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farmaciassaojoao.sharepoint.com/sites/expansao/Documentos Compartilhados/4 - INTELIGÊNCIA/"/>
    </mc:Choice>
  </mc:AlternateContent>
  <xr:revisionPtr revIDLastSave="350" documentId="13_ncr:1_{B19F24DF-D194-4282-BBD3-4D8566BDAC72}" xr6:coauthVersionLast="47" xr6:coauthVersionMax="47" xr10:uidLastSave="{3EE107C6-19C9-4DAB-A4E8-16CACBEE4F01}"/>
  <bookViews>
    <workbookView xWindow="-120" yWindow="-120" windowWidth="29040" windowHeight="15840" xr2:uid="{00000000-000D-0000-FFFF-FFFF00000000}"/>
  </bookViews>
  <sheets>
    <sheet name="Direcional Expansão" sheetId="1" r:id="rId1"/>
    <sheet name="Expansão cidades Sem FSJ" sheetId="6" r:id="rId2"/>
    <sheet name="Expansão cidades Com FSJ" sheetId="7" r:id="rId3"/>
    <sheet name="Critérios de filtros" sheetId="5" state="hidden" r:id="rId4"/>
    <sheet name="Cidades" sheetId="4" state="hidden" r:id="rId5"/>
    <sheet name="Base Lojas" sheetId="3" state="hidden" r:id="rId6"/>
    <sheet name="Contratos assinados " sheetId="2" state="hidden" r:id="rId7"/>
  </sheets>
  <externalReferences>
    <externalReference r:id="rId8"/>
  </externalReferences>
  <definedNames>
    <definedName name="_xlnm._FilterDatabase" localSheetId="5" hidden="1">'Base Lojas'!$A$1:$J$1239</definedName>
    <definedName name="_xlnm._FilterDatabase" localSheetId="6" hidden="1">'Contratos assinados '!$B$1:$BL$52</definedName>
    <definedName name="_xlnm._FilterDatabase" localSheetId="0" hidden="1">'Direcional Expansão'!$A$2:$AC$2</definedName>
    <definedName name="_xlnm._FilterDatabase" localSheetId="2" hidden="1">'Expansão cidades Com FSJ'!$A$1:$AC$1</definedName>
    <definedName name="_xlnm._FilterDatabase" localSheetId="1" hidden="1">'Expansão cidades Sem FSJ'!$A$1:$AC$1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" i="1" l="1"/>
  <c r="H1193" i="1"/>
  <c r="H4" i="1"/>
  <c r="H3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G1193" i="1"/>
  <c r="G16" i="1"/>
  <c r="G15" i="1"/>
  <c r="G4" i="1"/>
  <c r="G5" i="1"/>
  <c r="G6" i="1"/>
  <c r="G7" i="1"/>
  <c r="G8" i="1"/>
  <c r="G9" i="1"/>
  <c r="G10" i="1"/>
  <c r="G11" i="1"/>
  <c r="G12" i="1"/>
  <c r="G13" i="1"/>
  <c r="G14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3" i="1"/>
  <c r="E4" i="1"/>
  <c r="I4" i="1" s="1"/>
  <c r="E5" i="1"/>
  <c r="I5" i="1" s="1"/>
  <c r="E6" i="1"/>
  <c r="I6" i="1" s="1"/>
  <c r="E7" i="1"/>
  <c r="I7" i="1" s="1"/>
  <c r="E8" i="1"/>
  <c r="I8" i="1" s="1"/>
  <c r="E9" i="1"/>
  <c r="I9" i="1" s="1"/>
  <c r="E10" i="1"/>
  <c r="I10" i="1" s="1"/>
  <c r="E11" i="1"/>
  <c r="I11" i="1" s="1"/>
  <c r="E12" i="1"/>
  <c r="I12" i="1" s="1"/>
  <c r="E13" i="1"/>
  <c r="I13" i="1" s="1"/>
  <c r="E14" i="1"/>
  <c r="I14" i="1" s="1"/>
  <c r="E15" i="1"/>
  <c r="I15" i="1" s="1"/>
  <c r="E16" i="1"/>
  <c r="I16" i="1" s="1"/>
  <c r="E17" i="1"/>
  <c r="I17" i="1" s="1"/>
  <c r="E18" i="1"/>
  <c r="I18" i="1" s="1"/>
  <c r="E19" i="1"/>
  <c r="I19" i="1" s="1"/>
  <c r="E20" i="1"/>
  <c r="I20" i="1" s="1"/>
  <c r="E21" i="1"/>
  <c r="I21" i="1" s="1"/>
  <c r="E22" i="1"/>
  <c r="I22" i="1" s="1"/>
  <c r="E23" i="1"/>
  <c r="I23" i="1" s="1"/>
  <c r="E24" i="1"/>
  <c r="I24" i="1" s="1"/>
  <c r="E25" i="1"/>
  <c r="I25" i="1" s="1"/>
  <c r="E26" i="1"/>
  <c r="I26" i="1" s="1"/>
  <c r="E27" i="1"/>
  <c r="I27" i="1" s="1"/>
  <c r="E28" i="1"/>
  <c r="I28" i="1" s="1"/>
  <c r="E29" i="1"/>
  <c r="I29" i="1" s="1"/>
  <c r="E30" i="1"/>
  <c r="I30" i="1" s="1"/>
  <c r="E31" i="1"/>
  <c r="I31" i="1" s="1"/>
  <c r="E32" i="1"/>
  <c r="I32" i="1" s="1"/>
  <c r="E33" i="1"/>
  <c r="I33" i="1" s="1"/>
  <c r="E34" i="1"/>
  <c r="I34" i="1" s="1"/>
  <c r="E35" i="1"/>
  <c r="I35" i="1" s="1"/>
  <c r="E36" i="1"/>
  <c r="I36" i="1" s="1"/>
  <c r="E37" i="1"/>
  <c r="I37" i="1" s="1"/>
  <c r="E38" i="1"/>
  <c r="I38" i="1" s="1"/>
  <c r="E39" i="1"/>
  <c r="I39" i="1" s="1"/>
  <c r="E40" i="1"/>
  <c r="I40" i="1" s="1"/>
  <c r="E41" i="1"/>
  <c r="I41" i="1" s="1"/>
  <c r="E42" i="1"/>
  <c r="I42" i="1" s="1"/>
  <c r="E43" i="1"/>
  <c r="I43" i="1" s="1"/>
  <c r="E44" i="1"/>
  <c r="I44" i="1" s="1"/>
  <c r="E45" i="1"/>
  <c r="I45" i="1" s="1"/>
  <c r="E46" i="1"/>
  <c r="I46" i="1" s="1"/>
  <c r="E47" i="1"/>
  <c r="I47" i="1" s="1"/>
  <c r="E48" i="1"/>
  <c r="I48" i="1" s="1"/>
  <c r="E49" i="1"/>
  <c r="I49" i="1" s="1"/>
  <c r="E50" i="1"/>
  <c r="I50" i="1" s="1"/>
  <c r="E51" i="1"/>
  <c r="I51" i="1" s="1"/>
  <c r="E52" i="1"/>
  <c r="I52" i="1" s="1"/>
  <c r="E53" i="1"/>
  <c r="I53" i="1" s="1"/>
  <c r="E54" i="1"/>
  <c r="I54" i="1" s="1"/>
  <c r="E55" i="1"/>
  <c r="I55" i="1" s="1"/>
  <c r="E56" i="1"/>
  <c r="I56" i="1" s="1"/>
  <c r="E57" i="1"/>
  <c r="I57" i="1" s="1"/>
  <c r="E58" i="1"/>
  <c r="I58" i="1" s="1"/>
  <c r="E59" i="1"/>
  <c r="I59" i="1" s="1"/>
  <c r="E60" i="1"/>
  <c r="I60" i="1" s="1"/>
  <c r="E61" i="1"/>
  <c r="I61" i="1" s="1"/>
  <c r="E62" i="1"/>
  <c r="I62" i="1" s="1"/>
  <c r="E63" i="1"/>
  <c r="I63" i="1" s="1"/>
  <c r="E64" i="1"/>
  <c r="I64" i="1" s="1"/>
  <c r="E65" i="1"/>
  <c r="I65" i="1" s="1"/>
  <c r="E66" i="1"/>
  <c r="I66" i="1" s="1"/>
  <c r="E67" i="1"/>
  <c r="I67" i="1" s="1"/>
  <c r="E68" i="1"/>
  <c r="I68" i="1" s="1"/>
  <c r="E69" i="1"/>
  <c r="I69" i="1" s="1"/>
  <c r="E70" i="1"/>
  <c r="I70" i="1" s="1"/>
  <c r="E71" i="1"/>
  <c r="I71" i="1" s="1"/>
  <c r="E72" i="1"/>
  <c r="I72" i="1" s="1"/>
  <c r="E73" i="1"/>
  <c r="I73" i="1" s="1"/>
  <c r="E74" i="1"/>
  <c r="I74" i="1" s="1"/>
  <c r="E75" i="1"/>
  <c r="I75" i="1" s="1"/>
  <c r="E76" i="1"/>
  <c r="I76" i="1" s="1"/>
  <c r="E77" i="1"/>
  <c r="I77" i="1" s="1"/>
  <c r="E78" i="1"/>
  <c r="I78" i="1" s="1"/>
  <c r="E79" i="1"/>
  <c r="I79" i="1" s="1"/>
  <c r="E80" i="1"/>
  <c r="I80" i="1" s="1"/>
  <c r="E81" i="1"/>
  <c r="I81" i="1" s="1"/>
  <c r="E82" i="1"/>
  <c r="I82" i="1" s="1"/>
  <c r="E83" i="1"/>
  <c r="I83" i="1" s="1"/>
  <c r="E84" i="1"/>
  <c r="I84" i="1" s="1"/>
  <c r="E85" i="1"/>
  <c r="I85" i="1" s="1"/>
  <c r="E86" i="1"/>
  <c r="I86" i="1" s="1"/>
  <c r="E87" i="1"/>
  <c r="I87" i="1" s="1"/>
  <c r="E88" i="1"/>
  <c r="I88" i="1" s="1"/>
  <c r="E89" i="1"/>
  <c r="I89" i="1" s="1"/>
  <c r="E90" i="1"/>
  <c r="I90" i="1" s="1"/>
  <c r="E91" i="1"/>
  <c r="I91" i="1" s="1"/>
  <c r="E92" i="1"/>
  <c r="I92" i="1" s="1"/>
  <c r="E93" i="1"/>
  <c r="I93" i="1" s="1"/>
  <c r="E94" i="1"/>
  <c r="I94" i="1" s="1"/>
  <c r="E95" i="1"/>
  <c r="I95" i="1" s="1"/>
  <c r="E96" i="1"/>
  <c r="I96" i="1" s="1"/>
  <c r="E97" i="1"/>
  <c r="I97" i="1" s="1"/>
  <c r="E98" i="1"/>
  <c r="I98" i="1" s="1"/>
  <c r="E99" i="1"/>
  <c r="I99" i="1" s="1"/>
  <c r="E100" i="1"/>
  <c r="I100" i="1" s="1"/>
  <c r="E101" i="1"/>
  <c r="I101" i="1" s="1"/>
  <c r="E102" i="1"/>
  <c r="I102" i="1" s="1"/>
  <c r="E103" i="1"/>
  <c r="I103" i="1" s="1"/>
  <c r="E104" i="1"/>
  <c r="I104" i="1" s="1"/>
  <c r="E105" i="1"/>
  <c r="I105" i="1" s="1"/>
  <c r="E106" i="1"/>
  <c r="I106" i="1" s="1"/>
  <c r="E107" i="1"/>
  <c r="I107" i="1" s="1"/>
  <c r="E108" i="1"/>
  <c r="I108" i="1" s="1"/>
  <c r="E109" i="1"/>
  <c r="I109" i="1" s="1"/>
  <c r="E110" i="1"/>
  <c r="I110" i="1" s="1"/>
  <c r="E111" i="1"/>
  <c r="I111" i="1" s="1"/>
  <c r="E112" i="1"/>
  <c r="I112" i="1" s="1"/>
  <c r="E113" i="1"/>
  <c r="I113" i="1" s="1"/>
  <c r="E114" i="1"/>
  <c r="I114" i="1" s="1"/>
  <c r="E115" i="1"/>
  <c r="I115" i="1" s="1"/>
  <c r="E116" i="1"/>
  <c r="I116" i="1" s="1"/>
  <c r="E117" i="1"/>
  <c r="I117" i="1" s="1"/>
  <c r="E118" i="1"/>
  <c r="I118" i="1" s="1"/>
  <c r="E119" i="1"/>
  <c r="I119" i="1" s="1"/>
  <c r="E120" i="1"/>
  <c r="I120" i="1" s="1"/>
  <c r="E121" i="1"/>
  <c r="I121" i="1" s="1"/>
  <c r="E122" i="1"/>
  <c r="I122" i="1" s="1"/>
  <c r="E123" i="1"/>
  <c r="I123" i="1" s="1"/>
  <c r="E124" i="1"/>
  <c r="I124" i="1" s="1"/>
  <c r="E125" i="1"/>
  <c r="I125" i="1" s="1"/>
  <c r="E126" i="1"/>
  <c r="I126" i="1" s="1"/>
  <c r="E127" i="1"/>
  <c r="I127" i="1" s="1"/>
  <c r="E128" i="1"/>
  <c r="I128" i="1" s="1"/>
  <c r="E129" i="1"/>
  <c r="I129" i="1" s="1"/>
  <c r="E130" i="1"/>
  <c r="I130" i="1" s="1"/>
  <c r="E131" i="1"/>
  <c r="I131" i="1" s="1"/>
  <c r="E132" i="1"/>
  <c r="I132" i="1" s="1"/>
  <c r="E133" i="1"/>
  <c r="I133" i="1" s="1"/>
  <c r="E134" i="1"/>
  <c r="I134" i="1" s="1"/>
  <c r="E135" i="1"/>
  <c r="I135" i="1" s="1"/>
  <c r="E136" i="1"/>
  <c r="I136" i="1" s="1"/>
  <c r="E137" i="1"/>
  <c r="I137" i="1" s="1"/>
  <c r="E138" i="1"/>
  <c r="I138" i="1" s="1"/>
  <c r="E139" i="1"/>
  <c r="I139" i="1" s="1"/>
  <c r="E140" i="1"/>
  <c r="I140" i="1" s="1"/>
  <c r="E141" i="1"/>
  <c r="I141" i="1" s="1"/>
  <c r="E142" i="1"/>
  <c r="I142" i="1" s="1"/>
  <c r="E143" i="1"/>
  <c r="I143" i="1" s="1"/>
  <c r="E144" i="1"/>
  <c r="I144" i="1" s="1"/>
  <c r="E145" i="1"/>
  <c r="I145" i="1" s="1"/>
  <c r="E146" i="1"/>
  <c r="I146" i="1" s="1"/>
  <c r="E147" i="1"/>
  <c r="I147" i="1" s="1"/>
  <c r="E148" i="1"/>
  <c r="I148" i="1" s="1"/>
  <c r="E149" i="1"/>
  <c r="I149" i="1" s="1"/>
  <c r="E150" i="1"/>
  <c r="I150" i="1" s="1"/>
  <c r="E151" i="1"/>
  <c r="I151" i="1" s="1"/>
  <c r="E152" i="1"/>
  <c r="I152" i="1" s="1"/>
  <c r="E153" i="1"/>
  <c r="I153" i="1" s="1"/>
  <c r="E154" i="1"/>
  <c r="I154" i="1" s="1"/>
  <c r="E155" i="1"/>
  <c r="I155" i="1" s="1"/>
  <c r="E156" i="1"/>
  <c r="I156" i="1" s="1"/>
  <c r="E157" i="1"/>
  <c r="I157" i="1" s="1"/>
  <c r="E158" i="1"/>
  <c r="I158" i="1" s="1"/>
  <c r="E159" i="1"/>
  <c r="I159" i="1" s="1"/>
  <c r="E160" i="1"/>
  <c r="I160" i="1" s="1"/>
  <c r="E161" i="1"/>
  <c r="I161" i="1" s="1"/>
  <c r="E162" i="1"/>
  <c r="I162" i="1" s="1"/>
  <c r="E163" i="1"/>
  <c r="I163" i="1" s="1"/>
  <c r="E164" i="1"/>
  <c r="I164" i="1" s="1"/>
  <c r="E165" i="1"/>
  <c r="I165" i="1" s="1"/>
  <c r="E166" i="1"/>
  <c r="I166" i="1" s="1"/>
  <c r="E167" i="1"/>
  <c r="I167" i="1" s="1"/>
  <c r="E168" i="1"/>
  <c r="I168" i="1" s="1"/>
  <c r="E169" i="1"/>
  <c r="I169" i="1" s="1"/>
  <c r="E170" i="1"/>
  <c r="I170" i="1" s="1"/>
  <c r="E171" i="1"/>
  <c r="I171" i="1" s="1"/>
  <c r="E172" i="1"/>
  <c r="I172" i="1" s="1"/>
  <c r="E173" i="1"/>
  <c r="I173" i="1" s="1"/>
  <c r="E174" i="1"/>
  <c r="I174" i="1" s="1"/>
  <c r="E175" i="1"/>
  <c r="I175" i="1" s="1"/>
  <c r="E176" i="1"/>
  <c r="I176" i="1" s="1"/>
  <c r="E177" i="1"/>
  <c r="I177" i="1" s="1"/>
  <c r="E178" i="1"/>
  <c r="I178" i="1" s="1"/>
  <c r="E179" i="1"/>
  <c r="I179" i="1" s="1"/>
  <c r="E180" i="1"/>
  <c r="I180" i="1" s="1"/>
  <c r="E181" i="1"/>
  <c r="I181" i="1" s="1"/>
  <c r="E182" i="1"/>
  <c r="I182" i="1" s="1"/>
  <c r="E183" i="1"/>
  <c r="I183" i="1" s="1"/>
  <c r="E184" i="1"/>
  <c r="I184" i="1" s="1"/>
  <c r="E185" i="1"/>
  <c r="I185" i="1" s="1"/>
  <c r="E186" i="1"/>
  <c r="I186" i="1" s="1"/>
  <c r="E187" i="1"/>
  <c r="I187" i="1" s="1"/>
  <c r="E188" i="1"/>
  <c r="I188" i="1" s="1"/>
  <c r="E189" i="1"/>
  <c r="I189" i="1" s="1"/>
  <c r="E190" i="1"/>
  <c r="I190" i="1" s="1"/>
  <c r="E191" i="1"/>
  <c r="I191" i="1" s="1"/>
  <c r="E192" i="1"/>
  <c r="I192" i="1" s="1"/>
  <c r="E193" i="1"/>
  <c r="I193" i="1" s="1"/>
  <c r="E194" i="1"/>
  <c r="I194" i="1" s="1"/>
  <c r="E195" i="1"/>
  <c r="I195" i="1" s="1"/>
  <c r="E196" i="1"/>
  <c r="I196" i="1" s="1"/>
  <c r="E197" i="1"/>
  <c r="I197" i="1" s="1"/>
  <c r="E198" i="1"/>
  <c r="I198" i="1" s="1"/>
  <c r="E199" i="1"/>
  <c r="I199" i="1" s="1"/>
  <c r="E200" i="1"/>
  <c r="I200" i="1" s="1"/>
  <c r="E201" i="1"/>
  <c r="I201" i="1" s="1"/>
  <c r="E202" i="1"/>
  <c r="I202" i="1" s="1"/>
  <c r="E203" i="1"/>
  <c r="I203" i="1" s="1"/>
  <c r="E204" i="1"/>
  <c r="I204" i="1" s="1"/>
  <c r="E205" i="1"/>
  <c r="I205" i="1" s="1"/>
  <c r="E206" i="1"/>
  <c r="I206" i="1" s="1"/>
  <c r="E207" i="1"/>
  <c r="I207" i="1" s="1"/>
  <c r="E208" i="1"/>
  <c r="I208" i="1" s="1"/>
  <c r="E209" i="1"/>
  <c r="I209" i="1" s="1"/>
  <c r="E210" i="1"/>
  <c r="I210" i="1" s="1"/>
  <c r="E211" i="1"/>
  <c r="I211" i="1" s="1"/>
  <c r="E212" i="1"/>
  <c r="I212" i="1" s="1"/>
  <c r="E213" i="1"/>
  <c r="I213" i="1" s="1"/>
  <c r="E214" i="1"/>
  <c r="I214" i="1" s="1"/>
  <c r="E215" i="1"/>
  <c r="I215" i="1" s="1"/>
  <c r="E216" i="1"/>
  <c r="I216" i="1" s="1"/>
  <c r="E217" i="1"/>
  <c r="I217" i="1" s="1"/>
  <c r="E218" i="1"/>
  <c r="I218" i="1" s="1"/>
  <c r="E219" i="1"/>
  <c r="I219" i="1" s="1"/>
  <c r="E220" i="1"/>
  <c r="I220" i="1" s="1"/>
  <c r="E221" i="1"/>
  <c r="I221" i="1" s="1"/>
  <c r="E222" i="1"/>
  <c r="I222" i="1" s="1"/>
  <c r="E223" i="1"/>
  <c r="I223" i="1" s="1"/>
  <c r="E224" i="1"/>
  <c r="I224" i="1" s="1"/>
  <c r="E225" i="1"/>
  <c r="I225" i="1" s="1"/>
  <c r="E226" i="1"/>
  <c r="I226" i="1" s="1"/>
  <c r="E227" i="1"/>
  <c r="I227" i="1" s="1"/>
  <c r="E228" i="1"/>
  <c r="I228" i="1" s="1"/>
  <c r="E229" i="1"/>
  <c r="I229" i="1" s="1"/>
  <c r="E230" i="1"/>
  <c r="I230" i="1" s="1"/>
  <c r="E231" i="1"/>
  <c r="I231" i="1" s="1"/>
  <c r="E232" i="1"/>
  <c r="I232" i="1" s="1"/>
  <c r="E233" i="1"/>
  <c r="I233" i="1" s="1"/>
  <c r="E234" i="1"/>
  <c r="I234" i="1" s="1"/>
  <c r="E235" i="1"/>
  <c r="I235" i="1" s="1"/>
  <c r="E236" i="1"/>
  <c r="I236" i="1" s="1"/>
  <c r="E237" i="1"/>
  <c r="I237" i="1" s="1"/>
  <c r="E238" i="1"/>
  <c r="I238" i="1" s="1"/>
  <c r="E239" i="1"/>
  <c r="I239" i="1" s="1"/>
  <c r="E240" i="1"/>
  <c r="I240" i="1" s="1"/>
  <c r="E241" i="1"/>
  <c r="I241" i="1" s="1"/>
  <c r="E242" i="1"/>
  <c r="I242" i="1" s="1"/>
  <c r="E243" i="1"/>
  <c r="I243" i="1" s="1"/>
  <c r="E244" i="1"/>
  <c r="I244" i="1" s="1"/>
  <c r="E245" i="1"/>
  <c r="I245" i="1" s="1"/>
  <c r="E246" i="1"/>
  <c r="I246" i="1" s="1"/>
  <c r="E247" i="1"/>
  <c r="I247" i="1" s="1"/>
  <c r="E248" i="1"/>
  <c r="I248" i="1" s="1"/>
  <c r="E249" i="1"/>
  <c r="I249" i="1" s="1"/>
  <c r="E250" i="1"/>
  <c r="I250" i="1" s="1"/>
  <c r="E251" i="1"/>
  <c r="I251" i="1" s="1"/>
  <c r="E252" i="1"/>
  <c r="I252" i="1" s="1"/>
  <c r="E253" i="1"/>
  <c r="I253" i="1" s="1"/>
  <c r="E254" i="1"/>
  <c r="I254" i="1" s="1"/>
  <c r="E255" i="1"/>
  <c r="I255" i="1" s="1"/>
  <c r="E256" i="1"/>
  <c r="I256" i="1" s="1"/>
  <c r="E257" i="1"/>
  <c r="I257" i="1" s="1"/>
  <c r="E258" i="1"/>
  <c r="I258" i="1" s="1"/>
  <c r="E259" i="1"/>
  <c r="I259" i="1" s="1"/>
  <c r="E260" i="1"/>
  <c r="I260" i="1" s="1"/>
  <c r="E261" i="1"/>
  <c r="I261" i="1" s="1"/>
  <c r="E262" i="1"/>
  <c r="I262" i="1" s="1"/>
  <c r="E263" i="1"/>
  <c r="I263" i="1" s="1"/>
  <c r="E264" i="1"/>
  <c r="I264" i="1" s="1"/>
  <c r="E265" i="1"/>
  <c r="I265" i="1" s="1"/>
  <c r="E266" i="1"/>
  <c r="I266" i="1" s="1"/>
  <c r="E267" i="1"/>
  <c r="I267" i="1" s="1"/>
  <c r="E268" i="1"/>
  <c r="I268" i="1" s="1"/>
  <c r="E269" i="1"/>
  <c r="I269" i="1" s="1"/>
  <c r="E270" i="1"/>
  <c r="I270" i="1" s="1"/>
  <c r="E271" i="1"/>
  <c r="I271" i="1" s="1"/>
  <c r="E272" i="1"/>
  <c r="I272" i="1" s="1"/>
  <c r="E273" i="1"/>
  <c r="I273" i="1" s="1"/>
  <c r="E274" i="1"/>
  <c r="I274" i="1" s="1"/>
  <c r="E275" i="1"/>
  <c r="I275" i="1" s="1"/>
  <c r="E276" i="1"/>
  <c r="I276" i="1" s="1"/>
  <c r="E277" i="1"/>
  <c r="I277" i="1" s="1"/>
  <c r="E278" i="1"/>
  <c r="I278" i="1" s="1"/>
  <c r="E279" i="1"/>
  <c r="I279" i="1" s="1"/>
  <c r="E280" i="1"/>
  <c r="I280" i="1" s="1"/>
  <c r="E281" i="1"/>
  <c r="I281" i="1" s="1"/>
  <c r="E282" i="1"/>
  <c r="I282" i="1" s="1"/>
  <c r="E283" i="1"/>
  <c r="I283" i="1" s="1"/>
  <c r="E284" i="1"/>
  <c r="I284" i="1" s="1"/>
  <c r="E285" i="1"/>
  <c r="I285" i="1" s="1"/>
  <c r="E286" i="1"/>
  <c r="I286" i="1" s="1"/>
  <c r="E287" i="1"/>
  <c r="I287" i="1" s="1"/>
  <c r="E288" i="1"/>
  <c r="I288" i="1" s="1"/>
  <c r="E289" i="1"/>
  <c r="I289" i="1" s="1"/>
  <c r="E290" i="1"/>
  <c r="I290" i="1" s="1"/>
  <c r="E291" i="1"/>
  <c r="I291" i="1" s="1"/>
  <c r="E292" i="1"/>
  <c r="I292" i="1" s="1"/>
  <c r="E293" i="1"/>
  <c r="I293" i="1" s="1"/>
  <c r="E294" i="1"/>
  <c r="I294" i="1" s="1"/>
  <c r="E295" i="1"/>
  <c r="I295" i="1" s="1"/>
  <c r="E296" i="1"/>
  <c r="I296" i="1" s="1"/>
  <c r="E297" i="1"/>
  <c r="I297" i="1" s="1"/>
  <c r="E298" i="1"/>
  <c r="I298" i="1" s="1"/>
  <c r="E299" i="1"/>
  <c r="I299" i="1" s="1"/>
  <c r="E300" i="1"/>
  <c r="I300" i="1" s="1"/>
  <c r="E301" i="1"/>
  <c r="I301" i="1" s="1"/>
  <c r="E302" i="1"/>
  <c r="I302" i="1" s="1"/>
  <c r="E303" i="1"/>
  <c r="I303" i="1" s="1"/>
  <c r="E304" i="1"/>
  <c r="I304" i="1" s="1"/>
  <c r="E305" i="1"/>
  <c r="I305" i="1" s="1"/>
  <c r="E306" i="1"/>
  <c r="I306" i="1" s="1"/>
  <c r="E307" i="1"/>
  <c r="I307" i="1" s="1"/>
  <c r="E308" i="1"/>
  <c r="I308" i="1" s="1"/>
  <c r="E309" i="1"/>
  <c r="I309" i="1" s="1"/>
  <c r="E310" i="1"/>
  <c r="I310" i="1" s="1"/>
  <c r="E311" i="1"/>
  <c r="I311" i="1" s="1"/>
  <c r="E312" i="1"/>
  <c r="I312" i="1" s="1"/>
  <c r="E313" i="1"/>
  <c r="I313" i="1" s="1"/>
  <c r="E314" i="1"/>
  <c r="I314" i="1" s="1"/>
  <c r="E315" i="1"/>
  <c r="I315" i="1" s="1"/>
  <c r="E316" i="1"/>
  <c r="I316" i="1" s="1"/>
  <c r="E317" i="1"/>
  <c r="I317" i="1" s="1"/>
  <c r="E318" i="1"/>
  <c r="I318" i="1" s="1"/>
  <c r="E319" i="1"/>
  <c r="I319" i="1" s="1"/>
  <c r="E320" i="1"/>
  <c r="I320" i="1" s="1"/>
  <c r="E321" i="1"/>
  <c r="I321" i="1" s="1"/>
  <c r="E322" i="1"/>
  <c r="I322" i="1" s="1"/>
  <c r="E323" i="1"/>
  <c r="I323" i="1" s="1"/>
  <c r="E324" i="1"/>
  <c r="I324" i="1" s="1"/>
  <c r="E325" i="1"/>
  <c r="I325" i="1" s="1"/>
  <c r="E326" i="1"/>
  <c r="I326" i="1" s="1"/>
  <c r="E327" i="1"/>
  <c r="I327" i="1" s="1"/>
  <c r="E328" i="1"/>
  <c r="I328" i="1" s="1"/>
  <c r="E329" i="1"/>
  <c r="I329" i="1" s="1"/>
  <c r="E330" i="1"/>
  <c r="I330" i="1" s="1"/>
  <c r="E331" i="1"/>
  <c r="I331" i="1" s="1"/>
  <c r="E332" i="1"/>
  <c r="I332" i="1" s="1"/>
  <c r="E333" i="1"/>
  <c r="I333" i="1" s="1"/>
  <c r="E334" i="1"/>
  <c r="I334" i="1" s="1"/>
  <c r="E335" i="1"/>
  <c r="I335" i="1" s="1"/>
  <c r="E336" i="1"/>
  <c r="I336" i="1" s="1"/>
  <c r="E337" i="1"/>
  <c r="I337" i="1" s="1"/>
  <c r="E338" i="1"/>
  <c r="I338" i="1" s="1"/>
  <c r="E339" i="1"/>
  <c r="I339" i="1" s="1"/>
  <c r="E340" i="1"/>
  <c r="I340" i="1" s="1"/>
  <c r="E341" i="1"/>
  <c r="I341" i="1" s="1"/>
  <c r="E342" i="1"/>
  <c r="I342" i="1" s="1"/>
  <c r="E343" i="1"/>
  <c r="I343" i="1" s="1"/>
  <c r="E344" i="1"/>
  <c r="I344" i="1" s="1"/>
  <c r="E345" i="1"/>
  <c r="I345" i="1" s="1"/>
  <c r="E346" i="1"/>
  <c r="I346" i="1" s="1"/>
  <c r="E347" i="1"/>
  <c r="I347" i="1" s="1"/>
  <c r="E348" i="1"/>
  <c r="I348" i="1" s="1"/>
  <c r="E349" i="1"/>
  <c r="I349" i="1" s="1"/>
  <c r="E350" i="1"/>
  <c r="I350" i="1" s="1"/>
  <c r="E351" i="1"/>
  <c r="I351" i="1" s="1"/>
  <c r="E352" i="1"/>
  <c r="I352" i="1" s="1"/>
  <c r="E353" i="1"/>
  <c r="I353" i="1" s="1"/>
  <c r="E354" i="1"/>
  <c r="I354" i="1" s="1"/>
  <c r="E355" i="1"/>
  <c r="I355" i="1" s="1"/>
  <c r="E356" i="1"/>
  <c r="I356" i="1" s="1"/>
  <c r="E357" i="1"/>
  <c r="I357" i="1" s="1"/>
  <c r="E358" i="1"/>
  <c r="I358" i="1" s="1"/>
  <c r="E359" i="1"/>
  <c r="I359" i="1" s="1"/>
  <c r="E360" i="1"/>
  <c r="I360" i="1" s="1"/>
  <c r="E361" i="1"/>
  <c r="I361" i="1" s="1"/>
  <c r="E362" i="1"/>
  <c r="I362" i="1" s="1"/>
  <c r="E363" i="1"/>
  <c r="I363" i="1" s="1"/>
  <c r="E364" i="1"/>
  <c r="I364" i="1" s="1"/>
  <c r="E365" i="1"/>
  <c r="I365" i="1" s="1"/>
  <c r="E366" i="1"/>
  <c r="I366" i="1" s="1"/>
  <c r="E367" i="1"/>
  <c r="I367" i="1" s="1"/>
  <c r="E368" i="1"/>
  <c r="I368" i="1" s="1"/>
  <c r="E369" i="1"/>
  <c r="I369" i="1" s="1"/>
  <c r="E370" i="1"/>
  <c r="I370" i="1" s="1"/>
  <c r="E371" i="1"/>
  <c r="I371" i="1" s="1"/>
  <c r="E372" i="1"/>
  <c r="I372" i="1" s="1"/>
  <c r="E373" i="1"/>
  <c r="I373" i="1" s="1"/>
  <c r="E374" i="1"/>
  <c r="I374" i="1" s="1"/>
  <c r="E375" i="1"/>
  <c r="I375" i="1" s="1"/>
  <c r="E376" i="1"/>
  <c r="I376" i="1" s="1"/>
  <c r="E377" i="1"/>
  <c r="I377" i="1" s="1"/>
  <c r="E378" i="1"/>
  <c r="I378" i="1" s="1"/>
  <c r="E379" i="1"/>
  <c r="I379" i="1" s="1"/>
  <c r="E380" i="1"/>
  <c r="I380" i="1" s="1"/>
  <c r="E381" i="1"/>
  <c r="I381" i="1" s="1"/>
  <c r="E382" i="1"/>
  <c r="I382" i="1" s="1"/>
  <c r="E383" i="1"/>
  <c r="I383" i="1" s="1"/>
  <c r="E384" i="1"/>
  <c r="I384" i="1" s="1"/>
  <c r="E385" i="1"/>
  <c r="I385" i="1" s="1"/>
  <c r="E386" i="1"/>
  <c r="I386" i="1" s="1"/>
  <c r="E387" i="1"/>
  <c r="I387" i="1" s="1"/>
  <c r="E388" i="1"/>
  <c r="I388" i="1" s="1"/>
  <c r="E389" i="1"/>
  <c r="I389" i="1" s="1"/>
  <c r="E390" i="1"/>
  <c r="I390" i="1" s="1"/>
  <c r="E391" i="1"/>
  <c r="I391" i="1" s="1"/>
  <c r="E392" i="1"/>
  <c r="I392" i="1" s="1"/>
  <c r="E393" i="1"/>
  <c r="I393" i="1" s="1"/>
  <c r="E394" i="1"/>
  <c r="I394" i="1" s="1"/>
  <c r="E395" i="1"/>
  <c r="I395" i="1" s="1"/>
  <c r="E396" i="1"/>
  <c r="I396" i="1" s="1"/>
  <c r="E397" i="1"/>
  <c r="I397" i="1" s="1"/>
  <c r="E398" i="1"/>
  <c r="I398" i="1" s="1"/>
  <c r="E399" i="1"/>
  <c r="I399" i="1" s="1"/>
  <c r="E400" i="1"/>
  <c r="I400" i="1" s="1"/>
  <c r="E401" i="1"/>
  <c r="I401" i="1" s="1"/>
  <c r="E402" i="1"/>
  <c r="I402" i="1" s="1"/>
  <c r="E403" i="1"/>
  <c r="I403" i="1" s="1"/>
  <c r="E404" i="1"/>
  <c r="I404" i="1" s="1"/>
  <c r="E405" i="1"/>
  <c r="I405" i="1" s="1"/>
  <c r="E406" i="1"/>
  <c r="I406" i="1" s="1"/>
  <c r="E407" i="1"/>
  <c r="I407" i="1" s="1"/>
  <c r="E408" i="1"/>
  <c r="I408" i="1" s="1"/>
  <c r="E409" i="1"/>
  <c r="I409" i="1" s="1"/>
  <c r="E410" i="1"/>
  <c r="I410" i="1" s="1"/>
  <c r="E411" i="1"/>
  <c r="I411" i="1" s="1"/>
  <c r="E412" i="1"/>
  <c r="I412" i="1" s="1"/>
  <c r="E413" i="1"/>
  <c r="I413" i="1" s="1"/>
  <c r="E414" i="1"/>
  <c r="I414" i="1" s="1"/>
  <c r="E415" i="1"/>
  <c r="I415" i="1" s="1"/>
  <c r="E416" i="1"/>
  <c r="I416" i="1" s="1"/>
  <c r="E417" i="1"/>
  <c r="I417" i="1" s="1"/>
  <c r="E418" i="1"/>
  <c r="I418" i="1" s="1"/>
  <c r="E419" i="1"/>
  <c r="I419" i="1" s="1"/>
  <c r="E420" i="1"/>
  <c r="I420" i="1" s="1"/>
  <c r="E421" i="1"/>
  <c r="I421" i="1" s="1"/>
  <c r="E422" i="1"/>
  <c r="I422" i="1" s="1"/>
  <c r="E423" i="1"/>
  <c r="I423" i="1" s="1"/>
  <c r="E424" i="1"/>
  <c r="I424" i="1" s="1"/>
  <c r="E425" i="1"/>
  <c r="I425" i="1" s="1"/>
  <c r="E426" i="1"/>
  <c r="I426" i="1" s="1"/>
  <c r="E427" i="1"/>
  <c r="I427" i="1" s="1"/>
  <c r="E428" i="1"/>
  <c r="I428" i="1" s="1"/>
  <c r="E429" i="1"/>
  <c r="I429" i="1" s="1"/>
  <c r="E430" i="1"/>
  <c r="I430" i="1" s="1"/>
  <c r="E431" i="1"/>
  <c r="I431" i="1" s="1"/>
  <c r="E432" i="1"/>
  <c r="I432" i="1" s="1"/>
  <c r="E433" i="1"/>
  <c r="I433" i="1" s="1"/>
  <c r="E434" i="1"/>
  <c r="I434" i="1" s="1"/>
  <c r="E435" i="1"/>
  <c r="I435" i="1" s="1"/>
  <c r="E436" i="1"/>
  <c r="I436" i="1" s="1"/>
  <c r="E437" i="1"/>
  <c r="I437" i="1" s="1"/>
  <c r="E438" i="1"/>
  <c r="I438" i="1" s="1"/>
  <c r="E439" i="1"/>
  <c r="I439" i="1" s="1"/>
  <c r="E440" i="1"/>
  <c r="I440" i="1" s="1"/>
  <c r="E441" i="1"/>
  <c r="I441" i="1" s="1"/>
  <c r="E442" i="1"/>
  <c r="I442" i="1" s="1"/>
  <c r="E443" i="1"/>
  <c r="I443" i="1" s="1"/>
  <c r="E444" i="1"/>
  <c r="I444" i="1" s="1"/>
  <c r="E445" i="1"/>
  <c r="I445" i="1" s="1"/>
  <c r="E446" i="1"/>
  <c r="I446" i="1" s="1"/>
  <c r="E447" i="1"/>
  <c r="I447" i="1" s="1"/>
  <c r="E448" i="1"/>
  <c r="I448" i="1" s="1"/>
  <c r="E449" i="1"/>
  <c r="I449" i="1" s="1"/>
  <c r="E450" i="1"/>
  <c r="I450" i="1" s="1"/>
  <c r="E451" i="1"/>
  <c r="I451" i="1" s="1"/>
  <c r="E452" i="1"/>
  <c r="I452" i="1" s="1"/>
  <c r="E453" i="1"/>
  <c r="I453" i="1" s="1"/>
  <c r="E454" i="1"/>
  <c r="I454" i="1" s="1"/>
  <c r="E455" i="1"/>
  <c r="I455" i="1" s="1"/>
  <c r="E456" i="1"/>
  <c r="I456" i="1" s="1"/>
  <c r="E457" i="1"/>
  <c r="I457" i="1" s="1"/>
  <c r="E458" i="1"/>
  <c r="I458" i="1" s="1"/>
  <c r="E459" i="1"/>
  <c r="I459" i="1" s="1"/>
  <c r="E460" i="1"/>
  <c r="I460" i="1" s="1"/>
  <c r="E461" i="1"/>
  <c r="I461" i="1" s="1"/>
  <c r="E462" i="1"/>
  <c r="I462" i="1" s="1"/>
  <c r="E463" i="1"/>
  <c r="I463" i="1" s="1"/>
  <c r="E464" i="1"/>
  <c r="I464" i="1" s="1"/>
  <c r="E465" i="1"/>
  <c r="I465" i="1" s="1"/>
  <c r="E466" i="1"/>
  <c r="I466" i="1" s="1"/>
  <c r="E467" i="1"/>
  <c r="I467" i="1" s="1"/>
  <c r="E468" i="1"/>
  <c r="I468" i="1" s="1"/>
  <c r="E469" i="1"/>
  <c r="I469" i="1" s="1"/>
  <c r="E470" i="1"/>
  <c r="I470" i="1" s="1"/>
  <c r="E471" i="1"/>
  <c r="I471" i="1" s="1"/>
  <c r="E472" i="1"/>
  <c r="I472" i="1" s="1"/>
  <c r="E473" i="1"/>
  <c r="I473" i="1" s="1"/>
  <c r="E474" i="1"/>
  <c r="I474" i="1" s="1"/>
  <c r="E475" i="1"/>
  <c r="I475" i="1" s="1"/>
  <c r="E476" i="1"/>
  <c r="I476" i="1" s="1"/>
  <c r="E477" i="1"/>
  <c r="I477" i="1" s="1"/>
  <c r="E478" i="1"/>
  <c r="I478" i="1" s="1"/>
  <c r="E479" i="1"/>
  <c r="I479" i="1" s="1"/>
  <c r="E480" i="1"/>
  <c r="I480" i="1" s="1"/>
  <c r="E481" i="1"/>
  <c r="I481" i="1" s="1"/>
  <c r="E482" i="1"/>
  <c r="I482" i="1" s="1"/>
  <c r="E483" i="1"/>
  <c r="I483" i="1" s="1"/>
  <c r="E484" i="1"/>
  <c r="I484" i="1" s="1"/>
  <c r="E485" i="1"/>
  <c r="I485" i="1" s="1"/>
  <c r="E486" i="1"/>
  <c r="I486" i="1" s="1"/>
  <c r="E487" i="1"/>
  <c r="I487" i="1" s="1"/>
  <c r="E488" i="1"/>
  <c r="I488" i="1" s="1"/>
  <c r="E489" i="1"/>
  <c r="I489" i="1" s="1"/>
  <c r="E490" i="1"/>
  <c r="I490" i="1" s="1"/>
  <c r="E491" i="1"/>
  <c r="I491" i="1" s="1"/>
  <c r="E492" i="1"/>
  <c r="I492" i="1" s="1"/>
  <c r="E493" i="1"/>
  <c r="I493" i="1" s="1"/>
  <c r="E494" i="1"/>
  <c r="I494" i="1" s="1"/>
  <c r="E495" i="1"/>
  <c r="I495" i="1" s="1"/>
  <c r="E496" i="1"/>
  <c r="I496" i="1" s="1"/>
  <c r="E497" i="1"/>
  <c r="I497" i="1" s="1"/>
  <c r="E498" i="1"/>
  <c r="I498" i="1" s="1"/>
  <c r="E499" i="1"/>
  <c r="I499" i="1" s="1"/>
  <c r="E500" i="1"/>
  <c r="I500" i="1" s="1"/>
  <c r="E501" i="1"/>
  <c r="I501" i="1" s="1"/>
  <c r="E502" i="1"/>
  <c r="I502" i="1" s="1"/>
  <c r="E503" i="1"/>
  <c r="I503" i="1" s="1"/>
  <c r="E504" i="1"/>
  <c r="I504" i="1" s="1"/>
  <c r="E505" i="1"/>
  <c r="I505" i="1" s="1"/>
  <c r="E506" i="1"/>
  <c r="I506" i="1" s="1"/>
  <c r="E507" i="1"/>
  <c r="I507" i="1" s="1"/>
  <c r="E508" i="1"/>
  <c r="I508" i="1" s="1"/>
  <c r="E509" i="1"/>
  <c r="I509" i="1" s="1"/>
  <c r="E510" i="1"/>
  <c r="I510" i="1" s="1"/>
  <c r="E511" i="1"/>
  <c r="I511" i="1" s="1"/>
  <c r="E512" i="1"/>
  <c r="I512" i="1" s="1"/>
  <c r="E513" i="1"/>
  <c r="I513" i="1" s="1"/>
  <c r="E514" i="1"/>
  <c r="I514" i="1" s="1"/>
  <c r="E515" i="1"/>
  <c r="I515" i="1" s="1"/>
  <c r="E516" i="1"/>
  <c r="I516" i="1" s="1"/>
  <c r="E517" i="1"/>
  <c r="I517" i="1" s="1"/>
  <c r="E518" i="1"/>
  <c r="I518" i="1" s="1"/>
  <c r="E519" i="1"/>
  <c r="I519" i="1" s="1"/>
  <c r="E520" i="1"/>
  <c r="I520" i="1" s="1"/>
  <c r="E521" i="1"/>
  <c r="I521" i="1" s="1"/>
  <c r="E522" i="1"/>
  <c r="I522" i="1" s="1"/>
  <c r="E523" i="1"/>
  <c r="I523" i="1" s="1"/>
  <c r="E524" i="1"/>
  <c r="I524" i="1" s="1"/>
  <c r="E525" i="1"/>
  <c r="I525" i="1" s="1"/>
  <c r="E526" i="1"/>
  <c r="I526" i="1" s="1"/>
  <c r="E527" i="1"/>
  <c r="I527" i="1" s="1"/>
  <c r="E528" i="1"/>
  <c r="I528" i="1" s="1"/>
  <c r="E529" i="1"/>
  <c r="I529" i="1" s="1"/>
  <c r="E530" i="1"/>
  <c r="I530" i="1" s="1"/>
  <c r="E531" i="1"/>
  <c r="I531" i="1" s="1"/>
  <c r="E532" i="1"/>
  <c r="I532" i="1" s="1"/>
  <c r="E533" i="1"/>
  <c r="I533" i="1" s="1"/>
  <c r="E534" i="1"/>
  <c r="I534" i="1" s="1"/>
  <c r="E535" i="1"/>
  <c r="I535" i="1" s="1"/>
  <c r="E536" i="1"/>
  <c r="I536" i="1" s="1"/>
  <c r="E537" i="1"/>
  <c r="I537" i="1" s="1"/>
  <c r="E538" i="1"/>
  <c r="I538" i="1" s="1"/>
  <c r="E539" i="1"/>
  <c r="I539" i="1" s="1"/>
  <c r="E540" i="1"/>
  <c r="I540" i="1" s="1"/>
  <c r="E541" i="1"/>
  <c r="I541" i="1" s="1"/>
  <c r="E542" i="1"/>
  <c r="I542" i="1" s="1"/>
  <c r="E543" i="1"/>
  <c r="I543" i="1" s="1"/>
  <c r="E544" i="1"/>
  <c r="I544" i="1" s="1"/>
  <c r="E545" i="1"/>
  <c r="I545" i="1" s="1"/>
  <c r="E546" i="1"/>
  <c r="I546" i="1" s="1"/>
  <c r="E547" i="1"/>
  <c r="I547" i="1" s="1"/>
  <c r="E548" i="1"/>
  <c r="I548" i="1" s="1"/>
  <c r="E549" i="1"/>
  <c r="I549" i="1" s="1"/>
  <c r="E550" i="1"/>
  <c r="I550" i="1" s="1"/>
  <c r="E551" i="1"/>
  <c r="I551" i="1" s="1"/>
  <c r="E552" i="1"/>
  <c r="I552" i="1" s="1"/>
  <c r="E553" i="1"/>
  <c r="I553" i="1" s="1"/>
  <c r="E554" i="1"/>
  <c r="I554" i="1" s="1"/>
  <c r="E555" i="1"/>
  <c r="I555" i="1" s="1"/>
  <c r="E556" i="1"/>
  <c r="I556" i="1" s="1"/>
  <c r="E557" i="1"/>
  <c r="I557" i="1" s="1"/>
  <c r="E558" i="1"/>
  <c r="I558" i="1" s="1"/>
  <c r="E559" i="1"/>
  <c r="I559" i="1" s="1"/>
  <c r="E560" i="1"/>
  <c r="I560" i="1" s="1"/>
  <c r="E561" i="1"/>
  <c r="I561" i="1" s="1"/>
  <c r="E562" i="1"/>
  <c r="I562" i="1" s="1"/>
  <c r="E563" i="1"/>
  <c r="I563" i="1" s="1"/>
  <c r="E564" i="1"/>
  <c r="I564" i="1" s="1"/>
  <c r="E565" i="1"/>
  <c r="I565" i="1" s="1"/>
  <c r="E566" i="1"/>
  <c r="I566" i="1" s="1"/>
  <c r="E567" i="1"/>
  <c r="I567" i="1" s="1"/>
  <c r="E568" i="1"/>
  <c r="I568" i="1" s="1"/>
  <c r="E569" i="1"/>
  <c r="I569" i="1" s="1"/>
  <c r="E570" i="1"/>
  <c r="I570" i="1" s="1"/>
  <c r="E571" i="1"/>
  <c r="I571" i="1" s="1"/>
  <c r="E572" i="1"/>
  <c r="I572" i="1" s="1"/>
  <c r="E573" i="1"/>
  <c r="I573" i="1" s="1"/>
  <c r="E574" i="1"/>
  <c r="I574" i="1" s="1"/>
  <c r="E575" i="1"/>
  <c r="I575" i="1" s="1"/>
  <c r="E576" i="1"/>
  <c r="I576" i="1" s="1"/>
  <c r="E577" i="1"/>
  <c r="I577" i="1" s="1"/>
  <c r="E578" i="1"/>
  <c r="I578" i="1" s="1"/>
  <c r="E579" i="1"/>
  <c r="I579" i="1" s="1"/>
  <c r="E580" i="1"/>
  <c r="I580" i="1" s="1"/>
  <c r="E581" i="1"/>
  <c r="I581" i="1" s="1"/>
  <c r="E582" i="1"/>
  <c r="I582" i="1" s="1"/>
  <c r="E583" i="1"/>
  <c r="I583" i="1" s="1"/>
  <c r="E584" i="1"/>
  <c r="I584" i="1" s="1"/>
  <c r="E585" i="1"/>
  <c r="I585" i="1" s="1"/>
  <c r="E586" i="1"/>
  <c r="I586" i="1" s="1"/>
  <c r="E587" i="1"/>
  <c r="I587" i="1" s="1"/>
  <c r="E588" i="1"/>
  <c r="I588" i="1" s="1"/>
  <c r="E589" i="1"/>
  <c r="I589" i="1" s="1"/>
  <c r="E590" i="1"/>
  <c r="I590" i="1" s="1"/>
  <c r="E591" i="1"/>
  <c r="I591" i="1" s="1"/>
  <c r="E592" i="1"/>
  <c r="I592" i="1" s="1"/>
  <c r="E593" i="1"/>
  <c r="I593" i="1" s="1"/>
  <c r="E594" i="1"/>
  <c r="I594" i="1" s="1"/>
  <c r="E595" i="1"/>
  <c r="I595" i="1" s="1"/>
  <c r="E596" i="1"/>
  <c r="I596" i="1" s="1"/>
  <c r="E597" i="1"/>
  <c r="I597" i="1" s="1"/>
  <c r="E598" i="1"/>
  <c r="I598" i="1" s="1"/>
  <c r="E599" i="1"/>
  <c r="I599" i="1" s="1"/>
  <c r="E600" i="1"/>
  <c r="I600" i="1" s="1"/>
  <c r="E601" i="1"/>
  <c r="I601" i="1" s="1"/>
  <c r="E602" i="1"/>
  <c r="I602" i="1" s="1"/>
  <c r="E603" i="1"/>
  <c r="I603" i="1" s="1"/>
  <c r="E604" i="1"/>
  <c r="I604" i="1" s="1"/>
  <c r="E605" i="1"/>
  <c r="I605" i="1" s="1"/>
  <c r="E606" i="1"/>
  <c r="I606" i="1" s="1"/>
  <c r="E607" i="1"/>
  <c r="I607" i="1" s="1"/>
  <c r="E608" i="1"/>
  <c r="I608" i="1" s="1"/>
  <c r="E609" i="1"/>
  <c r="I609" i="1" s="1"/>
  <c r="E610" i="1"/>
  <c r="I610" i="1" s="1"/>
  <c r="E611" i="1"/>
  <c r="I611" i="1" s="1"/>
  <c r="E612" i="1"/>
  <c r="I612" i="1" s="1"/>
  <c r="E613" i="1"/>
  <c r="I613" i="1" s="1"/>
  <c r="E614" i="1"/>
  <c r="I614" i="1" s="1"/>
  <c r="E615" i="1"/>
  <c r="I615" i="1" s="1"/>
  <c r="E616" i="1"/>
  <c r="I616" i="1" s="1"/>
  <c r="E617" i="1"/>
  <c r="I617" i="1" s="1"/>
  <c r="E618" i="1"/>
  <c r="I618" i="1" s="1"/>
  <c r="E619" i="1"/>
  <c r="I619" i="1" s="1"/>
  <c r="E620" i="1"/>
  <c r="I620" i="1" s="1"/>
  <c r="E621" i="1"/>
  <c r="I621" i="1" s="1"/>
  <c r="E622" i="1"/>
  <c r="I622" i="1" s="1"/>
  <c r="E623" i="1"/>
  <c r="I623" i="1" s="1"/>
  <c r="E624" i="1"/>
  <c r="I624" i="1" s="1"/>
  <c r="E625" i="1"/>
  <c r="I625" i="1" s="1"/>
  <c r="E626" i="1"/>
  <c r="I626" i="1" s="1"/>
  <c r="E627" i="1"/>
  <c r="I627" i="1" s="1"/>
  <c r="E628" i="1"/>
  <c r="I628" i="1" s="1"/>
  <c r="E629" i="1"/>
  <c r="I629" i="1" s="1"/>
  <c r="E630" i="1"/>
  <c r="I630" i="1" s="1"/>
  <c r="E631" i="1"/>
  <c r="I631" i="1" s="1"/>
  <c r="E632" i="1"/>
  <c r="I632" i="1" s="1"/>
  <c r="E633" i="1"/>
  <c r="I633" i="1" s="1"/>
  <c r="E634" i="1"/>
  <c r="I634" i="1" s="1"/>
  <c r="E635" i="1"/>
  <c r="I635" i="1" s="1"/>
  <c r="E636" i="1"/>
  <c r="I636" i="1" s="1"/>
  <c r="E637" i="1"/>
  <c r="I637" i="1" s="1"/>
  <c r="E638" i="1"/>
  <c r="I638" i="1" s="1"/>
  <c r="E639" i="1"/>
  <c r="I639" i="1" s="1"/>
  <c r="E640" i="1"/>
  <c r="I640" i="1" s="1"/>
  <c r="E641" i="1"/>
  <c r="I641" i="1" s="1"/>
  <c r="E642" i="1"/>
  <c r="I642" i="1" s="1"/>
  <c r="E643" i="1"/>
  <c r="I643" i="1" s="1"/>
  <c r="E644" i="1"/>
  <c r="I644" i="1" s="1"/>
  <c r="E645" i="1"/>
  <c r="I645" i="1" s="1"/>
  <c r="E646" i="1"/>
  <c r="I646" i="1" s="1"/>
  <c r="E647" i="1"/>
  <c r="I647" i="1" s="1"/>
  <c r="E648" i="1"/>
  <c r="I648" i="1" s="1"/>
  <c r="E649" i="1"/>
  <c r="I649" i="1" s="1"/>
  <c r="E650" i="1"/>
  <c r="I650" i="1" s="1"/>
  <c r="E651" i="1"/>
  <c r="I651" i="1" s="1"/>
  <c r="E652" i="1"/>
  <c r="I652" i="1" s="1"/>
  <c r="E653" i="1"/>
  <c r="I653" i="1" s="1"/>
  <c r="E654" i="1"/>
  <c r="I654" i="1" s="1"/>
  <c r="E655" i="1"/>
  <c r="I655" i="1" s="1"/>
  <c r="E656" i="1"/>
  <c r="I656" i="1" s="1"/>
  <c r="E657" i="1"/>
  <c r="I657" i="1" s="1"/>
  <c r="E658" i="1"/>
  <c r="I658" i="1" s="1"/>
  <c r="E659" i="1"/>
  <c r="I659" i="1" s="1"/>
  <c r="E660" i="1"/>
  <c r="I660" i="1" s="1"/>
  <c r="E661" i="1"/>
  <c r="I661" i="1" s="1"/>
  <c r="E662" i="1"/>
  <c r="I662" i="1" s="1"/>
  <c r="E663" i="1"/>
  <c r="I663" i="1" s="1"/>
  <c r="E664" i="1"/>
  <c r="I664" i="1" s="1"/>
  <c r="E665" i="1"/>
  <c r="I665" i="1" s="1"/>
  <c r="E666" i="1"/>
  <c r="I666" i="1" s="1"/>
  <c r="E667" i="1"/>
  <c r="I667" i="1" s="1"/>
  <c r="E668" i="1"/>
  <c r="I668" i="1" s="1"/>
  <c r="E669" i="1"/>
  <c r="I669" i="1" s="1"/>
  <c r="E670" i="1"/>
  <c r="I670" i="1" s="1"/>
  <c r="E671" i="1"/>
  <c r="I671" i="1" s="1"/>
  <c r="E672" i="1"/>
  <c r="I672" i="1" s="1"/>
  <c r="E673" i="1"/>
  <c r="I673" i="1" s="1"/>
  <c r="E674" i="1"/>
  <c r="I674" i="1" s="1"/>
  <c r="E675" i="1"/>
  <c r="I675" i="1" s="1"/>
  <c r="E676" i="1"/>
  <c r="I676" i="1" s="1"/>
  <c r="E677" i="1"/>
  <c r="I677" i="1" s="1"/>
  <c r="E678" i="1"/>
  <c r="I678" i="1" s="1"/>
  <c r="E679" i="1"/>
  <c r="I679" i="1" s="1"/>
  <c r="E680" i="1"/>
  <c r="I680" i="1" s="1"/>
  <c r="E681" i="1"/>
  <c r="I681" i="1" s="1"/>
  <c r="E682" i="1"/>
  <c r="I682" i="1" s="1"/>
  <c r="E683" i="1"/>
  <c r="I683" i="1" s="1"/>
  <c r="E684" i="1"/>
  <c r="I684" i="1" s="1"/>
  <c r="E685" i="1"/>
  <c r="I685" i="1" s="1"/>
  <c r="E686" i="1"/>
  <c r="I686" i="1" s="1"/>
  <c r="E687" i="1"/>
  <c r="I687" i="1" s="1"/>
  <c r="E688" i="1"/>
  <c r="I688" i="1" s="1"/>
  <c r="E689" i="1"/>
  <c r="I689" i="1" s="1"/>
  <c r="E690" i="1"/>
  <c r="I690" i="1" s="1"/>
  <c r="E691" i="1"/>
  <c r="I691" i="1" s="1"/>
  <c r="E692" i="1"/>
  <c r="I692" i="1" s="1"/>
  <c r="E693" i="1"/>
  <c r="I693" i="1" s="1"/>
  <c r="E694" i="1"/>
  <c r="I694" i="1" s="1"/>
  <c r="E695" i="1"/>
  <c r="I695" i="1" s="1"/>
  <c r="E696" i="1"/>
  <c r="I696" i="1" s="1"/>
  <c r="E697" i="1"/>
  <c r="I697" i="1" s="1"/>
  <c r="E698" i="1"/>
  <c r="I698" i="1" s="1"/>
  <c r="E699" i="1"/>
  <c r="I699" i="1" s="1"/>
  <c r="E700" i="1"/>
  <c r="I700" i="1" s="1"/>
  <c r="E701" i="1"/>
  <c r="I701" i="1" s="1"/>
  <c r="E702" i="1"/>
  <c r="I702" i="1" s="1"/>
  <c r="E703" i="1"/>
  <c r="I703" i="1" s="1"/>
  <c r="E704" i="1"/>
  <c r="I704" i="1" s="1"/>
  <c r="E705" i="1"/>
  <c r="I705" i="1" s="1"/>
  <c r="E706" i="1"/>
  <c r="I706" i="1" s="1"/>
  <c r="E707" i="1"/>
  <c r="I707" i="1" s="1"/>
  <c r="E708" i="1"/>
  <c r="I708" i="1" s="1"/>
  <c r="E709" i="1"/>
  <c r="I709" i="1" s="1"/>
  <c r="E710" i="1"/>
  <c r="I710" i="1" s="1"/>
  <c r="E711" i="1"/>
  <c r="I711" i="1" s="1"/>
  <c r="E712" i="1"/>
  <c r="I712" i="1" s="1"/>
  <c r="E713" i="1"/>
  <c r="I713" i="1" s="1"/>
  <c r="E714" i="1"/>
  <c r="I714" i="1" s="1"/>
  <c r="E715" i="1"/>
  <c r="I715" i="1" s="1"/>
  <c r="E716" i="1"/>
  <c r="I716" i="1" s="1"/>
  <c r="E717" i="1"/>
  <c r="I717" i="1" s="1"/>
  <c r="E718" i="1"/>
  <c r="I718" i="1" s="1"/>
  <c r="E719" i="1"/>
  <c r="I719" i="1" s="1"/>
  <c r="E720" i="1"/>
  <c r="I720" i="1" s="1"/>
  <c r="E721" i="1"/>
  <c r="I721" i="1" s="1"/>
  <c r="E722" i="1"/>
  <c r="I722" i="1" s="1"/>
  <c r="E723" i="1"/>
  <c r="I723" i="1" s="1"/>
  <c r="E724" i="1"/>
  <c r="I724" i="1" s="1"/>
  <c r="E725" i="1"/>
  <c r="I725" i="1" s="1"/>
  <c r="E726" i="1"/>
  <c r="I726" i="1" s="1"/>
  <c r="E727" i="1"/>
  <c r="I727" i="1" s="1"/>
  <c r="E728" i="1"/>
  <c r="I728" i="1" s="1"/>
  <c r="E729" i="1"/>
  <c r="I729" i="1" s="1"/>
  <c r="E730" i="1"/>
  <c r="I730" i="1" s="1"/>
  <c r="E731" i="1"/>
  <c r="I731" i="1" s="1"/>
  <c r="E732" i="1"/>
  <c r="I732" i="1" s="1"/>
  <c r="E733" i="1"/>
  <c r="I733" i="1" s="1"/>
  <c r="E734" i="1"/>
  <c r="I734" i="1" s="1"/>
  <c r="E735" i="1"/>
  <c r="I735" i="1" s="1"/>
  <c r="E736" i="1"/>
  <c r="I736" i="1" s="1"/>
  <c r="E737" i="1"/>
  <c r="I737" i="1" s="1"/>
  <c r="E738" i="1"/>
  <c r="I738" i="1" s="1"/>
  <c r="E739" i="1"/>
  <c r="I739" i="1" s="1"/>
  <c r="E740" i="1"/>
  <c r="I740" i="1" s="1"/>
  <c r="E741" i="1"/>
  <c r="I741" i="1" s="1"/>
  <c r="E742" i="1"/>
  <c r="I742" i="1" s="1"/>
  <c r="E743" i="1"/>
  <c r="I743" i="1" s="1"/>
  <c r="E744" i="1"/>
  <c r="I744" i="1" s="1"/>
  <c r="E745" i="1"/>
  <c r="I745" i="1" s="1"/>
  <c r="E746" i="1"/>
  <c r="I746" i="1" s="1"/>
  <c r="E747" i="1"/>
  <c r="I747" i="1" s="1"/>
  <c r="E748" i="1"/>
  <c r="I748" i="1" s="1"/>
  <c r="E749" i="1"/>
  <c r="I749" i="1" s="1"/>
  <c r="E750" i="1"/>
  <c r="I750" i="1" s="1"/>
  <c r="E751" i="1"/>
  <c r="I751" i="1" s="1"/>
  <c r="E752" i="1"/>
  <c r="I752" i="1" s="1"/>
  <c r="E753" i="1"/>
  <c r="I753" i="1" s="1"/>
  <c r="E754" i="1"/>
  <c r="I754" i="1" s="1"/>
  <c r="E755" i="1"/>
  <c r="I755" i="1" s="1"/>
  <c r="E756" i="1"/>
  <c r="I756" i="1" s="1"/>
  <c r="E757" i="1"/>
  <c r="I757" i="1" s="1"/>
  <c r="E758" i="1"/>
  <c r="I758" i="1" s="1"/>
  <c r="E759" i="1"/>
  <c r="I759" i="1" s="1"/>
  <c r="E760" i="1"/>
  <c r="I760" i="1" s="1"/>
  <c r="E761" i="1"/>
  <c r="I761" i="1" s="1"/>
  <c r="E762" i="1"/>
  <c r="I762" i="1" s="1"/>
  <c r="E763" i="1"/>
  <c r="I763" i="1" s="1"/>
  <c r="E764" i="1"/>
  <c r="I764" i="1" s="1"/>
  <c r="E765" i="1"/>
  <c r="I765" i="1" s="1"/>
  <c r="E766" i="1"/>
  <c r="I766" i="1" s="1"/>
  <c r="E767" i="1"/>
  <c r="I767" i="1" s="1"/>
  <c r="E768" i="1"/>
  <c r="I768" i="1" s="1"/>
  <c r="E769" i="1"/>
  <c r="I769" i="1" s="1"/>
  <c r="E770" i="1"/>
  <c r="I770" i="1" s="1"/>
  <c r="E771" i="1"/>
  <c r="I771" i="1" s="1"/>
  <c r="E772" i="1"/>
  <c r="I772" i="1" s="1"/>
  <c r="E773" i="1"/>
  <c r="I773" i="1" s="1"/>
  <c r="E774" i="1"/>
  <c r="I774" i="1" s="1"/>
  <c r="E775" i="1"/>
  <c r="I775" i="1" s="1"/>
  <c r="E776" i="1"/>
  <c r="I776" i="1" s="1"/>
  <c r="E777" i="1"/>
  <c r="I777" i="1" s="1"/>
  <c r="E778" i="1"/>
  <c r="I778" i="1" s="1"/>
  <c r="E779" i="1"/>
  <c r="I779" i="1" s="1"/>
  <c r="E780" i="1"/>
  <c r="I780" i="1" s="1"/>
  <c r="E781" i="1"/>
  <c r="I781" i="1" s="1"/>
  <c r="E782" i="1"/>
  <c r="I782" i="1" s="1"/>
  <c r="E783" i="1"/>
  <c r="I783" i="1" s="1"/>
  <c r="E784" i="1"/>
  <c r="I784" i="1" s="1"/>
  <c r="E785" i="1"/>
  <c r="I785" i="1" s="1"/>
  <c r="E786" i="1"/>
  <c r="I786" i="1" s="1"/>
  <c r="E787" i="1"/>
  <c r="I787" i="1" s="1"/>
  <c r="E788" i="1"/>
  <c r="I788" i="1" s="1"/>
  <c r="E789" i="1"/>
  <c r="I789" i="1" s="1"/>
  <c r="E790" i="1"/>
  <c r="I790" i="1" s="1"/>
  <c r="E791" i="1"/>
  <c r="I791" i="1" s="1"/>
  <c r="E792" i="1"/>
  <c r="I792" i="1" s="1"/>
  <c r="E793" i="1"/>
  <c r="I793" i="1" s="1"/>
  <c r="E794" i="1"/>
  <c r="I794" i="1" s="1"/>
  <c r="E795" i="1"/>
  <c r="I795" i="1" s="1"/>
  <c r="E796" i="1"/>
  <c r="I796" i="1" s="1"/>
  <c r="E797" i="1"/>
  <c r="I797" i="1" s="1"/>
  <c r="E798" i="1"/>
  <c r="I798" i="1" s="1"/>
  <c r="E799" i="1"/>
  <c r="I799" i="1" s="1"/>
  <c r="E800" i="1"/>
  <c r="I800" i="1" s="1"/>
  <c r="E801" i="1"/>
  <c r="I801" i="1" s="1"/>
  <c r="E802" i="1"/>
  <c r="I802" i="1" s="1"/>
  <c r="E803" i="1"/>
  <c r="I803" i="1" s="1"/>
  <c r="E804" i="1"/>
  <c r="I804" i="1" s="1"/>
  <c r="E805" i="1"/>
  <c r="I805" i="1" s="1"/>
  <c r="E806" i="1"/>
  <c r="I806" i="1" s="1"/>
  <c r="E807" i="1"/>
  <c r="I807" i="1" s="1"/>
  <c r="E808" i="1"/>
  <c r="I808" i="1" s="1"/>
  <c r="E809" i="1"/>
  <c r="I809" i="1" s="1"/>
  <c r="E810" i="1"/>
  <c r="I810" i="1" s="1"/>
  <c r="E811" i="1"/>
  <c r="I811" i="1" s="1"/>
  <c r="E812" i="1"/>
  <c r="I812" i="1" s="1"/>
  <c r="E813" i="1"/>
  <c r="I813" i="1" s="1"/>
  <c r="E814" i="1"/>
  <c r="I814" i="1" s="1"/>
  <c r="E815" i="1"/>
  <c r="I815" i="1" s="1"/>
  <c r="E816" i="1"/>
  <c r="I816" i="1" s="1"/>
  <c r="E817" i="1"/>
  <c r="I817" i="1" s="1"/>
  <c r="E818" i="1"/>
  <c r="I818" i="1" s="1"/>
  <c r="E819" i="1"/>
  <c r="I819" i="1" s="1"/>
  <c r="E820" i="1"/>
  <c r="I820" i="1" s="1"/>
  <c r="E821" i="1"/>
  <c r="I821" i="1" s="1"/>
  <c r="E822" i="1"/>
  <c r="I822" i="1" s="1"/>
  <c r="E823" i="1"/>
  <c r="I823" i="1" s="1"/>
  <c r="E824" i="1"/>
  <c r="I824" i="1" s="1"/>
  <c r="E825" i="1"/>
  <c r="I825" i="1" s="1"/>
  <c r="E826" i="1"/>
  <c r="I826" i="1" s="1"/>
  <c r="E827" i="1"/>
  <c r="I827" i="1" s="1"/>
  <c r="E828" i="1"/>
  <c r="I828" i="1" s="1"/>
  <c r="E829" i="1"/>
  <c r="I829" i="1" s="1"/>
  <c r="E830" i="1"/>
  <c r="I830" i="1" s="1"/>
  <c r="E831" i="1"/>
  <c r="I831" i="1" s="1"/>
  <c r="E832" i="1"/>
  <c r="I832" i="1" s="1"/>
  <c r="E833" i="1"/>
  <c r="I833" i="1" s="1"/>
  <c r="E834" i="1"/>
  <c r="I834" i="1" s="1"/>
  <c r="E835" i="1"/>
  <c r="I835" i="1" s="1"/>
  <c r="E836" i="1"/>
  <c r="I836" i="1" s="1"/>
  <c r="E837" i="1"/>
  <c r="I837" i="1" s="1"/>
  <c r="E838" i="1"/>
  <c r="I838" i="1" s="1"/>
  <c r="E839" i="1"/>
  <c r="I839" i="1" s="1"/>
  <c r="E840" i="1"/>
  <c r="I840" i="1" s="1"/>
  <c r="E841" i="1"/>
  <c r="I841" i="1" s="1"/>
  <c r="E842" i="1"/>
  <c r="I842" i="1" s="1"/>
  <c r="E843" i="1"/>
  <c r="I843" i="1" s="1"/>
  <c r="E844" i="1"/>
  <c r="I844" i="1" s="1"/>
  <c r="E845" i="1"/>
  <c r="I845" i="1" s="1"/>
  <c r="E846" i="1"/>
  <c r="I846" i="1" s="1"/>
  <c r="E847" i="1"/>
  <c r="I847" i="1" s="1"/>
  <c r="E848" i="1"/>
  <c r="I848" i="1" s="1"/>
  <c r="E849" i="1"/>
  <c r="I849" i="1" s="1"/>
  <c r="E850" i="1"/>
  <c r="I850" i="1" s="1"/>
  <c r="E851" i="1"/>
  <c r="I851" i="1" s="1"/>
  <c r="E852" i="1"/>
  <c r="I852" i="1" s="1"/>
  <c r="E853" i="1"/>
  <c r="I853" i="1" s="1"/>
  <c r="E854" i="1"/>
  <c r="I854" i="1" s="1"/>
  <c r="E855" i="1"/>
  <c r="I855" i="1" s="1"/>
  <c r="E856" i="1"/>
  <c r="I856" i="1" s="1"/>
  <c r="E857" i="1"/>
  <c r="I857" i="1" s="1"/>
  <c r="E858" i="1"/>
  <c r="I858" i="1" s="1"/>
  <c r="E859" i="1"/>
  <c r="I859" i="1" s="1"/>
  <c r="E860" i="1"/>
  <c r="I860" i="1" s="1"/>
  <c r="E861" i="1"/>
  <c r="I861" i="1" s="1"/>
  <c r="E862" i="1"/>
  <c r="I862" i="1" s="1"/>
  <c r="E863" i="1"/>
  <c r="I863" i="1" s="1"/>
  <c r="E864" i="1"/>
  <c r="I864" i="1" s="1"/>
  <c r="E865" i="1"/>
  <c r="I865" i="1" s="1"/>
  <c r="E866" i="1"/>
  <c r="I866" i="1" s="1"/>
  <c r="E867" i="1"/>
  <c r="I867" i="1" s="1"/>
  <c r="E868" i="1"/>
  <c r="I868" i="1" s="1"/>
  <c r="E869" i="1"/>
  <c r="I869" i="1" s="1"/>
  <c r="E870" i="1"/>
  <c r="I870" i="1" s="1"/>
  <c r="E871" i="1"/>
  <c r="I871" i="1" s="1"/>
  <c r="E872" i="1"/>
  <c r="I872" i="1" s="1"/>
  <c r="E873" i="1"/>
  <c r="I873" i="1" s="1"/>
  <c r="E874" i="1"/>
  <c r="I874" i="1" s="1"/>
  <c r="E875" i="1"/>
  <c r="I875" i="1" s="1"/>
  <c r="E876" i="1"/>
  <c r="I876" i="1" s="1"/>
  <c r="E877" i="1"/>
  <c r="I877" i="1" s="1"/>
  <c r="E878" i="1"/>
  <c r="I878" i="1" s="1"/>
  <c r="E879" i="1"/>
  <c r="I879" i="1" s="1"/>
  <c r="E880" i="1"/>
  <c r="I880" i="1" s="1"/>
  <c r="E881" i="1"/>
  <c r="I881" i="1" s="1"/>
  <c r="E882" i="1"/>
  <c r="I882" i="1" s="1"/>
  <c r="E883" i="1"/>
  <c r="I883" i="1" s="1"/>
  <c r="E884" i="1"/>
  <c r="I884" i="1" s="1"/>
  <c r="E885" i="1"/>
  <c r="I885" i="1" s="1"/>
  <c r="E886" i="1"/>
  <c r="I886" i="1" s="1"/>
  <c r="E887" i="1"/>
  <c r="I887" i="1" s="1"/>
  <c r="E888" i="1"/>
  <c r="I888" i="1" s="1"/>
  <c r="E889" i="1"/>
  <c r="I889" i="1" s="1"/>
  <c r="E890" i="1"/>
  <c r="I890" i="1" s="1"/>
  <c r="E891" i="1"/>
  <c r="I891" i="1" s="1"/>
  <c r="E892" i="1"/>
  <c r="I892" i="1" s="1"/>
  <c r="E893" i="1"/>
  <c r="I893" i="1" s="1"/>
  <c r="E894" i="1"/>
  <c r="I894" i="1" s="1"/>
  <c r="E895" i="1"/>
  <c r="I895" i="1" s="1"/>
  <c r="E896" i="1"/>
  <c r="I896" i="1" s="1"/>
  <c r="E897" i="1"/>
  <c r="I897" i="1" s="1"/>
  <c r="E898" i="1"/>
  <c r="I898" i="1" s="1"/>
  <c r="E899" i="1"/>
  <c r="I899" i="1" s="1"/>
  <c r="E900" i="1"/>
  <c r="I900" i="1" s="1"/>
  <c r="E901" i="1"/>
  <c r="I901" i="1" s="1"/>
  <c r="E902" i="1"/>
  <c r="I902" i="1" s="1"/>
  <c r="E903" i="1"/>
  <c r="I903" i="1" s="1"/>
  <c r="E904" i="1"/>
  <c r="I904" i="1" s="1"/>
  <c r="E905" i="1"/>
  <c r="I905" i="1" s="1"/>
  <c r="E906" i="1"/>
  <c r="I906" i="1" s="1"/>
  <c r="E907" i="1"/>
  <c r="I907" i="1" s="1"/>
  <c r="E908" i="1"/>
  <c r="I908" i="1" s="1"/>
  <c r="E909" i="1"/>
  <c r="I909" i="1" s="1"/>
  <c r="E910" i="1"/>
  <c r="I910" i="1" s="1"/>
  <c r="E911" i="1"/>
  <c r="I911" i="1" s="1"/>
  <c r="E912" i="1"/>
  <c r="I912" i="1" s="1"/>
  <c r="E913" i="1"/>
  <c r="I913" i="1" s="1"/>
  <c r="E914" i="1"/>
  <c r="I914" i="1" s="1"/>
  <c r="E915" i="1"/>
  <c r="I915" i="1" s="1"/>
  <c r="E916" i="1"/>
  <c r="I916" i="1" s="1"/>
  <c r="E917" i="1"/>
  <c r="I917" i="1" s="1"/>
  <c r="E918" i="1"/>
  <c r="I918" i="1" s="1"/>
  <c r="E919" i="1"/>
  <c r="I919" i="1" s="1"/>
  <c r="E920" i="1"/>
  <c r="I920" i="1" s="1"/>
  <c r="E921" i="1"/>
  <c r="I921" i="1" s="1"/>
  <c r="E922" i="1"/>
  <c r="I922" i="1" s="1"/>
  <c r="E923" i="1"/>
  <c r="I923" i="1" s="1"/>
  <c r="E924" i="1"/>
  <c r="I924" i="1" s="1"/>
  <c r="E925" i="1"/>
  <c r="I925" i="1" s="1"/>
  <c r="E926" i="1"/>
  <c r="I926" i="1" s="1"/>
  <c r="E927" i="1"/>
  <c r="I927" i="1" s="1"/>
  <c r="E928" i="1"/>
  <c r="I928" i="1" s="1"/>
  <c r="E929" i="1"/>
  <c r="I929" i="1" s="1"/>
  <c r="E930" i="1"/>
  <c r="I930" i="1" s="1"/>
  <c r="E931" i="1"/>
  <c r="I931" i="1" s="1"/>
  <c r="E932" i="1"/>
  <c r="I932" i="1" s="1"/>
  <c r="E933" i="1"/>
  <c r="I933" i="1" s="1"/>
  <c r="E934" i="1"/>
  <c r="I934" i="1" s="1"/>
  <c r="E935" i="1"/>
  <c r="I935" i="1" s="1"/>
  <c r="E936" i="1"/>
  <c r="I936" i="1" s="1"/>
  <c r="E937" i="1"/>
  <c r="I937" i="1" s="1"/>
  <c r="E938" i="1"/>
  <c r="I938" i="1" s="1"/>
  <c r="E939" i="1"/>
  <c r="I939" i="1" s="1"/>
  <c r="E940" i="1"/>
  <c r="I940" i="1" s="1"/>
  <c r="E941" i="1"/>
  <c r="I941" i="1" s="1"/>
  <c r="E942" i="1"/>
  <c r="I942" i="1" s="1"/>
  <c r="E943" i="1"/>
  <c r="I943" i="1" s="1"/>
  <c r="E944" i="1"/>
  <c r="I944" i="1" s="1"/>
  <c r="E945" i="1"/>
  <c r="I945" i="1" s="1"/>
  <c r="E946" i="1"/>
  <c r="I946" i="1" s="1"/>
  <c r="E947" i="1"/>
  <c r="I947" i="1" s="1"/>
  <c r="E948" i="1"/>
  <c r="I948" i="1" s="1"/>
  <c r="E949" i="1"/>
  <c r="I949" i="1" s="1"/>
  <c r="E950" i="1"/>
  <c r="I950" i="1" s="1"/>
  <c r="E951" i="1"/>
  <c r="I951" i="1" s="1"/>
  <c r="E952" i="1"/>
  <c r="I952" i="1" s="1"/>
  <c r="E953" i="1"/>
  <c r="I953" i="1" s="1"/>
  <c r="E954" i="1"/>
  <c r="I954" i="1" s="1"/>
  <c r="E955" i="1"/>
  <c r="I955" i="1" s="1"/>
  <c r="E956" i="1"/>
  <c r="I956" i="1" s="1"/>
  <c r="E957" i="1"/>
  <c r="I957" i="1" s="1"/>
  <c r="E958" i="1"/>
  <c r="I958" i="1" s="1"/>
  <c r="E959" i="1"/>
  <c r="I959" i="1" s="1"/>
  <c r="E960" i="1"/>
  <c r="I960" i="1" s="1"/>
  <c r="E961" i="1"/>
  <c r="I961" i="1" s="1"/>
  <c r="E962" i="1"/>
  <c r="I962" i="1" s="1"/>
  <c r="E963" i="1"/>
  <c r="I963" i="1" s="1"/>
  <c r="E964" i="1"/>
  <c r="I964" i="1" s="1"/>
  <c r="E965" i="1"/>
  <c r="I965" i="1" s="1"/>
  <c r="E966" i="1"/>
  <c r="I966" i="1" s="1"/>
  <c r="E967" i="1"/>
  <c r="I967" i="1" s="1"/>
  <c r="E968" i="1"/>
  <c r="I968" i="1" s="1"/>
  <c r="E969" i="1"/>
  <c r="I969" i="1" s="1"/>
  <c r="E970" i="1"/>
  <c r="I970" i="1" s="1"/>
  <c r="E971" i="1"/>
  <c r="I971" i="1" s="1"/>
  <c r="E972" i="1"/>
  <c r="I972" i="1" s="1"/>
  <c r="E973" i="1"/>
  <c r="I973" i="1" s="1"/>
  <c r="E974" i="1"/>
  <c r="I974" i="1" s="1"/>
  <c r="E975" i="1"/>
  <c r="I975" i="1" s="1"/>
  <c r="E976" i="1"/>
  <c r="I976" i="1" s="1"/>
  <c r="E977" i="1"/>
  <c r="I977" i="1" s="1"/>
  <c r="E978" i="1"/>
  <c r="I978" i="1" s="1"/>
  <c r="E979" i="1"/>
  <c r="I979" i="1" s="1"/>
  <c r="E980" i="1"/>
  <c r="I980" i="1" s="1"/>
  <c r="E981" i="1"/>
  <c r="I981" i="1" s="1"/>
  <c r="E982" i="1"/>
  <c r="I982" i="1" s="1"/>
  <c r="E983" i="1"/>
  <c r="I983" i="1" s="1"/>
  <c r="E984" i="1"/>
  <c r="I984" i="1" s="1"/>
  <c r="E985" i="1"/>
  <c r="I985" i="1" s="1"/>
  <c r="E986" i="1"/>
  <c r="I986" i="1" s="1"/>
  <c r="E987" i="1"/>
  <c r="I987" i="1" s="1"/>
  <c r="E988" i="1"/>
  <c r="I988" i="1" s="1"/>
  <c r="E989" i="1"/>
  <c r="I989" i="1" s="1"/>
  <c r="E990" i="1"/>
  <c r="I990" i="1" s="1"/>
  <c r="E991" i="1"/>
  <c r="I991" i="1" s="1"/>
  <c r="E992" i="1"/>
  <c r="I992" i="1" s="1"/>
  <c r="E993" i="1"/>
  <c r="I993" i="1" s="1"/>
  <c r="E994" i="1"/>
  <c r="I994" i="1" s="1"/>
  <c r="E995" i="1"/>
  <c r="I995" i="1" s="1"/>
  <c r="E996" i="1"/>
  <c r="I996" i="1" s="1"/>
  <c r="E997" i="1"/>
  <c r="I997" i="1" s="1"/>
  <c r="E998" i="1"/>
  <c r="I998" i="1" s="1"/>
  <c r="E999" i="1"/>
  <c r="I999" i="1" s="1"/>
  <c r="E1000" i="1"/>
  <c r="I1000" i="1" s="1"/>
  <c r="E1001" i="1"/>
  <c r="I1001" i="1" s="1"/>
  <c r="E1002" i="1"/>
  <c r="I1002" i="1" s="1"/>
  <c r="E1003" i="1"/>
  <c r="I1003" i="1" s="1"/>
  <c r="E1004" i="1"/>
  <c r="I1004" i="1" s="1"/>
  <c r="E1005" i="1"/>
  <c r="I1005" i="1" s="1"/>
  <c r="E1006" i="1"/>
  <c r="I1006" i="1" s="1"/>
  <c r="E1007" i="1"/>
  <c r="I1007" i="1" s="1"/>
  <c r="E1008" i="1"/>
  <c r="I1008" i="1" s="1"/>
  <c r="E1009" i="1"/>
  <c r="I1009" i="1" s="1"/>
  <c r="E1010" i="1"/>
  <c r="I1010" i="1" s="1"/>
  <c r="E1011" i="1"/>
  <c r="I1011" i="1" s="1"/>
  <c r="E1012" i="1"/>
  <c r="I1012" i="1" s="1"/>
  <c r="E1013" i="1"/>
  <c r="I1013" i="1" s="1"/>
  <c r="E1014" i="1"/>
  <c r="I1014" i="1" s="1"/>
  <c r="E1015" i="1"/>
  <c r="I1015" i="1" s="1"/>
  <c r="E1016" i="1"/>
  <c r="I1016" i="1" s="1"/>
  <c r="E1017" i="1"/>
  <c r="I1017" i="1" s="1"/>
  <c r="E1018" i="1"/>
  <c r="I1018" i="1" s="1"/>
  <c r="E1019" i="1"/>
  <c r="I1019" i="1" s="1"/>
  <c r="E1020" i="1"/>
  <c r="I1020" i="1" s="1"/>
  <c r="E1021" i="1"/>
  <c r="I1021" i="1" s="1"/>
  <c r="E1022" i="1"/>
  <c r="I1022" i="1" s="1"/>
  <c r="E1023" i="1"/>
  <c r="I1023" i="1" s="1"/>
  <c r="E1024" i="1"/>
  <c r="I1024" i="1" s="1"/>
  <c r="E1025" i="1"/>
  <c r="I1025" i="1" s="1"/>
  <c r="E1026" i="1"/>
  <c r="I1026" i="1" s="1"/>
  <c r="E1027" i="1"/>
  <c r="I1027" i="1" s="1"/>
  <c r="E1028" i="1"/>
  <c r="I1028" i="1" s="1"/>
  <c r="E1029" i="1"/>
  <c r="I1029" i="1" s="1"/>
  <c r="E1030" i="1"/>
  <c r="I1030" i="1" s="1"/>
  <c r="E1031" i="1"/>
  <c r="I1031" i="1" s="1"/>
  <c r="E1032" i="1"/>
  <c r="I1032" i="1" s="1"/>
  <c r="E1033" i="1"/>
  <c r="I1033" i="1" s="1"/>
  <c r="E1034" i="1"/>
  <c r="I1034" i="1" s="1"/>
  <c r="E1035" i="1"/>
  <c r="I1035" i="1" s="1"/>
  <c r="E1036" i="1"/>
  <c r="I1036" i="1" s="1"/>
  <c r="E1037" i="1"/>
  <c r="I1037" i="1" s="1"/>
  <c r="E1038" i="1"/>
  <c r="I1038" i="1" s="1"/>
  <c r="E1039" i="1"/>
  <c r="I1039" i="1" s="1"/>
  <c r="E1040" i="1"/>
  <c r="I1040" i="1" s="1"/>
  <c r="E1041" i="1"/>
  <c r="I1041" i="1" s="1"/>
  <c r="E1042" i="1"/>
  <c r="I1042" i="1" s="1"/>
  <c r="E1043" i="1"/>
  <c r="I1043" i="1" s="1"/>
  <c r="E1044" i="1"/>
  <c r="I1044" i="1" s="1"/>
  <c r="E1045" i="1"/>
  <c r="I1045" i="1" s="1"/>
  <c r="E1046" i="1"/>
  <c r="I1046" i="1" s="1"/>
  <c r="E1047" i="1"/>
  <c r="I1047" i="1" s="1"/>
  <c r="E1048" i="1"/>
  <c r="I1048" i="1" s="1"/>
  <c r="E1049" i="1"/>
  <c r="I1049" i="1" s="1"/>
  <c r="E1050" i="1"/>
  <c r="I1050" i="1" s="1"/>
  <c r="E1051" i="1"/>
  <c r="I1051" i="1" s="1"/>
  <c r="E1052" i="1"/>
  <c r="I1052" i="1" s="1"/>
  <c r="E1053" i="1"/>
  <c r="I1053" i="1" s="1"/>
  <c r="E1054" i="1"/>
  <c r="I1054" i="1" s="1"/>
  <c r="E1055" i="1"/>
  <c r="I1055" i="1" s="1"/>
  <c r="E1056" i="1"/>
  <c r="I1056" i="1" s="1"/>
  <c r="E1057" i="1"/>
  <c r="I1057" i="1" s="1"/>
  <c r="E1058" i="1"/>
  <c r="I1058" i="1" s="1"/>
  <c r="E1059" i="1"/>
  <c r="I1059" i="1" s="1"/>
  <c r="E1060" i="1"/>
  <c r="I1060" i="1" s="1"/>
  <c r="E1061" i="1"/>
  <c r="I1061" i="1" s="1"/>
  <c r="E1062" i="1"/>
  <c r="I1062" i="1" s="1"/>
  <c r="E1063" i="1"/>
  <c r="I1063" i="1" s="1"/>
  <c r="E1064" i="1"/>
  <c r="I1064" i="1" s="1"/>
  <c r="E1065" i="1"/>
  <c r="I1065" i="1" s="1"/>
  <c r="E1066" i="1"/>
  <c r="I1066" i="1" s="1"/>
  <c r="E1067" i="1"/>
  <c r="I1067" i="1" s="1"/>
  <c r="E1068" i="1"/>
  <c r="I1068" i="1" s="1"/>
  <c r="E1069" i="1"/>
  <c r="I1069" i="1" s="1"/>
  <c r="E1070" i="1"/>
  <c r="I1070" i="1" s="1"/>
  <c r="E1071" i="1"/>
  <c r="I1071" i="1" s="1"/>
  <c r="E1072" i="1"/>
  <c r="I1072" i="1" s="1"/>
  <c r="E1073" i="1"/>
  <c r="I1073" i="1" s="1"/>
  <c r="E1074" i="1"/>
  <c r="I1074" i="1" s="1"/>
  <c r="E1075" i="1"/>
  <c r="I1075" i="1" s="1"/>
  <c r="E1076" i="1"/>
  <c r="I1076" i="1" s="1"/>
  <c r="E1077" i="1"/>
  <c r="I1077" i="1" s="1"/>
  <c r="E1078" i="1"/>
  <c r="I1078" i="1" s="1"/>
  <c r="E1079" i="1"/>
  <c r="I1079" i="1" s="1"/>
  <c r="E1080" i="1"/>
  <c r="I1080" i="1" s="1"/>
  <c r="E1081" i="1"/>
  <c r="I1081" i="1" s="1"/>
  <c r="E1082" i="1"/>
  <c r="I1082" i="1" s="1"/>
  <c r="E1083" i="1"/>
  <c r="I1083" i="1" s="1"/>
  <c r="E1084" i="1"/>
  <c r="I1084" i="1" s="1"/>
  <c r="E1085" i="1"/>
  <c r="I1085" i="1" s="1"/>
  <c r="E1086" i="1"/>
  <c r="I1086" i="1" s="1"/>
  <c r="E1087" i="1"/>
  <c r="I1087" i="1" s="1"/>
  <c r="E1088" i="1"/>
  <c r="I1088" i="1" s="1"/>
  <c r="E1089" i="1"/>
  <c r="I1089" i="1" s="1"/>
  <c r="E1090" i="1"/>
  <c r="I1090" i="1" s="1"/>
  <c r="E1091" i="1"/>
  <c r="I1091" i="1" s="1"/>
  <c r="E1092" i="1"/>
  <c r="I1092" i="1" s="1"/>
  <c r="E1093" i="1"/>
  <c r="I1093" i="1" s="1"/>
  <c r="E1094" i="1"/>
  <c r="I1094" i="1" s="1"/>
  <c r="E1095" i="1"/>
  <c r="I1095" i="1" s="1"/>
  <c r="E1096" i="1"/>
  <c r="I1096" i="1" s="1"/>
  <c r="E1097" i="1"/>
  <c r="I1097" i="1" s="1"/>
  <c r="E1098" i="1"/>
  <c r="I1098" i="1" s="1"/>
  <c r="E1099" i="1"/>
  <c r="I1099" i="1" s="1"/>
  <c r="E1100" i="1"/>
  <c r="I1100" i="1" s="1"/>
  <c r="E1101" i="1"/>
  <c r="I1101" i="1" s="1"/>
  <c r="E1102" i="1"/>
  <c r="I1102" i="1" s="1"/>
  <c r="E1103" i="1"/>
  <c r="I1103" i="1" s="1"/>
  <c r="E1104" i="1"/>
  <c r="I1104" i="1" s="1"/>
  <c r="E1105" i="1"/>
  <c r="I1105" i="1" s="1"/>
  <c r="E1106" i="1"/>
  <c r="I1106" i="1" s="1"/>
  <c r="E1107" i="1"/>
  <c r="I1107" i="1" s="1"/>
  <c r="E1108" i="1"/>
  <c r="I1108" i="1" s="1"/>
  <c r="E1109" i="1"/>
  <c r="I1109" i="1" s="1"/>
  <c r="E1110" i="1"/>
  <c r="I1110" i="1" s="1"/>
  <c r="E1111" i="1"/>
  <c r="I1111" i="1" s="1"/>
  <c r="E1112" i="1"/>
  <c r="I1112" i="1" s="1"/>
  <c r="E1113" i="1"/>
  <c r="I1113" i="1" s="1"/>
  <c r="E1114" i="1"/>
  <c r="I1114" i="1" s="1"/>
  <c r="E1115" i="1"/>
  <c r="I1115" i="1" s="1"/>
  <c r="E1116" i="1"/>
  <c r="I1116" i="1" s="1"/>
  <c r="E1117" i="1"/>
  <c r="I1117" i="1" s="1"/>
  <c r="E1118" i="1"/>
  <c r="I1118" i="1" s="1"/>
  <c r="E1119" i="1"/>
  <c r="I1119" i="1" s="1"/>
  <c r="E1120" i="1"/>
  <c r="I1120" i="1" s="1"/>
  <c r="E1121" i="1"/>
  <c r="I1121" i="1" s="1"/>
  <c r="E1122" i="1"/>
  <c r="I1122" i="1" s="1"/>
  <c r="E1123" i="1"/>
  <c r="I1123" i="1" s="1"/>
  <c r="E1124" i="1"/>
  <c r="I1124" i="1" s="1"/>
  <c r="E1125" i="1"/>
  <c r="I1125" i="1" s="1"/>
  <c r="E1126" i="1"/>
  <c r="I1126" i="1" s="1"/>
  <c r="E1127" i="1"/>
  <c r="I1127" i="1" s="1"/>
  <c r="E1128" i="1"/>
  <c r="I1128" i="1" s="1"/>
  <c r="E1129" i="1"/>
  <c r="I1129" i="1" s="1"/>
  <c r="E1130" i="1"/>
  <c r="I1130" i="1" s="1"/>
  <c r="E1131" i="1"/>
  <c r="I1131" i="1" s="1"/>
  <c r="E1132" i="1"/>
  <c r="I1132" i="1" s="1"/>
  <c r="E1133" i="1"/>
  <c r="I1133" i="1" s="1"/>
  <c r="E1134" i="1"/>
  <c r="I1134" i="1" s="1"/>
  <c r="E1135" i="1"/>
  <c r="I1135" i="1" s="1"/>
  <c r="E1136" i="1"/>
  <c r="I1136" i="1" s="1"/>
  <c r="E1137" i="1"/>
  <c r="I1137" i="1" s="1"/>
  <c r="E1138" i="1"/>
  <c r="I1138" i="1" s="1"/>
  <c r="E1139" i="1"/>
  <c r="I1139" i="1" s="1"/>
  <c r="E1140" i="1"/>
  <c r="I1140" i="1" s="1"/>
  <c r="E1141" i="1"/>
  <c r="I1141" i="1" s="1"/>
  <c r="E1142" i="1"/>
  <c r="I1142" i="1" s="1"/>
  <c r="E1143" i="1"/>
  <c r="I1143" i="1" s="1"/>
  <c r="E1144" i="1"/>
  <c r="I1144" i="1" s="1"/>
  <c r="E1145" i="1"/>
  <c r="I1145" i="1" s="1"/>
  <c r="E1146" i="1"/>
  <c r="I1146" i="1" s="1"/>
  <c r="E1147" i="1"/>
  <c r="I1147" i="1" s="1"/>
  <c r="E1148" i="1"/>
  <c r="I1148" i="1" s="1"/>
  <c r="E1149" i="1"/>
  <c r="I1149" i="1" s="1"/>
  <c r="E1150" i="1"/>
  <c r="I1150" i="1" s="1"/>
  <c r="E1151" i="1"/>
  <c r="I1151" i="1" s="1"/>
  <c r="E1152" i="1"/>
  <c r="I1152" i="1" s="1"/>
  <c r="E1153" i="1"/>
  <c r="I1153" i="1" s="1"/>
  <c r="E1154" i="1"/>
  <c r="I1154" i="1" s="1"/>
  <c r="E1155" i="1"/>
  <c r="I1155" i="1" s="1"/>
  <c r="E1156" i="1"/>
  <c r="I1156" i="1" s="1"/>
  <c r="E1157" i="1"/>
  <c r="I1157" i="1" s="1"/>
  <c r="E1158" i="1"/>
  <c r="I1158" i="1" s="1"/>
  <c r="E1159" i="1"/>
  <c r="I1159" i="1" s="1"/>
  <c r="E1160" i="1"/>
  <c r="I1160" i="1" s="1"/>
  <c r="E1161" i="1"/>
  <c r="I1161" i="1" s="1"/>
  <c r="E1162" i="1"/>
  <c r="I1162" i="1" s="1"/>
  <c r="E1163" i="1"/>
  <c r="I1163" i="1" s="1"/>
  <c r="E1164" i="1"/>
  <c r="I1164" i="1" s="1"/>
  <c r="E1165" i="1"/>
  <c r="I1165" i="1" s="1"/>
  <c r="E1166" i="1"/>
  <c r="I1166" i="1" s="1"/>
  <c r="E1167" i="1"/>
  <c r="I1167" i="1" s="1"/>
  <c r="E1168" i="1"/>
  <c r="I1168" i="1" s="1"/>
  <c r="E1169" i="1"/>
  <c r="I1169" i="1" s="1"/>
  <c r="E1170" i="1"/>
  <c r="I1170" i="1" s="1"/>
  <c r="E1171" i="1"/>
  <c r="I1171" i="1" s="1"/>
  <c r="E1172" i="1"/>
  <c r="I1172" i="1" s="1"/>
  <c r="E1173" i="1"/>
  <c r="I1173" i="1" s="1"/>
  <c r="E1174" i="1"/>
  <c r="I1174" i="1" s="1"/>
  <c r="E1175" i="1"/>
  <c r="I1175" i="1" s="1"/>
  <c r="E1176" i="1"/>
  <c r="I1176" i="1" s="1"/>
  <c r="E1177" i="1"/>
  <c r="I1177" i="1" s="1"/>
  <c r="E1178" i="1"/>
  <c r="I1178" i="1" s="1"/>
  <c r="E1179" i="1"/>
  <c r="I1179" i="1" s="1"/>
  <c r="E1180" i="1"/>
  <c r="I1180" i="1" s="1"/>
  <c r="E1181" i="1"/>
  <c r="I1181" i="1" s="1"/>
  <c r="E1182" i="1"/>
  <c r="I1182" i="1" s="1"/>
  <c r="E1183" i="1"/>
  <c r="I1183" i="1" s="1"/>
  <c r="E1184" i="1"/>
  <c r="I1184" i="1" s="1"/>
  <c r="E1185" i="1"/>
  <c r="I1185" i="1" s="1"/>
  <c r="E1186" i="1"/>
  <c r="I1186" i="1" s="1"/>
  <c r="E1187" i="1"/>
  <c r="I1187" i="1" s="1"/>
  <c r="E1188" i="1"/>
  <c r="I1188" i="1" s="1"/>
  <c r="E1189" i="1"/>
  <c r="I1189" i="1" s="1"/>
  <c r="E1190" i="1"/>
  <c r="I1190" i="1" s="1"/>
  <c r="E1191" i="1"/>
  <c r="I1191" i="1" s="1"/>
  <c r="E1192" i="1"/>
  <c r="I1192" i="1" s="1"/>
  <c r="E1193" i="1"/>
  <c r="I1193" i="1" s="1"/>
  <c r="E3" i="1"/>
  <c r="I3" i="1" s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3" i="1"/>
  <c r="P4" i="1"/>
  <c r="AC4" i="1" s="1"/>
  <c r="P5" i="1"/>
  <c r="AC5" i="1" s="1"/>
  <c r="P6" i="1"/>
  <c r="AC6" i="1" s="1"/>
  <c r="P7" i="1"/>
  <c r="AC7" i="1" s="1"/>
  <c r="P8" i="1"/>
  <c r="AC8" i="1" s="1"/>
  <c r="P9" i="1"/>
  <c r="AC9" i="1" s="1"/>
  <c r="P10" i="1"/>
  <c r="AC10" i="1" s="1"/>
  <c r="P11" i="1"/>
  <c r="AC11" i="1" s="1"/>
  <c r="P12" i="1"/>
  <c r="AC12" i="1" s="1"/>
  <c r="P13" i="1"/>
  <c r="AC13" i="1" s="1"/>
  <c r="P14" i="1"/>
  <c r="AC14" i="1" s="1"/>
  <c r="P15" i="1"/>
  <c r="AC15" i="1" s="1"/>
  <c r="P16" i="1"/>
  <c r="AC16" i="1" s="1"/>
  <c r="P17" i="1"/>
  <c r="AC17" i="1" s="1"/>
  <c r="P18" i="1"/>
  <c r="AC18" i="1" s="1"/>
  <c r="P19" i="1"/>
  <c r="AC19" i="1" s="1"/>
  <c r="P20" i="1"/>
  <c r="AC20" i="1" s="1"/>
  <c r="P21" i="1"/>
  <c r="AC21" i="1" s="1"/>
  <c r="P22" i="1"/>
  <c r="AC22" i="1" s="1"/>
  <c r="P23" i="1"/>
  <c r="AC23" i="1" s="1"/>
  <c r="P24" i="1"/>
  <c r="AC24" i="1" s="1"/>
  <c r="P25" i="1"/>
  <c r="AC25" i="1" s="1"/>
  <c r="P26" i="1"/>
  <c r="AC26" i="1" s="1"/>
  <c r="P27" i="1"/>
  <c r="AC27" i="1" s="1"/>
  <c r="P28" i="1"/>
  <c r="AC28" i="1" s="1"/>
  <c r="P29" i="1"/>
  <c r="AC29" i="1" s="1"/>
  <c r="P30" i="1"/>
  <c r="AC30" i="1" s="1"/>
  <c r="P31" i="1"/>
  <c r="AC31" i="1" s="1"/>
  <c r="P32" i="1"/>
  <c r="AC32" i="1" s="1"/>
  <c r="P33" i="1"/>
  <c r="AC33" i="1" s="1"/>
  <c r="P34" i="1"/>
  <c r="AC34" i="1" s="1"/>
  <c r="P35" i="1"/>
  <c r="AC35" i="1" s="1"/>
  <c r="P36" i="1"/>
  <c r="AC36" i="1" s="1"/>
  <c r="P37" i="1"/>
  <c r="AC37" i="1" s="1"/>
  <c r="P38" i="1"/>
  <c r="AC38" i="1" s="1"/>
  <c r="P39" i="1"/>
  <c r="AC39" i="1" s="1"/>
  <c r="P40" i="1"/>
  <c r="AC40" i="1" s="1"/>
  <c r="P41" i="1"/>
  <c r="AC41" i="1" s="1"/>
  <c r="P42" i="1"/>
  <c r="AC42" i="1" s="1"/>
  <c r="P43" i="1"/>
  <c r="AC43" i="1" s="1"/>
  <c r="P44" i="1"/>
  <c r="AC44" i="1" s="1"/>
  <c r="P45" i="1"/>
  <c r="AC45" i="1" s="1"/>
  <c r="P46" i="1"/>
  <c r="AC46" i="1" s="1"/>
  <c r="P47" i="1"/>
  <c r="AC47" i="1" s="1"/>
  <c r="P48" i="1"/>
  <c r="AC48" i="1" s="1"/>
  <c r="P49" i="1"/>
  <c r="AC49" i="1" s="1"/>
  <c r="P50" i="1"/>
  <c r="AC50" i="1" s="1"/>
  <c r="P51" i="1"/>
  <c r="AC51" i="1" s="1"/>
  <c r="P52" i="1"/>
  <c r="AC52" i="1" s="1"/>
  <c r="P53" i="1"/>
  <c r="AC53" i="1" s="1"/>
  <c r="P54" i="1"/>
  <c r="AC54" i="1" s="1"/>
  <c r="P55" i="1"/>
  <c r="AC55" i="1" s="1"/>
  <c r="P56" i="1"/>
  <c r="AC56" i="1" s="1"/>
  <c r="P57" i="1"/>
  <c r="AC57" i="1" s="1"/>
  <c r="P58" i="1"/>
  <c r="AC58" i="1" s="1"/>
  <c r="P59" i="1"/>
  <c r="AC59" i="1" s="1"/>
  <c r="P60" i="1"/>
  <c r="AC60" i="1" s="1"/>
  <c r="P61" i="1"/>
  <c r="AC61" i="1" s="1"/>
  <c r="P62" i="1"/>
  <c r="AC62" i="1" s="1"/>
  <c r="P63" i="1"/>
  <c r="AC63" i="1" s="1"/>
  <c r="P64" i="1"/>
  <c r="AC64" i="1" s="1"/>
  <c r="P65" i="1"/>
  <c r="AC65" i="1" s="1"/>
  <c r="P66" i="1"/>
  <c r="AC66" i="1" s="1"/>
  <c r="P67" i="1"/>
  <c r="AC67" i="1" s="1"/>
  <c r="P68" i="1"/>
  <c r="AC68" i="1" s="1"/>
  <c r="P69" i="1"/>
  <c r="AC69" i="1" s="1"/>
  <c r="P70" i="1"/>
  <c r="AC70" i="1" s="1"/>
  <c r="P71" i="1"/>
  <c r="AC71" i="1" s="1"/>
  <c r="P72" i="1"/>
  <c r="AC72" i="1" s="1"/>
  <c r="P73" i="1"/>
  <c r="AC73" i="1" s="1"/>
  <c r="P74" i="1"/>
  <c r="AC74" i="1" s="1"/>
  <c r="P75" i="1"/>
  <c r="AC75" i="1" s="1"/>
  <c r="P76" i="1"/>
  <c r="AC76" i="1" s="1"/>
  <c r="P77" i="1"/>
  <c r="AC77" i="1" s="1"/>
  <c r="P78" i="1"/>
  <c r="AC78" i="1" s="1"/>
  <c r="P79" i="1"/>
  <c r="AC79" i="1" s="1"/>
  <c r="P80" i="1"/>
  <c r="AC80" i="1" s="1"/>
  <c r="P81" i="1"/>
  <c r="AC81" i="1" s="1"/>
  <c r="P82" i="1"/>
  <c r="AC82" i="1" s="1"/>
  <c r="P83" i="1"/>
  <c r="AC83" i="1" s="1"/>
  <c r="P84" i="1"/>
  <c r="AC84" i="1" s="1"/>
  <c r="P85" i="1"/>
  <c r="AC85" i="1" s="1"/>
  <c r="P86" i="1"/>
  <c r="AC86" i="1" s="1"/>
  <c r="P87" i="1"/>
  <c r="AC87" i="1" s="1"/>
  <c r="P88" i="1"/>
  <c r="AC88" i="1" s="1"/>
  <c r="P89" i="1"/>
  <c r="AC89" i="1" s="1"/>
  <c r="P90" i="1"/>
  <c r="AC90" i="1" s="1"/>
  <c r="P91" i="1"/>
  <c r="AC91" i="1" s="1"/>
  <c r="P92" i="1"/>
  <c r="AC92" i="1" s="1"/>
  <c r="P93" i="1"/>
  <c r="AC93" i="1" s="1"/>
  <c r="P94" i="1"/>
  <c r="AC94" i="1" s="1"/>
  <c r="P95" i="1"/>
  <c r="AC95" i="1" s="1"/>
  <c r="P96" i="1"/>
  <c r="AC96" i="1" s="1"/>
  <c r="P97" i="1"/>
  <c r="AC97" i="1" s="1"/>
  <c r="P98" i="1"/>
  <c r="AC98" i="1" s="1"/>
  <c r="P99" i="1"/>
  <c r="AC99" i="1" s="1"/>
  <c r="P100" i="1"/>
  <c r="AC100" i="1" s="1"/>
  <c r="P101" i="1"/>
  <c r="AC101" i="1" s="1"/>
  <c r="P102" i="1"/>
  <c r="AC102" i="1" s="1"/>
  <c r="P103" i="1"/>
  <c r="AC103" i="1" s="1"/>
  <c r="P104" i="1"/>
  <c r="AC104" i="1" s="1"/>
  <c r="P105" i="1"/>
  <c r="AC105" i="1" s="1"/>
  <c r="P106" i="1"/>
  <c r="AC106" i="1" s="1"/>
  <c r="P107" i="1"/>
  <c r="AC107" i="1" s="1"/>
  <c r="P108" i="1"/>
  <c r="AC108" i="1" s="1"/>
  <c r="P109" i="1"/>
  <c r="AC109" i="1" s="1"/>
  <c r="P110" i="1"/>
  <c r="AC110" i="1" s="1"/>
  <c r="P111" i="1"/>
  <c r="AC111" i="1" s="1"/>
  <c r="P112" i="1"/>
  <c r="AC112" i="1" s="1"/>
  <c r="P113" i="1"/>
  <c r="AC113" i="1" s="1"/>
  <c r="P114" i="1"/>
  <c r="AC114" i="1" s="1"/>
  <c r="P115" i="1"/>
  <c r="AC115" i="1" s="1"/>
  <c r="P116" i="1"/>
  <c r="AC116" i="1" s="1"/>
  <c r="P117" i="1"/>
  <c r="AC117" i="1" s="1"/>
  <c r="P118" i="1"/>
  <c r="AC118" i="1" s="1"/>
  <c r="P119" i="1"/>
  <c r="AC119" i="1" s="1"/>
  <c r="P120" i="1"/>
  <c r="AC120" i="1" s="1"/>
  <c r="P121" i="1"/>
  <c r="AC121" i="1" s="1"/>
  <c r="P122" i="1"/>
  <c r="AC122" i="1" s="1"/>
  <c r="P123" i="1"/>
  <c r="AC123" i="1" s="1"/>
  <c r="P124" i="1"/>
  <c r="AC124" i="1" s="1"/>
  <c r="P125" i="1"/>
  <c r="AC125" i="1" s="1"/>
  <c r="P126" i="1"/>
  <c r="AC126" i="1" s="1"/>
  <c r="P127" i="1"/>
  <c r="AC127" i="1" s="1"/>
  <c r="P128" i="1"/>
  <c r="AC128" i="1" s="1"/>
  <c r="P129" i="1"/>
  <c r="AC129" i="1" s="1"/>
  <c r="P130" i="1"/>
  <c r="AC130" i="1" s="1"/>
  <c r="P131" i="1"/>
  <c r="AC131" i="1" s="1"/>
  <c r="P132" i="1"/>
  <c r="AC132" i="1" s="1"/>
  <c r="P133" i="1"/>
  <c r="AC133" i="1" s="1"/>
  <c r="P134" i="1"/>
  <c r="AC134" i="1" s="1"/>
  <c r="P135" i="1"/>
  <c r="AC135" i="1" s="1"/>
  <c r="P136" i="1"/>
  <c r="AC136" i="1" s="1"/>
  <c r="P137" i="1"/>
  <c r="AC137" i="1" s="1"/>
  <c r="P138" i="1"/>
  <c r="AC138" i="1" s="1"/>
  <c r="P139" i="1"/>
  <c r="AC139" i="1" s="1"/>
  <c r="P140" i="1"/>
  <c r="AC140" i="1" s="1"/>
  <c r="P141" i="1"/>
  <c r="AC141" i="1" s="1"/>
  <c r="P142" i="1"/>
  <c r="AC142" i="1" s="1"/>
  <c r="P143" i="1"/>
  <c r="AC143" i="1" s="1"/>
  <c r="P144" i="1"/>
  <c r="AC144" i="1" s="1"/>
  <c r="P145" i="1"/>
  <c r="AC145" i="1" s="1"/>
  <c r="P146" i="1"/>
  <c r="AC146" i="1" s="1"/>
  <c r="P147" i="1"/>
  <c r="AC147" i="1" s="1"/>
  <c r="P148" i="1"/>
  <c r="AC148" i="1" s="1"/>
  <c r="P149" i="1"/>
  <c r="AC149" i="1" s="1"/>
  <c r="P150" i="1"/>
  <c r="AC150" i="1" s="1"/>
  <c r="P151" i="1"/>
  <c r="AC151" i="1" s="1"/>
  <c r="P152" i="1"/>
  <c r="AC152" i="1" s="1"/>
  <c r="P153" i="1"/>
  <c r="AC153" i="1" s="1"/>
  <c r="P154" i="1"/>
  <c r="AC154" i="1" s="1"/>
  <c r="P155" i="1"/>
  <c r="AC155" i="1" s="1"/>
  <c r="P156" i="1"/>
  <c r="AC156" i="1" s="1"/>
  <c r="P157" i="1"/>
  <c r="AC157" i="1" s="1"/>
  <c r="P158" i="1"/>
  <c r="AC158" i="1" s="1"/>
  <c r="P159" i="1"/>
  <c r="AC159" i="1" s="1"/>
  <c r="P160" i="1"/>
  <c r="AC160" i="1" s="1"/>
  <c r="P161" i="1"/>
  <c r="AC161" i="1" s="1"/>
  <c r="P162" i="1"/>
  <c r="AC162" i="1" s="1"/>
  <c r="P163" i="1"/>
  <c r="AC163" i="1" s="1"/>
  <c r="P164" i="1"/>
  <c r="AC164" i="1" s="1"/>
  <c r="P165" i="1"/>
  <c r="AC165" i="1" s="1"/>
  <c r="P166" i="1"/>
  <c r="AC166" i="1" s="1"/>
  <c r="P167" i="1"/>
  <c r="AC167" i="1" s="1"/>
  <c r="P168" i="1"/>
  <c r="AC168" i="1" s="1"/>
  <c r="P169" i="1"/>
  <c r="AC169" i="1" s="1"/>
  <c r="P170" i="1"/>
  <c r="AC170" i="1" s="1"/>
  <c r="P171" i="1"/>
  <c r="AC171" i="1" s="1"/>
  <c r="P172" i="1"/>
  <c r="AC172" i="1" s="1"/>
  <c r="P173" i="1"/>
  <c r="AC173" i="1" s="1"/>
  <c r="P174" i="1"/>
  <c r="AC174" i="1" s="1"/>
  <c r="P175" i="1"/>
  <c r="AC175" i="1" s="1"/>
  <c r="P176" i="1"/>
  <c r="AC176" i="1" s="1"/>
  <c r="P177" i="1"/>
  <c r="AC177" i="1" s="1"/>
  <c r="P178" i="1"/>
  <c r="AC178" i="1" s="1"/>
  <c r="P179" i="1"/>
  <c r="AC179" i="1" s="1"/>
  <c r="P180" i="1"/>
  <c r="AC180" i="1" s="1"/>
  <c r="P181" i="1"/>
  <c r="AC181" i="1" s="1"/>
  <c r="P182" i="1"/>
  <c r="AC182" i="1" s="1"/>
  <c r="P183" i="1"/>
  <c r="AC183" i="1" s="1"/>
  <c r="P184" i="1"/>
  <c r="AC184" i="1" s="1"/>
  <c r="P185" i="1"/>
  <c r="AC185" i="1" s="1"/>
  <c r="P186" i="1"/>
  <c r="AC186" i="1" s="1"/>
  <c r="P187" i="1"/>
  <c r="AC187" i="1" s="1"/>
  <c r="P188" i="1"/>
  <c r="AC188" i="1" s="1"/>
  <c r="P189" i="1"/>
  <c r="AC189" i="1" s="1"/>
  <c r="P190" i="1"/>
  <c r="AC190" i="1" s="1"/>
  <c r="P191" i="1"/>
  <c r="AC191" i="1" s="1"/>
  <c r="P192" i="1"/>
  <c r="AC192" i="1" s="1"/>
  <c r="P193" i="1"/>
  <c r="AC193" i="1" s="1"/>
  <c r="P194" i="1"/>
  <c r="AC194" i="1" s="1"/>
  <c r="P195" i="1"/>
  <c r="AC195" i="1" s="1"/>
  <c r="P196" i="1"/>
  <c r="AC196" i="1" s="1"/>
  <c r="P197" i="1"/>
  <c r="AC197" i="1" s="1"/>
  <c r="P198" i="1"/>
  <c r="AC198" i="1" s="1"/>
  <c r="P199" i="1"/>
  <c r="AC199" i="1" s="1"/>
  <c r="P200" i="1"/>
  <c r="AC200" i="1" s="1"/>
  <c r="P201" i="1"/>
  <c r="AC201" i="1" s="1"/>
  <c r="P202" i="1"/>
  <c r="AC202" i="1" s="1"/>
  <c r="P203" i="1"/>
  <c r="AC203" i="1" s="1"/>
  <c r="P204" i="1"/>
  <c r="AC204" i="1" s="1"/>
  <c r="P205" i="1"/>
  <c r="AC205" i="1" s="1"/>
  <c r="P206" i="1"/>
  <c r="AC206" i="1" s="1"/>
  <c r="P207" i="1"/>
  <c r="AC207" i="1" s="1"/>
  <c r="P208" i="1"/>
  <c r="AC208" i="1" s="1"/>
  <c r="P209" i="1"/>
  <c r="AC209" i="1" s="1"/>
  <c r="P210" i="1"/>
  <c r="AC210" i="1" s="1"/>
  <c r="P211" i="1"/>
  <c r="AC211" i="1" s="1"/>
  <c r="P212" i="1"/>
  <c r="AC212" i="1" s="1"/>
  <c r="P213" i="1"/>
  <c r="AC213" i="1" s="1"/>
  <c r="P214" i="1"/>
  <c r="AC214" i="1" s="1"/>
  <c r="P215" i="1"/>
  <c r="AC215" i="1" s="1"/>
  <c r="P216" i="1"/>
  <c r="AC216" i="1" s="1"/>
  <c r="P217" i="1"/>
  <c r="AC217" i="1" s="1"/>
  <c r="P218" i="1"/>
  <c r="AC218" i="1" s="1"/>
  <c r="P219" i="1"/>
  <c r="AC219" i="1" s="1"/>
  <c r="P220" i="1"/>
  <c r="AC220" i="1" s="1"/>
  <c r="P221" i="1"/>
  <c r="AC221" i="1" s="1"/>
  <c r="P222" i="1"/>
  <c r="AC222" i="1" s="1"/>
  <c r="P223" i="1"/>
  <c r="AC223" i="1" s="1"/>
  <c r="P224" i="1"/>
  <c r="AC224" i="1" s="1"/>
  <c r="P225" i="1"/>
  <c r="AC225" i="1" s="1"/>
  <c r="P226" i="1"/>
  <c r="AC226" i="1" s="1"/>
  <c r="P227" i="1"/>
  <c r="AC227" i="1" s="1"/>
  <c r="P228" i="1"/>
  <c r="AC228" i="1" s="1"/>
  <c r="P229" i="1"/>
  <c r="AC229" i="1" s="1"/>
  <c r="P230" i="1"/>
  <c r="AC230" i="1" s="1"/>
  <c r="P231" i="1"/>
  <c r="AC231" i="1" s="1"/>
  <c r="P232" i="1"/>
  <c r="AC232" i="1" s="1"/>
  <c r="P233" i="1"/>
  <c r="AC233" i="1" s="1"/>
  <c r="P234" i="1"/>
  <c r="AC234" i="1" s="1"/>
  <c r="P235" i="1"/>
  <c r="AC235" i="1" s="1"/>
  <c r="P236" i="1"/>
  <c r="AC236" i="1" s="1"/>
  <c r="P237" i="1"/>
  <c r="AC237" i="1" s="1"/>
  <c r="P238" i="1"/>
  <c r="AC238" i="1" s="1"/>
  <c r="P239" i="1"/>
  <c r="AC239" i="1" s="1"/>
  <c r="P240" i="1"/>
  <c r="AC240" i="1" s="1"/>
  <c r="P241" i="1"/>
  <c r="AC241" i="1" s="1"/>
  <c r="P242" i="1"/>
  <c r="AC242" i="1" s="1"/>
  <c r="P243" i="1"/>
  <c r="AC243" i="1" s="1"/>
  <c r="P244" i="1"/>
  <c r="AC244" i="1" s="1"/>
  <c r="P245" i="1"/>
  <c r="AC245" i="1" s="1"/>
  <c r="P246" i="1"/>
  <c r="AC246" i="1" s="1"/>
  <c r="P247" i="1"/>
  <c r="AC247" i="1" s="1"/>
  <c r="P248" i="1"/>
  <c r="AC248" i="1" s="1"/>
  <c r="P249" i="1"/>
  <c r="AC249" i="1" s="1"/>
  <c r="P250" i="1"/>
  <c r="AC250" i="1" s="1"/>
  <c r="P251" i="1"/>
  <c r="AC251" i="1" s="1"/>
  <c r="P252" i="1"/>
  <c r="AC252" i="1" s="1"/>
  <c r="P253" i="1"/>
  <c r="AC253" i="1" s="1"/>
  <c r="P254" i="1"/>
  <c r="AC254" i="1" s="1"/>
  <c r="P255" i="1"/>
  <c r="AC255" i="1" s="1"/>
  <c r="P256" i="1"/>
  <c r="AC256" i="1" s="1"/>
  <c r="P257" i="1"/>
  <c r="AC257" i="1" s="1"/>
  <c r="P258" i="1"/>
  <c r="AC258" i="1" s="1"/>
  <c r="P259" i="1"/>
  <c r="AC259" i="1" s="1"/>
  <c r="P260" i="1"/>
  <c r="AC260" i="1" s="1"/>
  <c r="P261" i="1"/>
  <c r="AC261" i="1" s="1"/>
  <c r="P262" i="1"/>
  <c r="AC262" i="1" s="1"/>
  <c r="P263" i="1"/>
  <c r="AC263" i="1" s="1"/>
  <c r="P264" i="1"/>
  <c r="AC264" i="1" s="1"/>
  <c r="P265" i="1"/>
  <c r="AC265" i="1" s="1"/>
  <c r="P266" i="1"/>
  <c r="AC266" i="1" s="1"/>
  <c r="P267" i="1"/>
  <c r="AC267" i="1" s="1"/>
  <c r="P268" i="1"/>
  <c r="AC268" i="1" s="1"/>
  <c r="P269" i="1"/>
  <c r="AC269" i="1" s="1"/>
  <c r="P270" i="1"/>
  <c r="AC270" i="1" s="1"/>
  <c r="P271" i="1"/>
  <c r="AC271" i="1" s="1"/>
  <c r="P272" i="1"/>
  <c r="AC272" i="1" s="1"/>
  <c r="P273" i="1"/>
  <c r="AC273" i="1" s="1"/>
  <c r="P274" i="1"/>
  <c r="AC274" i="1" s="1"/>
  <c r="P275" i="1"/>
  <c r="AC275" i="1" s="1"/>
  <c r="P276" i="1"/>
  <c r="AC276" i="1" s="1"/>
  <c r="P277" i="1"/>
  <c r="AC277" i="1" s="1"/>
  <c r="P278" i="1"/>
  <c r="AC278" i="1" s="1"/>
  <c r="P279" i="1"/>
  <c r="AC279" i="1" s="1"/>
  <c r="P280" i="1"/>
  <c r="AC280" i="1" s="1"/>
  <c r="P281" i="1"/>
  <c r="AC281" i="1" s="1"/>
  <c r="P282" i="1"/>
  <c r="AC282" i="1" s="1"/>
  <c r="P283" i="1"/>
  <c r="AC283" i="1" s="1"/>
  <c r="P284" i="1"/>
  <c r="AC284" i="1" s="1"/>
  <c r="P285" i="1"/>
  <c r="AC285" i="1" s="1"/>
  <c r="P286" i="1"/>
  <c r="AC286" i="1" s="1"/>
  <c r="P287" i="1"/>
  <c r="AC287" i="1" s="1"/>
  <c r="P288" i="1"/>
  <c r="AC288" i="1" s="1"/>
  <c r="P289" i="1"/>
  <c r="AC289" i="1" s="1"/>
  <c r="P290" i="1"/>
  <c r="AC290" i="1" s="1"/>
  <c r="P291" i="1"/>
  <c r="AC291" i="1" s="1"/>
  <c r="P292" i="1"/>
  <c r="AC292" i="1" s="1"/>
  <c r="P293" i="1"/>
  <c r="AC293" i="1" s="1"/>
  <c r="P294" i="1"/>
  <c r="AC294" i="1" s="1"/>
  <c r="P295" i="1"/>
  <c r="AC295" i="1" s="1"/>
  <c r="P296" i="1"/>
  <c r="AC296" i="1" s="1"/>
  <c r="P297" i="1"/>
  <c r="AC297" i="1" s="1"/>
  <c r="P298" i="1"/>
  <c r="AC298" i="1" s="1"/>
  <c r="P299" i="1"/>
  <c r="AC299" i="1" s="1"/>
  <c r="P300" i="1"/>
  <c r="AC300" i="1" s="1"/>
  <c r="P301" i="1"/>
  <c r="AC301" i="1" s="1"/>
  <c r="P302" i="1"/>
  <c r="AC302" i="1" s="1"/>
  <c r="P303" i="1"/>
  <c r="AC303" i="1" s="1"/>
  <c r="P304" i="1"/>
  <c r="AC304" i="1" s="1"/>
  <c r="P305" i="1"/>
  <c r="AC305" i="1" s="1"/>
  <c r="P306" i="1"/>
  <c r="AC306" i="1" s="1"/>
  <c r="P307" i="1"/>
  <c r="AC307" i="1" s="1"/>
  <c r="P308" i="1"/>
  <c r="AC308" i="1" s="1"/>
  <c r="P309" i="1"/>
  <c r="AC309" i="1" s="1"/>
  <c r="P310" i="1"/>
  <c r="AC310" i="1" s="1"/>
  <c r="P311" i="1"/>
  <c r="AC311" i="1" s="1"/>
  <c r="P312" i="1"/>
  <c r="AC312" i="1" s="1"/>
  <c r="P313" i="1"/>
  <c r="AC313" i="1" s="1"/>
  <c r="P314" i="1"/>
  <c r="AC314" i="1" s="1"/>
  <c r="P315" i="1"/>
  <c r="AC315" i="1" s="1"/>
  <c r="P316" i="1"/>
  <c r="AC316" i="1" s="1"/>
  <c r="P317" i="1"/>
  <c r="AC317" i="1" s="1"/>
  <c r="P318" i="1"/>
  <c r="AC318" i="1" s="1"/>
  <c r="P319" i="1"/>
  <c r="AC319" i="1" s="1"/>
  <c r="P320" i="1"/>
  <c r="AC320" i="1" s="1"/>
  <c r="P321" i="1"/>
  <c r="AC321" i="1" s="1"/>
  <c r="P322" i="1"/>
  <c r="AC322" i="1" s="1"/>
  <c r="P323" i="1"/>
  <c r="AC323" i="1" s="1"/>
  <c r="P324" i="1"/>
  <c r="AC324" i="1" s="1"/>
  <c r="P325" i="1"/>
  <c r="AC325" i="1" s="1"/>
  <c r="P326" i="1"/>
  <c r="AC326" i="1" s="1"/>
  <c r="P327" i="1"/>
  <c r="AC327" i="1" s="1"/>
  <c r="P328" i="1"/>
  <c r="AC328" i="1" s="1"/>
  <c r="P329" i="1"/>
  <c r="AC329" i="1" s="1"/>
  <c r="P330" i="1"/>
  <c r="AC330" i="1" s="1"/>
  <c r="P331" i="1"/>
  <c r="AC331" i="1" s="1"/>
  <c r="P332" i="1"/>
  <c r="AC332" i="1" s="1"/>
  <c r="P333" i="1"/>
  <c r="AC333" i="1" s="1"/>
  <c r="P334" i="1"/>
  <c r="AC334" i="1" s="1"/>
  <c r="P335" i="1"/>
  <c r="AC335" i="1" s="1"/>
  <c r="P336" i="1"/>
  <c r="AC336" i="1" s="1"/>
  <c r="P337" i="1"/>
  <c r="AC337" i="1" s="1"/>
  <c r="P338" i="1"/>
  <c r="AC338" i="1" s="1"/>
  <c r="P339" i="1"/>
  <c r="AC339" i="1" s="1"/>
  <c r="P340" i="1"/>
  <c r="AC340" i="1" s="1"/>
  <c r="P341" i="1"/>
  <c r="AC341" i="1" s="1"/>
  <c r="P342" i="1"/>
  <c r="AC342" i="1" s="1"/>
  <c r="P343" i="1"/>
  <c r="AC343" i="1" s="1"/>
  <c r="P344" i="1"/>
  <c r="AC344" i="1" s="1"/>
  <c r="P345" i="1"/>
  <c r="AC345" i="1" s="1"/>
  <c r="P346" i="1"/>
  <c r="AC346" i="1" s="1"/>
  <c r="P347" i="1"/>
  <c r="AC347" i="1" s="1"/>
  <c r="P348" i="1"/>
  <c r="AC348" i="1" s="1"/>
  <c r="P349" i="1"/>
  <c r="AC349" i="1" s="1"/>
  <c r="P350" i="1"/>
  <c r="AC350" i="1" s="1"/>
  <c r="P351" i="1"/>
  <c r="AC351" i="1" s="1"/>
  <c r="P352" i="1"/>
  <c r="AC352" i="1" s="1"/>
  <c r="P353" i="1"/>
  <c r="AC353" i="1" s="1"/>
  <c r="P354" i="1"/>
  <c r="AC354" i="1" s="1"/>
  <c r="P355" i="1"/>
  <c r="AC355" i="1" s="1"/>
  <c r="P356" i="1"/>
  <c r="AC356" i="1" s="1"/>
  <c r="P357" i="1"/>
  <c r="AC357" i="1" s="1"/>
  <c r="P358" i="1"/>
  <c r="AC358" i="1" s="1"/>
  <c r="P359" i="1"/>
  <c r="AC359" i="1" s="1"/>
  <c r="P360" i="1"/>
  <c r="AC360" i="1" s="1"/>
  <c r="P361" i="1"/>
  <c r="AC361" i="1" s="1"/>
  <c r="P362" i="1"/>
  <c r="AC362" i="1" s="1"/>
  <c r="P363" i="1"/>
  <c r="AC363" i="1" s="1"/>
  <c r="P364" i="1"/>
  <c r="AC364" i="1" s="1"/>
  <c r="P365" i="1"/>
  <c r="AC365" i="1" s="1"/>
  <c r="P366" i="1"/>
  <c r="AC366" i="1" s="1"/>
  <c r="P367" i="1"/>
  <c r="AC367" i="1" s="1"/>
  <c r="P368" i="1"/>
  <c r="AC368" i="1" s="1"/>
  <c r="P369" i="1"/>
  <c r="AC369" i="1" s="1"/>
  <c r="P370" i="1"/>
  <c r="AC370" i="1" s="1"/>
  <c r="P371" i="1"/>
  <c r="AC371" i="1" s="1"/>
  <c r="P372" i="1"/>
  <c r="AC372" i="1" s="1"/>
  <c r="P373" i="1"/>
  <c r="AC373" i="1" s="1"/>
  <c r="P374" i="1"/>
  <c r="AC374" i="1" s="1"/>
  <c r="P375" i="1"/>
  <c r="AC375" i="1" s="1"/>
  <c r="P376" i="1"/>
  <c r="AC376" i="1" s="1"/>
  <c r="P377" i="1"/>
  <c r="AC377" i="1" s="1"/>
  <c r="P378" i="1"/>
  <c r="AC378" i="1" s="1"/>
  <c r="P379" i="1"/>
  <c r="AC379" i="1" s="1"/>
  <c r="P380" i="1"/>
  <c r="AC380" i="1" s="1"/>
  <c r="P381" i="1"/>
  <c r="AC381" i="1" s="1"/>
  <c r="P382" i="1"/>
  <c r="AC382" i="1" s="1"/>
  <c r="P383" i="1"/>
  <c r="AC383" i="1" s="1"/>
  <c r="P384" i="1"/>
  <c r="AC384" i="1" s="1"/>
  <c r="P385" i="1"/>
  <c r="AC385" i="1" s="1"/>
  <c r="P386" i="1"/>
  <c r="AC386" i="1" s="1"/>
  <c r="P387" i="1"/>
  <c r="AC387" i="1" s="1"/>
  <c r="P388" i="1"/>
  <c r="AC388" i="1" s="1"/>
  <c r="P389" i="1"/>
  <c r="AC389" i="1" s="1"/>
  <c r="P390" i="1"/>
  <c r="AC390" i="1" s="1"/>
  <c r="P391" i="1"/>
  <c r="AC391" i="1" s="1"/>
  <c r="P392" i="1"/>
  <c r="AC392" i="1" s="1"/>
  <c r="P393" i="1"/>
  <c r="AC393" i="1" s="1"/>
  <c r="P394" i="1"/>
  <c r="AC394" i="1" s="1"/>
  <c r="P395" i="1"/>
  <c r="AC395" i="1" s="1"/>
  <c r="P396" i="1"/>
  <c r="AC396" i="1" s="1"/>
  <c r="P397" i="1"/>
  <c r="AC397" i="1" s="1"/>
  <c r="P398" i="1"/>
  <c r="AC398" i="1" s="1"/>
  <c r="P399" i="1"/>
  <c r="AC399" i="1" s="1"/>
  <c r="P400" i="1"/>
  <c r="AC400" i="1" s="1"/>
  <c r="P401" i="1"/>
  <c r="AC401" i="1" s="1"/>
  <c r="P402" i="1"/>
  <c r="AC402" i="1" s="1"/>
  <c r="P403" i="1"/>
  <c r="AC403" i="1" s="1"/>
  <c r="P404" i="1"/>
  <c r="AC404" i="1" s="1"/>
  <c r="P405" i="1"/>
  <c r="AC405" i="1" s="1"/>
  <c r="P406" i="1"/>
  <c r="AC406" i="1" s="1"/>
  <c r="P407" i="1"/>
  <c r="AC407" i="1" s="1"/>
  <c r="P408" i="1"/>
  <c r="AC408" i="1" s="1"/>
  <c r="P409" i="1"/>
  <c r="AC409" i="1" s="1"/>
  <c r="P410" i="1"/>
  <c r="AC410" i="1" s="1"/>
  <c r="P411" i="1"/>
  <c r="AC411" i="1" s="1"/>
  <c r="P412" i="1"/>
  <c r="AC412" i="1" s="1"/>
  <c r="P413" i="1"/>
  <c r="AC413" i="1" s="1"/>
  <c r="P414" i="1"/>
  <c r="AC414" i="1" s="1"/>
  <c r="P415" i="1"/>
  <c r="AC415" i="1" s="1"/>
  <c r="P416" i="1"/>
  <c r="AC416" i="1" s="1"/>
  <c r="P417" i="1"/>
  <c r="AC417" i="1" s="1"/>
  <c r="P418" i="1"/>
  <c r="AC418" i="1" s="1"/>
  <c r="P419" i="1"/>
  <c r="AC419" i="1" s="1"/>
  <c r="P420" i="1"/>
  <c r="AC420" i="1" s="1"/>
  <c r="P421" i="1"/>
  <c r="AC421" i="1" s="1"/>
  <c r="P422" i="1"/>
  <c r="AC422" i="1" s="1"/>
  <c r="P423" i="1"/>
  <c r="AC423" i="1" s="1"/>
  <c r="P424" i="1"/>
  <c r="AC424" i="1" s="1"/>
  <c r="P425" i="1"/>
  <c r="AC425" i="1" s="1"/>
  <c r="P426" i="1"/>
  <c r="AC426" i="1" s="1"/>
  <c r="P427" i="1"/>
  <c r="AC427" i="1" s="1"/>
  <c r="P428" i="1"/>
  <c r="AC428" i="1" s="1"/>
  <c r="P429" i="1"/>
  <c r="AC429" i="1" s="1"/>
  <c r="P430" i="1"/>
  <c r="AC430" i="1" s="1"/>
  <c r="P431" i="1"/>
  <c r="AC431" i="1" s="1"/>
  <c r="P432" i="1"/>
  <c r="AC432" i="1" s="1"/>
  <c r="P433" i="1"/>
  <c r="AC433" i="1" s="1"/>
  <c r="P434" i="1"/>
  <c r="AC434" i="1" s="1"/>
  <c r="P435" i="1"/>
  <c r="AC435" i="1" s="1"/>
  <c r="P436" i="1"/>
  <c r="AC436" i="1" s="1"/>
  <c r="P437" i="1"/>
  <c r="AC437" i="1" s="1"/>
  <c r="P438" i="1"/>
  <c r="AC438" i="1" s="1"/>
  <c r="P439" i="1"/>
  <c r="AC439" i="1" s="1"/>
  <c r="P440" i="1"/>
  <c r="AC440" i="1" s="1"/>
  <c r="P441" i="1"/>
  <c r="AC441" i="1" s="1"/>
  <c r="P442" i="1"/>
  <c r="AC442" i="1" s="1"/>
  <c r="P443" i="1"/>
  <c r="AC443" i="1" s="1"/>
  <c r="P444" i="1"/>
  <c r="AC444" i="1" s="1"/>
  <c r="P445" i="1"/>
  <c r="AC445" i="1" s="1"/>
  <c r="P446" i="1"/>
  <c r="AC446" i="1" s="1"/>
  <c r="P447" i="1"/>
  <c r="AC447" i="1" s="1"/>
  <c r="P448" i="1"/>
  <c r="AC448" i="1" s="1"/>
  <c r="P449" i="1"/>
  <c r="AC449" i="1" s="1"/>
  <c r="P450" i="1"/>
  <c r="AC450" i="1" s="1"/>
  <c r="P451" i="1"/>
  <c r="AC451" i="1" s="1"/>
  <c r="P452" i="1"/>
  <c r="AC452" i="1" s="1"/>
  <c r="P453" i="1"/>
  <c r="AC453" i="1" s="1"/>
  <c r="P454" i="1"/>
  <c r="AC454" i="1" s="1"/>
  <c r="P455" i="1"/>
  <c r="AC455" i="1" s="1"/>
  <c r="P456" i="1"/>
  <c r="AC456" i="1" s="1"/>
  <c r="P457" i="1"/>
  <c r="AC457" i="1" s="1"/>
  <c r="P458" i="1"/>
  <c r="AC458" i="1" s="1"/>
  <c r="P459" i="1"/>
  <c r="AC459" i="1" s="1"/>
  <c r="P460" i="1"/>
  <c r="AC460" i="1" s="1"/>
  <c r="P461" i="1"/>
  <c r="AC461" i="1" s="1"/>
  <c r="P462" i="1"/>
  <c r="AC462" i="1" s="1"/>
  <c r="P463" i="1"/>
  <c r="AC463" i="1" s="1"/>
  <c r="P464" i="1"/>
  <c r="AC464" i="1" s="1"/>
  <c r="P465" i="1"/>
  <c r="AC465" i="1" s="1"/>
  <c r="P466" i="1"/>
  <c r="AC466" i="1" s="1"/>
  <c r="P467" i="1"/>
  <c r="AC467" i="1" s="1"/>
  <c r="P468" i="1"/>
  <c r="AC468" i="1" s="1"/>
  <c r="P469" i="1"/>
  <c r="AC469" i="1" s="1"/>
  <c r="P470" i="1"/>
  <c r="AC470" i="1" s="1"/>
  <c r="P471" i="1"/>
  <c r="AC471" i="1" s="1"/>
  <c r="P472" i="1"/>
  <c r="AC472" i="1" s="1"/>
  <c r="P473" i="1"/>
  <c r="AC473" i="1" s="1"/>
  <c r="P474" i="1"/>
  <c r="AC474" i="1" s="1"/>
  <c r="P475" i="1"/>
  <c r="AC475" i="1" s="1"/>
  <c r="P476" i="1"/>
  <c r="AC476" i="1" s="1"/>
  <c r="P477" i="1"/>
  <c r="AC477" i="1" s="1"/>
  <c r="P478" i="1"/>
  <c r="AC478" i="1" s="1"/>
  <c r="P479" i="1"/>
  <c r="AC479" i="1" s="1"/>
  <c r="P480" i="1"/>
  <c r="AC480" i="1" s="1"/>
  <c r="P481" i="1"/>
  <c r="AC481" i="1" s="1"/>
  <c r="P482" i="1"/>
  <c r="AC482" i="1" s="1"/>
  <c r="P483" i="1"/>
  <c r="AC483" i="1" s="1"/>
  <c r="P484" i="1"/>
  <c r="AC484" i="1" s="1"/>
  <c r="P485" i="1"/>
  <c r="AC485" i="1" s="1"/>
  <c r="P486" i="1"/>
  <c r="AC486" i="1" s="1"/>
  <c r="P487" i="1"/>
  <c r="AC487" i="1" s="1"/>
  <c r="P488" i="1"/>
  <c r="AC488" i="1" s="1"/>
  <c r="P489" i="1"/>
  <c r="AC489" i="1" s="1"/>
  <c r="P490" i="1"/>
  <c r="AC490" i="1" s="1"/>
  <c r="P491" i="1"/>
  <c r="AC491" i="1" s="1"/>
  <c r="P492" i="1"/>
  <c r="AC492" i="1" s="1"/>
  <c r="P493" i="1"/>
  <c r="AC493" i="1" s="1"/>
  <c r="P494" i="1"/>
  <c r="AC494" i="1" s="1"/>
  <c r="P495" i="1"/>
  <c r="AC495" i="1" s="1"/>
  <c r="P496" i="1"/>
  <c r="AC496" i="1" s="1"/>
  <c r="P497" i="1"/>
  <c r="AC497" i="1" s="1"/>
  <c r="P498" i="1"/>
  <c r="AC498" i="1" s="1"/>
  <c r="P499" i="1"/>
  <c r="AC499" i="1" s="1"/>
  <c r="P500" i="1"/>
  <c r="AC500" i="1" s="1"/>
  <c r="P501" i="1"/>
  <c r="AC501" i="1" s="1"/>
  <c r="P502" i="1"/>
  <c r="AC502" i="1" s="1"/>
  <c r="P503" i="1"/>
  <c r="AC503" i="1" s="1"/>
  <c r="P504" i="1"/>
  <c r="AC504" i="1" s="1"/>
  <c r="P505" i="1"/>
  <c r="AC505" i="1" s="1"/>
  <c r="P506" i="1"/>
  <c r="AC506" i="1" s="1"/>
  <c r="P507" i="1"/>
  <c r="AC507" i="1" s="1"/>
  <c r="P508" i="1"/>
  <c r="AC508" i="1" s="1"/>
  <c r="P509" i="1"/>
  <c r="AC509" i="1" s="1"/>
  <c r="P510" i="1"/>
  <c r="AC510" i="1" s="1"/>
  <c r="P511" i="1"/>
  <c r="AC511" i="1" s="1"/>
  <c r="P512" i="1"/>
  <c r="AC512" i="1" s="1"/>
  <c r="P513" i="1"/>
  <c r="AC513" i="1" s="1"/>
  <c r="P514" i="1"/>
  <c r="AC514" i="1" s="1"/>
  <c r="P515" i="1"/>
  <c r="AC515" i="1" s="1"/>
  <c r="P516" i="1"/>
  <c r="AC516" i="1" s="1"/>
  <c r="P517" i="1"/>
  <c r="AC517" i="1" s="1"/>
  <c r="P518" i="1"/>
  <c r="AC518" i="1" s="1"/>
  <c r="P519" i="1"/>
  <c r="AC519" i="1" s="1"/>
  <c r="P520" i="1"/>
  <c r="AC520" i="1" s="1"/>
  <c r="P521" i="1"/>
  <c r="AC521" i="1" s="1"/>
  <c r="P522" i="1"/>
  <c r="AC522" i="1" s="1"/>
  <c r="P523" i="1"/>
  <c r="AC523" i="1" s="1"/>
  <c r="P524" i="1"/>
  <c r="AC524" i="1" s="1"/>
  <c r="P525" i="1"/>
  <c r="AC525" i="1" s="1"/>
  <c r="P526" i="1"/>
  <c r="AC526" i="1" s="1"/>
  <c r="P527" i="1"/>
  <c r="AC527" i="1" s="1"/>
  <c r="P528" i="1"/>
  <c r="AC528" i="1" s="1"/>
  <c r="P529" i="1"/>
  <c r="AC529" i="1" s="1"/>
  <c r="P530" i="1"/>
  <c r="AC530" i="1" s="1"/>
  <c r="P531" i="1"/>
  <c r="AC531" i="1" s="1"/>
  <c r="P532" i="1"/>
  <c r="AC532" i="1" s="1"/>
  <c r="P533" i="1"/>
  <c r="AC533" i="1" s="1"/>
  <c r="P534" i="1"/>
  <c r="AC534" i="1" s="1"/>
  <c r="P535" i="1"/>
  <c r="AC535" i="1" s="1"/>
  <c r="P536" i="1"/>
  <c r="AC536" i="1" s="1"/>
  <c r="P537" i="1"/>
  <c r="AC537" i="1" s="1"/>
  <c r="P538" i="1"/>
  <c r="AC538" i="1" s="1"/>
  <c r="P539" i="1"/>
  <c r="AC539" i="1" s="1"/>
  <c r="P540" i="1"/>
  <c r="AC540" i="1" s="1"/>
  <c r="P541" i="1"/>
  <c r="AC541" i="1" s="1"/>
  <c r="P542" i="1"/>
  <c r="AC542" i="1" s="1"/>
  <c r="P543" i="1"/>
  <c r="AC543" i="1" s="1"/>
  <c r="P544" i="1"/>
  <c r="AC544" i="1" s="1"/>
  <c r="P545" i="1"/>
  <c r="AC545" i="1" s="1"/>
  <c r="P546" i="1"/>
  <c r="AC546" i="1" s="1"/>
  <c r="P547" i="1"/>
  <c r="AC547" i="1" s="1"/>
  <c r="P548" i="1"/>
  <c r="AC548" i="1" s="1"/>
  <c r="P549" i="1"/>
  <c r="AC549" i="1" s="1"/>
  <c r="P550" i="1"/>
  <c r="AC550" i="1" s="1"/>
  <c r="P551" i="1"/>
  <c r="AC551" i="1" s="1"/>
  <c r="P552" i="1"/>
  <c r="AC552" i="1" s="1"/>
  <c r="P553" i="1"/>
  <c r="AC553" i="1" s="1"/>
  <c r="P554" i="1"/>
  <c r="AC554" i="1" s="1"/>
  <c r="P555" i="1"/>
  <c r="AC555" i="1" s="1"/>
  <c r="P556" i="1"/>
  <c r="AC556" i="1" s="1"/>
  <c r="P557" i="1"/>
  <c r="AC557" i="1" s="1"/>
  <c r="P558" i="1"/>
  <c r="AC558" i="1" s="1"/>
  <c r="P559" i="1"/>
  <c r="AC559" i="1" s="1"/>
  <c r="P560" i="1"/>
  <c r="AC560" i="1" s="1"/>
  <c r="P561" i="1"/>
  <c r="AC561" i="1" s="1"/>
  <c r="P562" i="1"/>
  <c r="AC562" i="1" s="1"/>
  <c r="P563" i="1"/>
  <c r="AC563" i="1" s="1"/>
  <c r="P564" i="1"/>
  <c r="AC564" i="1" s="1"/>
  <c r="P565" i="1"/>
  <c r="AC565" i="1" s="1"/>
  <c r="P566" i="1"/>
  <c r="AC566" i="1" s="1"/>
  <c r="P567" i="1"/>
  <c r="AC567" i="1" s="1"/>
  <c r="P568" i="1"/>
  <c r="AC568" i="1" s="1"/>
  <c r="P569" i="1"/>
  <c r="AC569" i="1" s="1"/>
  <c r="P570" i="1"/>
  <c r="AC570" i="1" s="1"/>
  <c r="P571" i="1"/>
  <c r="AC571" i="1" s="1"/>
  <c r="P572" i="1"/>
  <c r="AC572" i="1" s="1"/>
  <c r="P573" i="1"/>
  <c r="AC573" i="1" s="1"/>
  <c r="P574" i="1"/>
  <c r="AC574" i="1" s="1"/>
  <c r="P575" i="1"/>
  <c r="AC575" i="1" s="1"/>
  <c r="P576" i="1"/>
  <c r="AC576" i="1" s="1"/>
  <c r="P577" i="1"/>
  <c r="AC577" i="1" s="1"/>
  <c r="P578" i="1"/>
  <c r="AC578" i="1" s="1"/>
  <c r="P579" i="1"/>
  <c r="AC579" i="1" s="1"/>
  <c r="P580" i="1"/>
  <c r="AC580" i="1" s="1"/>
  <c r="P581" i="1"/>
  <c r="AC581" i="1" s="1"/>
  <c r="P582" i="1"/>
  <c r="AC582" i="1" s="1"/>
  <c r="P583" i="1"/>
  <c r="AC583" i="1" s="1"/>
  <c r="P584" i="1"/>
  <c r="AC584" i="1" s="1"/>
  <c r="P585" i="1"/>
  <c r="AC585" i="1" s="1"/>
  <c r="P586" i="1"/>
  <c r="AC586" i="1" s="1"/>
  <c r="P587" i="1"/>
  <c r="AC587" i="1" s="1"/>
  <c r="P588" i="1"/>
  <c r="AC588" i="1" s="1"/>
  <c r="P589" i="1"/>
  <c r="AC589" i="1" s="1"/>
  <c r="P590" i="1"/>
  <c r="AC590" i="1" s="1"/>
  <c r="P591" i="1"/>
  <c r="AC591" i="1" s="1"/>
  <c r="P592" i="1"/>
  <c r="AC592" i="1" s="1"/>
  <c r="P593" i="1"/>
  <c r="AC593" i="1" s="1"/>
  <c r="P594" i="1"/>
  <c r="AC594" i="1" s="1"/>
  <c r="P595" i="1"/>
  <c r="AC595" i="1" s="1"/>
  <c r="P596" i="1"/>
  <c r="AC596" i="1" s="1"/>
  <c r="P597" i="1"/>
  <c r="AC597" i="1" s="1"/>
  <c r="P598" i="1"/>
  <c r="AC598" i="1" s="1"/>
  <c r="P599" i="1"/>
  <c r="AC599" i="1" s="1"/>
  <c r="P600" i="1"/>
  <c r="AC600" i="1" s="1"/>
  <c r="P601" i="1"/>
  <c r="AC601" i="1" s="1"/>
  <c r="P602" i="1"/>
  <c r="AC602" i="1" s="1"/>
  <c r="P603" i="1"/>
  <c r="AC603" i="1" s="1"/>
  <c r="P604" i="1"/>
  <c r="AC604" i="1" s="1"/>
  <c r="P605" i="1"/>
  <c r="AC605" i="1" s="1"/>
  <c r="P606" i="1"/>
  <c r="AC606" i="1" s="1"/>
  <c r="P607" i="1"/>
  <c r="AC607" i="1" s="1"/>
  <c r="P608" i="1"/>
  <c r="AC608" i="1" s="1"/>
  <c r="P609" i="1"/>
  <c r="AC609" i="1" s="1"/>
  <c r="P610" i="1"/>
  <c r="AC610" i="1" s="1"/>
  <c r="P611" i="1"/>
  <c r="AC611" i="1" s="1"/>
  <c r="P612" i="1"/>
  <c r="AC612" i="1" s="1"/>
  <c r="P613" i="1"/>
  <c r="AC613" i="1" s="1"/>
  <c r="P614" i="1"/>
  <c r="AC614" i="1" s="1"/>
  <c r="P615" i="1"/>
  <c r="AC615" i="1" s="1"/>
  <c r="P616" i="1"/>
  <c r="AC616" i="1" s="1"/>
  <c r="P617" i="1"/>
  <c r="AC617" i="1" s="1"/>
  <c r="P618" i="1"/>
  <c r="AC618" i="1" s="1"/>
  <c r="P619" i="1"/>
  <c r="AC619" i="1" s="1"/>
  <c r="P620" i="1"/>
  <c r="AC620" i="1" s="1"/>
  <c r="P621" i="1"/>
  <c r="AC621" i="1" s="1"/>
  <c r="P622" i="1"/>
  <c r="AC622" i="1" s="1"/>
  <c r="P623" i="1"/>
  <c r="AC623" i="1" s="1"/>
  <c r="P624" i="1"/>
  <c r="AC624" i="1" s="1"/>
  <c r="P625" i="1"/>
  <c r="AC625" i="1" s="1"/>
  <c r="P626" i="1"/>
  <c r="AC626" i="1" s="1"/>
  <c r="P627" i="1"/>
  <c r="AC627" i="1" s="1"/>
  <c r="P628" i="1"/>
  <c r="AC628" i="1" s="1"/>
  <c r="P629" i="1"/>
  <c r="AC629" i="1" s="1"/>
  <c r="P630" i="1"/>
  <c r="AC630" i="1" s="1"/>
  <c r="P631" i="1"/>
  <c r="AC631" i="1" s="1"/>
  <c r="P632" i="1"/>
  <c r="AC632" i="1" s="1"/>
  <c r="P633" i="1"/>
  <c r="AC633" i="1" s="1"/>
  <c r="P634" i="1"/>
  <c r="AC634" i="1" s="1"/>
  <c r="P635" i="1"/>
  <c r="AC635" i="1" s="1"/>
  <c r="P636" i="1"/>
  <c r="AC636" i="1" s="1"/>
  <c r="P637" i="1"/>
  <c r="AC637" i="1" s="1"/>
  <c r="P638" i="1"/>
  <c r="AC638" i="1" s="1"/>
  <c r="P639" i="1"/>
  <c r="AC639" i="1" s="1"/>
  <c r="P640" i="1"/>
  <c r="AC640" i="1" s="1"/>
  <c r="P641" i="1"/>
  <c r="AC641" i="1" s="1"/>
  <c r="P642" i="1"/>
  <c r="AC642" i="1" s="1"/>
  <c r="P643" i="1"/>
  <c r="AC643" i="1" s="1"/>
  <c r="P644" i="1"/>
  <c r="AC644" i="1" s="1"/>
  <c r="P645" i="1"/>
  <c r="AC645" i="1" s="1"/>
  <c r="P646" i="1"/>
  <c r="AC646" i="1" s="1"/>
  <c r="P647" i="1"/>
  <c r="AC647" i="1" s="1"/>
  <c r="P648" i="1"/>
  <c r="AC648" i="1" s="1"/>
  <c r="P649" i="1"/>
  <c r="AC649" i="1" s="1"/>
  <c r="P650" i="1"/>
  <c r="AC650" i="1" s="1"/>
  <c r="P651" i="1"/>
  <c r="AC651" i="1" s="1"/>
  <c r="P652" i="1"/>
  <c r="AC652" i="1" s="1"/>
  <c r="P653" i="1"/>
  <c r="AC653" i="1" s="1"/>
  <c r="P654" i="1"/>
  <c r="AC654" i="1" s="1"/>
  <c r="P655" i="1"/>
  <c r="AC655" i="1" s="1"/>
  <c r="P656" i="1"/>
  <c r="AC656" i="1" s="1"/>
  <c r="P657" i="1"/>
  <c r="AC657" i="1" s="1"/>
  <c r="P658" i="1"/>
  <c r="AC658" i="1" s="1"/>
  <c r="P659" i="1"/>
  <c r="AC659" i="1" s="1"/>
  <c r="P660" i="1"/>
  <c r="AC660" i="1" s="1"/>
  <c r="P661" i="1"/>
  <c r="AC661" i="1" s="1"/>
  <c r="P662" i="1"/>
  <c r="AC662" i="1" s="1"/>
  <c r="P663" i="1"/>
  <c r="AC663" i="1" s="1"/>
  <c r="P664" i="1"/>
  <c r="AC664" i="1" s="1"/>
  <c r="P665" i="1"/>
  <c r="AC665" i="1" s="1"/>
  <c r="P666" i="1"/>
  <c r="AC666" i="1" s="1"/>
  <c r="P667" i="1"/>
  <c r="AC667" i="1" s="1"/>
  <c r="P668" i="1"/>
  <c r="AC668" i="1" s="1"/>
  <c r="P669" i="1"/>
  <c r="AC669" i="1" s="1"/>
  <c r="P670" i="1"/>
  <c r="AC670" i="1" s="1"/>
  <c r="P671" i="1"/>
  <c r="AC671" i="1" s="1"/>
  <c r="P672" i="1"/>
  <c r="AC672" i="1" s="1"/>
  <c r="P673" i="1"/>
  <c r="AC673" i="1" s="1"/>
  <c r="P674" i="1"/>
  <c r="AC674" i="1" s="1"/>
  <c r="P675" i="1"/>
  <c r="AC675" i="1" s="1"/>
  <c r="P676" i="1"/>
  <c r="AC676" i="1" s="1"/>
  <c r="P677" i="1"/>
  <c r="AC677" i="1" s="1"/>
  <c r="P678" i="1"/>
  <c r="AC678" i="1" s="1"/>
  <c r="P679" i="1"/>
  <c r="AC679" i="1" s="1"/>
  <c r="P680" i="1"/>
  <c r="AC680" i="1" s="1"/>
  <c r="P681" i="1"/>
  <c r="AC681" i="1" s="1"/>
  <c r="P682" i="1"/>
  <c r="AC682" i="1" s="1"/>
  <c r="P683" i="1"/>
  <c r="AC683" i="1" s="1"/>
  <c r="P684" i="1"/>
  <c r="AC684" i="1" s="1"/>
  <c r="P685" i="1"/>
  <c r="AC685" i="1" s="1"/>
  <c r="P686" i="1"/>
  <c r="AC686" i="1" s="1"/>
  <c r="P687" i="1"/>
  <c r="AC687" i="1" s="1"/>
  <c r="P688" i="1"/>
  <c r="AC688" i="1" s="1"/>
  <c r="P689" i="1"/>
  <c r="AC689" i="1" s="1"/>
  <c r="P690" i="1"/>
  <c r="AC690" i="1" s="1"/>
  <c r="P691" i="1"/>
  <c r="AC691" i="1" s="1"/>
  <c r="P692" i="1"/>
  <c r="AC692" i="1" s="1"/>
  <c r="P693" i="1"/>
  <c r="AC693" i="1" s="1"/>
  <c r="P694" i="1"/>
  <c r="AC694" i="1" s="1"/>
  <c r="P695" i="1"/>
  <c r="AC695" i="1" s="1"/>
  <c r="P696" i="1"/>
  <c r="AC696" i="1" s="1"/>
  <c r="P697" i="1"/>
  <c r="AC697" i="1" s="1"/>
  <c r="P698" i="1"/>
  <c r="AC698" i="1" s="1"/>
  <c r="P699" i="1"/>
  <c r="AC699" i="1" s="1"/>
  <c r="P700" i="1"/>
  <c r="AC700" i="1" s="1"/>
  <c r="P701" i="1"/>
  <c r="AC701" i="1" s="1"/>
  <c r="P702" i="1"/>
  <c r="AC702" i="1" s="1"/>
  <c r="P703" i="1"/>
  <c r="AC703" i="1" s="1"/>
  <c r="P704" i="1"/>
  <c r="AC704" i="1" s="1"/>
  <c r="P705" i="1"/>
  <c r="AC705" i="1" s="1"/>
  <c r="P706" i="1"/>
  <c r="AC706" i="1" s="1"/>
  <c r="P707" i="1"/>
  <c r="AC707" i="1" s="1"/>
  <c r="P708" i="1"/>
  <c r="AC708" i="1" s="1"/>
  <c r="P709" i="1"/>
  <c r="AC709" i="1" s="1"/>
  <c r="P710" i="1"/>
  <c r="AC710" i="1" s="1"/>
  <c r="P711" i="1"/>
  <c r="AC711" i="1" s="1"/>
  <c r="P712" i="1"/>
  <c r="AC712" i="1" s="1"/>
  <c r="P713" i="1"/>
  <c r="AC713" i="1" s="1"/>
  <c r="P714" i="1"/>
  <c r="AC714" i="1" s="1"/>
  <c r="P715" i="1"/>
  <c r="AC715" i="1" s="1"/>
  <c r="P716" i="1"/>
  <c r="AC716" i="1" s="1"/>
  <c r="P717" i="1"/>
  <c r="AC717" i="1" s="1"/>
  <c r="P718" i="1"/>
  <c r="AC718" i="1" s="1"/>
  <c r="P719" i="1"/>
  <c r="AC719" i="1" s="1"/>
  <c r="P720" i="1"/>
  <c r="AC720" i="1" s="1"/>
  <c r="P721" i="1"/>
  <c r="AC721" i="1" s="1"/>
  <c r="P722" i="1"/>
  <c r="AC722" i="1" s="1"/>
  <c r="P723" i="1"/>
  <c r="AC723" i="1" s="1"/>
  <c r="P724" i="1"/>
  <c r="AC724" i="1" s="1"/>
  <c r="P725" i="1"/>
  <c r="AC725" i="1" s="1"/>
  <c r="P726" i="1"/>
  <c r="AC726" i="1" s="1"/>
  <c r="P727" i="1"/>
  <c r="AC727" i="1" s="1"/>
  <c r="P728" i="1"/>
  <c r="AC728" i="1" s="1"/>
  <c r="P729" i="1"/>
  <c r="AC729" i="1" s="1"/>
  <c r="P730" i="1"/>
  <c r="AC730" i="1" s="1"/>
  <c r="P731" i="1"/>
  <c r="AC731" i="1" s="1"/>
  <c r="P732" i="1"/>
  <c r="AC732" i="1" s="1"/>
  <c r="P733" i="1"/>
  <c r="AC733" i="1" s="1"/>
  <c r="P734" i="1"/>
  <c r="AC734" i="1" s="1"/>
  <c r="P735" i="1"/>
  <c r="AC735" i="1" s="1"/>
  <c r="P736" i="1"/>
  <c r="AC736" i="1" s="1"/>
  <c r="P737" i="1"/>
  <c r="AC737" i="1" s="1"/>
  <c r="P738" i="1"/>
  <c r="AC738" i="1" s="1"/>
  <c r="P739" i="1"/>
  <c r="AC739" i="1" s="1"/>
  <c r="P740" i="1"/>
  <c r="AC740" i="1" s="1"/>
  <c r="P741" i="1"/>
  <c r="AC741" i="1" s="1"/>
  <c r="P742" i="1"/>
  <c r="AC742" i="1" s="1"/>
  <c r="P743" i="1"/>
  <c r="AC743" i="1" s="1"/>
  <c r="P744" i="1"/>
  <c r="AC744" i="1" s="1"/>
  <c r="P745" i="1"/>
  <c r="AC745" i="1" s="1"/>
  <c r="P746" i="1"/>
  <c r="AC746" i="1" s="1"/>
  <c r="P747" i="1"/>
  <c r="AC747" i="1" s="1"/>
  <c r="P748" i="1"/>
  <c r="AC748" i="1" s="1"/>
  <c r="P749" i="1"/>
  <c r="AC749" i="1" s="1"/>
  <c r="P750" i="1"/>
  <c r="AC750" i="1" s="1"/>
  <c r="P751" i="1"/>
  <c r="AC751" i="1" s="1"/>
  <c r="P752" i="1"/>
  <c r="AC752" i="1" s="1"/>
  <c r="P753" i="1"/>
  <c r="AC753" i="1" s="1"/>
  <c r="P754" i="1"/>
  <c r="AC754" i="1" s="1"/>
  <c r="P755" i="1"/>
  <c r="AC755" i="1" s="1"/>
  <c r="P756" i="1"/>
  <c r="AC756" i="1" s="1"/>
  <c r="P757" i="1"/>
  <c r="AC757" i="1" s="1"/>
  <c r="P758" i="1"/>
  <c r="AC758" i="1" s="1"/>
  <c r="P759" i="1"/>
  <c r="AC759" i="1" s="1"/>
  <c r="P760" i="1"/>
  <c r="AC760" i="1" s="1"/>
  <c r="P761" i="1"/>
  <c r="AC761" i="1" s="1"/>
  <c r="P762" i="1"/>
  <c r="AC762" i="1" s="1"/>
  <c r="P763" i="1"/>
  <c r="AC763" i="1" s="1"/>
  <c r="P764" i="1"/>
  <c r="AC764" i="1" s="1"/>
  <c r="P765" i="1"/>
  <c r="AC765" i="1" s="1"/>
  <c r="P766" i="1"/>
  <c r="AC766" i="1" s="1"/>
  <c r="P767" i="1"/>
  <c r="AC767" i="1" s="1"/>
  <c r="P768" i="1"/>
  <c r="AC768" i="1" s="1"/>
  <c r="P769" i="1"/>
  <c r="AC769" i="1" s="1"/>
  <c r="P770" i="1"/>
  <c r="AC770" i="1" s="1"/>
  <c r="P771" i="1"/>
  <c r="AC771" i="1" s="1"/>
  <c r="P772" i="1"/>
  <c r="AC772" i="1" s="1"/>
  <c r="P773" i="1"/>
  <c r="AC773" i="1" s="1"/>
  <c r="P774" i="1"/>
  <c r="AC774" i="1" s="1"/>
  <c r="P775" i="1"/>
  <c r="AC775" i="1" s="1"/>
  <c r="P776" i="1"/>
  <c r="AC776" i="1" s="1"/>
  <c r="P777" i="1"/>
  <c r="AC777" i="1" s="1"/>
  <c r="P778" i="1"/>
  <c r="AC778" i="1" s="1"/>
  <c r="P779" i="1"/>
  <c r="AC779" i="1" s="1"/>
  <c r="P780" i="1"/>
  <c r="AC780" i="1" s="1"/>
  <c r="P781" i="1"/>
  <c r="AC781" i="1" s="1"/>
  <c r="P782" i="1"/>
  <c r="AC782" i="1" s="1"/>
  <c r="P783" i="1"/>
  <c r="AC783" i="1" s="1"/>
  <c r="P784" i="1"/>
  <c r="AC784" i="1" s="1"/>
  <c r="P785" i="1"/>
  <c r="AC785" i="1" s="1"/>
  <c r="P786" i="1"/>
  <c r="AC786" i="1" s="1"/>
  <c r="P787" i="1"/>
  <c r="AC787" i="1" s="1"/>
  <c r="P788" i="1"/>
  <c r="AC788" i="1" s="1"/>
  <c r="P789" i="1"/>
  <c r="AC789" i="1" s="1"/>
  <c r="P790" i="1"/>
  <c r="AC790" i="1" s="1"/>
  <c r="P791" i="1"/>
  <c r="AC791" i="1" s="1"/>
  <c r="P792" i="1"/>
  <c r="AC792" i="1" s="1"/>
  <c r="P793" i="1"/>
  <c r="AC793" i="1" s="1"/>
  <c r="P794" i="1"/>
  <c r="AC794" i="1" s="1"/>
  <c r="P795" i="1"/>
  <c r="AC795" i="1" s="1"/>
  <c r="P796" i="1"/>
  <c r="AC796" i="1" s="1"/>
  <c r="P797" i="1"/>
  <c r="AC797" i="1" s="1"/>
  <c r="P798" i="1"/>
  <c r="AC798" i="1" s="1"/>
  <c r="P799" i="1"/>
  <c r="AC799" i="1" s="1"/>
  <c r="P800" i="1"/>
  <c r="AC800" i="1" s="1"/>
  <c r="P801" i="1"/>
  <c r="AC801" i="1" s="1"/>
  <c r="P802" i="1"/>
  <c r="AC802" i="1" s="1"/>
  <c r="P803" i="1"/>
  <c r="AC803" i="1" s="1"/>
  <c r="P804" i="1"/>
  <c r="AC804" i="1" s="1"/>
  <c r="P805" i="1"/>
  <c r="AC805" i="1" s="1"/>
  <c r="P806" i="1"/>
  <c r="AC806" i="1" s="1"/>
  <c r="P807" i="1"/>
  <c r="AC807" i="1" s="1"/>
  <c r="P808" i="1"/>
  <c r="AC808" i="1" s="1"/>
  <c r="P809" i="1"/>
  <c r="AC809" i="1" s="1"/>
  <c r="P810" i="1"/>
  <c r="AC810" i="1" s="1"/>
  <c r="P811" i="1"/>
  <c r="AC811" i="1" s="1"/>
  <c r="P812" i="1"/>
  <c r="AC812" i="1" s="1"/>
  <c r="P813" i="1"/>
  <c r="AC813" i="1" s="1"/>
  <c r="P814" i="1"/>
  <c r="AC814" i="1" s="1"/>
  <c r="P815" i="1"/>
  <c r="AC815" i="1" s="1"/>
  <c r="P816" i="1"/>
  <c r="AC816" i="1" s="1"/>
  <c r="P817" i="1"/>
  <c r="AC817" i="1" s="1"/>
  <c r="P818" i="1"/>
  <c r="AC818" i="1" s="1"/>
  <c r="P819" i="1"/>
  <c r="AC819" i="1" s="1"/>
  <c r="P820" i="1"/>
  <c r="AC820" i="1" s="1"/>
  <c r="P821" i="1"/>
  <c r="AC821" i="1" s="1"/>
  <c r="P822" i="1"/>
  <c r="AC822" i="1" s="1"/>
  <c r="P823" i="1"/>
  <c r="AC823" i="1" s="1"/>
  <c r="P824" i="1"/>
  <c r="AC824" i="1" s="1"/>
  <c r="P825" i="1"/>
  <c r="AC825" i="1" s="1"/>
  <c r="P826" i="1"/>
  <c r="AC826" i="1" s="1"/>
  <c r="P827" i="1"/>
  <c r="AC827" i="1" s="1"/>
  <c r="P828" i="1"/>
  <c r="AC828" i="1" s="1"/>
  <c r="P829" i="1"/>
  <c r="AC829" i="1" s="1"/>
  <c r="P830" i="1"/>
  <c r="AC830" i="1" s="1"/>
  <c r="P831" i="1"/>
  <c r="AC831" i="1" s="1"/>
  <c r="P832" i="1"/>
  <c r="AC832" i="1" s="1"/>
  <c r="P833" i="1"/>
  <c r="AC833" i="1" s="1"/>
  <c r="P834" i="1"/>
  <c r="AC834" i="1" s="1"/>
  <c r="P835" i="1"/>
  <c r="AC835" i="1" s="1"/>
  <c r="P836" i="1"/>
  <c r="AC836" i="1" s="1"/>
  <c r="P837" i="1"/>
  <c r="AC837" i="1" s="1"/>
  <c r="P838" i="1"/>
  <c r="AC838" i="1" s="1"/>
  <c r="P839" i="1"/>
  <c r="AC839" i="1" s="1"/>
  <c r="P840" i="1"/>
  <c r="AC840" i="1" s="1"/>
  <c r="P841" i="1"/>
  <c r="AC841" i="1" s="1"/>
  <c r="P842" i="1"/>
  <c r="AC842" i="1" s="1"/>
  <c r="P843" i="1"/>
  <c r="AC843" i="1" s="1"/>
  <c r="P844" i="1"/>
  <c r="AC844" i="1" s="1"/>
  <c r="P845" i="1"/>
  <c r="AC845" i="1" s="1"/>
  <c r="P846" i="1"/>
  <c r="AC846" i="1" s="1"/>
  <c r="P847" i="1"/>
  <c r="AC847" i="1" s="1"/>
  <c r="P848" i="1"/>
  <c r="AC848" i="1" s="1"/>
  <c r="P849" i="1"/>
  <c r="AC849" i="1" s="1"/>
  <c r="P850" i="1"/>
  <c r="AC850" i="1" s="1"/>
  <c r="P851" i="1"/>
  <c r="AC851" i="1" s="1"/>
  <c r="P852" i="1"/>
  <c r="AC852" i="1" s="1"/>
  <c r="P853" i="1"/>
  <c r="AC853" i="1" s="1"/>
  <c r="P854" i="1"/>
  <c r="AC854" i="1" s="1"/>
  <c r="P855" i="1"/>
  <c r="AC855" i="1" s="1"/>
  <c r="P856" i="1"/>
  <c r="AC856" i="1" s="1"/>
  <c r="P857" i="1"/>
  <c r="AC857" i="1" s="1"/>
  <c r="P858" i="1"/>
  <c r="AC858" i="1" s="1"/>
  <c r="P859" i="1"/>
  <c r="AC859" i="1" s="1"/>
  <c r="P860" i="1"/>
  <c r="AC860" i="1" s="1"/>
  <c r="P861" i="1"/>
  <c r="AC861" i="1" s="1"/>
  <c r="P862" i="1"/>
  <c r="AC862" i="1" s="1"/>
  <c r="P863" i="1"/>
  <c r="AC863" i="1" s="1"/>
  <c r="P864" i="1"/>
  <c r="AC864" i="1" s="1"/>
  <c r="P865" i="1"/>
  <c r="AC865" i="1" s="1"/>
  <c r="P866" i="1"/>
  <c r="AC866" i="1" s="1"/>
  <c r="P867" i="1"/>
  <c r="AC867" i="1" s="1"/>
  <c r="P868" i="1"/>
  <c r="AC868" i="1" s="1"/>
  <c r="P869" i="1"/>
  <c r="AC869" i="1" s="1"/>
  <c r="P870" i="1"/>
  <c r="AC870" i="1" s="1"/>
  <c r="P871" i="1"/>
  <c r="AC871" i="1" s="1"/>
  <c r="P872" i="1"/>
  <c r="AC872" i="1" s="1"/>
  <c r="P873" i="1"/>
  <c r="AC873" i="1" s="1"/>
  <c r="P874" i="1"/>
  <c r="AC874" i="1" s="1"/>
  <c r="P875" i="1"/>
  <c r="AC875" i="1" s="1"/>
  <c r="P876" i="1"/>
  <c r="AC876" i="1" s="1"/>
  <c r="P877" i="1"/>
  <c r="AC877" i="1" s="1"/>
  <c r="P878" i="1"/>
  <c r="AC878" i="1" s="1"/>
  <c r="P879" i="1"/>
  <c r="AC879" i="1" s="1"/>
  <c r="P880" i="1"/>
  <c r="AC880" i="1" s="1"/>
  <c r="P881" i="1"/>
  <c r="AC881" i="1" s="1"/>
  <c r="P882" i="1"/>
  <c r="AC882" i="1" s="1"/>
  <c r="P883" i="1"/>
  <c r="AC883" i="1" s="1"/>
  <c r="P884" i="1"/>
  <c r="AC884" i="1" s="1"/>
  <c r="P885" i="1"/>
  <c r="AC885" i="1" s="1"/>
  <c r="P886" i="1"/>
  <c r="AC886" i="1" s="1"/>
  <c r="P887" i="1"/>
  <c r="AC887" i="1" s="1"/>
  <c r="P888" i="1"/>
  <c r="AC888" i="1" s="1"/>
  <c r="P889" i="1"/>
  <c r="AC889" i="1" s="1"/>
  <c r="P890" i="1"/>
  <c r="AC890" i="1" s="1"/>
  <c r="P891" i="1"/>
  <c r="AC891" i="1" s="1"/>
  <c r="P892" i="1"/>
  <c r="AC892" i="1" s="1"/>
  <c r="P893" i="1"/>
  <c r="AC893" i="1" s="1"/>
  <c r="P894" i="1"/>
  <c r="AC894" i="1" s="1"/>
  <c r="P895" i="1"/>
  <c r="AC895" i="1" s="1"/>
  <c r="P896" i="1"/>
  <c r="AC896" i="1" s="1"/>
  <c r="P897" i="1"/>
  <c r="AC897" i="1" s="1"/>
  <c r="P898" i="1"/>
  <c r="AC898" i="1" s="1"/>
  <c r="P899" i="1"/>
  <c r="AC899" i="1" s="1"/>
  <c r="P900" i="1"/>
  <c r="AC900" i="1" s="1"/>
  <c r="P901" i="1"/>
  <c r="AC901" i="1" s="1"/>
  <c r="P902" i="1"/>
  <c r="AC902" i="1" s="1"/>
  <c r="P903" i="1"/>
  <c r="AC903" i="1" s="1"/>
  <c r="P904" i="1"/>
  <c r="AC904" i="1" s="1"/>
  <c r="P905" i="1"/>
  <c r="AC905" i="1" s="1"/>
  <c r="P906" i="1"/>
  <c r="AC906" i="1" s="1"/>
  <c r="P907" i="1"/>
  <c r="AC907" i="1" s="1"/>
  <c r="P908" i="1"/>
  <c r="AC908" i="1" s="1"/>
  <c r="P909" i="1"/>
  <c r="AC909" i="1" s="1"/>
  <c r="P910" i="1"/>
  <c r="AC910" i="1" s="1"/>
  <c r="P911" i="1"/>
  <c r="AC911" i="1" s="1"/>
  <c r="P912" i="1"/>
  <c r="AC912" i="1" s="1"/>
  <c r="P913" i="1"/>
  <c r="AC913" i="1" s="1"/>
  <c r="P914" i="1"/>
  <c r="AC914" i="1" s="1"/>
  <c r="P915" i="1"/>
  <c r="AC915" i="1" s="1"/>
  <c r="P916" i="1"/>
  <c r="AC916" i="1" s="1"/>
  <c r="P917" i="1"/>
  <c r="AC917" i="1" s="1"/>
  <c r="P918" i="1"/>
  <c r="AC918" i="1" s="1"/>
  <c r="P919" i="1"/>
  <c r="AC919" i="1" s="1"/>
  <c r="P920" i="1"/>
  <c r="AC920" i="1" s="1"/>
  <c r="P921" i="1"/>
  <c r="AC921" i="1" s="1"/>
  <c r="P922" i="1"/>
  <c r="AC922" i="1" s="1"/>
  <c r="P923" i="1"/>
  <c r="AC923" i="1" s="1"/>
  <c r="P924" i="1"/>
  <c r="AC924" i="1" s="1"/>
  <c r="P925" i="1"/>
  <c r="AC925" i="1" s="1"/>
  <c r="P926" i="1"/>
  <c r="AC926" i="1" s="1"/>
  <c r="P927" i="1"/>
  <c r="AC927" i="1" s="1"/>
  <c r="P928" i="1"/>
  <c r="AC928" i="1" s="1"/>
  <c r="P929" i="1"/>
  <c r="AC929" i="1" s="1"/>
  <c r="P930" i="1"/>
  <c r="AC930" i="1" s="1"/>
  <c r="P931" i="1"/>
  <c r="AC931" i="1" s="1"/>
  <c r="P932" i="1"/>
  <c r="AC932" i="1" s="1"/>
  <c r="P933" i="1"/>
  <c r="AC933" i="1" s="1"/>
  <c r="P934" i="1"/>
  <c r="AC934" i="1" s="1"/>
  <c r="P935" i="1"/>
  <c r="AC935" i="1" s="1"/>
  <c r="P936" i="1"/>
  <c r="AC936" i="1" s="1"/>
  <c r="P937" i="1"/>
  <c r="AC937" i="1" s="1"/>
  <c r="P938" i="1"/>
  <c r="AC938" i="1" s="1"/>
  <c r="P939" i="1"/>
  <c r="AC939" i="1" s="1"/>
  <c r="P940" i="1"/>
  <c r="AC940" i="1" s="1"/>
  <c r="P941" i="1"/>
  <c r="AC941" i="1" s="1"/>
  <c r="P942" i="1"/>
  <c r="AC942" i="1" s="1"/>
  <c r="P943" i="1"/>
  <c r="AC943" i="1" s="1"/>
  <c r="P944" i="1"/>
  <c r="AC944" i="1" s="1"/>
  <c r="P945" i="1"/>
  <c r="AC945" i="1" s="1"/>
  <c r="P946" i="1"/>
  <c r="AC946" i="1" s="1"/>
  <c r="P947" i="1"/>
  <c r="AC947" i="1" s="1"/>
  <c r="P948" i="1"/>
  <c r="AC948" i="1" s="1"/>
  <c r="P949" i="1"/>
  <c r="AC949" i="1" s="1"/>
  <c r="P950" i="1"/>
  <c r="AC950" i="1" s="1"/>
  <c r="P951" i="1"/>
  <c r="AC951" i="1" s="1"/>
  <c r="P952" i="1"/>
  <c r="AC952" i="1" s="1"/>
  <c r="P953" i="1"/>
  <c r="AC953" i="1" s="1"/>
  <c r="P954" i="1"/>
  <c r="AC954" i="1" s="1"/>
  <c r="P955" i="1"/>
  <c r="AC955" i="1" s="1"/>
  <c r="P956" i="1"/>
  <c r="AC956" i="1" s="1"/>
  <c r="P957" i="1"/>
  <c r="AC957" i="1" s="1"/>
  <c r="P958" i="1"/>
  <c r="AC958" i="1" s="1"/>
  <c r="P959" i="1"/>
  <c r="AC959" i="1" s="1"/>
  <c r="P960" i="1"/>
  <c r="AC960" i="1" s="1"/>
  <c r="P961" i="1"/>
  <c r="AC961" i="1" s="1"/>
  <c r="P962" i="1"/>
  <c r="AC962" i="1" s="1"/>
  <c r="P963" i="1"/>
  <c r="AC963" i="1" s="1"/>
  <c r="P964" i="1"/>
  <c r="AC964" i="1" s="1"/>
  <c r="P965" i="1"/>
  <c r="AC965" i="1" s="1"/>
  <c r="P966" i="1"/>
  <c r="AC966" i="1" s="1"/>
  <c r="P967" i="1"/>
  <c r="AC967" i="1" s="1"/>
  <c r="P968" i="1"/>
  <c r="AC968" i="1" s="1"/>
  <c r="P969" i="1"/>
  <c r="AC969" i="1" s="1"/>
  <c r="P970" i="1"/>
  <c r="AC970" i="1" s="1"/>
  <c r="P971" i="1"/>
  <c r="AC971" i="1" s="1"/>
  <c r="P972" i="1"/>
  <c r="AC972" i="1" s="1"/>
  <c r="P973" i="1"/>
  <c r="AC973" i="1" s="1"/>
  <c r="P974" i="1"/>
  <c r="AC974" i="1" s="1"/>
  <c r="P975" i="1"/>
  <c r="AC975" i="1" s="1"/>
  <c r="P976" i="1"/>
  <c r="AC976" i="1" s="1"/>
  <c r="P977" i="1"/>
  <c r="AC977" i="1" s="1"/>
  <c r="P978" i="1"/>
  <c r="AC978" i="1" s="1"/>
  <c r="P979" i="1"/>
  <c r="AC979" i="1" s="1"/>
  <c r="P980" i="1"/>
  <c r="AC980" i="1" s="1"/>
  <c r="P981" i="1"/>
  <c r="AC981" i="1" s="1"/>
  <c r="P982" i="1"/>
  <c r="AC982" i="1" s="1"/>
  <c r="P983" i="1"/>
  <c r="AC983" i="1" s="1"/>
  <c r="P984" i="1"/>
  <c r="AC984" i="1" s="1"/>
  <c r="P985" i="1"/>
  <c r="AC985" i="1" s="1"/>
  <c r="P986" i="1"/>
  <c r="AC986" i="1" s="1"/>
  <c r="P987" i="1"/>
  <c r="AC987" i="1" s="1"/>
  <c r="P988" i="1"/>
  <c r="AC988" i="1" s="1"/>
  <c r="P989" i="1"/>
  <c r="AC989" i="1" s="1"/>
  <c r="P990" i="1"/>
  <c r="AC990" i="1" s="1"/>
  <c r="P991" i="1"/>
  <c r="AC991" i="1" s="1"/>
  <c r="P992" i="1"/>
  <c r="AC992" i="1" s="1"/>
  <c r="P993" i="1"/>
  <c r="AC993" i="1" s="1"/>
  <c r="P994" i="1"/>
  <c r="AC994" i="1" s="1"/>
  <c r="P995" i="1"/>
  <c r="AC995" i="1" s="1"/>
  <c r="P996" i="1"/>
  <c r="AC996" i="1" s="1"/>
  <c r="P997" i="1"/>
  <c r="AC997" i="1" s="1"/>
  <c r="P998" i="1"/>
  <c r="AC998" i="1" s="1"/>
  <c r="P999" i="1"/>
  <c r="AC999" i="1" s="1"/>
  <c r="P1000" i="1"/>
  <c r="AC1000" i="1" s="1"/>
  <c r="P1001" i="1"/>
  <c r="AC1001" i="1" s="1"/>
  <c r="P1002" i="1"/>
  <c r="AC1002" i="1" s="1"/>
  <c r="P1003" i="1"/>
  <c r="AC1003" i="1" s="1"/>
  <c r="P1004" i="1"/>
  <c r="AC1004" i="1" s="1"/>
  <c r="P1005" i="1"/>
  <c r="AC1005" i="1" s="1"/>
  <c r="P1006" i="1"/>
  <c r="AC1006" i="1" s="1"/>
  <c r="P1007" i="1"/>
  <c r="AC1007" i="1" s="1"/>
  <c r="P1008" i="1"/>
  <c r="AC1008" i="1" s="1"/>
  <c r="P1009" i="1"/>
  <c r="AC1009" i="1" s="1"/>
  <c r="P1010" i="1"/>
  <c r="AC1010" i="1" s="1"/>
  <c r="P1011" i="1"/>
  <c r="AC1011" i="1" s="1"/>
  <c r="P1012" i="1"/>
  <c r="AC1012" i="1" s="1"/>
  <c r="P1013" i="1"/>
  <c r="AC1013" i="1" s="1"/>
  <c r="P1014" i="1"/>
  <c r="AC1014" i="1" s="1"/>
  <c r="P1015" i="1"/>
  <c r="AC1015" i="1" s="1"/>
  <c r="P1016" i="1"/>
  <c r="AC1016" i="1" s="1"/>
  <c r="P1017" i="1"/>
  <c r="AC1017" i="1" s="1"/>
  <c r="P1018" i="1"/>
  <c r="AC1018" i="1" s="1"/>
  <c r="P1019" i="1"/>
  <c r="AC1019" i="1" s="1"/>
  <c r="P1020" i="1"/>
  <c r="AC1020" i="1" s="1"/>
  <c r="P1021" i="1"/>
  <c r="AC1021" i="1" s="1"/>
  <c r="P1022" i="1"/>
  <c r="AC1022" i="1" s="1"/>
  <c r="P1023" i="1"/>
  <c r="AC1023" i="1" s="1"/>
  <c r="P1024" i="1"/>
  <c r="AC1024" i="1" s="1"/>
  <c r="P1025" i="1"/>
  <c r="AC1025" i="1" s="1"/>
  <c r="P1026" i="1"/>
  <c r="AC1026" i="1" s="1"/>
  <c r="P1027" i="1"/>
  <c r="AC1027" i="1" s="1"/>
  <c r="P1028" i="1"/>
  <c r="AC1028" i="1" s="1"/>
  <c r="P1029" i="1"/>
  <c r="AC1029" i="1" s="1"/>
  <c r="P1030" i="1"/>
  <c r="AC1030" i="1" s="1"/>
  <c r="P1031" i="1"/>
  <c r="AC1031" i="1" s="1"/>
  <c r="P1032" i="1"/>
  <c r="AC1032" i="1" s="1"/>
  <c r="P1033" i="1"/>
  <c r="AC1033" i="1" s="1"/>
  <c r="P1034" i="1"/>
  <c r="AC1034" i="1" s="1"/>
  <c r="P1035" i="1"/>
  <c r="AC1035" i="1" s="1"/>
  <c r="P1036" i="1"/>
  <c r="AC1036" i="1" s="1"/>
  <c r="P1037" i="1"/>
  <c r="AC1037" i="1" s="1"/>
  <c r="P1038" i="1"/>
  <c r="AC1038" i="1" s="1"/>
  <c r="P1039" i="1"/>
  <c r="AC1039" i="1" s="1"/>
  <c r="P1040" i="1"/>
  <c r="AC1040" i="1" s="1"/>
  <c r="P1041" i="1"/>
  <c r="AC1041" i="1" s="1"/>
  <c r="P1042" i="1"/>
  <c r="AC1042" i="1" s="1"/>
  <c r="P1043" i="1"/>
  <c r="AC1043" i="1" s="1"/>
  <c r="P1044" i="1"/>
  <c r="AC1044" i="1" s="1"/>
  <c r="P1045" i="1"/>
  <c r="AC1045" i="1" s="1"/>
  <c r="P1046" i="1"/>
  <c r="AC1046" i="1" s="1"/>
  <c r="P1047" i="1"/>
  <c r="AC1047" i="1" s="1"/>
  <c r="P1048" i="1"/>
  <c r="AC1048" i="1" s="1"/>
  <c r="P1049" i="1"/>
  <c r="AC1049" i="1" s="1"/>
  <c r="P1050" i="1"/>
  <c r="AC1050" i="1" s="1"/>
  <c r="P1051" i="1"/>
  <c r="AC1051" i="1" s="1"/>
  <c r="P1052" i="1"/>
  <c r="AC1052" i="1" s="1"/>
  <c r="P1053" i="1"/>
  <c r="AC1053" i="1" s="1"/>
  <c r="P1054" i="1"/>
  <c r="AC1054" i="1" s="1"/>
  <c r="P1055" i="1"/>
  <c r="AC1055" i="1" s="1"/>
  <c r="P1056" i="1"/>
  <c r="AC1056" i="1" s="1"/>
  <c r="P1057" i="1"/>
  <c r="AC1057" i="1" s="1"/>
  <c r="P1058" i="1"/>
  <c r="AC1058" i="1" s="1"/>
  <c r="P1059" i="1"/>
  <c r="AC1059" i="1" s="1"/>
  <c r="P1060" i="1"/>
  <c r="AC1060" i="1" s="1"/>
  <c r="P1061" i="1"/>
  <c r="AC1061" i="1" s="1"/>
  <c r="P1062" i="1"/>
  <c r="AC1062" i="1" s="1"/>
  <c r="P1063" i="1"/>
  <c r="AC1063" i="1" s="1"/>
  <c r="P1064" i="1"/>
  <c r="AC1064" i="1" s="1"/>
  <c r="P1065" i="1"/>
  <c r="AC1065" i="1" s="1"/>
  <c r="P1066" i="1"/>
  <c r="AC1066" i="1" s="1"/>
  <c r="P1067" i="1"/>
  <c r="AC1067" i="1" s="1"/>
  <c r="P1068" i="1"/>
  <c r="AC1068" i="1" s="1"/>
  <c r="P1069" i="1"/>
  <c r="AC1069" i="1" s="1"/>
  <c r="P1070" i="1"/>
  <c r="AC1070" i="1" s="1"/>
  <c r="P1071" i="1"/>
  <c r="AC1071" i="1" s="1"/>
  <c r="P1072" i="1"/>
  <c r="AC1072" i="1" s="1"/>
  <c r="P1073" i="1"/>
  <c r="AC1073" i="1" s="1"/>
  <c r="P1074" i="1"/>
  <c r="AC1074" i="1" s="1"/>
  <c r="P1075" i="1"/>
  <c r="AC1075" i="1" s="1"/>
  <c r="P1076" i="1"/>
  <c r="AC1076" i="1" s="1"/>
  <c r="P1077" i="1"/>
  <c r="AC1077" i="1" s="1"/>
  <c r="P1078" i="1"/>
  <c r="AC1078" i="1" s="1"/>
  <c r="P1079" i="1"/>
  <c r="AC1079" i="1" s="1"/>
  <c r="P1080" i="1"/>
  <c r="AC1080" i="1" s="1"/>
  <c r="P1081" i="1"/>
  <c r="AC1081" i="1" s="1"/>
  <c r="P1082" i="1"/>
  <c r="AC1082" i="1" s="1"/>
  <c r="P1083" i="1"/>
  <c r="AC1083" i="1" s="1"/>
  <c r="P1084" i="1"/>
  <c r="AC1084" i="1" s="1"/>
  <c r="P1085" i="1"/>
  <c r="AC1085" i="1" s="1"/>
  <c r="P1086" i="1"/>
  <c r="AC1086" i="1" s="1"/>
  <c r="P1087" i="1"/>
  <c r="AC1087" i="1" s="1"/>
  <c r="P1088" i="1"/>
  <c r="AC1088" i="1" s="1"/>
  <c r="P1089" i="1"/>
  <c r="AC1089" i="1" s="1"/>
  <c r="P1090" i="1"/>
  <c r="AC1090" i="1" s="1"/>
  <c r="P1091" i="1"/>
  <c r="AC1091" i="1" s="1"/>
  <c r="P1092" i="1"/>
  <c r="AC1092" i="1" s="1"/>
  <c r="P1093" i="1"/>
  <c r="AC1093" i="1" s="1"/>
  <c r="P1094" i="1"/>
  <c r="AC1094" i="1" s="1"/>
  <c r="P1095" i="1"/>
  <c r="AC1095" i="1" s="1"/>
  <c r="P1096" i="1"/>
  <c r="AC1096" i="1" s="1"/>
  <c r="P1097" i="1"/>
  <c r="AC1097" i="1" s="1"/>
  <c r="P1098" i="1"/>
  <c r="AC1098" i="1" s="1"/>
  <c r="P1099" i="1"/>
  <c r="AC1099" i="1" s="1"/>
  <c r="P1100" i="1"/>
  <c r="AC1100" i="1" s="1"/>
  <c r="P1101" i="1"/>
  <c r="AC1101" i="1" s="1"/>
  <c r="P1102" i="1"/>
  <c r="AC1102" i="1" s="1"/>
  <c r="P1103" i="1"/>
  <c r="AC1103" i="1" s="1"/>
  <c r="P1104" i="1"/>
  <c r="AC1104" i="1" s="1"/>
  <c r="P1105" i="1"/>
  <c r="AC1105" i="1" s="1"/>
  <c r="P1106" i="1"/>
  <c r="AC1106" i="1" s="1"/>
  <c r="P1107" i="1"/>
  <c r="AC1107" i="1" s="1"/>
  <c r="P1108" i="1"/>
  <c r="AC1108" i="1" s="1"/>
  <c r="P1109" i="1"/>
  <c r="AC1109" i="1" s="1"/>
  <c r="P1110" i="1"/>
  <c r="AC1110" i="1" s="1"/>
  <c r="P1111" i="1"/>
  <c r="AC1111" i="1" s="1"/>
  <c r="P1112" i="1"/>
  <c r="AC1112" i="1" s="1"/>
  <c r="P1113" i="1"/>
  <c r="AC1113" i="1" s="1"/>
  <c r="P1114" i="1"/>
  <c r="AC1114" i="1" s="1"/>
  <c r="P1115" i="1"/>
  <c r="AC1115" i="1" s="1"/>
  <c r="P1116" i="1"/>
  <c r="AC1116" i="1" s="1"/>
  <c r="P1117" i="1"/>
  <c r="AC1117" i="1" s="1"/>
  <c r="P1118" i="1"/>
  <c r="AC1118" i="1" s="1"/>
  <c r="P1119" i="1"/>
  <c r="AC1119" i="1" s="1"/>
  <c r="P1120" i="1"/>
  <c r="AC1120" i="1" s="1"/>
  <c r="P1121" i="1"/>
  <c r="AC1121" i="1" s="1"/>
  <c r="P1122" i="1"/>
  <c r="AC1122" i="1" s="1"/>
  <c r="P1123" i="1"/>
  <c r="AC1123" i="1" s="1"/>
  <c r="P1124" i="1"/>
  <c r="AC1124" i="1" s="1"/>
  <c r="P1125" i="1"/>
  <c r="AC1125" i="1" s="1"/>
  <c r="P1126" i="1"/>
  <c r="AC1126" i="1" s="1"/>
  <c r="P1127" i="1"/>
  <c r="AC1127" i="1" s="1"/>
  <c r="P1128" i="1"/>
  <c r="AC1128" i="1" s="1"/>
  <c r="P1129" i="1"/>
  <c r="AC1129" i="1" s="1"/>
  <c r="P1130" i="1"/>
  <c r="AC1130" i="1" s="1"/>
  <c r="P1131" i="1"/>
  <c r="AC1131" i="1" s="1"/>
  <c r="P1132" i="1"/>
  <c r="AC1132" i="1" s="1"/>
  <c r="P1133" i="1"/>
  <c r="AC1133" i="1" s="1"/>
  <c r="P1134" i="1"/>
  <c r="AC1134" i="1" s="1"/>
  <c r="P1135" i="1"/>
  <c r="AC1135" i="1" s="1"/>
  <c r="P1136" i="1"/>
  <c r="AC1136" i="1" s="1"/>
  <c r="P1137" i="1"/>
  <c r="AC1137" i="1" s="1"/>
  <c r="P1138" i="1"/>
  <c r="AC1138" i="1" s="1"/>
  <c r="P1139" i="1"/>
  <c r="AC1139" i="1" s="1"/>
  <c r="P1140" i="1"/>
  <c r="AC1140" i="1" s="1"/>
  <c r="P1141" i="1"/>
  <c r="AC1141" i="1" s="1"/>
  <c r="P1142" i="1"/>
  <c r="AC1142" i="1" s="1"/>
  <c r="P1143" i="1"/>
  <c r="AC1143" i="1" s="1"/>
  <c r="P1144" i="1"/>
  <c r="AC1144" i="1" s="1"/>
  <c r="P1145" i="1"/>
  <c r="AC1145" i="1" s="1"/>
  <c r="P1146" i="1"/>
  <c r="AC1146" i="1" s="1"/>
  <c r="P1147" i="1"/>
  <c r="AC1147" i="1" s="1"/>
  <c r="P1148" i="1"/>
  <c r="AC1148" i="1" s="1"/>
  <c r="P1149" i="1"/>
  <c r="AC1149" i="1" s="1"/>
  <c r="P1150" i="1"/>
  <c r="AC1150" i="1" s="1"/>
  <c r="P1151" i="1"/>
  <c r="AC1151" i="1" s="1"/>
  <c r="P1152" i="1"/>
  <c r="AC1152" i="1" s="1"/>
  <c r="P1153" i="1"/>
  <c r="AC1153" i="1" s="1"/>
  <c r="P1154" i="1"/>
  <c r="AC1154" i="1" s="1"/>
  <c r="P1155" i="1"/>
  <c r="AC1155" i="1" s="1"/>
  <c r="P1156" i="1"/>
  <c r="AC1156" i="1" s="1"/>
  <c r="P1157" i="1"/>
  <c r="AC1157" i="1" s="1"/>
  <c r="P1158" i="1"/>
  <c r="AC1158" i="1" s="1"/>
  <c r="P1159" i="1"/>
  <c r="AC1159" i="1" s="1"/>
  <c r="P1160" i="1"/>
  <c r="AC1160" i="1" s="1"/>
  <c r="P1161" i="1"/>
  <c r="AC1161" i="1" s="1"/>
  <c r="P1162" i="1"/>
  <c r="AC1162" i="1" s="1"/>
  <c r="P1163" i="1"/>
  <c r="AC1163" i="1" s="1"/>
  <c r="P1164" i="1"/>
  <c r="AC1164" i="1" s="1"/>
  <c r="P1165" i="1"/>
  <c r="AC1165" i="1" s="1"/>
  <c r="P1166" i="1"/>
  <c r="AC1166" i="1" s="1"/>
  <c r="P1167" i="1"/>
  <c r="AC1167" i="1" s="1"/>
  <c r="P1168" i="1"/>
  <c r="AC1168" i="1" s="1"/>
  <c r="P1169" i="1"/>
  <c r="AC1169" i="1" s="1"/>
  <c r="P1170" i="1"/>
  <c r="AC1170" i="1" s="1"/>
  <c r="P1171" i="1"/>
  <c r="AC1171" i="1" s="1"/>
  <c r="P1172" i="1"/>
  <c r="AC1172" i="1" s="1"/>
  <c r="P1173" i="1"/>
  <c r="AC1173" i="1" s="1"/>
  <c r="P1174" i="1"/>
  <c r="AC1174" i="1" s="1"/>
  <c r="P1175" i="1"/>
  <c r="AC1175" i="1" s="1"/>
  <c r="P1176" i="1"/>
  <c r="AC1176" i="1" s="1"/>
  <c r="P1177" i="1"/>
  <c r="AC1177" i="1" s="1"/>
  <c r="P1178" i="1"/>
  <c r="AC1178" i="1" s="1"/>
  <c r="P1179" i="1"/>
  <c r="AC1179" i="1" s="1"/>
  <c r="P1180" i="1"/>
  <c r="AC1180" i="1" s="1"/>
  <c r="P1181" i="1"/>
  <c r="AC1181" i="1" s="1"/>
  <c r="P1182" i="1"/>
  <c r="AC1182" i="1" s="1"/>
  <c r="P1183" i="1"/>
  <c r="AC1183" i="1" s="1"/>
  <c r="P1184" i="1"/>
  <c r="AC1184" i="1" s="1"/>
  <c r="P1185" i="1"/>
  <c r="AC1185" i="1" s="1"/>
  <c r="P1186" i="1"/>
  <c r="AC1186" i="1" s="1"/>
  <c r="P1187" i="1"/>
  <c r="AC1187" i="1" s="1"/>
  <c r="P1188" i="1"/>
  <c r="AC1188" i="1" s="1"/>
  <c r="P1189" i="1"/>
  <c r="AC1189" i="1" s="1"/>
  <c r="P1190" i="1"/>
  <c r="AC1190" i="1" s="1"/>
  <c r="P1191" i="1"/>
  <c r="AC1191" i="1" s="1"/>
  <c r="P1192" i="1"/>
  <c r="AC1192" i="1" s="1"/>
  <c r="P1193" i="1"/>
  <c r="AC1193" i="1" s="1"/>
  <c r="P3" i="1"/>
  <c r="AC3" i="1" s="1"/>
  <c r="J3" i="1"/>
  <c r="J160" i="1"/>
  <c r="J84" i="1"/>
  <c r="J158" i="1"/>
  <c r="J157" i="1"/>
  <c r="J155" i="1"/>
  <c r="J154" i="1"/>
  <c r="J153" i="1"/>
  <c r="J152" i="1"/>
  <c r="J151" i="1"/>
  <c r="J150" i="1"/>
  <c r="J149" i="1"/>
  <c r="J148" i="1"/>
  <c r="J147" i="1"/>
  <c r="J146" i="1"/>
  <c r="J83" i="1"/>
  <c r="J145" i="1"/>
  <c r="J144" i="1"/>
  <c r="J143" i="1"/>
  <c r="J82" i="1"/>
  <c r="J81" i="1"/>
  <c r="J142" i="1"/>
  <c r="J80" i="1"/>
  <c r="J141" i="1"/>
  <c r="J140" i="1"/>
  <c r="J79" i="1"/>
  <c r="J138" i="1"/>
  <c r="J137" i="1"/>
  <c r="J136" i="1"/>
  <c r="J135" i="1"/>
  <c r="J134" i="1"/>
  <c r="J77" i="1"/>
  <c r="J76" i="1"/>
  <c r="J75" i="1"/>
  <c r="J133" i="1"/>
  <c r="J132" i="1"/>
  <c r="J131" i="1"/>
  <c r="J130" i="1"/>
  <c r="J74" i="1"/>
  <c r="J73" i="1"/>
  <c r="J129" i="1"/>
  <c r="J128" i="1"/>
  <c r="J72" i="1"/>
  <c r="J71" i="1"/>
  <c r="J127" i="1"/>
  <c r="J126" i="1"/>
  <c r="J70" i="1"/>
  <c r="J125" i="1"/>
  <c r="J56" i="1"/>
  <c r="J123" i="1"/>
  <c r="J122" i="1"/>
  <c r="J118" i="1"/>
  <c r="J117" i="1"/>
  <c r="J55" i="1"/>
  <c r="J69" i="1"/>
  <c r="J115" i="1"/>
  <c r="J114" i="1"/>
  <c r="J113" i="1"/>
  <c r="J112" i="1"/>
  <c r="J54" i="1"/>
  <c r="J109" i="1"/>
  <c r="J67" i="1"/>
  <c r="J108" i="1"/>
  <c r="J107" i="1"/>
  <c r="J106" i="1"/>
  <c r="J105" i="1"/>
  <c r="J104" i="1"/>
  <c r="J103" i="1"/>
  <c r="J28" i="1"/>
  <c r="J53" i="1"/>
  <c r="J102" i="1"/>
  <c r="J101" i="1"/>
  <c r="J42" i="1"/>
  <c r="J100" i="1"/>
  <c r="J27" i="1"/>
  <c r="J99" i="1"/>
  <c r="J52" i="1"/>
  <c r="J41" i="1"/>
  <c r="J51" i="1"/>
  <c r="J50" i="1"/>
  <c r="J34" i="1"/>
  <c r="J93" i="1"/>
  <c r="J91" i="1"/>
  <c r="J89" i="1"/>
  <c r="J48" i="1"/>
  <c r="J47" i="1"/>
  <c r="J40" i="1"/>
  <c r="J88" i="1"/>
  <c r="J39" i="1"/>
  <c r="J38" i="1"/>
  <c r="J87" i="1"/>
  <c r="J86" i="1"/>
  <c r="J44" i="1"/>
  <c r="J60" i="1"/>
  <c r="J31" i="1"/>
  <c r="J37" i="1"/>
  <c r="J43" i="1"/>
  <c r="J85" i="1"/>
  <c r="J36" i="1"/>
  <c r="J14" i="1"/>
  <c r="J20" i="1"/>
  <c r="J29" i="1"/>
  <c r="J11" i="1"/>
  <c r="J18" i="1"/>
  <c r="J35" i="1"/>
  <c r="J16" i="1"/>
  <c r="J5" i="1"/>
  <c r="J6" i="1"/>
  <c r="J15" i="1"/>
  <c r="J8" i="1"/>
  <c r="O167" i="1"/>
  <c r="O4" i="1"/>
  <c r="O8" i="1"/>
  <c r="O7" i="1"/>
  <c r="O168" i="1"/>
  <c r="O9" i="1"/>
  <c r="O12" i="1"/>
  <c r="O15" i="1"/>
  <c r="O169" i="1"/>
  <c r="O6" i="1"/>
  <c r="O10" i="1"/>
  <c r="O5" i="1"/>
  <c r="O170" i="1"/>
  <c r="O13" i="1"/>
  <c r="O22" i="1"/>
  <c r="O171" i="1"/>
  <c r="O172" i="1"/>
  <c r="O173" i="1"/>
  <c r="O16" i="1"/>
  <c r="O174" i="1"/>
  <c r="O175" i="1"/>
  <c r="O24" i="1"/>
  <c r="O17" i="1"/>
  <c r="O176" i="1"/>
  <c r="O35" i="1"/>
  <c r="O18" i="1"/>
  <c r="O177" i="1"/>
  <c r="O178" i="1"/>
  <c r="O179" i="1"/>
  <c r="O180" i="1"/>
  <c r="O19" i="1"/>
  <c r="O181" i="1"/>
  <c r="O182" i="1"/>
  <c r="O183" i="1"/>
  <c r="O184" i="1"/>
  <c r="O32" i="1"/>
  <c r="O33" i="1"/>
  <c r="O185" i="1"/>
  <c r="O186" i="1"/>
  <c r="O187" i="1"/>
  <c r="O188" i="1"/>
  <c r="O189" i="1"/>
  <c r="O11" i="1"/>
  <c r="O29" i="1"/>
  <c r="O190" i="1"/>
  <c r="O20" i="1"/>
  <c r="O14" i="1"/>
  <c r="O191" i="1"/>
  <c r="O192" i="1"/>
  <c r="O193" i="1"/>
  <c r="O36" i="1"/>
  <c r="O30" i="1"/>
  <c r="O194" i="1"/>
  <c r="O25" i="1"/>
  <c r="O85" i="1"/>
  <c r="O195" i="1"/>
  <c r="O196" i="1"/>
  <c r="O197" i="1"/>
  <c r="O198" i="1"/>
  <c r="O58" i="1"/>
  <c r="O43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37" i="1"/>
  <c r="O59" i="1"/>
  <c r="O31" i="1"/>
  <c r="O214" i="1"/>
  <c r="O215" i="1"/>
  <c r="O21" i="1"/>
  <c r="O60" i="1"/>
  <c r="O44" i="1"/>
  <c r="O216" i="1"/>
  <c r="O217" i="1"/>
  <c r="O218" i="1"/>
  <c r="O86" i="1"/>
  <c r="O87" i="1"/>
  <c r="O23" i="1"/>
  <c r="O219" i="1"/>
  <c r="O26" i="1"/>
  <c r="O61" i="1"/>
  <c r="O220" i="1"/>
  <c r="O221" i="1"/>
  <c r="O222" i="1"/>
  <c r="O223" i="1"/>
  <c r="O224" i="1"/>
  <c r="O225" i="1"/>
  <c r="O38" i="1"/>
  <c r="O226" i="1"/>
  <c r="O227" i="1"/>
  <c r="O228" i="1"/>
  <c r="O45" i="1"/>
  <c r="O229" i="1"/>
  <c r="O39" i="1"/>
  <c r="O88" i="1"/>
  <c r="O46" i="1"/>
  <c r="O230" i="1"/>
  <c r="O231" i="1"/>
  <c r="O232" i="1"/>
  <c r="O233" i="1"/>
  <c r="O40" i="1"/>
  <c r="O234" i="1"/>
  <c r="O235" i="1"/>
  <c r="O236" i="1"/>
  <c r="O237" i="1"/>
  <c r="O238" i="1"/>
  <c r="O239" i="1"/>
  <c r="O47" i="1"/>
  <c r="O240" i="1"/>
  <c r="O241" i="1"/>
  <c r="O242" i="1"/>
  <c r="O243" i="1"/>
  <c r="O244" i="1"/>
  <c r="O245" i="1"/>
  <c r="O246" i="1"/>
  <c r="O48" i="1"/>
  <c r="O247" i="1"/>
  <c r="O248" i="1"/>
  <c r="O62" i="1"/>
  <c r="O249" i="1"/>
  <c r="O89" i="1"/>
  <c r="O250" i="1"/>
  <c r="O251" i="1"/>
  <c r="O252" i="1"/>
  <c r="O90" i="1"/>
  <c r="O91" i="1"/>
  <c r="O253" i="1"/>
  <c r="O254" i="1"/>
  <c r="O255" i="1"/>
  <c r="O63" i="1"/>
  <c r="O256" i="1"/>
  <c r="O257" i="1"/>
  <c r="O258" i="1"/>
  <c r="O259" i="1"/>
  <c r="O260" i="1"/>
  <c r="O261" i="1"/>
  <c r="O262" i="1"/>
  <c r="O263" i="1"/>
  <c r="O264" i="1"/>
  <c r="O265" i="1"/>
  <c r="O266" i="1"/>
  <c r="O92" i="1"/>
  <c r="O267" i="1"/>
  <c r="O268" i="1"/>
  <c r="O93" i="1"/>
  <c r="O269" i="1"/>
  <c r="O270" i="1"/>
  <c r="O94" i="1"/>
  <c r="O271" i="1"/>
  <c r="O49" i="1"/>
  <c r="O272" i="1"/>
  <c r="O64" i="1"/>
  <c r="O34" i="1"/>
  <c r="O273" i="1"/>
  <c r="O50" i="1"/>
  <c r="O274" i="1"/>
  <c r="O95" i="1"/>
  <c r="O275" i="1"/>
  <c r="O96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97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51" i="1"/>
  <c r="O301" i="1"/>
  <c r="O302" i="1"/>
  <c r="O303" i="1"/>
  <c r="O304" i="1"/>
  <c r="O305" i="1"/>
  <c r="O306" i="1"/>
  <c r="O41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98" i="1"/>
  <c r="O319" i="1"/>
  <c r="O320" i="1"/>
  <c r="O321" i="1"/>
  <c r="O322" i="1"/>
  <c r="O323" i="1"/>
  <c r="O324" i="1"/>
  <c r="O325" i="1"/>
  <c r="O326" i="1"/>
  <c r="O52" i="1"/>
  <c r="O327" i="1"/>
  <c r="O99" i="1"/>
  <c r="O328" i="1"/>
  <c r="O65" i="1"/>
  <c r="O329" i="1"/>
  <c r="O330" i="1"/>
  <c r="O331" i="1"/>
  <c r="O332" i="1"/>
  <c r="O333" i="1"/>
  <c r="O27" i="1"/>
  <c r="O334" i="1"/>
  <c r="O335" i="1"/>
  <c r="O336" i="1"/>
  <c r="O337" i="1"/>
  <c r="O338" i="1"/>
  <c r="O339" i="1"/>
  <c r="O340" i="1"/>
  <c r="O66" i="1"/>
  <c r="O341" i="1"/>
  <c r="O342" i="1"/>
  <c r="O343" i="1"/>
  <c r="O100" i="1"/>
  <c r="O344" i="1"/>
  <c r="O345" i="1"/>
  <c r="O346" i="1"/>
  <c r="O347" i="1"/>
  <c r="O348" i="1"/>
  <c r="O349" i="1"/>
  <c r="O350" i="1"/>
  <c r="O42" i="1"/>
  <c r="O351" i="1"/>
  <c r="O352" i="1"/>
  <c r="O101" i="1"/>
  <c r="O353" i="1"/>
  <c r="O102" i="1"/>
  <c r="O354" i="1"/>
  <c r="O53" i="1"/>
  <c r="O355" i="1"/>
  <c r="O356" i="1"/>
  <c r="O357" i="1"/>
  <c r="O358" i="1"/>
  <c r="O359" i="1"/>
  <c r="O28" i="1"/>
  <c r="O360" i="1"/>
  <c r="O361" i="1"/>
  <c r="O103" i="1"/>
  <c r="O104" i="1"/>
  <c r="O105" i="1"/>
  <c r="O362" i="1"/>
  <c r="O363" i="1"/>
  <c r="O364" i="1"/>
  <c r="O365" i="1"/>
  <c r="O366" i="1"/>
  <c r="O367" i="1"/>
  <c r="O368" i="1"/>
  <c r="O106" i="1"/>
  <c r="O369" i="1"/>
  <c r="O370" i="1"/>
  <c r="O371" i="1"/>
  <c r="O372" i="1"/>
  <c r="O373" i="1"/>
  <c r="O107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108" i="1"/>
  <c r="O386" i="1"/>
  <c r="O387" i="1"/>
  <c r="O388" i="1"/>
  <c r="O389" i="1"/>
  <c r="O67" i="1"/>
  <c r="O390" i="1"/>
  <c r="O391" i="1"/>
  <c r="O392" i="1"/>
  <c r="O393" i="1"/>
  <c r="O394" i="1"/>
  <c r="O395" i="1"/>
  <c r="O396" i="1"/>
  <c r="O397" i="1"/>
  <c r="O398" i="1"/>
  <c r="O109" i="1"/>
  <c r="O110" i="1"/>
  <c r="O399" i="1"/>
  <c r="O111" i="1"/>
  <c r="O400" i="1"/>
  <c r="O401" i="1"/>
  <c r="O402" i="1"/>
  <c r="O403" i="1"/>
  <c r="O404" i="1"/>
  <c r="O54" i="1"/>
  <c r="O405" i="1"/>
  <c r="O406" i="1"/>
  <c r="O407" i="1"/>
  <c r="O112" i="1"/>
  <c r="O408" i="1"/>
  <c r="O113" i="1"/>
  <c r="O409" i="1"/>
  <c r="O410" i="1"/>
  <c r="O411" i="1"/>
  <c r="O114" i="1"/>
  <c r="O412" i="1"/>
  <c r="O115" i="1"/>
  <c r="O413" i="1"/>
  <c r="O414" i="1"/>
  <c r="O415" i="1"/>
  <c r="O68" i="1"/>
  <c r="O416" i="1"/>
  <c r="O417" i="1"/>
  <c r="O418" i="1"/>
  <c r="O419" i="1"/>
  <c r="O6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55" i="1"/>
  <c r="O433" i="1"/>
  <c r="O116" i="1"/>
  <c r="O434" i="1"/>
  <c r="O435" i="1"/>
  <c r="O117" i="1"/>
  <c r="O436" i="1"/>
  <c r="O437" i="1"/>
  <c r="O118" i="1"/>
  <c r="O438" i="1"/>
  <c r="O439" i="1"/>
  <c r="O440" i="1"/>
  <c r="O441" i="1"/>
  <c r="O442" i="1"/>
  <c r="O443" i="1"/>
  <c r="O119" i="1"/>
  <c r="O444" i="1"/>
  <c r="O445" i="1"/>
  <c r="O446" i="1"/>
  <c r="O120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121" i="1"/>
  <c r="O463" i="1"/>
  <c r="O122" i="1"/>
  <c r="O464" i="1"/>
  <c r="O465" i="1"/>
  <c r="O466" i="1"/>
  <c r="O123" i="1"/>
  <c r="O56" i="1"/>
  <c r="O467" i="1"/>
  <c r="O468" i="1"/>
  <c r="O469" i="1"/>
  <c r="O470" i="1"/>
  <c r="O57" i="1"/>
  <c r="O471" i="1"/>
  <c r="O472" i="1"/>
  <c r="O124" i="1"/>
  <c r="O473" i="1"/>
  <c r="O125" i="1"/>
  <c r="O474" i="1"/>
  <c r="O475" i="1"/>
  <c r="O476" i="1"/>
  <c r="O477" i="1"/>
  <c r="O478" i="1"/>
  <c r="O479" i="1"/>
  <c r="O70" i="1"/>
  <c r="O480" i="1"/>
  <c r="O481" i="1"/>
  <c r="O482" i="1"/>
  <c r="O126" i="1"/>
  <c r="O483" i="1"/>
  <c r="O484" i="1"/>
  <c r="O485" i="1"/>
  <c r="O127" i="1"/>
  <c r="O486" i="1"/>
  <c r="O487" i="1"/>
  <c r="O71" i="1"/>
  <c r="O72" i="1"/>
  <c r="O488" i="1"/>
  <c r="O489" i="1"/>
  <c r="O490" i="1"/>
  <c r="O491" i="1"/>
  <c r="O492" i="1"/>
  <c r="O493" i="1"/>
  <c r="O494" i="1"/>
  <c r="O495" i="1"/>
  <c r="O496" i="1"/>
  <c r="O497" i="1"/>
  <c r="O498" i="1"/>
  <c r="O128" i="1"/>
  <c r="O129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73" i="1"/>
  <c r="O543" i="1"/>
  <c r="O544" i="1"/>
  <c r="O545" i="1"/>
  <c r="O546" i="1"/>
  <c r="O74" i="1"/>
  <c r="O547" i="1"/>
  <c r="O130" i="1"/>
  <c r="O548" i="1"/>
  <c r="O131" i="1"/>
  <c r="O549" i="1"/>
  <c r="O132" i="1"/>
  <c r="O550" i="1"/>
  <c r="O133" i="1"/>
  <c r="O75" i="1"/>
  <c r="O551" i="1"/>
  <c r="O552" i="1"/>
  <c r="O76" i="1"/>
  <c r="O553" i="1"/>
  <c r="O554" i="1"/>
  <c r="O555" i="1"/>
  <c r="O556" i="1"/>
  <c r="O557" i="1"/>
  <c r="O558" i="1"/>
  <c r="O77" i="1"/>
  <c r="O559" i="1"/>
  <c r="O560" i="1"/>
  <c r="O561" i="1"/>
  <c r="O562" i="1"/>
  <c r="O563" i="1"/>
  <c r="O134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135" i="1"/>
  <c r="O577" i="1"/>
  <c r="O136" i="1"/>
  <c r="O578" i="1"/>
  <c r="O137" i="1"/>
  <c r="O579" i="1"/>
  <c r="O580" i="1"/>
  <c r="O581" i="1"/>
  <c r="O582" i="1"/>
  <c r="O583" i="1"/>
  <c r="O584" i="1"/>
  <c r="O585" i="1"/>
  <c r="O586" i="1"/>
  <c r="O587" i="1"/>
  <c r="O138" i="1"/>
  <c r="O588" i="1"/>
  <c r="O589" i="1"/>
  <c r="O590" i="1"/>
  <c r="O591" i="1"/>
  <c r="O592" i="1"/>
  <c r="O593" i="1"/>
  <c r="O594" i="1"/>
  <c r="O595" i="1"/>
  <c r="O596" i="1"/>
  <c r="O597" i="1"/>
  <c r="O598" i="1"/>
  <c r="O139" i="1"/>
  <c r="O599" i="1"/>
  <c r="O78" i="1"/>
  <c r="O600" i="1"/>
  <c r="O79" i="1"/>
  <c r="O601" i="1"/>
  <c r="O140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141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80" i="1"/>
  <c r="O647" i="1"/>
  <c r="O648" i="1"/>
  <c r="O649" i="1"/>
  <c r="O650" i="1"/>
  <c r="O651" i="1"/>
  <c r="O652" i="1"/>
  <c r="O653" i="1"/>
  <c r="O654" i="1"/>
  <c r="O142" i="1"/>
  <c r="O655" i="1"/>
  <c r="O656" i="1"/>
  <c r="O657" i="1"/>
  <c r="O658" i="1"/>
  <c r="O659" i="1"/>
  <c r="O81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82" i="1"/>
  <c r="O672" i="1"/>
  <c r="O673" i="1"/>
  <c r="O143" i="1"/>
  <c r="O674" i="1"/>
  <c r="O675" i="1"/>
  <c r="O676" i="1"/>
  <c r="O677" i="1"/>
  <c r="O678" i="1"/>
  <c r="O679" i="1"/>
  <c r="O680" i="1"/>
  <c r="O144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14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83" i="1"/>
  <c r="O709" i="1"/>
  <c r="O710" i="1"/>
  <c r="O711" i="1"/>
  <c r="O146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14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148" i="1"/>
  <c r="O757" i="1"/>
  <c r="O758" i="1"/>
  <c r="O759" i="1"/>
  <c r="O760" i="1"/>
  <c r="O149" i="1"/>
  <c r="O761" i="1"/>
  <c r="O762" i="1"/>
  <c r="O763" i="1"/>
  <c r="O764" i="1"/>
  <c r="O765" i="1"/>
  <c r="O766" i="1"/>
  <c r="O150" i="1"/>
  <c r="O767" i="1"/>
  <c r="O768" i="1"/>
  <c r="O769" i="1"/>
  <c r="O770" i="1"/>
  <c r="O771" i="1"/>
  <c r="O772" i="1"/>
  <c r="O773" i="1"/>
  <c r="O774" i="1"/>
  <c r="O775" i="1"/>
  <c r="O776" i="1"/>
  <c r="O151" i="1"/>
  <c r="O777" i="1"/>
  <c r="O778" i="1"/>
  <c r="O779" i="1"/>
  <c r="O780" i="1"/>
  <c r="O781" i="1"/>
  <c r="O782" i="1"/>
  <c r="O783" i="1"/>
  <c r="O784" i="1"/>
  <c r="O152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153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154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15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156" i="1"/>
  <c r="O839" i="1"/>
  <c r="O840" i="1"/>
  <c r="O841" i="1"/>
  <c r="O842" i="1"/>
  <c r="O843" i="1"/>
  <c r="O844" i="1"/>
  <c r="O845" i="1"/>
  <c r="O846" i="1"/>
  <c r="O847" i="1"/>
  <c r="O157" i="1"/>
  <c r="O848" i="1"/>
  <c r="O15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4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159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160" i="1"/>
  <c r="O915" i="1"/>
  <c r="O916" i="1"/>
  <c r="O917" i="1"/>
  <c r="O918" i="1"/>
  <c r="O919" i="1"/>
  <c r="O920" i="1"/>
  <c r="O161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162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163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64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65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66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3" i="1"/>
  <c r="J32" i="1"/>
  <c r="J167" i="1"/>
  <c r="J4" i="1"/>
  <c r="J7" i="1"/>
  <c r="J168" i="1"/>
  <c r="J9" i="1"/>
  <c r="J12" i="1"/>
  <c r="J169" i="1"/>
  <c r="J10" i="1"/>
  <c r="J170" i="1"/>
  <c r="J13" i="1"/>
  <c r="J22" i="1"/>
  <c r="J171" i="1"/>
  <c r="J172" i="1"/>
  <c r="J173" i="1"/>
  <c r="J174" i="1"/>
  <c r="J175" i="1"/>
  <c r="J24" i="1"/>
  <c r="J17" i="1"/>
  <c r="J176" i="1"/>
  <c r="J177" i="1"/>
  <c r="J178" i="1"/>
  <c r="J179" i="1"/>
  <c r="J180" i="1"/>
  <c r="J19" i="1"/>
  <c r="J181" i="1"/>
  <c r="J182" i="1"/>
  <c r="J183" i="1"/>
  <c r="J184" i="1"/>
  <c r="J33" i="1"/>
  <c r="J185" i="1"/>
  <c r="J186" i="1"/>
  <c r="J187" i="1"/>
  <c r="J188" i="1"/>
  <c r="J189" i="1"/>
  <c r="J190" i="1"/>
  <c r="J191" i="1"/>
  <c r="J192" i="1"/>
  <c r="J193" i="1"/>
  <c r="J30" i="1"/>
  <c r="J194" i="1"/>
  <c r="J25" i="1"/>
  <c r="J195" i="1"/>
  <c r="J196" i="1"/>
  <c r="J197" i="1"/>
  <c r="J198" i="1"/>
  <c r="J5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59" i="1"/>
  <c r="J214" i="1"/>
  <c r="J215" i="1"/>
  <c r="J21" i="1"/>
  <c r="J216" i="1"/>
  <c r="J217" i="1"/>
  <c r="J218" i="1"/>
  <c r="J23" i="1"/>
  <c r="J219" i="1"/>
  <c r="J26" i="1"/>
  <c r="J61" i="1"/>
  <c r="J220" i="1"/>
  <c r="J221" i="1"/>
  <c r="J222" i="1"/>
  <c r="J223" i="1"/>
  <c r="J224" i="1"/>
  <c r="J225" i="1"/>
  <c r="J226" i="1"/>
  <c r="J227" i="1"/>
  <c r="J228" i="1"/>
  <c r="J45" i="1"/>
  <c r="J229" i="1"/>
  <c r="J46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62" i="1"/>
  <c r="J249" i="1"/>
  <c r="J250" i="1"/>
  <c r="J251" i="1"/>
  <c r="J252" i="1"/>
  <c r="J90" i="1"/>
  <c r="J253" i="1"/>
  <c r="J254" i="1"/>
  <c r="J255" i="1"/>
  <c r="J63" i="1"/>
  <c r="J256" i="1"/>
  <c r="J257" i="1"/>
  <c r="J258" i="1"/>
  <c r="J259" i="1"/>
  <c r="J260" i="1"/>
  <c r="J261" i="1"/>
  <c r="J262" i="1"/>
  <c r="J263" i="1"/>
  <c r="J264" i="1"/>
  <c r="J265" i="1"/>
  <c r="J266" i="1"/>
  <c r="J92" i="1"/>
  <c r="J267" i="1"/>
  <c r="J268" i="1"/>
  <c r="J269" i="1"/>
  <c r="J270" i="1"/>
  <c r="J94" i="1"/>
  <c r="J271" i="1"/>
  <c r="J49" i="1"/>
  <c r="J272" i="1"/>
  <c r="J64" i="1"/>
  <c r="J273" i="1"/>
  <c r="J274" i="1"/>
  <c r="J95" i="1"/>
  <c r="J275" i="1"/>
  <c r="J96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97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98" i="1"/>
  <c r="J319" i="1"/>
  <c r="J320" i="1"/>
  <c r="J321" i="1"/>
  <c r="J322" i="1"/>
  <c r="J323" i="1"/>
  <c r="J324" i="1"/>
  <c r="J325" i="1"/>
  <c r="J326" i="1"/>
  <c r="J327" i="1"/>
  <c r="J328" i="1"/>
  <c r="J65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66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110" i="1"/>
  <c r="J399" i="1"/>
  <c r="J111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68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116" i="1"/>
  <c r="J434" i="1"/>
  <c r="J435" i="1"/>
  <c r="J436" i="1"/>
  <c r="J437" i="1"/>
  <c r="J438" i="1"/>
  <c r="J439" i="1"/>
  <c r="J440" i="1"/>
  <c r="J441" i="1"/>
  <c r="J442" i="1"/>
  <c r="J443" i="1"/>
  <c r="J119" i="1"/>
  <c r="J444" i="1"/>
  <c r="J445" i="1"/>
  <c r="J446" i="1"/>
  <c r="J120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121" i="1"/>
  <c r="J463" i="1"/>
  <c r="J464" i="1"/>
  <c r="J465" i="1"/>
  <c r="J466" i="1"/>
  <c r="J467" i="1"/>
  <c r="J468" i="1"/>
  <c r="J469" i="1"/>
  <c r="J470" i="1"/>
  <c r="J57" i="1"/>
  <c r="J471" i="1"/>
  <c r="J472" i="1"/>
  <c r="J124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139" i="1"/>
  <c r="J599" i="1"/>
  <c r="J78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156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159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161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162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163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64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65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66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AB167" i="1" l="1"/>
  <c r="AB4" i="1"/>
  <c r="AB8" i="1"/>
  <c r="AB7" i="1"/>
  <c r="AB168" i="1"/>
  <c r="AB9" i="1"/>
  <c r="AB12" i="1"/>
  <c r="AB15" i="1"/>
  <c r="AB169" i="1"/>
  <c r="AB6" i="1"/>
  <c r="AB10" i="1"/>
  <c r="AB5" i="1"/>
  <c r="AB170" i="1"/>
  <c r="AB13" i="1"/>
  <c r="AB22" i="1"/>
  <c r="AB171" i="1"/>
  <c r="AB172" i="1"/>
  <c r="AB173" i="1"/>
  <c r="AB16" i="1"/>
  <c r="AB174" i="1"/>
  <c r="AB175" i="1"/>
  <c r="AB24" i="1"/>
  <c r="AB17" i="1"/>
  <c r="AB176" i="1"/>
  <c r="AB35" i="1"/>
  <c r="AB18" i="1"/>
  <c r="AB177" i="1"/>
  <c r="AB178" i="1"/>
  <c r="AB179" i="1"/>
  <c r="AB180" i="1"/>
  <c r="AB19" i="1"/>
  <c r="AB181" i="1"/>
  <c r="AB182" i="1"/>
  <c r="AB183" i="1"/>
  <c r="AB184" i="1"/>
  <c r="AB32" i="1"/>
  <c r="AB33" i="1"/>
  <c r="AB185" i="1"/>
  <c r="AB186" i="1"/>
  <c r="AB187" i="1"/>
  <c r="AB188" i="1"/>
  <c r="AB189" i="1"/>
  <c r="AB11" i="1"/>
  <c r="AB29" i="1"/>
  <c r="AB190" i="1"/>
  <c r="AB20" i="1"/>
  <c r="AB14" i="1"/>
  <c r="AB191" i="1"/>
  <c r="AB192" i="1"/>
  <c r="AB193" i="1"/>
  <c r="AB36" i="1"/>
  <c r="AB30" i="1"/>
  <c r="AB194" i="1"/>
  <c r="AB25" i="1"/>
  <c r="AB85" i="1"/>
  <c r="AB195" i="1"/>
  <c r="AB196" i="1"/>
  <c r="AB197" i="1"/>
  <c r="AB198" i="1"/>
  <c r="AB58" i="1"/>
  <c r="AB43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37" i="1"/>
  <c r="AB59" i="1"/>
  <c r="AB31" i="1"/>
  <c r="AB214" i="1"/>
  <c r="AB215" i="1"/>
  <c r="AB21" i="1"/>
  <c r="AB60" i="1"/>
  <c r="AB44" i="1"/>
  <c r="AB216" i="1"/>
  <c r="AB217" i="1"/>
  <c r="AB218" i="1"/>
  <c r="AB86" i="1"/>
  <c r="AB87" i="1"/>
  <c r="AB23" i="1"/>
  <c r="AB219" i="1"/>
  <c r="AB26" i="1"/>
  <c r="AB61" i="1"/>
  <c r="AB220" i="1"/>
  <c r="AB221" i="1"/>
  <c r="AB222" i="1"/>
  <c r="AB223" i="1"/>
  <c r="AB224" i="1"/>
  <c r="AB225" i="1"/>
  <c r="AB38" i="1"/>
  <c r="AB226" i="1"/>
  <c r="AB227" i="1"/>
  <c r="AB228" i="1"/>
  <c r="AB45" i="1"/>
  <c r="AB229" i="1"/>
  <c r="AB39" i="1"/>
  <c r="AB88" i="1"/>
  <c r="AB46" i="1"/>
  <c r="AB230" i="1"/>
  <c r="AB231" i="1"/>
  <c r="AB232" i="1"/>
  <c r="AB233" i="1"/>
  <c r="AB40" i="1"/>
  <c r="AB234" i="1"/>
  <c r="AB235" i="1"/>
  <c r="AB236" i="1"/>
  <c r="AB237" i="1"/>
  <c r="AB238" i="1"/>
  <c r="AB239" i="1"/>
  <c r="AB47" i="1"/>
  <c r="AB240" i="1"/>
  <c r="AB241" i="1"/>
  <c r="AB242" i="1"/>
  <c r="AB243" i="1"/>
  <c r="AB244" i="1"/>
  <c r="AB245" i="1"/>
  <c r="AB246" i="1"/>
  <c r="AB48" i="1"/>
  <c r="AB247" i="1"/>
  <c r="AB248" i="1"/>
  <c r="AB62" i="1"/>
  <c r="AB249" i="1"/>
  <c r="AB89" i="1"/>
  <c r="AB250" i="1"/>
  <c r="AB251" i="1"/>
  <c r="AB252" i="1"/>
  <c r="AB90" i="1"/>
  <c r="AB91" i="1"/>
  <c r="AB253" i="1"/>
  <c r="AB254" i="1"/>
  <c r="AB255" i="1"/>
  <c r="AB63" i="1"/>
  <c r="AB256" i="1"/>
  <c r="AB257" i="1"/>
  <c r="AB258" i="1"/>
  <c r="AB259" i="1"/>
  <c r="AB260" i="1"/>
  <c r="AB261" i="1"/>
  <c r="AB262" i="1"/>
  <c r="AB263" i="1"/>
  <c r="AB264" i="1"/>
  <c r="AB265" i="1"/>
  <c r="AB266" i="1"/>
  <c r="AB92" i="1"/>
  <c r="AB267" i="1"/>
  <c r="AB268" i="1"/>
  <c r="AB93" i="1"/>
  <c r="AB269" i="1"/>
  <c r="AB270" i="1"/>
  <c r="AB94" i="1"/>
  <c r="AB271" i="1"/>
  <c r="AB49" i="1"/>
  <c r="AB272" i="1"/>
  <c r="AB64" i="1"/>
  <c r="AB34" i="1"/>
  <c r="AB273" i="1"/>
  <c r="AB50" i="1"/>
  <c r="AB274" i="1"/>
  <c r="AB95" i="1"/>
  <c r="AB275" i="1"/>
  <c r="AB96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97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51" i="1"/>
  <c r="AB301" i="1"/>
  <c r="AB302" i="1"/>
  <c r="AB303" i="1"/>
  <c r="AB304" i="1"/>
  <c r="AB305" i="1"/>
  <c r="AB306" i="1"/>
  <c r="AB41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98" i="1"/>
  <c r="AB319" i="1"/>
  <c r="AB320" i="1"/>
  <c r="AB321" i="1"/>
  <c r="AB322" i="1"/>
  <c r="AB323" i="1"/>
  <c r="AB324" i="1"/>
  <c r="AB325" i="1"/>
  <c r="AB326" i="1"/>
  <c r="AB52" i="1"/>
  <c r="AB327" i="1"/>
  <c r="AB99" i="1"/>
  <c r="AB328" i="1"/>
  <c r="AB65" i="1"/>
  <c r="AB329" i="1"/>
  <c r="AB330" i="1"/>
  <c r="AB331" i="1"/>
  <c r="AB332" i="1"/>
  <c r="AB333" i="1"/>
  <c r="AB27" i="1"/>
  <c r="AB334" i="1"/>
  <c r="AB335" i="1"/>
  <c r="AB336" i="1"/>
  <c r="AB337" i="1"/>
  <c r="AB338" i="1"/>
  <c r="AB339" i="1"/>
  <c r="AB340" i="1"/>
  <c r="AB66" i="1"/>
  <c r="AB341" i="1"/>
  <c r="AB342" i="1"/>
  <c r="AB343" i="1"/>
  <c r="AB100" i="1"/>
  <c r="AB344" i="1"/>
  <c r="AB345" i="1"/>
  <c r="AB346" i="1"/>
  <c r="AB347" i="1"/>
  <c r="AB348" i="1"/>
  <c r="AB349" i="1"/>
  <c r="AB350" i="1"/>
  <c r="AB42" i="1"/>
  <c r="AB351" i="1"/>
  <c r="AB352" i="1"/>
  <c r="AB101" i="1"/>
  <c r="AB353" i="1"/>
  <c r="AB102" i="1"/>
  <c r="AB354" i="1"/>
  <c r="AB53" i="1"/>
  <c r="AB355" i="1"/>
  <c r="AB356" i="1"/>
  <c r="AB357" i="1"/>
  <c r="AB358" i="1"/>
  <c r="AB359" i="1"/>
  <c r="AB28" i="1"/>
  <c r="AB360" i="1"/>
  <c r="AB361" i="1"/>
  <c r="AB103" i="1"/>
  <c r="AB104" i="1"/>
  <c r="AB105" i="1"/>
  <c r="AB362" i="1"/>
  <c r="AB363" i="1"/>
  <c r="AB364" i="1"/>
  <c r="AB365" i="1"/>
  <c r="AB366" i="1"/>
  <c r="AB367" i="1"/>
  <c r="AB368" i="1"/>
  <c r="AB106" i="1"/>
  <c r="AB369" i="1"/>
  <c r="AB370" i="1"/>
  <c r="AB371" i="1"/>
  <c r="AB372" i="1"/>
  <c r="AB373" i="1"/>
  <c r="AB107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108" i="1"/>
  <c r="AB386" i="1"/>
  <c r="AB387" i="1"/>
  <c r="AB388" i="1"/>
  <c r="AB389" i="1"/>
  <c r="AB67" i="1"/>
  <c r="AB390" i="1"/>
  <c r="AB391" i="1"/>
  <c r="AB392" i="1"/>
  <c r="AB393" i="1"/>
  <c r="AB394" i="1"/>
  <c r="AB395" i="1"/>
  <c r="AB396" i="1"/>
  <c r="AB397" i="1"/>
  <c r="AB398" i="1"/>
  <c r="AB109" i="1"/>
  <c r="AB110" i="1"/>
  <c r="AB399" i="1"/>
  <c r="AB111" i="1"/>
  <c r="AB400" i="1"/>
  <c r="AB401" i="1"/>
  <c r="AB402" i="1"/>
  <c r="AB403" i="1"/>
  <c r="AB404" i="1"/>
  <c r="AB54" i="1"/>
  <c r="AB405" i="1"/>
  <c r="AB406" i="1"/>
  <c r="AB407" i="1"/>
  <c r="AB112" i="1"/>
  <c r="AB408" i="1"/>
  <c r="AB113" i="1"/>
  <c r="AB409" i="1"/>
  <c r="AB410" i="1"/>
  <c r="AB411" i="1"/>
  <c r="AB114" i="1"/>
  <c r="AB412" i="1"/>
  <c r="AB115" i="1"/>
  <c r="AB413" i="1"/>
  <c r="AB414" i="1"/>
  <c r="AB415" i="1"/>
  <c r="AB68" i="1"/>
  <c r="AB416" i="1"/>
  <c r="AB417" i="1"/>
  <c r="AB418" i="1"/>
  <c r="AB419" i="1"/>
  <c r="AB6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55" i="1"/>
  <c r="AB433" i="1"/>
  <c r="AB116" i="1"/>
  <c r="AB434" i="1"/>
  <c r="AB435" i="1"/>
  <c r="AB117" i="1"/>
  <c r="AB436" i="1"/>
  <c r="AB437" i="1"/>
  <c r="AB118" i="1"/>
  <c r="AB438" i="1"/>
  <c r="AB439" i="1"/>
  <c r="AB440" i="1"/>
  <c r="AB441" i="1"/>
  <c r="AB442" i="1"/>
  <c r="AB443" i="1"/>
  <c r="AB119" i="1"/>
  <c r="AB444" i="1"/>
  <c r="AB445" i="1"/>
  <c r="AB446" i="1"/>
  <c r="AB120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121" i="1"/>
  <c r="AB463" i="1"/>
  <c r="AB122" i="1"/>
  <c r="AB464" i="1"/>
  <c r="AB465" i="1"/>
  <c r="AB466" i="1"/>
  <c r="AB123" i="1"/>
  <c r="AB56" i="1"/>
  <c r="AB467" i="1"/>
  <c r="AB468" i="1"/>
  <c r="AB469" i="1"/>
  <c r="AB470" i="1"/>
  <c r="AB57" i="1"/>
  <c r="AB471" i="1"/>
  <c r="AB472" i="1"/>
  <c r="AB124" i="1"/>
  <c r="AB473" i="1"/>
  <c r="AB125" i="1"/>
  <c r="AB474" i="1"/>
  <c r="AB475" i="1"/>
  <c r="AB476" i="1"/>
  <c r="AB477" i="1"/>
  <c r="AB478" i="1"/>
  <c r="AB479" i="1"/>
  <c r="AB70" i="1"/>
  <c r="AB480" i="1"/>
  <c r="AB481" i="1"/>
  <c r="AB482" i="1"/>
  <c r="AB126" i="1"/>
  <c r="AB483" i="1"/>
  <c r="AB484" i="1"/>
  <c r="AB485" i="1"/>
  <c r="AB127" i="1"/>
  <c r="AB486" i="1"/>
  <c r="AB487" i="1"/>
  <c r="AB71" i="1"/>
  <c r="AB72" i="1"/>
  <c r="AB488" i="1"/>
  <c r="AB489" i="1"/>
  <c r="AB490" i="1"/>
  <c r="AB491" i="1"/>
  <c r="AB492" i="1"/>
  <c r="AB493" i="1"/>
  <c r="AB494" i="1"/>
  <c r="AB495" i="1"/>
  <c r="AB496" i="1"/>
  <c r="AB497" i="1"/>
  <c r="AB498" i="1"/>
  <c r="AB128" i="1"/>
  <c r="AB129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73" i="1"/>
  <c r="AB543" i="1"/>
  <c r="AB544" i="1"/>
  <c r="AB545" i="1"/>
  <c r="AB546" i="1"/>
  <c r="AB74" i="1"/>
  <c r="AB547" i="1"/>
  <c r="AB130" i="1"/>
  <c r="AB548" i="1"/>
  <c r="AB131" i="1"/>
  <c r="AB549" i="1"/>
  <c r="AB132" i="1"/>
  <c r="AB550" i="1"/>
  <c r="AB133" i="1"/>
  <c r="AB75" i="1"/>
  <c r="AB551" i="1"/>
  <c r="AB552" i="1"/>
  <c r="AB76" i="1"/>
  <c r="AB553" i="1"/>
  <c r="AB554" i="1"/>
  <c r="AB555" i="1"/>
  <c r="AB556" i="1"/>
  <c r="AB557" i="1"/>
  <c r="AB558" i="1"/>
  <c r="AB77" i="1"/>
  <c r="AB559" i="1"/>
  <c r="AB560" i="1"/>
  <c r="AB561" i="1"/>
  <c r="AB562" i="1"/>
  <c r="AB563" i="1"/>
  <c r="AB134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135" i="1"/>
  <c r="AB577" i="1"/>
  <c r="AB136" i="1"/>
  <c r="AB578" i="1"/>
  <c r="AB137" i="1"/>
  <c r="AB579" i="1"/>
  <c r="AB580" i="1"/>
  <c r="AB581" i="1"/>
  <c r="AB582" i="1"/>
  <c r="AB583" i="1"/>
  <c r="AB584" i="1"/>
  <c r="AB585" i="1"/>
  <c r="AB586" i="1"/>
  <c r="AB587" i="1"/>
  <c r="AB138" i="1"/>
  <c r="AB588" i="1"/>
  <c r="AB589" i="1"/>
  <c r="AB590" i="1"/>
  <c r="AB591" i="1"/>
  <c r="AB592" i="1"/>
  <c r="AB593" i="1"/>
  <c r="AB594" i="1"/>
  <c r="AB595" i="1"/>
  <c r="AB596" i="1"/>
  <c r="AB597" i="1"/>
  <c r="AB598" i="1"/>
  <c r="AB139" i="1"/>
  <c r="AB599" i="1"/>
  <c r="AB78" i="1"/>
  <c r="AB600" i="1"/>
  <c r="AB79" i="1"/>
  <c r="AB601" i="1"/>
  <c r="AB140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141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80" i="1"/>
  <c r="AB647" i="1"/>
  <c r="AB648" i="1"/>
  <c r="AB649" i="1"/>
  <c r="AB650" i="1"/>
  <c r="AB651" i="1"/>
  <c r="AB652" i="1"/>
  <c r="AB653" i="1"/>
  <c r="AB654" i="1"/>
  <c r="AB142" i="1"/>
  <c r="AB655" i="1"/>
  <c r="AB656" i="1"/>
  <c r="AB657" i="1"/>
  <c r="AB658" i="1"/>
  <c r="AB659" i="1"/>
  <c r="AB81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82" i="1"/>
  <c r="AB672" i="1"/>
  <c r="AB673" i="1"/>
  <c r="AB143" i="1"/>
  <c r="AB674" i="1"/>
  <c r="AB675" i="1"/>
  <c r="AB676" i="1"/>
  <c r="AB677" i="1"/>
  <c r="AB678" i="1"/>
  <c r="AB679" i="1"/>
  <c r="AB680" i="1"/>
  <c r="AB144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14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83" i="1"/>
  <c r="AB709" i="1"/>
  <c r="AB710" i="1"/>
  <c r="AB711" i="1"/>
  <c r="AB146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14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148" i="1"/>
  <c r="AB757" i="1"/>
  <c r="AB758" i="1"/>
  <c r="AB759" i="1"/>
  <c r="AB760" i="1"/>
  <c r="AB149" i="1"/>
  <c r="AB761" i="1"/>
  <c r="AB762" i="1"/>
  <c r="AB763" i="1"/>
  <c r="AB764" i="1"/>
  <c r="AB765" i="1"/>
  <c r="AB766" i="1"/>
  <c r="AB150" i="1"/>
  <c r="AB767" i="1"/>
  <c r="AB768" i="1"/>
  <c r="AB769" i="1"/>
  <c r="AB770" i="1"/>
  <c r="AB771" i="1"/>
  <c r="AB772" i="1"/>
  <c r="AB773" i="1"/>
  <c r="AB774" i="1"/>
  <c r="AB775" i="1"/>
  <c r="AB776" i="1"/>
  <c r="AB151" i="1"/>
  <c r="AB777" i="1"/>
  <c r="AB778" i="1"/>
  <c r="AB779" i="1"/>
  <c r="AB780" i="1"/>
  <c r="AB781" i="1"/>
  <c r="AB782" i="1"/>
  <c r="AB783" i="1"/>
  <c r="AB784" i="1"/>
  <c r="AB152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153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154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15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156" i="1"/>
  <c r="AB839" i="1"/>
  <c r="AB840" i="1"/>
  <c r="AB841" i="1"/>
  <c r="AB842" i="1"/>
  <c r="AB843" i="1"/>
  <c r="AB844" i="1"/>
  <c r="AB845" i="1"/>
  <c r="AB846" i="1"/>
  <c r="AB847" i="1"/>
  <c r="AB157" i="1"/>
  <c r="AB848" i="1"/>
  <c r="AB15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4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159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160" i="1"/>
  <c r="AB915" i="1"/>
  <c r="AB916" i="1"/>
  <c r="AB917" i="1"/>
  <c r="AB918" i="1"/>
  <c r="AB919" i="1"/>
  <c r="AB920" i="1"/>
  <c r="AB161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162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163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64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65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66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</calcChain>
</file>

<file path=xl/sharedStrings.xml><?xml version="1.0" encoding="utf-8"?>
<sst xmlns="http://schemas.openxmlformats.org/spreadsheetml/2006/main" count="14699" uniqueCount="2933">
  <si>
    <t>PCA (ANÁLISE DE COMPONENTE PRINCIPAL) - 3 componentes</t>
  </si>
  <si>
    <t>Cód</t>
  </si>
  <si>
    <t>Município</t>
  </si>
  <si>
    <t>UF</t>
  </si>
  <si>
    <t>N° FSJ</t>
  </si>
  <si>
    <t>Ass. por ambos</t>
  </si>
  <si>
    <t>Aquisição</t>
  </si>
  <si>
    <t>Ampliação</t>
  </si>
  <si>
    <t>Assinado por proprietário</t>
  </si>
  <si>
    <t xml:space="preserve">Contratos </t>
  </si>
  <si>
    <t>Venda &gt; 500k</t>
  </si>
  <si>
    <t>Média Faturamento</t>
  </si>
  <si>
    <t>%Share</t>
  </si>
  <si>
    <t>Demanda</t>
  </si>
  <si>
    <t>População</t>
  </si>
  <si>
    <t>Porte da cidade</t>
  </si>
  <si>
    <t>REGIÃO GEOGRÁFICA IMEDIATA</t>
  </si>
  <si>
    <t>REGIÃO GEOGRÁFICA INTERMEDIÁRIA</t>
  </si>
  <si>
    <t>Taxa Crescimento Pop</t>
  </si>
  <si>
    <t>Taxa Crescimento Dom</t>
  </si>
  <si>
    <t>Concorrência</t>
  </si>
  <si>
    <t>Lojas Cabem</t>
  </si>
  <si>
    <t>PIB</t>
  </si>
  <si>
    <t>Renda Média Domiciliar (SM)</t>
  </si>
  <si>
    <t>Fator 1</t>
  </si>
  <si>
    <t>Fator 2</t>
  </si>
  <si>
    <t>Fator 3</t>
  </si>
  <si>
    <t>Ranking</t>
  </si>
  <si>
    <t>Status</t>
  </si>
  <si>
    <t>Região Imediata</t>
  </si>
  <si>
    <t>Curitiba</t>
  </si>
  <si>
    <t>PR</t>
  </si>
  <si>
    <t>Joinville</t>
  </si>
  <si>
    <t>SC</t>
  </si>
  <si>
    <t>Ponta Grossa</t>
  </si>
  <si>
    <t>-</t>
  </si>
  <si>
    <t>São José dos Pinhais</t>
  </si>
  <si>
    <t>Londrina</t>
  </si>
  <si>
    <t>Florianópolis</t>
  </si>
  <si>
    <t>Blumenau</t>
  </si>
  <si>
    <t>Cascavel</t>
  </si>
  <si>
    <t>Colombo</t>
  </si>
  <si>
    <t>Maringá</t>
  </si>
  <si>
    <t>São José</t>
  </si>
  <si>
    <t>Guarapuava</t>
  </si>
  <si>
    <t>Itajaí</t>
  </si>
  <si>
    <t>Chapecó</t>
  </si>
  <si>
    <t>Jaraguá do Sul</t>
  </si>
  <si>
    <t>Araucária</t>
  </si>
  <si>
    <t>Palhoça</t>
  </si>
  <si>
    <t>Paranaguá</t>
  </si>
  <si>
    <t>Campo Largo</t>
  </si>
  <si>
    <t>Foz do Iguaçu</t>
  </si>
  <si>
    <t>Fazenda Rio Grande</t>
  </si>
  <si>
    <t>Criciúma</t>
  </si>
  <si>
    <t>Pinhais</t>
  </si>
  <si>
    <t>Alvorada</t>
  </si>
  <si>
    <t>RS</t>
  </si>
  <si>
    <t>Almirante Tamandaré</t>
  </si>
  <si>
    <t>Piraquara</t>
  </si>
  <si>
    <t>Toledo</t>
  </si>
  <si>
    <t>Tubarão</t>
  </si>
  <si>
    <t>Pato Branco</t>
  </si>
  <si>
    <t>Brusque</t>
  </si>
  <si>
    <t>Lages</t>
  </si>
  <si>
    <t>Telêmaco Borba</t>
  </si>
  <si>
    <t>Balneário Camboriú</t>
  </si>
  <si>
    <t>Viamão</t>
  </si>
  <si>
    <t>Rio do Sul</t>
  </si>
  <si>
    <t>Campo Mourão</t>
  </si>
  <si>
    <t>Gaspar</t>
  </si>
  <si>
    <t>São Bento do Sul</t>
  </si>
  <si>
    <t>Biguaçu</t>
  </si>
  <si>
    <t>Castro</t>
  </si>
  <si>
    <t>São Francisco do Sul</t>
  </si>
  <si>
    <t>Arapongas</t>
  </si>
  <si>
    <t>Umuarama</t>
  </si>
  <si>
    <t>Francisco Beltrão</t>
  </si>
  <si>
    <t>Paranavaí</t>
  </si>
  <si>
    <t>Cambé</t>
  </si>
  <si>
    <t>Araranguá</t>
  </si>
  <si>
    <t>Xanxerê</t>
  </si>
  <si>
    <t>Medianeira</t>
  </si>
  <si>
    <t>Imbituba</t>
  </si>
  <si>
    <t>Ibiporã</t>
  </si>
  <si>
    <t>Irati</t>
  </si>
  <si>
    <t>Campina Grande do Sul</t>
  </si>
  <si>
    <t>Lapa</t>
  </si>
  <si>
    <t>Sarandi - PR</t>
  </si>
  <si>
    <t>Erechim</t>
  </si>
  <si>
    <t>Timbó</t>
  </si>
  <si>
    <t>Concórdia</t>
  </si>
  <si>
    <t>Araquari</t>
  </si>
  <si>
    <t>Indaial</t>
  </si>
  <si>
    <t>Marechal Cândido Rondon</t>
  </si>
  <si>
    <t>Rolândia</t>
  </si>
  <si>
    <t>Barra Velha</t>
  </si>
  <si>
    <t>Mafra</t>
  </si>
  <si>
    <t>Forquilhinha</t>
  </si>
  <si>
    <t>União da Vitória</t>
  </si>
  <si>
    <t>Xaxim</t>
  </si>
  <si>
    <t>Santo Antônio da Platina</t>
  </si>
  <si>
    <t>Curitibanos</t>
  </si>
  <si>
    <t>Matinhos</t>
  </si>
  <si>
    <t>Guaratuba</t>
  </si>
  <si>
    <t>Fraiburgo</t>
  </si>
  <si>
    <t>Rio Negrinho</t>
  </si>
  <si>
    <t>Jaguariaíva</t>
  </si>
  <si>
    <t>Pontal do Paraná</t>
  </si>
  <si>
    <t>Paiçandu</t>
  </si>
  <si>
    <t>Prudentópolis</t>
  </si>
  <si>
    <t>Bandeirantes</t>
  </si>
  <si>
    <t>Pitanga</t>
  </si>
  <si>
    <t>Rio Branco do Sul</t>
  </si>
  <si>
    <t>Ivaiporã</t>
  </si>
  <si>
    <t>Itaperuçu</t>
  </si>
  <si>
    <t>Itapema</t>
  </si>
  <si>
    <t>Apucarana</t>
  </si>
  <si>
    <t>Navegantes</t>
  </si>
  <si>
    <t>Sapucaia do Sul</t>
  </si>
  <si>
    <t>Bagé</t>
  </si>
  <si>
    <t>Pomerode</t>
  </si>
  <si>
    <t>Camboriú</t>
  </si>
  <si>
    <t>São Miguel do Oeste</t>
  </si>
  <si>
    <t>Tijucas</t>
  </si>
  <si>
    <t>Cianorte</t>
  </si>
  <si>
    <t>Caçador</t>
  </si>
  <si>
    <t>Palotina</t>
  </si>
  <si>
    <t>Guaramirim</t>
  </si>
  <si>
    <t>Içara</t>
  </si>
  <si>
    <t>Itapoá</t>
  </si>
  <si>
    <t>Quatro Barras</t>
  </si>
  <si>
    <t>Guaíra</t>
  </si>
  <si>
    <t>Canoinhas</t>
  </si>
  <si>
    <t>Mangueirinha</t>
  </si>
  <si>
    <t>Presidente Getúlio</t>
  </si>
  <si>
    <t>Cornélio Procópio</t>
  </si>
  <si>
    <t>Ituporanga</t>
  </si>
  <si>
    <t>Corupá</t>
  </si>
  <si>
    <t>Palmeira</t>
  </si>
  <si>
    <t>Quedas do Iguaçu</t>
  </si>
  <si>
    <t>Jacarezinho</t>
  </si>
  <si>
    <t>Porto União</t>
  </si>
  <si>
    <t>Carambeí</t>
  </si>
  <si>
    <t>Orleans</t>
  </si>
  <si>
    <t>Urussanga</t>
  </si>
  <si>
    <t>Palmitos</t>
  </si>
  <si>
    <t>Mandaguari</t>
  </si>
  <si>
    <t>Laranjeiras do Sul</t>
  </si>
  <si>
    <t>Mandaguaçu</t>
  </si>
  <si>
    <t>São João Batista</t>
  </si>
  <si>
    <t>Penha</t>
  </si>
  <si>
    <t>Palmas</t>
  </si>
  <si>
    <t>Massaranduba</t>
  </si>
  <si>
    <t>Schroeder</t>
  </si>
  <si>
    <t>Rio Negro</t>
  </si>
  <si>
    <t>São Mateus do Sul</t>
  </si>
  <si>
    <t>Ubiratã</t>
  </si>
  <si>
    <t>Corbélia</t>
  </si>
  <si>
    <t>Ortigueira</t>
  </si>
  <si>
    <t>Chopinzinho</t>
  </si>
  <si>
    <t>Otacílio Costa</t>
  </si>
  <si>
    <t>Três Barras</t>
  </si>
  <si>
    <t>Laguna</t>
  </si>
  <si>
    <t>Matelândia</t>
  </si>
  <si>
    <t>Capanema</t>
  </si>
  <si>
    <t>Ibaiti</t>
  </si>
  <si>
    <t>Tibagi</t>
  </si>
  <si>
    <t>Pouso Redondo</t>
  </si>
  <si>
    <t>Marmeleiro</t>
  </si>
  <si>
    <t>Clevelândia</t>
  </si>
  <si>
    <t>Governador Celso Ramos</t>
  </si>
  <si>
    <t>Itaiópolis</t>
  </si>
  <si>
    <t>Papanduva</t>
  </si>
  <si>
    <t>Salto do Lontra</t>
  </si>
  <si>
    <t>Terra Roxa</t>
  </si>
  <si>
    <t>Abelardo Luz</t>
  </si>
  <si>
    <t>Santa Cecília</t>
  </si>
  <si>
    <t>Siqueira Campos</t>
  </si>
  <si>
    <t>Contenda</t>
  </si>
  <si>
    <t>Andirá</t>
  </si>
  <si>
    <t>Morretes</t>
  </si>
  <si>
    <t>Santo Antônio do Sudoeste</t>
  </si>
  <si>
    <t>Antonina</t>
  </si>
  <si>
    <t>Iporã</t>
  </si>
  <si>
    <t>Wenceslau Braz</t>
  </si>
  <si>
    <t>Carlópolis</t>
  </si>
  <si>
    <t>Tijucas do Sul</t>
  </si>
  <si>
    <t>Mandirituba</t>
  </si>
  <si>
    <t>Campo Magro</t>
  </si>
  <si>
    <t>Sengés</t>
  </si>
  <si>
    <t>Altônia</t>
  </si>
  <si>
    <t>Campina da Lagoa</t>
  </si>
  <si>
    <t>Capão do Leão</t>
  </si>
  <si>
    <t>Bituruna</t>
  </si>
  <si>
    <t>Cruz Machado</t>
  </si>
  <si>
    <t>Cândido de Abreu</t>
  </si>
  <si>
    <t>Cerro Azul</t>
  </si>
  <si>
    <t>Porto Alegre</t>
  </si>
  <si>
    <t>Caxias do Sul</t>
  </si>
  <si>
    <t>Triunfo</t>
  </si>
  <si>
    <t>Canoas</t>
  </si>
  <si>
    <t>Chuí</t>
  </si>
  <si>
    <t>Santa Maria</t>
  </si>
  <si>
    <t>Pelotas</t>
  </si>
  <si>
    <t>Passo Fundo</t>
  </si>
  <si>
    <t>Muitos Capões</t>
  </si>
  <si>
    <t>Novo Hamburgo</t>
  </si>
  <si>
    <t>Barra do Quaraí</t>
  </si>
  <si>
    <t>São Leopoldo</t>
  </si>
  <si>
    <t>Candiota</t>
  </si>
  <si>
    <t>Gravataí</t>
  </si>
  <si>
    <t>Xangri-lá</t>
  </si>
  <si>
    <t>Carlos Barbosa</t>
  </si>
  <si>
    <t>Santa Cruz do Sul</t>
  </si>
  <si>
    <t>Rio Grande</t>
  </si>
  <si>
    <t>Bento Gonçalves</t>
  </si>
  <si>
    <t>Horizontina</t>
  </si>
  <si>
    <t>Não-Me-Toque</t>
  </si>
  <si>
    <t>Lajeado</t>
  </si>
  <si>
    <t>Garibaldi</t>
  </si>
  <si>
    <t>Sarandi</t>
  </si>
  <si>
    <t>Ijuí</t>
  </si>
  <si>
    <t>Flores da Cunha</t>
  </si>
  <si>
    <t>Capão da Canoa</t>
  </si>
  <si>
    <t>Veranópolis</t>
  </si>
  <si>
    <t>Montenegro</t>
  </si>
  <si>
    <t>Joaçaba</t>
  </si>
  <si>
    <t>Guaíba</t>
  </si>
  <si>
    <t>Aceguá</t>
  </si>
  <si>
    <t>Cachoeirinha</t>
  </si>
  <si>
    <t>Farroupilha</t>
  </si>
  <si>
    <t>Ibirubá</t>
  </si>
  <si>
    <t>Rio Fortuna</t>
  </si>
  <si>
    <t>Marau</t>
  </si>
  <si>
    <t>Vacaria</t>
  </si>
  <si>
    <t>Treze Tílias</t>
  </si>
  <si>
    <t>Aratiba</t>
  </si>
  <si>
    <t>Santo Ângelo</t>
  </si>
  <si>
    <t>Torres</t>
  </si>
  <si>
    <t>Gramado</t>
  </si>
  <si>
    <t>Água Santa</t>
  </si>
  <si>
    <t>Sant'Ana do Livramento</t>
  </si>
  <si>
    <t>Júlio de Castilhos</t>
  </si>
  <si>
    <t>Pinhal Grande</t>
  </si>
  <si>
    <t>Camargo</t>
  </si>
  <si>
    <t>Tapejara</t>
  </si>
  <si>
    <t>Cruz Alta</t>
  </si>
  <si>
    <t>Imbé</t>
  </si>
  <si>
    <t>Esteio</t>
  </si>
  <si>
    <t>Espumoso</t>
  </si>
  <si>
    <t>Nova Bassano</t>
  </si>
  <si>
    <t>Encantado</t>
  </si>
  <si>
    <t>Guabiju</t>
  </si>
  <si>
    <t>São Marcos</t>
  </si>
  <si>
    <t>Ivoti</t>
  </si>
  <si>
    <t>Arroio do Sal</t>
  </si>
  <si>
    <t>Panambi</t>
  </si>
  <si>
    <t>Quaraí</t>
  </si>
  <si>
    <t>Estância Velha</t>
  </si>
  <si>
    <t>Antônio Prado</t>
  </si>
  <si>
    <t>Imigrante</t>
  </si>
  <si>
    <t>Frederico Westphalen</t>
  </si>
  <si>
    <t>Ipiranga do Sul</t>
  </si>
  <si>
    <t>Tupanciretã</t>
  </si>
  <si>
    <t>Boa Vista do Cadeado</t>
  </si>
  <si>
    <t>Carazinho</t>
  </si>
  <si>
    <t>Uruguaiana</t>
  </si>
  <si>
    <t>Salto do Jacuí</t>
  </si>
  <si>
    <t>Venâncio Aires</t>
  </si>
  <si>
    <t>Estrela</t>
  </si>
  <si>
    <t>Três de Maio</t>
  </si>
  <si>
    <t>Nova Prata</t>
  </si>
  <si>
    <t>Videira</t>
  </si>
  <si>
    <t>Capivari do Sul</t>
  </si>
  <si>
    <t>Santa Rosa</t>
  </si>
  <si>
    <t>Palmeira das Missões</t>
  </si>
  <si>
    <t>Tramandaí</t>
  </si>
  <si>
    <t>Três Arroios</t>
  </si>
  <si>
    <t>Osório</t>
  </si>
  <si>
    <t>Guaporé</t>
  </si>
  <si>
    <t>Dois Irmãos</t>
  </si>
  <si>
    <t>Seara</t>
  </si>
  <si>
    <t>Garuva</t>
  </si>
  <si>
    <t>Sananduva</t>
  </si>
  <si>
    <t>Campo Bom</t>
  </si>
  <si>
    <t>Fortaleza dos Valos</t>
  </si>
  <si>
    <t>Nova Santa Rita</t>
  </si>
  <si>
    <t>André da Rocha</t>
  </si>
  <si>
    <t>Cachoeira do Sul</t>
  </si>
  <si>
    <t>Serafina Corrêa</t>
  </si>
  <si>
    <t>Sapiranga</t>
  </si>
  <si>
    <t>Nova Petrópolis</t>
  </si>
  <si>
    <t>Arroio do Meio</t>
  </si>
  <si>
    <t>Jandaia do Sul</t>
  </si>
  <si>
    <t>Condor</t>
  </si>
  <si>
    <t>Pinhalzinho</t>
  </si>
  <si>
    <t>Westfália</t>
  </si>
  <si>
    <t>Capão do Cipó</t>
  </si>
  <si>
    <t>Igrejinha</t>
  </si>
  <si>
    <t>Cafelândia</t>
  </si>
  <si>
    <t>Luiz Alves</t>
  </si>
  <si>
    <t>Chapada</t>
  </si>
  <si>
    <t>Santo Amaro da Imperatriz</t>
  </si>
  <si>
    <t>Soledade</t>
  </si>
  <si>
    <t>Nova Bréscia</t>
  </si>
  <si>
    <t>Santiago</t>
  </si>
  <si>
    <t>Vila Maria</t>
  </si>
  <si>
    <t>Taquari</t>
  </si>
  <si>
    <t>Santa Bárbara do Sul</t>
  </si>
  <si>
    <t>Taquara</t>
  </si>
  <si>
    <t>Boa Vista do Incra</t>
  </si>
  <si>
    <t>São Borja</t>
  </si>
  <si>
    <t>Teutônia</t>
  </si>
  <si>
    <t>Capão Bonito do Sul</t>
  </si>
  <si>
    <t>Nova Veneza</t>
  </si>
  <si>
    <t>Braço do Norte</t>
  </si>
  <si>
    <t>Nova Ramada</t>
  </si>
  <si>
    <t>Tapera</t>
  </si>
  <si>
    <t>Canela</t>
  </si>
  <si>
    <t>Nova Londrina</t>
  </si>
  <si>
    <t>Bozano</t>
  </si>
  <si>
    <t>Vista Alegre do Prata</t>
  </si>
  <si>
    <t>Bom Princípio</t>
  </si>
  <si>
    <t>São Sepé</t>
  </si>
  <si>
    <t>Camaquã</t>
  </si>
  <si>
    <t>Cerro Largo</t>
  </si>
  <si>
    <t>Charqueadas</t>
  </si>
  <si>
    <t>Giruá</t>
  </si>
  <si>
    <t>Itapiranga</t>
  </si>
  <si>
    <t>Portão</t>
  </si>
  <si>
    <t>Colorado</t>
  </si>
  <si>
    <t>Nova Araçá</t>
  </si>
  <si>
    <t>Coqueiros do Sul</t>
  </si>
  <si>
    <t>São Gabriel</t>
  </si>
  <si>
    <t>Maravilha</t>
  </si>
  <si>
    <t>Piratuba</t>
  </si>
  <si>
    <t>Feliz</t>
  </si>
  <si>
    <t>Lagoa Vermelha</t>
  </si>
  <si>
    <t>Presidente Castello Branco</t>
  </si>
  <si>
    <t>Nova Candelária</t>
  </si>
  <si>
    <t>Marialva</t>
  </si>
  <si>
    <t>Santa Cecília do Sul</t>
  </si>
  <si>
    <t>Pedras Altas</t>
  </si>
  <si>
    <t>São Sebastião do Caí</t>
  </si>
  <si>
    <t>Coxilha</t>
  </si>
  <si>
    <t>Victor Graeff</t>
  </si>
  <si>
    <t>União da Serra</t>
  </si>
  <si>
    <t>Ilhota</t>
  </si>
  <si>
    <t>Tapes</t>
  </si>
  <si>
    <t>Montauri</t>
  </si>
  <si>
    <t>Arroio Grande</t>
  </si>
  <si>
    <t>São Ludgero</t>
  </si>
  <si>
    <t>Loanda</t>
  </si>
  <si>
    <t>Ipê</t>
  </si>
  <si>
    <t>Casca</t>
  </si>
  <si>
    <t>Fagundes Varela</t>
  </si>
  <si>
    <t>São Lourenço do Oeste</t>
  </si>
  <si>
    <t>Almirante Tamandaré do Sul</t>
  </si>
  <si>
    <t>Porto Belo</t>
  </si>
  <si>
    <t>Balneário Piçarras</t>
  </si>
  <si>
    <t>Bombinhas</t>
  </si>
  <si>
    <t>Jaguapitã</t>
  </si>
  <si>
    <t>Antônio Carlos</t>
  </si>
  <si>
    <t>Coronel Barros</t>
  </si>
  <si>
    <t>São Luiz Gonzaga</t>
  </si>
  <si>
    <t>Dois Vizinhos</t>
  </si>
  <si>
    <t>São Lourenço do Sul</t>
  </si>
  <si>
    <t>Mondaí</t>
  </si>
  <si>
    <t>Campos Novos</t>
  </si>
  <si>
    <t>Três Coroas</t>
  </si>
  <si>
    <t>Tupandi</t>
  </si>
  <si>
    <t>Paraí</t>
  </si>
  <si>
    <t>Ronda Alta</t>
  </si>
  <si>
    <t>Santo Antônio da Patrulha</t>
  </si>
  <si>
    <t>Saudade do Iguaçu</t>
  </si>
  <si>
    <t>Vera Cruz</t>
  </si>
  <si>
    <t>Pejuçara</t>
  </si>
  <si>
    <t>Getúlio Vargas</t>
  </si>
  <si>
    <t>Selbach</t>
  </si>
  <si>
    <t>Entre-Ijuís</t>
  </si>
  <si>
    <t>Nova Roma do Sul</t>
  </si>
  <si>
    <t>Três Passos</t>
  </si>
  <si>
    <t>Eugênio de Castro</t>
  </si>
  <si>
    <t>Guabiruba</t>
  </si>
  <si>
    <t>Xavantina</t>
  </si>
  <si>
    <t>Vargem Bonita</t>
  </si>
  <si>
    <t>Santo Antônio do Palma</t>
  </si>
  <si>
    <t>Bom Jesus</t>
  </si>
  <si>
    <t>Quatro Pontes</t>
  </si>
  <si>
    <t>Entre Rios do Oeste</t>
  </si>
  <si>
    <t>Três Cachoeiras</t>
  </si>
  <si>
    <t>Dom Pedrito</t>
  </si>
  <si>
    <t>Roca Sales</t>
  </si>
  <si>
    <t>São Jerônimo</t>
  </si>
  <si>
    <t>São Francisco de Paula</t>
  </si>
  <si>
    <t>Herval d'Oeste</t>
  </si>
  <si>
    <t>Eldorado do Sul</t>
  </si>
  <si>
    <t>Santo Cristo</t>
  </si>
  <si>
    <t>Rondinha</t>
  </si>
  <si>
    <t>Piraí do Sul</t>
  </si>
  <si>
    <t>Nova Alvorada</t>
  </si>
  <si>
    <t>Lagoa dos Três Cantos</t>
  </si>
  <si>
    <t>Jacuizinho</t>
  </si>
  <si>
    <t>Garopaba</t>
  </si>
  <si>
    <t>São Miguel do Iguaçu</t>
  </si>
  <si>
    <t>Paraíso do Norte</t>
  </si>
  <si>
    <t>Cocal do Sul</t>
  </si>
  <si>
    <t>Jaguarão</t>
  </si>
  <si>
    <t>Cordilheira Alta</t>
  </si>
  <si>
    <t>Rolante</t>
  </si>
  <si>
    <t>Jaguari</t>
  </si>
  <si>
    <t>Nova Palma</t>
  </si>
  <si>
    <t>Salto Veloso</t>
  </si>
  <si>
    <t>Astorga</t>
  </si>
  <si>
    <t>Pinheiro Preto</t>
  </si>
  <si>
    <t>Santa Margarida do Sul</t>
  </si>
  <si>
    <t>Rio Pardo</t>
  </si>
  <si>
    <t>Santo Inácio</t>
  </si>
  <si>
    <t>Vila Lângaro</t>
  </si>
  <si>
    <t>Serranópolis do Iguaçu</t>
  </si>
  <si>
    <t>Santa Fé</t>
  </si>
  <si>
    <t>Taquaruçu do Sul</t>
  </si>
  <si>
    <t>Itaipulândia</t>
  </si>
  <si>
    <t>Água Doce</t>
  </si>
  <si>
    <t>Quinze de Novembro</t>
  </si>
  <si>
    <t>Seberi</t>
  </si>
  <si>
    <t>Santa Vitória do Palmar</t>
  </si>
  <si>
    <t>Jóia</t>
  </si>
  <si>
    <t>Palmares do Sul</t>
  </si>
  <si>
    <t>Nonoai</t>
  </si>
  <si>
    <t>Augusto Pestana</t>
  </si>
  <si>
    <t>Pontão</t>
  </si>
  <si>
    <t>São José do Norte</t>
  </si>
  <si>
    <t>Canguçu</t>
  </si>
  <si>
    <t>Ibiaçá</t>
  </si>
  <si>
    <t>Sertão</t>
  </si>
  <si>
    <t>Colorado PR</t>
  </si>
  <si>
    <t>Turvo</t>
  </si>
  <si>
    <t>Nicolau Vergueiro</t>
  </si>
  <si>
    <t>Ajuricaba</t>
  </si>
  <si>
    <t>Indianópolis</t>
  </si>
  <si>
    <t>Cunha Porã</t>
  </si>
  <si>
    <t>Iomerê</t>
  </si>
  <si>
    <t>Taió</t>
  </si>
  <si>
    <t>Butiá</t>
  </si>
  <si>
    <t>Faxinal dos Guedes</t>
  </si>
  <si>
    <t>Morro da Fumaça</t>
  </si>
  <si>
    <t>Catuípe</t>
  </si>
  <si>
    <t>Glorinha</t>
  </si>
  <si>
    <t>São Domingos</t>
  </si>
  <si>
    <t>Sombrio</t>
  </si>
  <si>
    <t>Mostardas</t>
  </si>
  <si>
    <t>Cunhataí</t>
  </si>
  <si>
    <t>Dois Lajeados</t>
  </si>
  <si>
    <t>São Joaquim</t>
  </si>
  <si>
    <t>Caçapava do Sul</t>
  </si>
  <si>
    <t>Lacerdópolis</t>
  </si>
  <si>
    <t>Douradina</t>
  </si>
  <si>
    <t>Tangará</t>
  </si>
  <si>
    <t>Balneário Arroio do Silva</t>
  </si>
  <si>
    <t>Céu Azul</t>
  </si>
  <si>
    <t>Agudo</t>
  </si>
  <si>
    <t>Nova Boa Vista</t>
  </si>
  <si>
    <t>Encruzilhada do Sul</t>
  </si>
  <si>
    <t>Itaqui</t>
  </si>
  <si>
    <t>Gentil</t>
  </si>
  <si>
    <t>Saldanha Marinho</t>
  </si>
  <si>
    <t>Maçambará</t>
  </si>
  <si>
    <t>Nova Erechim</t>
  </si>
  <si>
    <t>Agronômica</t>
  </si>
  <si>
    <t>São Carlos</t>
  </si>
  <si>
    <t>Terra de Areia</t>
  </si>
  <si>
    <t>Cidreira</t>
  </si>
  <si>
    <t>Bom Jardim da Serra</t>
  </si>
  <si>
    <t>Arapoti</t>
  </si>
  <si>
    <t>Terra Rica</t>
  </si>
  <si>
    <t>Enéas Marques</t>
  </si>
  <si>
    <t>Luzerna</t>
  </si>
  <si>
    <t>Santo Antônio das Missões</t>
  </si>
  <si>
    <t>Trombudo Central</t>
  </si>
  <si>
    <t>São José do Ouro</t>
  </si>
  <si>
    <t>Arvoredo</t>
  </si>
  <si>
    <t>Braço do Trombudo</t>
  </si>
  <si>
    <t>Paulo Bento</t>
  </si>
  <si>
    <t>Nova Esperança</t>
  </si>
  <si>
    <t>Capinzal</t>
  </si>
  <si>
    <t>Vespasiano Corrêa</t>
  </si>
  <si>
    <t>Botuverá</t>
  </si>
  <si>
    <t>Capitão Leônidas Marques</t>
  </si>
  <si>
    <t>Ibirama</t>
  </si>
  <si>
    <t>Quatro Irmãos</t>
  </si>
  <si>
    <t>São Miguel das Missões</t>
  </si>
  <si>
    <t>Vila Flores</t>
  </si>
  <si>
    <t>Aurora</t>
  </si>
  <si>
    <t>Candelária</t>
  </si>
  <si>
    <t>São Domingos do Sul</t>
  </si>
  <si>
    <t>Barão</t>
  </si>
  <si>
    <t>Campinas do Sul</t>
  </si>
  <si>
    <t>Protásio Alves</t>
  </si>
  <si>
    <t>Pinheiro Machado</t>
  </si>
  <si>
    <t>Jari</t>
  </si>
  <si>
    <t>Nova Trento</t>
  </si>
  <si>
    <t>Quarto Centenário</t>
  </si>
  <si>
    <t>Tenente Portela</t>
  </si>
  <si>
    <t>Rosário do Sul</t>
  </si>
  <si>
    <t>Imbituva</t>
  </si>
  <si>
    <t>Arabutã</t>
  </si>
  <si>
    <t>Bom Sucesso do Sul</t>
  </si>
  <si>
    <t>Itapejara d'Oeste</t>
  </si>
  <si>
    <t>Capivari de Baixo</t>
  </si>
  <si>
    <t>Renascença</t>
  </si>
  <si>
    <t>Siderópolis</t>
  </si>
  <si>
    <t>Arvorezinha</t>
  </si>
  <si>
    <t>Rio do Oeste</t>
  </si>
  <si>
    <t>Ipumirim</t>
  </si>
  <si>
    <t>São João do Oeste</t>
  </si>
  <si>
    <t>Arroio Trinta</t>
  </si>
  <si>
    <t>Santo Augusto</t>
  </si>
  <si>
    <t>Arroio dos Ratos</t>
  </si>
  <si>
    <t>São Francisco de Assis</t>
  </si>
  <si>
    <t>Dona Emma</t>
  </si>
  <si>
    <t>Santa Terezinha de Itaipu</t>
  </si>
  <si>
    <t>Santa Helena</t>
  </si>
  <si>
    <t>Vista Alegre</t>
  </si>
  <si>
    <t>Marema</t>
  </si>
  <si>
    <t>Ouro</t>
  </si>
  <si>
    <t>Cruzaltense</t>
  </si>
  <si>
    <t>Parobé</t>
  </si>
  <si>
    <t>Balneário Gaivota</t>
  </si>
  <si>
    <t>Sabáudia</t>
  </si>
  <si>
    <t>Esmeralda</t>
  </si>
  <si>
    <t>Nova Pádua</t>
  </si>
  <si>
    <t>Restinga Sêca</t>
  </si>
  <si>
    <t>Bela Vista do Paraíso</t>
  </si>
  <si>
    <t>Assis Chateaubriand</t>
  </si>
  <si>
    <t>Cacequi</t>
  </si>
  <si>
    <t>São João do Itaperiú</t>
  </si>
  <si>
    <t>Rodeio</t>
  </si>
  <si>
    <t>Laurentino</t>
  </si>
  <si>
    <t>Pinhão</t>
  </si>
  <si>
    <t>Itá</t>
  </si>
  <si>
    <t>Ibiraiaras</t>
  </si>
  <si>
    <t>Maripá</t>
  </si>
  <si>
    <t>Cruzeiro do Oeste</t>
  </si>
  <si>
    <t>Sertanópolis</t>
  </si>
  <si>
    <t>Cotiporã</t>
  </si>
  <si>
    <t>Mato Castelhano</t>
  </si>
  <si>
    <t>Guaraciaba</t>
  </si>
  <si>
    <t>São Pedro do Butiá</t>
  </si>
  <si>
    <t>Pinhal da Serra</t>
  </si>
  <si>
    <t>Muçum</t>
  </si>
  <si>
    <t>Passo de Torres</t>
  </si>
  <si>
    <t>Barra Funda</t>
  </si>
  <si>
    <t>Realeza</t>
  </si>
  <si>
    <t>Picada Café</t>
  </si>
  <si>
    <t>Colinas</t>
  </si>
  <si>
    <t>Boa Vista do Sul</t>
  </si>
  <si>
    <t>Estação</t>
  </si>
  <si>
    <t>Grão Pará</t>
  </si>
  <si>
    <t>Boa Vista das Missões</t>
  </si>
  <si>
    <t>Bom Jesus SC</t>
  </si>
  <si>
    <t>Presidente Lucena</t>
  </si>
  <si>
    <t>Itaara</t>
  </si>
  <si>
    <t>Quevedos</t>
  </si>
  <si>
    <t>Jaguaruna</t>
  </si>
  <si>
    <t>Chiapetta</t>
  </si>
  <si>
    <t>Goioerê</t>
  </si>
  <si>
    <t>São José do Cedro</t>
  </si>
  <si>
    <t>Engenheiro Beltrão</t>
  </si>
  <si>
    <t>Balneário Pinhal</t>
  </si>
  <si>
    <t>São José do Sul</t>
  </si>
  <si>
    <t>Treviso</t>
  </si>
  <si>
    <t>Nova Itaberaba</t>
  </si>
  <si>
    <t>Barra do Ribeiro</t>
  </si>
  <si>
    <t>Rio Azul</t>
  </si>
  <si>
    <t>São Jorge do Ivaí</t>
  </si>
  <si>
    <t>Pranchita</t>
  </si>
  <si>
    <t>Alto Alegre</t>
  </si>
  <si>
    <t>São Pedro do Sul</t>
  </si>
  <si>
    <t>Coronel Pilar</t>
  </si>
  <si>
    <t>Serra Alta</t>
  </si>
  <si>
    <t>Lontras</t>
  </si>
  <si>
    <t>Ampére</t>
  </si>
  <si>
    <t>Morro Grande</t>
  </si>
  <si>
    <t>São Valentim do Sul</t>
  </si>
  <si>
    <t>Boa Vista do Buricá</t>
  </si>
  <si>
    <t>Nova Aurora</t>
  </si>
  <si>
    <t>Engenho Velho</t>
  </si>
  <si>
    <t>Caibi</t>
  </si>
  <si>
    <t>Fontoura Xavier</t>
  </si>
  <si>
    <t>Paula Freitas</t>
  </si>
  <si>
    <t>Águas Frias</t>
  </si>
  <si>
    <t>Sertaneja</t>
  </si>
  <si>
    <t>Vista Gaúcha</t>
  </si>
  <si>
    <t>Correia Pinto</t>
  </si>
  <si>
    <t>Muliterno</t>
  </si>
  <si>
    <t>Salvador do Sul</t>
  </si>
  <si>
    <t>Anta Gorda</t>
  </si>
  <si>
    <t>Iporã do Oeste</t>
  </si>
  <si>
    <t>Lajeado Grande</t>
  </si>
  <si>
    <t>Balsa Nova</t>
  </si>
  <si>
    <t>Maracajá</t>
  </si>
  <si>
    <t>Arroio do Padre</t>
  </si>
  <si>
    <t>Harmonia</t>
  </si>
  <si>
    <t>Sede Nova</t>
  </si>
  <si>
    <t>São José do Inhacorá</t>
  </si>
  <si>
    <t>Nova Santa Rosa</t>
  </si>
  <si>
    <t>Peritiba</t>
  </si>
  <si>
    <t>Santa Clara do Sul</t>
  </si>
  <si>
    <t>Relvado</t>
  </si>
  <si>
    <t>São Vicente do Sul</t>
  </si>
  <si>
    <t>Barão de Cotegipe</t>
  </si>
  <si>
    <t>São Martinho da Serra</t>
  </si>
  <si>
    <t>Poço das Antas</t>
  </si>
  <si>
    <t>Piratini</t>
  </si>
  <si>
    <t>Ermo</t>
  </si>
  <si>
    <t>Saudades</t>
  </si>
  <si>
    <t>Witmarsum</t>
  </si>
  <si>
    <t>Rio dos Cedros</t>
  </si>
  <si>
    <t>Mariópolis</t>
  </si>
  <si>
    <t>Vidal Ramos</t>
  </si>
  <si>
    <t>São Jorge</t>
  </si>
  <si>
    <t>Modelo</t>
  </si>
  <si>
    <t>Jaborá</t>
  </si>
  <si>
    <t>Vitorino</t>
  </si>
  <si>
    <t>Alto Paraná</t>
  </si>
  <si>
    <t>Pato Bragado</t>
  </si>
  <si>
    <t>Santo Antônio do Planalto</t>
  </si>
  <si>
    <t>Mormaço</t>
  </si>
  <si>
    <t>Apiúna</t>
  </si>
  <si>
    <t>Coronel Vivida</t>
  </si>
  <si>
    <t>Dionísio Cerqueira</t>
  </si>
  <si>
    <t>David Canabarro</t>
  </si>
  <si>
    <t>Ilópolis</t>
  </si>
  <si>
    <t>Lindóia do Sul</t>
  </si>
  <si>
    <t>São João</t>
  </si>
  <si>
    <t>Arroio do Tigre</t>
  </si>
  <si>
    <t>Planalto Alegre</t>
  </si>
  <si>
    <t>São Martinho</t>
  </si>
  <si>
    <t>Meleiro</t>
  </si>
  <si>
    <t>Monte Belo do Sul</t>
  </si>
  <si>
    <t>Ponte Preta</t>
  </si>
  <si>
    <t>Descanso</t>
  </si>
  <si>
    <t>Independência</t>
  </si>
  <si>
    <t>Salete</t>
  </si>
  <si>
    <t>Presidente Nereu</t>
  </si>
  <si>
    <t>Pouso Novo</t>
  </si>
  <si>
    <t>Ernestina</t>
  </si>
  <si>
    <t>Bom Retiro do Sul</t>
  </si>
  <si>
    <t>Sertão Santana</t>
  </si>
  <si>
    <t>Planalto</t>
  </si>
  <si>
    <t>Cambará</t>
  </si>
  <si>
    <t>Terra Boa</t>
  </si>
  <si>
    <t>Leoberto Leal</t>
  </si>
  <si>
    <t>Verê</t>
  </si>
  <si>
    <t>Doutor Ricardo</t>
  </si>
  <si>
    <t>Novo Xingu</t>
  </si>
  <si>
    <t>Canudos do Vale</t>
  </si>
  <si>
    <t>Rancho Queimado</t>
  </si>
  <si>
    <t>Coronel Freitas</t>
  </si>
  <si>
    <t>Capão Alto</t>
  </si>
  <si>
    <t>Quitandinha</t>
  </si>
  <si>
    <t>Rancho Alegre D'Oeste</t>
  </si>
  <si>
    <t>Capela de Santana</t>
  </si>
  <si>
    <t>Manoel Ribas</t>
  </si>
  <si>
    <t>Faxinal</t>
  </si>
  <si>
    <t>Irineópolis</t>
  </si>
  <si>
    <t>Três Palmeiras</t>
  </si>
  <si>
    <t>São Vendelino</t>
  </si>
  <si>
    <t>Alto Feliz</t>
  </si>
  <si>
    <t>Ciríaco</t>
  </si>
  <si>
    <t>Santa Tereza</t>
  </si>
  <si>
    <t>Carlos Gomes</t>
  </si>
  <si>
    <t>Sangão</t>
  </si>
  <si>
    <t>Nova Hartz</t>
  </si>
  <si>
    <t>Rio do Campo</t>
  </si>
  <si>
    <t>Mariano Moro</t>
  </si>
  <si>
    <t>Guatambú</t>
  </si>
  <si>
    <t>Benedito Novo</t>
  </si>
  <si>
    <t>Armazém</t>
  </si>
  <si>
    <t>Vanini</t>
  </si>
  <si>
    <t>Constantina</t>
  </si>
  <si>
    <t>Jussara</t>
  </si>
  <si>
    <t>São João do Polêsine</t>
  </si>
  <si>
    <t>Dilermando de Aguiar</t>
  </si>
  <si>
    <t>São Pedro da Serra</t>
  </si>
  <si>
    <t>Entre Rios do Sul</t>
  </si>
  <si>
    <t>Tucunduva</t>
  </si>
  <si>
    <t>Piên</t>
  </si>
  <si>
    <t>Petrolândia</t>
  </si>
  <si>
    <t>Linha Nova</t>
  </si>
  <si>
    <t>Porecatu</t>
  </si>
  <si>
    <t>Minas do Leão</t>
  </si>
  <si>
    <t>Rio das Antas</t>
  </si>
  <si>
    <t>Barros Cassal</t>
  </si>
  <si>
    <t>Vargeão</t>
  </si>
  <si>
    <t>Japurá</t>
  </si>
  <si>
    <t>Miraguaí</t>
  </si>
  <si>
    <t>Porto Xavier</t>
  </si>
  <si>
    <t>Floraí</t>
  </si>
  <si>
    <t>Cândido Godói</t>
  </si>
  <si>
    <t>Lindolfo Collor</t>
  </si>
  <si>
    <t>Flor do Sertão</t>
  </si>
  <si>
    <t>São Valentim</t>
  </si>
  <si>
    <t>Charrua</t>
  </si>
  <si>
    <t>Cerro Grande do Sul</t>
  </si>
  <si>
    <t>Silveira Martins</t>
  </si>
  <si>
    <t>Pedras Grandes</t>
  </si>
  <si>
    <t>Capitão</t>
  </si>
  <si>
    <t>Ouro Verde</t>
  </si>
  <si>
    <t>Tunápolis</t>
  </si>
  <si>
    <t>Araruna</t>
  </si>
  <si>
    <t>Tupãssi</t>
  </si>
  <si>
    <t>Agrolândia</t>
  </si>
  <si>
    <t>São Carlos do Ivaí</t>
  </si>
  <si>
    <t>Putinga</t>
  </si>
  <si>
    <t>Itacurubi</t>
  </si>
  <si>
    <t>Quilombo</t>
  </si>
  <si>
    <t>Gaurama</t>
  </si>
  <si>
    <t>Manoel Viana</t>
  </si>
  <si>
    <t>São Jorge d'Oeste</t>
  </si>
  <si>
    <t>Nova Prata do Iguaçu</t>
  </si>
  <si>
    <t>Morro Reuter</t>
  </si>
  <si>
    <t>São Pedro de Alcântara</t>
  </si>
  <si>
    <t>Vale Real</t>
  </si>
  <si>
    <t>Águas Mornas</t>
  </si>
  <si>
    <t>Joaquim Távora</t>
  </si>
  <si>
    <t>Teixeira Soares</t>
  </si>
  <si>
    <t>Ourizona</t>
  </si>
  <si>
    <t>Ascurra</t>
  </si>
  <si>
    <t>Ibicaré</t>
  </si>
  <si>
    <t>Atalanta</t>
  </si>
  <si>
    <t>Severiano de Almeida</t>
  </si>
  <si>
    <t>Campo Erê</t>
  </si>
  <si>
    <t>Faxinal do Soturno</t>
  </si>
  <si>
    <t>Rondon</t>
  </si>
  <si>
    <t>Guarujá do Sul</t>
  </si>
  <si>
    <t>Campestre da Serra</t>
  </si>
  <si>
    <t>Dois Irmãos das Missões</t>
  </si>
  <si>
    <t>Salvador das Missões</t>
  </si>
  <si>
    <t>Mamborê</t>
  </si>
  <si>
    <t>Urubici</t>
  </si>
  <si>
    <t>Santa Rosa de Lima</t>
  </si>
  <si>
    <t>Luiziana</t>
  </si>
  <si>
    <t>Jacutinga</t>
  </si>
  <si>
    <t>Iracema do Oeste</t>
  </si>
  <si>
    <t>Bom Retiro</t>
  </si>
  <si>
    <t>Estrela Velha</t>
  </si>
  <si>
    <t>Formosa do Sul</t>
  </si>
  <si>
    <t>Ibiam</t>
  </si>
  <si>
    <t>Erval Velho</t>
  </si>
  <si>
    <t>Prado Ferreira</t>
  </si>
  <si>
    <t>Peabiru</t>
  </si>
  <si>
    <t>Zortéa</t>
  </si>
  <si>
    <t>Alegrete</t>
  </si>
  <si>
    <t>Mallet</t>
  </si>
  <si>
    <t>Imbuia</t>
  </si>
  <si>
    <t>Virmond</t>
  </si>
  <si>
    <t>Jacinto Machado</t>
  </si>
  <si>
    <t>Diamante do Norte</t>
  </si>
  <si>
    <t>Rodeio Bonito</t>
  </si>
  <si>
    <t>Ivatuba</t>
  </si>
  <si>
    <t>Paulo Frontin</t>
  </si>
  <si>
    <t>Alto Bela Vista</t>
  </si>
  <si>
    <t>Brasilândia do Sul</t>
  </si>
  <si>
    <t>Tuparendi</t>
  </si>
  <si>
    <t>Assaí</t>
  </si>
  <si>
    <t>Caseiros</t>
  </si>
  <si>
    <t>Pareci Novo</t>
  </si>
  <si>
    <t>Humaitá</t>
  </si>
  <si>
    <t>Paim Filho</t>
  </si>
  <si>
    <t>Tio Hugo</t>
  </si>
  <si>
    <t>Palma Sola</t>
  </si>
  <si>
    <t>Arambaré</t>
  </si>
  <si>
    <t>Sobradinho</t>
  </si>
  <si>
    <t>Cidade Gaúcha</t>
  </si>
  <si>
    <t>Bossoroca</t>
  </si>
  <si>
    <t>Santiago do Sul</t>
  </si>
  <si>
    <t>Paraíso</t>
  </si>
  <si>
    <t>Canelinha</t>
  </si>
  <si>
    <t>Campo Bonito</t>
  </si>
  <si>
    <t>Mercedes</t>
  </si>
  <si>
    <t>São Bonifácio</t>
  </si>
  <si>
    <t>Doutor Pedrinho</t>
  </si>
  <si>
    <t>Treze de Maio</t>
  </si>
  <si>
    <t>Tapejara PR</t>
  </si>
  <si>
    <t>Caxambu do Sul</t>
  </si>
  <si>
    <t>Missal</t>
  </si>
  <si>
    <t>Floriano Peixoto</t>
  </si>
  <si>
    <t>Barracão</t>
  </si>
  <si>
    <t>Reserva</t>
  </si>
  <si>
    <t>Novo Barreiro</t>
  </si>
  <si>
    <t>Coronel Bicaco</t>
  </si>
  <si>
    <t>Gravatal</t>
  </si>
  <si>
    <t>Roque Gonzales</t>
  </si>
  <si>
    <t>Farol</t>
  </si>
  <si>
    <t>Iguaraçu</t>
  </si>
  <si>
    <t>Itapuca</t>
  </si>
  <si>
    <t>Erebango</t>
  </si>
  <si>
    <t>Santa Maria do Herval</t>
  </si>
  <si>
    <t>Caibaté</t>
  </si>
  <si>
    <t>São Miguel da Boa Vista</t>
  </si>
  <si>
    <t>Travesseiro</t>
  </si>
  <si>
    <t>Bom Jesus do Oeste</t>
  </si>
  <si>
    <t>Lavras do Sul</t>
  </si>
  <si>
    <t>Doutor Maurício Cardoso</t>
  </si>
  <si>
    <t>Boa Esperança</t>
  </si>
  <si>
    <t>Santa Tereza do Oeste</t>
  </si>
  <si>
    <t>Candói</t>
  </si>
  <si>
    <t>Princesa</t>
  </si>
  <si>
    <t>Ipiranga</t>
  </si>
  <si>
    <t>Novo Horizonte</t>
  </si>
  <si>
    <t>Ribeirão Claro</t>
  </si>
  <si>
    <t>Irani</t>
  </si>
  <si>
    <t>Ângulo</t>
  </si>
  <si>
    <t>Lobato</t>
  </si>
  <si>
    <t>Passo do Sobrado</t>
  </si>
  <si>
    <t>Marcelino Ramos</t>
  </si>
  <si>
    <t>Machadinho</t>
  </si>
  <si>
    <t>Campo Alegre</t>
  </si>
  <si>
    <t>Tupanci do Sul</t>
  </si>
  <si>
    <t>Mato Leitão</t>
  </si>
  <si>
    <t>São Pedro do Ivaí</t>
  </si>
  <si>
    <t>Marques de Souza</t>
  </si>
  <si>
    <t>Palmeira SC</t>
  </si>
  <si>
    <t>Barra do Rio Azul</t>
  </si>
  <si>
    <t>Fazenda Vilanova</t>
  </si>
  <si>
    <t>Nova Esperança do Sul</t>
  </si>
  <si>
    <t>Senador Salgado Filho</t>
  </si>
  <si>
    <t>Califórnia</t>
  </si>
  <si>
    <t>Áurea</t>
  </si>
  <si>
    <t>Alfredo Wagner</t>
  </si>
  <si>
    <t>Juranda</t>
  </si>
  <si>
    <t>Ouro Verde do Oeste</t>
  </si>
  <si>
    <t>Floresta</t>
  </si>
  <si>
    <t>Porto Amazonas</t>
  </si>
  <si>
    <t>Nova Esperança do Sudoeste</t>
  </si>
  <si>
    <t>Cruzeiro do Iguaçu</t>
  </si>
  <si>
    <t>Jupiá</t>
  </si>
  <si>
    <t>Jardinópolis</t>
  </si>
  <si>
    <t>Rolador</t>
  </si>
  <si>
    <t>Iraceminha</t>
  </si>
  <si>
    <t>Vera Cruz do Oeste</t>
  </si>
  <si>
    <t>Maratá</t>
  </si>
  <si>
    <t>Cruzeiro do Sul</t>
  </si>
  <si>
    <t>Romelândia</t>
  </si>
  <si>
    <t>Timbé do Sul</t>
  </si>
  <si>
    <t>Ubiretama</t>
  </si>
  <si>
    <t>Viadutos</t>
  </si>
  <si>
    <t>Caiçara</t>
  </si>
  <si>
    <t>Guarani das Missões</t>
  </si>
  <si>
    <t>Centenário</t>
  </si>
  <si>
    <t>Major Gercino</t>
  </si>
  <si>
    <t>Quinta do Sol</t>
  </si>
  <si>
    <t>Paulo Lopes</t>
  </si>
  <si>
    <t>Ipuaçu</t>
  </si>
  <si>
    <t>Boa Esperança do Iguaçu</t>
  </si>
  <si>
    <t>Balneário Barra do Sul</t>
  </si>
  <si>
    <t>Atalaia</t>
  </si>
  <si>
    <t>Marilândia do Sul</t>
  </si>
  <si>
    <t>Herval</t>
  </si>
  <si>
    <t>Campo Novo</t>
  </si>
  <si>
    <t>Pinhal</t>
  </si>
  <si>
    <t>Turuçu</t>
  </si>
  <si>
    <t>Cambira</t>
  </si>
  <si>
    <t>Formosa do Oeste</t>
  </si>
  <si>
    <t>Lauro Muller</t>
  </si>
  <si>
    <t>Palmitinho</t>
  </si>
  <si>
    <t>Barra do Jacaré</t>
  </si>
  <si>
    <t>Porto Barreiro</t>
  </si>
  <si>
    <t>Sul Brasil</t>
  </si>
  <si>
    <t>Alvorada do Sul</t>
  </si>
  <si>
    <t>Guairaçá</t>
  </si>
  <si>
    <t>Garruchos</t>
  </si>
  <si>
    <t>São Manoel do Paraná</t>
  </si>
  <si>
    <t>Alegria</t>
  </si>
  <si>
    <t>Braganey</t>
  </si>
  <si>
    <t>Ivorá</t>
  </si>
  <si>
    <t>Dona Francisca</t>
  </si>
  <si>
    <t>Guaraniaçu</t>
  </si>
  <si>
    <t>Rancho Alegre</t>
  </si>
  <si>
    <t>Boqueirão do Leão</t>
  </si>
  <si>
    <t>Primeiro de Maio</t>
  </si>
  <si>
    <t>Anchieta</t>
  </si>
  <si>
    <t>Dom Feliciano</t>
  </si>
  <si>
    <t>Crissiumal</t>
  </si>
  <si>
    <t>Iretama</t>
  </si>
  <si>
    <t>Pantano Grande</t>
  </si>
  <si>
    <t>Forquetinha</t>
  </si>
  <si>
    <t>Cambará do Sul</t>
  </si>
  <si>
    <t>Uniflor</t>
  </si>
  <si>
    <t>Pérola</t>
  </si>
  <si>
    <t>Erval Grande</t>
  </si>
  <si>
    <t>Guaraci</t>
  </si>
  <si>
    <t>Pinheirinho do Vale</t>
  </si>
  <si>
    <t>Vitor Meireles</t>
  </si>
  <si>
    <t>São Sebastião da Amoreira</t>
  </si>
  <si>
    <t>Mato Queimado</t>
  </si>
  <si>
    <t>Roncador</t>
  </si>
  <si>
    <t>Sete de Setembro</t>
  </si>
  <si>
    <t>São Tomé</t>
  </si>
  <si>
    <t>Ibirapuitã</t>
  </si>
  <si>
    <t>Trindade do Sul</t>
  </si>
  <si>
    <t>Araricá</t>
  </si>
  <si>
    <t>Leópolis</t>
  </si>
  <si>
    <t>Uraí</t>
  </si>
  <si>
    <t>Pérola d'Oeste</t>
  </si>
  <si>
    <t>São José do Hortêncio</t>
  </si>
  <si>
    <t>Paial</t>
  </si>
  <si>
    <t>Santa Izabel do Oeste</t>
  </si>
  <si>
    <t>Três Barras do Paraná</t>
  </si>
  <si>
    <t>Riqueza</t>
  </si>
  <si>
    <t>Cristal</t>
  </si>
  <si>
    <t>União do Oeste</t>
  </si>
  <si>
    <t>Florestópolis</t>
  </si>
  <si>
    <t>Angelina</t>
  </si>
  <si>
    <t>José Boiteux</t>
  </si>
  <si>
    <t>Ponte Alta do Norte</t>
  </si>
  <si>
    <t>Turvo PR</t>
  </si>
  <si>
    <t>Santa Mariana</t>
  </si>
  <si>
    <t>Centenário do Sul</t>
  </si>
  <si>
    <t>Munhoz de Melo</t>
  </si>
  <si>
    <t>Honório Serpa</t>
  </si>
  <si>
    <t>Formigueiro</t>
  </si>
  <si>
    <t>Itambé</t>
  </si>
  <si>
    <t>Campina das Missões</t>
  </si>
  <si>
    <t>Jesuítas</t>
  </si>
  <si>
    <t>Porto Rico</t>
  </si>
  <si>
    <t>São Valério do Sul</t>
  </si>
  <si>
    <t>Boa Ventura de São Roque</t>
  </si>
  <si>
    <t>Perobal</t>
  </si>
  <si>
    <t>Santa Cruz de Monte Castelo</t>
  </si>
  <si>
    <t>Santo Expedito do Sul</t>
  </si>
  <si>
    <t>Flor da Serra do Sul</t>
  </si>
  <si>
    <t>Campos Borges</t>
  </si>
  <si>
    <t>Nova Fátima</t>
  </si>
  <si>
    <t>Ipira</t>
  </si>
  <si>
    <t>Adrianópolis</t>
  </si>
  <si>
    <t>Sulina</t>
  </si>
  <si>
    <t>Santo Antônio do Paraíso</t>
  </si>
  <si>
    <t>Flórida</t>
  </si>
  <si>
    <t>Ponte Serrada</t>
  </si>
  <si>
    <t>São João da Urtiga</t>
  </si>
  <si>
    <t>Ivaí</t>
  </si>
  <si>
    <t>Guaporema</t>
  </si>
  <si>
    <t>Paranacity</t>
  </si>
  <si>
    <t>Pinhalão</t>
  </si>
  <si>
    <t>Maximiliano de Almeida</t>
  </si>
  <si>
    <t>Presidente Castelo Branco</t>
  </si>
  <si>
    <t>Cafeara</t>
  </si>
  <si>
    <t>Catanduvas</t>
  </si>
  <si>
    <t>Janiópolis</t>
  </si>
  <si>
    <t>São Pedro das Missões</t>
  </si>
  <si>
    <t>Bom Progresso</t>
  </si>
  <si>
    <t>Galvão</t>
  </si>
  <si>
    <t>São Pedro do Iguaçu</t>
  </si>
  <si>
    <t>Mauá da Serra</t>
  </si>
  <si>
    <t>Doutor Camargo</t>
  </si>
  <si>
    <t>Santa Rosa do Sul</t>
  </si>
  <si>
    <t>Santa Terezinha do Progresso</t>
  </si>
  <si>
    <t>Tiradentes do Sul</t>
  </si>
  <si>
    <t>Hulha Negra</t>
  </si>
  <si>
    <t>Águas de Chapecó</t>
  </si>
  <si>
    <t>São João do Triunfo</t>
  </si>
  <si>
    <t>Coqueiro Baixo</t>
  </si>
  <si>
    <t>Brochier</t>
  </si>
  <si>
    <t>General Câmara</t>
  </si>
  <si>
    <t>Jaboti</t>
  </si>
  <si>
    <t>Gramado Xavier</t>
  </si>
  <si>
    <t>Lupionópolis</t>
  </si>
  <si>
    <t>Mirador</t>
  </si>
  <si>
    <t>São João do Sul</t>
  </si>
  <si>
    <t>Progresso</t>
  </si>
  <si>
    <t>Alto Piquiri</t>
  </si>
  <si>
    <t>São José do Herval</t>
  </si>
  <si>
    <t>Santa Cecília do Pavão</t>
  </si>
  <si>
    <t>Sinimbu</t>
  </si>
  <si>
    <t>Cacique Doble</t>
  </si>
  <si>
    <t>Chapadão do Lageado</t>
  </si>
  <si>
    <t>Santa Mônica</t>
  </si>
  <si>
    <t>Pitangueiras</t>
  </si>
  <si>
    <t>Barra Bonita</t>
  </si>
  <si>
    <t>Belmonte</t>
  </si>
  <si>
    <t>Riozinho</t>
  </si>
  <si>
    <t>Derrubadas</t>
  </si>
  <si>
    <t>Conselheiro Mairinck</t>
  </si>
  <si>
    <t>Erval Seco</t>
  </si>
  <si>
    <t>Bocaiúva do Sul</t>
  </si>
  <si>
    <t>Sapopema</t>
  </si>
  <si>
    <t>Frei Rogério</t>
  </si>
  <si>
    <t>São Paulo das Missões</t>
  </si>
  <si>
    <t>Praia Grande</t>
  </si>
  <si>
    <t>Brunópolis</t>
  </si>
  <si>
    <t>Novo Machado</t>
  </si>
  <si>
    <t>Campo do Tenente</t>
  </si>
  <si>
    <t>São José dos Ausentes</t>
  </si>
  <si>
    <t>Santa Isabel do Ivaí</t>
  </si>
  <si>
    <t>Santa Lúcia</t>
  </si>
  <si>
    <t>Unistalda</t>
  </si>
  <si>
    <t>Francisco Alves</t>
  </si>
  <si>
    <t>Marumbi</t>
  </si>
  <si>
    <t>Fênix</t>
  </si>
  <si>
    <t>Morrinhos do Sul</t>
  </si>
  <si>
    <t>Iraí</t>
  </si>
  <si>
    <t>Passos Maia</t>
  </si>
  <si>
    <t>Alpestre</t>
  </si>
  <si>
    <t>Irati SC</t>
  </si>
  <si>
    <t>São Jorge do Patrocínio</t>
  </si>
  <si>
    <t>Jardim Olinda</t>
  </si>
  <si>
    <t>Ametista do Sul</t>
  </si>
  <si>
    <t>Nova Cantu</t>
  </si>
  <si>
    <t>Borrazópolis</t>
  </si>
  <si>
    <t>Paverama</t>
  </si>
  <si>
    <t>Ribeirão do Pinhal</t>
  </si>
  <si>
    <t>Nova Aliança do Ivaí</t>
  </si>
  <si>
    <t>Novo Cabrais</t>
  </si>
  <si>
    <t>Rebouças</t>
  </si>
  <si>
    <t>Campo Belo do Sul</t>
  </si>
  <si>
    <t>Quatiguá</t>
  </si>
  <si>
    <t>Ponte Alta</t>
  </si>
  <si>
    <t>Jardim Alegre</t>
  </si>
  <si>
    <t>Mirim Doce</t>
  </si>
  <si>
    <t>Maquiné</t>
  </si>
  <si>
    <t>Anitápolis</t>
  </si>
  <si>
    <t>Guamiranga</t>
  </si>
  <si>
    <t>Esperança Nova</t>
  </si>
  <si>
    <t>Bom Sucesso</t>
  </si>
  <si>
    <t>Coronel Domingos Soares</t>
  </si>
  <si>
    <t>Paranapoema</t>
  </si>
  <si>
    <t>Lagoa Bonita do Sul</t>
  </si>
  <si>
    <t>Timbó Grande</t>
  </si>
  <si>
    <t>Cafezal do Sul</t>
  </si>
  <si>
    <t>São João do Ivaí</t>
  </si>
  <si>
    <t>Macieira</t>
  </si>
  <si>
    <t>Bandeirante</t>
  </si>
  <si>
    <t>Novo Tiradentes</t>
  </si>
  <si>
    <t>Fernandes Pinheiro</t>
  </si>
  <si>
    <t>Miraselva</t>
  </si>
  <si>
    <t>Major Vieira</t>
  </si>
  <si>
    <t>Anahy</t>
  </si>
  <si>
    <t>Painel</t>
  </si>
  <si>
    <t>Guapirama</t>
  </si>
  <si>
    <t>Tabaí</t>
  </si>
  <si>
    <t>Tigrinhos</t>
  </si>
  <si>
    <t>Gramado dos Loureiros</t>
  </si>
  <si>
    <t>Liberato Salzano</t>
  </si>
  <si>
    <t>Foz do Jordão</t>
  </si>
  <si>
    <t>São Cristovão do Sul</t>
  </si>
  <si>
    <t>Morro Redondo</t>
  </si>
  <si>
    <t>Salgado Filho</t>
  </si>
  <si>
    <t>Xambrê</t>
  </si>
  <si>
    <t>Alto Paraíso</t>
  </si>
  <si>
    <t>Jataizinho</t>
  </si>
  <si>
    <t>Ibarama</t>
  </si>
  <si>
    <t>Reserva do Iguaçu</t>
  </si>
  <si>
    <t>Tomazina</t>
  </si>
  <si>
    <t>Iguatu</t>
  </si>
  <si>
    <t>Monte Alegre dos Campos</t>
  </si>
  <si>
    <t>General Carneiro</t>
  </si>
  <si>
    <t>Agudos do Sul</t>
  </si>
  <si>
    <t>Paraíso do Sul</t>
  </si>
  <si>
    <t>Novo Itacolomi</t>
  </si>
  <si>
    <t>Japira</t>
  </si>
  <si>
    <t>Santa Terezinha</t>
  </si>
  <si>
    <t>Ariranha do Ivaí</t>
  </si>
  <si>
    <t>Ivaté</t>
  </si>
  <si>
    <t>Inhacorá</t>
  </si>
  <si>
    <t>Cruzmaltina</t>
  </si>
  <si>
    <t>Vale do Sol</t>
  </si>
  <si>
    <t>São Pedro do Paraná</t>
  </si>
  <si>
    <t>Vitória das Missões</t>
  </si>
  <si>
    <t>Pedro Osório</t>
  </si>
  <si>
    <t>Coronel Martins</t>
  </si>
  <si>
    <t>Porto Mauá</t>
  </si>
  <si>
    <t>Nova Olímpia</t>
  </si>
  <si>
    <t>Jundiaí do Sul</t>
  </si>
  <si>
    <t>Tapira</t>
  </si>
  <si>
    <t>Itambaracá</t>
  </si>
  <si>
    <t>Planaltina do Paraná</t>
  </si>
  <si>
    <t>Lindoeste</t>
  </si>
  <si>
    <t>Rio Bonito do Iguaçu</t>
  </si>
  <si>
    <t>Anita Garibaldi</t>
  </si>
  <si>
    <t>São José das Palmeiras</t>
  </si>
  <si>
    <t>Kaloré</t>
  </si>
  <si>
    <t>Mariana Pimentel</t>
  </si>
  <si>
    <t>Itati</t>
  </si>
  <si>
    <t>Cerro Grande</t>
  </si>
  <si>
    <t>Porto Vitória</t>
  </si>
  <si>
    <t>Congonhinhas</t>
  </si>
  <si>
    <t>Itatiba do Sul</t>
  </si>
  <si>
    <t>Ibema</t>
  </si>
  <si>
    <t>Icaraíma</t>
  </si>
  <si>
    <t>Sério</t>
  </si>
  <si>
    <t>Vila Nova do Sul</t>
  </si>
  <si>
    <t>São Bernardino</t>
  </si>
  <si>
    <t>Nossa Senhora das Graças</t>
  </si>
  <si>
    <t>Urupema</t>
  </si>
  <si>
    <t>Barbosa Ferraz</t>
  </si>
  <si>
    <t>Segredo</t>
  </si>
  <si>
    <t>Lebon Régis</t>
  </si>
  <si>
    <t>São João do Caiuá</t>
  </si>
  <si>
    <t>Boa Vista da Aparecida</t>
  </si>
  <si>
    <t>Barra do Guarita</t>
  </si>
  <si>
    <t>Rio Bom</t>
  </si>
  <si>
    <t>Pinhal de São Bento</t>
  </si>
  <si>
    <t>Santa Inês</t>
  </si>
  <si>
    <t>Cerro Negro</t>
  </si>
  <si>
    <t>Moreira Sales</t>
  </si>
  <si>
    <t>Querência do Norte</t>
  </si>
  <si>
    <t>Vale Verde</t>
  </si>
  <si>
    <t>Toropi</t>
  </si>
  <si>
    <t>Tamboara</t>
  </si>
  <si>
    <t>Sagrada Família</t>
  </si>
  <si>
    <t>Porto Lucena</t>
  </si>
  <si>
    <t>Arapuã</t>
  </si>
  <si>
    <t>São Nicolau</t>
  </si>
  <si>
    <t>São José da Boa Vista</t>
  </si>
  <si>
    <t>Rio dos Índios</t>
  </si>
  <si>
    <t>Cantagalo</t>
  </si>
  <si>
    <t>Bocaina do Sul</t>
  </si>
  <si>
    <t>Braga</t>
  </si>
  <si>
    <t>Mariluz</t>
  </si>
  <si>
    <t>Maria Helena</t>
  </si>
  <si>
    <t>Vargem</t>
  </si>
  <si>
    <t>Itaguajé</t>
  </si>
  <si>
    <t>Imaruí</t>
  </si>
  <si>
    <t>Espigão Alto do Iguaçu</t>
  </si>
  <si>
    <t>Dom Pedro de Alcântara</t>
  </si>
  <si>
    <t>Santana da Boa Vista</t>
  </si>
  <si>
    <t>Monte Castelo</t>
  </si>
  <si>
    <t>Bela Vista da Caroba</t>
  </si>
  <si>
    <t>Nova América da Colina</t>
  </si>
  <si>
    <t>Tamarana</t>
  </si>
  <si>
    <t>Rio Rufino</t>
  </si>
  <si>
    <t>Nova Santa Bárbara</t>
  </si>
  <si>
    <t>Esperança do Sul</t>
  </si>
  <si>
    <t>Faxinalzinho</t>
  </si>
  <si>
    <t>Figueira</t>
  </si>
  <si>
    <t>Palmital</t>
  </si>
  <si>
    <t>Ventania</t>
  </si>
  <si>
    <t>Goioxim</t>
  </si>
  <si>
    <t>Chuvisca</t>
  </si>
  <si>
    <t>Abdon Batista</t>
  </si>
  <si>
    <t>Tuneiras do Oeste</t>
  </si>
  <si>
    <t>Herveiras</t>
  </si>
  <si>
    <t>Tunas</t>
  </si>
  <si>
    <t>Alecrim</t>
  </si>
  <si>
    <t>Bela Vista do Toldo</t>
  </si>
  <si>
    <t>São Jerônimo da Serra</t>
  </si>
  <si>
    <t>Santana do Itararé</t>
  </si>
  <si>
    <t>Nova Laranjeiras</t>
  </si>
  <si>
    <t>Pirapó</t>
  </si>
  <si>
    <t>Tavares</t>
  </si>
  <si>
    <t>São José das Missões</t>
  </si>
  <si>
    <t>Altamira do Paraná</t>
  </si>
  <si>
    <t>Grandes Rios</t>
  </si>
  <si>
    <t>Mata</t>
  </si>
  <si>
    <t>Monte Carlo</t>
  </si>
  <si>
    <t>Inajá</t>
  </si>
  <si>
    <t>Sentinela do Sul</t>
  </si>
  <si>
    <t>Lidianópolis</t>
  </si>
  <si>
    <t>Imbaú</t>
  </si>
  <si>
    <t>Saltinho</t>
  </si>
  <si>
    <t>Marilena</t>
  </si>
  <si>
    <t>Diamante D'Oeste</t>
  </si>
  <si>
    <t>Curiúva</t>
  </si>
  <si>
    <t>Santa Amélia</t>
  </si>
  <si>
    <t>Calmon</t>
  </si>
  <si>
    <t>Tunas do Paraná</t>
  </si>
  <si>
    <t>Amaral Ferrador</t>
  </si>
  <si>
    <t>São José do Cerrito</t>
  </si>
  <si>
    <t>Vicente Dutra</t>
  </si>
  <si>
    <t>Lunardelli</t>
  </si>
  <si>
    <t>Bom Jesus do Sul</t>
  </si>
  <si>
    <t>Manfrinópolis</t>
  </si>
  <si>
    <t>Antônio Olinto</t>
  </si>
  <si>
    <t>Ramilândia</t>
  </si>
  <si>
    <t>Jaboticaba</t>
  </si>
  <si>
    <t>Itaúna do Sul</t>
  </si>
  <si>
    <t>Campina do Simão</t>
  </si>
  <si>
    <t>Amaporã</t>
  </si>
  <si>
    <t>Inácio Martins</t>
  </si>
  <si>
    <t>Caraá</t>
  </si>
  <si>
    <t>Celso Ramos</t>
  </si>
  <si>
    <t>Cristal do Sul</t>
  </si>
  <si>
    <t>Lagoão</t>
  </si>
  <si>
    <t>Passa Sete</t>
  </si>
  <si>
    <t>Nova Tebas</t>
  </si>
  <si>
    <t>Rio Branco do Ivaí</t>
  </si>
  <si>
    <t>Rosário do Ivaí</t>
  </si>
  <si>
    <t>Redentora</t>
  </si>
  <si>
    <t>Cerrito</t>
  </si>
  <si>
    <t>Cerro Branco</t>
  </si>
  <si>
    <t>Entre Rios</t>
  </si>
  <si>
    <t>Salto do Itararé</t>
  </si>
  <si>
    <t>Três Forquilhas</t>
  </si>
  <si>
    <t>Matos Costa</t>
  </si>
  <si>
    <t>Barão do Triunfo</t>
  </si>
  <si>
    <t>Mampituba</t>
  </si>
  <si>
    <t>Marquinho</t>
  </si>
  <si>
    <t>Porto Vera Cruz</t>
  </si>
  <si>
    <t>Santo Antônio do Caiuá</t>
  </si>
  <si>
    <t>Santa Maria do Oeste</t>
  </si>
  <si>
    <t>Corumbataí do Sul</t>
  </si>
  <si>
    <t>Godoy Moreira</t>
  </si>
  <si>
    <t>Lajeado do Bugre</t>
  </si>
  <si>
    <t>Mato Rico</t>
  </si>
  <si>
    <t>Benjamin Constant do Sul</t>
  </si>
  <si>
    <t>Jaquirana</t>
  </si>
  <si>
    <t>Diamante do Sul</t>
  </si>
  <si>
    <t>Dezesseis de Novembro</t>
  </si>
  <si>
    <t>Laranjal</t>
  </si>
  <si>
    <t>Guaraqueçaba</t>
  </si>
  <si>
    <t>Doutor Ulysses</t>
  </si>
  <si>
    <t>Abatiá</t>
  </si>
  <si>
    <t>Balneário Rincão</t>
  </si>
  <si>
    <t>Pinto Bandeira</t>
  </si>
  <si>
    <t>Pescaria Brava</t>
  </si>
  <si>
    <t>Maior que 200k</t>
  </si>
  <si>
    <t>Expansão</t>
  </si>
  <si>
    <t>Oportunidade</t>
  </si>
  <si>
    <t>Entre 100k e 150k</t>
  </si>
  <si>
    <t>Entre 50k e 100k</t>
  </si>
  <si>
    <t>Entre 30k e 50k</t>
  </si>
  <si>
    <t>Entre 20k e 30k</t>
  </si>
  <si>
    <t>Validar</t>
  </si>
  <si>
    <t>São Bento do Sul - Rio Negrinho</t>
  </si>
  <si>
    <t>Cornélio Procópio – Bandeirantes</t>
  </si>
  <si>
    <t>Entre 150k e 200k</t>
  </si>
  <si>
    <t>Laranjeiras do Sul - Quedas do Iguaçu</t>
  </si>
  <si>
    <t>Critério expansão</t>
  </si>
  <si>
    <t>1°</t>
  </si>
  <si>
    <t>População superior a 15 mil Hab.</t>
  </si>
  <si>
    <t xml:space="preserve">2° </t>
  </si>
  <si>
    <t>Ass. Ambos  = 0</t>
  </si>
  <si>
    <t>Demanda Farma maior ou igual 2MM</t>
  </si>
  <si>
    <t>3°</t>
  </si>
  <si>
    <t>Lojas FSJ = 0</t>
  </si>
  <si>
    <t>Lojas FSJ &gt; 0</t>
  </si>
  <si>
    <t>Quantidade de lojas por Hab. maior do que "ZERO"</t>
  </si>
  <si>
    <t xml:space="preserve">4° </t>
  </si>
  <si>
    <t>Região Imediata (Oportunidade)</t>
  </si>
  <si>
    <t>4°</t>
  </si>
  <si>
    <t>Região Imediata (Validar)</t>
  </si>
  <si>
    <t>5°</t>
  </si>
  <si>
    <t>CÓD. MUNICÍPIO</t>
  </si>
  <si>
    <t>Porte de Cidades</t>
  </si>
  <si>
    <t>Índice de Competição da Cidade</t>
  </si>
  <si>
    <t>Mesorregião</t>
  </si>
  <si>
    <t>Menor que 10k</t>
  </si>
  <si>
    <t>Norte Pioneiro Paranaense</t>
  </si>
  <si>
    <t>Serrana</t>
  </si>
  <si>
    <t>Entre 10k e 20k</t>
  </si>
  <si>
    <t>Oeste Catarinense</t>
  </si>
  <si>
    <t>Sudoeste Rio-grandense</t>
  </si>
  <si>
    <t>Metropolitana de Curitiba</t>
  </si>
  <si>
    <t>Vale do Itajaí</t>
  </si>
  <si>
    <t>Noroeste Rio-grandense</t>
  </si>
  <si>
    <t>Grande Florianópolis</t>
  </si>
  <si>
    <t>Centro Ocidental Rio-grandense</t>
  </si>
  <si>
    <t>Centro Ocidental Paranaense</t>
  </si>
  <si>
    <t>Metropolitana de Porto Alegre</t>
  </si>
  <si>
    <t>Noroeste Paranaense</t>
  </si>
  <si>
    <t>Norte Central Paranaense</t>
  </si>
  <si>
    <t>Sudeste Rio-grandense</t>
  </si>
  <si>
    <t>Sudoeste Paranaense</t>
  </si>
  <si>
    <t>Oeste Paranaense</t>
  </si>
  <si>
    <t>Nordeste Rio-grandense</t>
  </si>
  <si>
    <t>Sudeste Paranaense</t>
  </si>
  <si>
    <t>Centro Oriental Paranaense</t>
  </si>
  <si>
    <t>Norte Catarinense</t>
  </si>
  <si>
    <t>Sul Catarinense</t>
  </si>
  <si>
    <t>Centro Oriental Rio-grandense</t>
  </si>
  <si>
    <t>Centro-Sul Paranaense</t>
  </si>
  <si>
    <t>ID_LOJA</t>
  </si>
  <si>
    <t>ID_CIDADE</t>
  </si>
  <si>
    <t>DIRETOR</t>
  </si>
  <si>
    <t>DISTRITAL</t>
  </si>
  <si>
    <t>DATA DE ABERTURA</t>
  </si>
  <si>
    <t>LOJAS</t>
  </si>
  <si>
    <t>VENDA FEV'26</t>
  </si>
  <si>
    <t>DRE JAN´26</t>
  </si>
  <si>
    <t>MÉDIA FATURAMENTO DE FEV'25 ATÉ JAN'26</t>
  </si>
  <si>
    <t>DRE_AC JAN/26</t>
  </si>
  <si>
    <t>Laerti Siqueira</t>
  </si>
  <si>
    <t>Fábio Baldasso</t>
  </si>
  <si>
    <t>Nova Prata 1</t>
  </si>
  <si>
    <t>Cintia Silva</t>
  </si>
  <si>
    <t>Fais Abdalla</t>
  </si>
  <si>
    <t>Marau 1</t>
  </si>
  <si>
    <t>Palmeira 1</t>
  </si>
  <si>
    <t>Veranopolis 1</t>
  </si>
  <si>
    <t>Tres Passos 1</t>
  </si>
  <si>
    <t>Carazinho 1</t>
  </si>
  <si>
    <t>Erechim 2</t>
  </si>
  <si>
    <t>PF - Vera Cruz 3</t>
  </si>
  <si>
    <t>PF - Petropolis</t>
  </si>
  <si>
    <t>Sarandi 1</t>
  </si>
  <si>
    <t>PF - General Neto</t>
  </si>
  <si>
    <t>PF - Cap. Eleuterio</t>
  </si>
  <si>
    <t>Tres Passos 2</t>
  </si>
  <si>
    <t>Concordia 1</t>
  </si>
  <si>
    <t>Joacaba 1</t>
  </si>
  <si>
    <t>Lagoa Vermelha 1</t>
  </si>
  <si>
    <t>PF - Sao Cristovao 1</t>
  </si>
  <si>
    <t>Juliano Petrarca</t>
  </si>
  <si>
    <t>Santa Rosa 1</t>
  </si>
  <si>
    <t>Vacaria 1</t>
  </si>
  <si>
    <t>PF - Boqueirao 1</t>
  </si>
  <si>
    <t>PF - Bento 2</t>
  </si>
  <si>
    <t>Santiago 1</t>
  </si>
  <si>
    <t>Carazinho 2</t>
  </si>
  <si>
    <t>Chapeco 2</t>
  </si>
  <si>
    <t>Tiago Machado</t>
  </si>
  <si>
    <t>Santa Maria 1</t>
  </si>
  <si>
    <t>Santa Maria 2</t>
  </si>
  <si>
    <t>Santa Maria 3</t>
  </si>
  <si>
    <t>PF - Teixeira 1</t>
  </si>
  <si>
    <t>Cachoeira 1</t>
  </si>
  <si>
    <t>Vacaria 2</t>
  </si>
  <si>
    <t>Larissa Santos</t>
  </si>
  <si>
    <t>Guaiba 1</t>
  </si>
  <si>
    <t>Sao Marcos 1</t>
  </si>
  <si>
    <t>Uruguaiana 1</t>
  </si>
  <si>
    <t>PF - Fagundes</t>
  </si>
  <si>
    <t>Santa Cruz 1</t>
  </si>
  <si>
    <t>Rio Grande 1</t>
  </si>
  <si>
    <t>Pelotas 1</t>
  </si>
  <si>
    <t>Sao Gabriel 1</t>
  </si>
  <si>
    <t>Luiz Kuhn</t>
  </si>
  <si>
    <t>Montenegro 1</t>
  </si>
  <si>
    <t>Pelotas 2</t>
  </si>
  <si>
    <t>Caxias 1</t>
  </si>
  <si>
    <t>Sao Borja 1</t>
  </si>
  <si>
    <t>Rio Grande 2</t>
  </si>
  <si>
    <t>PF - Vera Cruz 1</t>
  </si>
  <si>
    <t>Rio Grande 3</t>
  </si>
  <si>
    <t>Cangucu 1</t>
  </si>
  <si>
    <t>Camaqua 1</t>
  </si>
  <si>
    <t>Santa Maria 4</t>
  </si>
  <si>
    <t>Ijui 1</t>
  </si>
  <si>
    <t>Ijui 2</t>
  </si>
  <si>
    <t>Ijui 3</t>
  </si>
  <si>
    <t>Ijui 4</t>
  </si>
  <si>
    <t>PF - Sao Cristovao 2</t>
  </si>
  <si>
    <t>Rio Grande 4</t>
  </si>
  <si>
    <t>Cruz Alta 1</t>
  </si>
  <si>
    <t>Panambi 1</t>
  </si>
  <si>
    <t>Ibiruba 1</t>
  </si>
  <si>
    <t>Pelotas 3</t>
  </si>
  <si>
    <t>Tapejara 1</t>
  </si>
  <si>
    <t>Taquara 1</t>
  </si>
  <si>
    <t>PF - Rodoviaria</t>
  </si>
  <si>
    <t>Frederico 1</t>
  </si>
  <si>
    <t>Sao Lourenco 1</t>
  </si>
  <si>
    <t>Jaguarao 1</t>
  </si>
  <si>
    <t>PF - Notre Dame</t>
  </si>
  <si>
    <t>Chapeco 3</t>
  </si>
  <si>
    <t>Vacaria 3</t>
  </si>
  <si>
    <t>Flores Da Cunha 1</t>
  </si>
  <si>
    <t>Uruguaiana 2</t>
  </si>
  <si>
    <t>Santo Angelo 1</t>
  </si>
  <si>
    <t>Pelotas 4</t>
  </si>
  <si>
    <t>Porto Alegre 1</t>
  </si>
  <si>
    <t>Candelaria 1</t>
  </si>
  <si>
    <t>Ijui 5</t>
  </si>
  <si>
    <t>Soledade 1</t>
  </si>
  <si>
    <t>Andre Jaime</t>
  </si>
  <si>
    <t>Capao Da Canoa 1</t>
  </si>
  <si>
    <t>Vacaria 4</t>
  </si>
  <si>
    <t>Santa Maria 5</t>
  </si>
  <si>
    <t>Concordia 2</t>
  </si>
  <si>
    <t>PF - Teixeira 3</t>
  </si>
  <si>
    <t>Cachoeira 2</t>
  </si>
  <si>
    <t>Camaqua 2</t>
  </si>
  <si>
    <t>Capao Da Canoa 2</t>
  </si>
  <si>
    <t>Rio Grande 5</t>
  </si>
  <si>
    <t>Sao Gabriel 2</t>
  </si>
  <si>
    <t>Tapes 1</t>
  </si>
  <si>
    <t>Caxias 2</t>
  </si>
  <si>
    <t>Cruz Alta 2</t>
  </si>
  <si>
    <t>Teutonia 1</t>
  </si>
  <si>
    <t>Lajeado 1</t>
  </si>
  <si>
    <t>PF - Matriz</t>
  </si>
  <si>
    <t>Caxias 72</t>
  </si>
  <si>
    <t>Caxias 4</t>
  </si>
  <si>
    <t>Rolante 1</t>
  </si>
  <si>
    <t>Pelotas 5</t>
  </si>
  <si>
    <t>Arroio Grande 1</t>
  </si>
  <si>
    <t>Venancio Aires 1</t>
  </si>
  <si>
    <t>Tramandai 1</t>
  </si>
  <si>
    <t>Charqueadas 1</t>
  </si>
  <si>
    <t>Piratini 1</t>
  </si>
  <si>
    <t>Caxias 3</t>
  </si>
  <si>
    <t>Torres 1</t>
  </si>
  <si>
    <t>Palmeira 2</t>
  </si>
  <si>
    <t>Livramento 1</t>
  </si>
  <si>
    <t>Porto Alegre 2</t>
  </si>
  <si>
    <t>Cruz Alta 3</t>
  </si>
  <si>
    <t>Sta. Vitoria Palmar 1</t>
  </si>
  <si>
    <t>Parobe 1</t>
  </si>
  <si>
    <t>Horizontina 1</t>
  </si>
  <si>
    <t>Bage 1</t>
  </si>
  <si>
    <t>Alegrete 1</t>
  </si>
  <si>
    <t>Caxias 5</t>
  </si>
  <si>
    <t>Santo Angelo 2</t>
  </si>
  <si>
    <t>Guapore 1</t>
  </si>
  <si>
    <t>Sao Borja 2</t>
  </si>
  <si>
    <t>Campos Novos 1</t>
  </si>
  <si>
    <t>Getulio Vargas 1</t>
  </si>
  <si>
    <t>Carlos Barbosa 1</t>
  </si>
  <si>
    <t>Rosario do Sul 1</t>
  </si>
  <si>
    <t>Cangucu 2</t>
  </si>
  <si>
    <t>Cachoeira 3</t>
  </si>
  <si>
    <t>Rio Grande 6</t>
  </si>
  <si>
    <t>PF - Shopping</t>
  </si>
  <si>
    <t>Esteio 1</t>
  </si>
  <si>
    <t>Caxias 6</t>
  </si>
  <si>
    <t>Bento Goncalves 1</t>
  </si>
  <si>
    <t>Bage 2</t>
  </si>
  <si>
    <t>Caxias 7</t>
  </si>
  <si>
    <t>Viamao 1</t>
  </si>
  <si>
    <t>Guaiba 2</t>
  </si>
  <si>
    <t>Taquara 2</t>
  </si>
  <si>
    <t>Santa Cruz 3</t>
  </si>
  <si>
    <t>Caxias 8</t>
  </si>
  <si>
    <t>Santa Cruz 4</t>
  </si>
  <si>
    <t>Pelotas 6</t>
  </si>
  <si>
    <t>Estrela 1</t>
  </si>
  <si>
    <t>Sapiranga 1</t>
  </si>
  <si>
    <t>Santa Maria 6</t>
  </si>
  <si>
    <t>Uruguaiana 3</t>
  </si>
  <si>
    <t>Farroupilha 1</t>
  </si>
  <si>
    <t>Lajeado 2</t>
  </si>
  <si>
    <t>Itaqui 1</t>
  </si>
  <si>
    <t>Ijui 6</t>
  </si>
  <si>
    <t>Ijui 7</t>
  </si>
  <si>
    <t>Sao Sebastiao 1</t>
  </si>
  <si>
    <t>Rio Pardo 1</t>
  </si>
  <si>
    <t>Canela 1</t>
  </si>
  <si>
    <t>Cleiton Lima</t>
  </si>
  <si>
    <t>Lages 6</t>
  </si>
  <si>
    <t>Ivoti 1</t>
  </si>
  <si>
    <t>Tres Coroas 1 - Merc</t>
  </si>
  <si>
    <t>Canoas 1</t>
  </si>
  <si>
    <t>Sao Jeronimo 1</t>
  </si>
  <si>
    <t>Alegrete 2</t>
  </si>
  <si>
    <t>Santa Maria 7</t>
  </si>
  <si>
    <t>Tres De Maio 1</t>
  </si>
  <si>
    <t>Cachoeirinha 1</t>
  </si>
  <si>
    <t>Viamao 2</t>
  </si>
  <si>
    <t>Tupancireta 1</t>
  </si>
  <si>
    <t>Nao Me Toque 1</t>
  </si>
  <si>
    <t>Rio Grande 10</t>
  </si>
  <si>
    <t>Porto Alegre 4</t>
  </si>
  <si>
    <t>Encantado 1</t>
  </si>
  <si>
    <t>Alvorada 1</t>
  </si>
  <si>
    <t>Santo Angelo 3</t>
  </si>
  <si>
    <t>Lagoa Vermelha 2</t>
  </si>
  <si>
    <t>Espumoso 1</t>
  </si>
  <si>
    <t>Girua 1</t>
  </si>
  <si>
    <t>Salto Do Jacui</t>
  </si>
  <si>
    <t>Dom Pedrito 1</t>
  </si>
  <si>
    <t>Videira 1</t>
  </si>
  <si>
    <t>S.Fran Paula 1- Merc</t>
  </si>
  <si>
    <t>Panambi 2</t>
  </si>
  <si>
    <t>Livramento 2</t>
  </si>
  <si>
    <t>Quarai 1</t>
  </si>
  <si>
    <t>Julio De Castilhos 1</t>
  </si>
  <si>
    <t>Gramado 1</t>
  </si>
  <si>
    <t>Igrejinha 1</t>
  </si>
  <si>
    <t>Cachoeira 4</t>
  </si>
  <si>
    <t>Serafina Correa 1</t>
  </si>
  <si>
    <t>Camaqua 3</t>
  </si>
  <si>
    <t>Rio Grande 7</t>
  </si>
  <si>
    <t>Santo Angelo 4</t>
  </si>
  <si>
    <t>Santa Cruz 5</t>
  </si>
  <si>
    <t>Jaguarao 2</t>
  </si>
  <si>
    <t>Pelotas 9</t>
  </si>
  <si>
    <t>Frederico 2</t>
  </si>
  <si>
    <t>Santa Maria 9 - Hosp</t>
  </si>
  <si>
    <t>Bal. Camboriu 1</t>
  </si>
  <si>
    <t>Camboriu 1</t>
  </si>
  <si>
    <t>Santa Cruz 6</t>
  </si>
  <si>
    <t>Guaiba 3</t>
  </si>
  <si>
    <t>Garibaldi 1</t>
  </si>
  <si>
    <t>Chapeco 5</t>
  </si>
  <si>
    <t>Maravilha 1</t>
  </si>
  <si>
    <t>Santa Maria 10</t>
  </si>
  <si>
    <t>Cruz Alta 4</t>
  </si>
  <si>
    <t>Venancio Aires 2</t>
  </si>
  <si>
    <t>Arroio Do Meio 1</t>
  </si>
  <si>
    <t>Rio Grande 9</t>
  </si>
  <si>
    <t>Sao Leopoldo 1</t>
  </si>
  <si>
    <t>Bento Goncalves 2</t>
  </si>
  <si>
    <t>Porto Alegre 8</t>
  </si>
  <si>
    <t>Cacador 1</t>
  </si>
  <si>
    <t>Cacador 2</t>
  </si>
  <si>
    <t>Sananduva 1</t>
  </si>
  <si>
    <t>S. Jose Do Norte 1</t>
  </si>
  <si>
    <t>Caxias 9</t>
  </si>
  <si>
    <t>Flores Da Cunha 2</t>
  </si>
  <si>
    <t>Carazinho 4</t>
  </si>
  <si>
    <t>Palmeira 3</t>
  </si>
  <si>
    <t>Uruguaiana 4</t>
  </si>
  <si>
    <t>Porto Alegre 9</t>
  </si>
  <si>
    <t>Porto Alegre 10</t>
  </si>
  <si>
    <t>Rio Pardo 2</t>
  </si>
  <si>
    <t>Sao Borja 3</t>
  </si>
  <si>
    <t>Tapes 2</t>
  </si>
  <si>
    <t>Antonio Prado</t>
  </si>
  <si>
    <t>Julio De Castilhos 2</t>
  </si>
  <si>
    <t>Caxias 11 - Shop</t>
  </si>
  <si>
    <t>Caxias 12</t>
  </si>
  <si>
    <t>Novo Hamburgo 1</t>
  </si>
  <si>
    <t>Caxias 13</t>
  </si>
  <si>
    <t>Rio Grande 11</t>
  </si>
  <si>
    <t>Sao Sepe 1</t>
  </si>
  <si>
    <t>Cacapava do Sul 1</t>
  </si>
  <si>
    <t>Triunfo 1</t>
  </si>
  <si>
    <t>Cachoeira 5</t>
  </si>
  <si>
    <t>Vacaria 5</t>
  </si>
  <si>
    <t>Sao Borja 4</t>
  </si>
  <si>
    <t>Bal. Camboriu 2</t>
  </si>
  <si>
    <t>Bento Goncalves 3</t>
  </si>
  <si>
    <t>Sao Leopoldo 2</t>
  </si>
  <si>
    <t>Taquari 1</t>
  </si>
  <si>
    <t>Esteio 2</t>
  </si>
  <si>
    <t>Marau 3</t>
  </si>
  <si>
    <t>S. Francisco Assis</t>
  </si>
  <si>
    <t>Santa Maria 11</t>
  </si>
  <si>
    <t>Sapiranga 2</t>
  </si>
  <si>
    <t>Candelaria 2</t>
  </si>
  <si>
    <t>Taquari 2</t>
  </si>
  <si>
    <t>Nova Petropolis 1</t>
  </si>
  <si>
    <t>Gravatai 1</t>
  </si>
  <si>
    <t>Gravatai 2</t>
  </si>
  <si>
    <t>Caxias 63</t>
  </si>
  <si>
    <t>Dois Irmaos 1</t>
  </si>
  <si>
    <t>Montenegro 2</t>
  </si>
  <si>
    <t>Santa Maria 12</t>
  </si>
  <si>
    <t>Livramento 3</t>
  </si>
  <si>
    <t>Gramado 2</t>
  </si>
  <si>
    <t>Eldorado Do Sul 1</t>
  </si>
  <si>
    <t>Encruzilhada Do Sul 1</t>
  </si>
  <si>
    <t>Estancia Velha 1</t>
  </si>
  <si>
    <t>Taquara 3</t>
  </si>
  <si>
    <t>Canela 2</t>
  </si>
  <si>
    <t>Garibaldi 2</t>
  </si>
  <si>
    <t>MP - Passo Fundo 2</t>
  </si>
  <si>
    <t>Santa Maria 13</t>
  </si>
  <si>
    <t>Sao Luiz Gonzaga 1</t>
  </si>
  <si>
    <t>Soledade 2</t>
  </si>
  <si>
    <t>Caxias 15</t>
  </si>
  <si>
    <t>Caxias 16</t>
  </si>
  <si>
    <t>Santa Maria 14</t>
  </si>
  <si>
    <t>Cruz Alta 5</t>
  </si>
  <si>
    <t>Gravatai 3</t>
  </si>
  <si>
    <t>S.Fran Paula 2</t>
  </si>
  <si>
    <t>Tramandai 2</t>
  </si>
  <si>
    <t>Sapucaia Sul 1- Merc</t>
  </si>
  <si>
    <t>Santa Maria 15</t>
  </si>
  <si>
    <t>PF - Boqueirao 2</t>
  </si>
  <si>
    <t>Entre Ijuis</t>
  </si>
  <si>
    <t>Estrela 2</t>
  </si>
  <si>
    <t>Santa Maria 17</t>
  </si>
  <si>
    <t>PF - Sao Cristovao 3</t>
  </si>
  <si>
    <t>Torres 2</t>
  </si>
  <si>
    <t>Novo Hamburgo 2</t>
  </si>
  <si>
    <t>Pelotas 11</t>
  </si>
  <si>
    <t>Canoas 2</t>
  </si>
  <si>
    <t>Sapucaia Sul 2</t>
  </si>
  <si>
    <t>Encantado 2</t>
  </si>
  <si>
    <t>Pelotas 12</t>
  </si>
  <si>
    <t>Rio Grande 13</t>
  </si>
  <si>
    <t>Veranopolis 2</t>
  </si>
  <si>
    <t>Santa Maria 19</t>
  </si>
  <si>
    <t>Joacaba 3</t>
  </si>
  <si>
    <t>Lajeado 4</t>
  </si>
  <si>
    <t>Bento Goncalves 4</t>
  </si>
  <si>
    <t>Bento Goncalves 5</t>
  </si>
  <si>
    <t>Caxias 17</t>
  </si>
  <si>
    <t>Bento Goncalves 6</t>
  </si>
  <si>
    <t>Caxias 18</t>
  </si>
  <si>
    <t>Caxias 19</t>
  </si>
  <si>
    <t>Vacaria 6</t>
  </si>
  <si>
    <t>Caxias 20</t>
  </si>
  <si>
    <t>Caxias 21 - Marcopolo</t>
  </si>
  <si>
    <t>Bento Goncalves 7</t>
  </si>
  <si>
    <t>Caxias 22</t>
  </si>
  <si>
    <t>Cachoeira 6</t>
  </si>
  <si>
    <t>Montenegro 3</t>
  </si>
  <si>
    <t>Farroupilha 2</t>
  </si>
  <si>
    <t>Herval D' Oeste 1</t>
  </si>
  <si>
    <t>Sao Leopoldo 4</t>
  </si>
  <si>
    <t>Caxias 23</t>
  </si>
  <si>
    <t>Porto Alegre 15</t>
  </si>
  <si>
    <t>Cachoeira 7</t>
  </si>
  <si>
    <t>Panambi 3</t>
  </si>
  <si>
    <t>Viamao 4</t>
  </si>
  <si>
    <t>Santa Maria 16</t>
  </si>
  <si>
    <t>Sapiranga 3</t>
  </si>
  <si>
    <t>Parobe 2</t>
  </si>
  <si>
    <t>PF - Vera Cruz 2</t>
  </si>
  <si>
    <t>Rio Grande 15</t>
  </si>
  <si>
    <t>Lajeado 5</t>
  </si>
  <si>
    <t>Vacaria 9</t>
  </si>
  <si>
    <t>Bage 3</t>
  </si>
  <si>
    <t>Rio Grande 14</t>
  </si>
  <si>
    <t>Santa Maria 21</t>
  </si>
  <si>
    <t>Santa Maria 22</t>
  </si>
  <si>
    <t>Arroio Grande 2</t>
  </si>
  <si>
    <t>Venancio Aires 3</t>
  </si>
  <si>
    <t>Livramento 4</t>
  </si>
  <si>
    <t>Bage 4</t>
  </si>
  <si>
    <t>Bage 5</t>
  </si>
  <si>
    <t>Esteio 3</t>
  </si>
  <si>
    <t>PF - Boqueirao 3</t>
  </si>
  <si>
    <t>Livramento 6</t>
  </si>
  <si>
    <t>Caxias 24</t>
  </si>
  <si>
    <t>Gravatai 4</t>
  </si>
  <si>
    <t>Ibiruba 2</t>
  </si>
  <si>
    <t>Santa Cruz 7</t>
  </si>
  <si>
    <t>Santa Cruz 8</t>
  </si>
  <si>
    <t>Sao Borja 5</t>
  </si>
  <si>
    <t>Uruguaiana 6</t>
  </si>
  <si>
    <t>Xangri - La 1 - Merc</t>
  </si>
  <si>
    <t>Capao Da Canoa 4</t>
  </si>
  <si>
    <t>Farroupilha 3</t>
  </si>
  <si>
    <t>Santa Cruz 9</t>
  </si>
  <si>
    <t>Teutonia 2</t>
  </si>
  <si>
    <t>Lajeado 6</t>
  </si>
  <si>
    <t>Uruguaiana 7</t>
  </si>
  <si>
    <t>Novo Hamburgo 22</t>
  </si>
  <si>
    <t>Garibaldi 3</t>
  </si>
  <si>
    <t>Campo Bom 1</t>
  </si>
  <si>
    <t>Caxias 25</t>
  </si>
  <si>
    <t>Cruz Alta 6</t>
  </si>
  <si>
    <t>Santa Maria 24</t>
  </si>
  <si>
    <t>Carlos Barbosa 2</t>
  </si>
  <si>
    <t>Getulio Vargas 2</t>
  </si>
  <si>
    <t>Uruguaiana 8</t>
  </si>
  <si>
    <t>Caxias 27</t>
  </si>
  <si>
    <t>Venancio Aires 4</t>
  </si>
  <si>
    <t>Cangucu 3</t>
  </si>
  <si>
    <t>Camaqua 4</t>
  </si>
  <si>
    <t>Ivoti 2</t>
  </si>
  <si>
    <t>Girua 2</t>
  </si>
  <si>
    <t>Pelotas 15</t>
  </si>
  <si>
    <t>Vacaria 7</t>
  </si>
  <si>
    <t>Caxias 32</t>
  </si>
  <si>
    <t>Camaqua 5</t>
  </si>
  <si>
    <t>Campo Bom 2</t>
  </si>
  <si>
    <t>Carazinho 7</t>
  </si>
  <si>
    <t>Caxias 30</t>
  </si>
  <si>
    <t>Estancia Velha 2</t>
  </si>
  <si>
    <t>Osorio 1</t>
  </si>
  <si>
    <t>Santiago 2</t>
  </si>
  <si>
    <t>Bento Goncalves 8</t>
  </si>
  <si>
    <t>Sao Gabriel 3</t>
  </si>
  <si>
    <t>Portao 1</t>
  </si>
  <si>
    <t>Sao Gabriel 4</t>
  </si>
  <si>
    <t>Cruz Alta 7</t>
  </si>
  <si>
    <t>Porto Alegre 13</t>
  </si>
  <si>
    <t>Porto Alegre 14</t>
  </si>
  <si>
    <t>Canoas 5</t>
  </si>
  <si>
    <t>Guaiba 4</t>
  </si>
  <si>
    <t>PF - Sao Jose</t>
  </si>
  <si>
    <t>Pelotas 18</t>
  </si>
  <si>
    <t>Caxias 31</t>
  </si>
  <si>
    <t>Sao Leopoldo 5</t>
  </si>
  <si>
    <t>Alvorada 2</t>
  </si>
  <si>
    <t>Canoas 4</t>
  </si>
  <si>
    <t>Canoas 6</t>
  </si>
  <si>
    <t>Porto Alegre 16</t>
  </si>
  <si>
    <t>Porto Alegre 18</t>
  </si>
  <si>
    <t>Porto Alegre 19</t>
  </si>
  <si>
    <t>Porto Alegre 20</t>
  </si>
  <si>
    <t>Porto Alegre 21</t>
  </si>
  <si>
    <t>Guaiba 5</t>
  </si>
  <si>
    <t>Guaiba 6</t>
  </si>
  <si>
    <t>Porto Alegre 22</t>
  </si>
  <si>
    <t>Gravatai 6</t>
  </si>
  <si>
    <t>Santa Maria 23</t>
  </si>
  <si>
    <t>Pelotas 20</t>
  </si>
  <si>
    <t>Porto Alegre 23</t>
  </si>
  <si>
    <t>Santa Maria 26</t>
  </si>
  <si>
    <t>Sao Leopoldo 6</t>
  </si>
  <si>
    <t>Sao Leopoldo 7</t>
  </si>
  <si>
    <t>Santa Maria 27</t>
  </si>
  <si>
    <t>Alegrete 3</t>
  </si>
  <si>
    <t>Canoas 8</t>
  </si>
  <si>
    <t>Gravatai 7</t>
  </si>
  <si>
    <t>Guaiba 7</t>
  </si>
  <si>
    <t>PF - Santa Maria</t>
  </si>
  <si>
    <t>PF - Loja Modelo</t>
  </si>
  <si>
    <t>Porto Alegre 27</t>
  </si>
  <si>
    <t>Canoas 9 - Hosp</t>
  </si>
  <si>
    <t>Caxias 35</t>
  </si>
  <si>
    <t>Quarai 2</t>
  </si>
  <si>
    <t>Santa Cruz 11</t>
  </si>
  <si>
    <t>Sao Marcos 2</t>
  </si>
  <si>
    <t>Florianopolis 1</t>
  </si>
  <si>
    <t>Canoas 10</t>
  </si>
  <si>
    <t>Caxias 37 - Gal</t>
  </si>
  <si>
    <t>Capao Da Canoa 6</t>
  </si>
  <si>
    <t>Porto Alegre 29</t>
  </si>
  <si>
    <t>Florianopolis 2</t>
  </si>
  <si>
    <t>Novo Hamburgo 5</t>
  </si>
  <si>
    <t>Sao Leopoldo 8</t>
  </si>
  <si>
    <t>Palhoca 1</t>
  </si>
  <si>
    <t>Santo Angelo 5</t>
  </si>
  <si>
    <t>MP - Lages 2</t>
  </si>
  <si>
    <t>Torres 3</t>
  </si>
  <si>
    <t>Florianopolis 5</t>
  </si>
  <si>
    <t>Novo Hamburgo 6</t>
  </si>
  <si>
    <t>Tres De Maio 2</t>
  </si>
  <si>
    <t>Cachoeirinha 2</t>
  </si>
  <si>
    <t>Montenegro 4</t>
  </si>
  <si>
    <t>Porto Alegre 31</t>
  </si>
  <si>
    <t>Sao Leopoldo 10</t>
  </si>
  <si>
    <t>Rodrigo Ferreira</t>
  </si>
  <si>
    <t>Curitiba 2</t>
  </si>
  <si>
    <t>Palhoca 2</t>
  </si>
  <si>
    <t>Farroupilha 5</t>
  </si>
  <si>
    <t>Montenegro 5</t>
  </si>
  <si>
    <t>Tramandai 3</t>
  </si>
  <si>
    <t>Xangri - La 2</t>
  </si>
  <si>
    <t>Farroupilha 6</t>
  </si>
  <si>
    <t>Viamao 5</t>
  </si>
  <si>
    <t>Porto Alegre 33</t>
  </si>
  <si>
    <t>Garopaba 1</t>
  </si>
  <si>
    <t>Farroupilha 7</t>
  </si>
  <si>
    <t>Canoas 11 - Shop</t>
  </si>
  <si>
    <t>Porto Alegre 34-Shop</t>
  </si>
  <si>
    <t>Porto Alegre 35</t>
  </si>
  <si>
    <t>Porto Alegre 36</t>
  </si>
  <si>
    <t>Florianopolis 6</t>
  </si>
  <si>
    <t>Florianopolis 7</t>
  </si>
  <si>
    <t>Itapema 1</t>
  </si>
  <si>
    <t>Novo Hamburgo 8</t>
  </si>
  <si>
    <t>Itapema 4</t>
  </si>
  <si>
    <t>Sao Jose 3</t>
  </si>
  <si>
    <t>Osorio 2</t>
  </si>
  <si>
    <t>Piratini 2</t>
  </si>
  <si>
    <t>Canoas 12</t>
  </si>
  <si>
    <t>Porto Alegre 38-Shop</t>
  </si>
  <si>
    <t>Campo Bom 3</t>
  </si>
  <si>
    <t>Lages 3</t>
  </si>
  <si>
    <t>Novo Hamburgo 11</t>
  </si>
  <si>
    <t>Sao Luiz Gonzaga 2</t>
  </si>
  <si>
    <t>Sao Borja 6</t>
  </si>
  <si>
    <t>Sao Lourenco 2</t>
  </si>
  <si>
    <t>Caxias 34</t>
  </si>
  <si>
    <t>Flores Da Cunha 3</t>
  </si>
  <si>
    <t>Caxias 39</t>
  </si>
  <si>
    <t>Caxias 40</t>
  </si>
  <si>
    <t>Sapiranga 4</t>
  </si>
  <si>
    <t>Imbe 1</t>
  </si>
  <si>
    <t>Cachoeirinha 4</t>
  </si>
  <si>
    <t>Canoas 13</t>
  </si>
  <si>
    <t>Novo Hamburgo 9</t>
  </si>
  <si>
    <t>Santa Maria 29</t>
  </si>
  <si>
    <t>Santiago 3</t>
  </si>
  <si>
    <t>Tres Coroas 2</t>
  </si>
  <si>
    <t>Canoas 14</t>
  </si>
  <si>
    <t>Caxias 43</t>
  </si>
  <si>
    <t>Ibiruba 3</t>
  </si>
  <si>
    <t>Nova Santa Rita 1</t>
  </si>
  <si>
    <t>Rosario do Sul 2</t>
  </si>
  <si>
    <t>Uruguaiana 9</t>
  </si>
  <si>
    <t>Caxias 41</t>
  </si>
  <si>
    <t>Gramado 3</t>
  </si>
  <si>
    <t>Porto Alegre 41</t>
  </si>
  <si>
    <t>Santa Maria 28- Shop</t>
  </si>
  <si>
    <t>Santa Maria 30</t>
  </si>
  <si>
    <t>Pelotas 21</t>
  </si>
  <si>
    <t>Porto Alegre 42</t>
  </si>
  <si>
    <t>Igrejinha 2</t>
  </si>
  <si>
    <t>Itaqui 2</t>
  </si>
  <si>
    <t>Canoas 15</t>
  </si>
  <si>
    <t>Videira 2</t>
  </si>
  <si>
    <t>Venancio Aires 6</t>
  </si>
  <si>
    <t>MP - Pelotas 2</t>
  </si>
  <si>
    <t>Porto Alegre 50</t>
  </si>
  <si>
    <t>Porto Alegre 45</t>
  </si>
  <si>
    <t>Porto Alegre 46</t>
  </si>
  <si>
    <t>Biguacu</t>
  </si>
  <si>
    <t>Sto Amaro Imperatriz 1</t>
  </si>
  <si>
    <t>Caxias 46</t>
  </si>
  <si>
    <t>Gravatai 8</t>
  </si>
  <si>
    <t>Caxias 42</t>
  </si>
  <si>
    <t>Porto Alegre 49</t>
  </si>
  <si>
    <t>Novo Hamburgo 10</t>
  </si>
  <si>
    <t>Estancia Velha 3</t>
  </si>
  <si>
    <t>Osorio 4</t>
  </si>
  <si>
    <t>MP - Marau</t>
  </si>
  <si>
    <t>Cachoeirinha 5</t>
  </si>
  <si>
    <t>Porto Alegre 51</t>
  </si>
  <si>
    <t>Canela 3</t>
  </si>
  <si>
    <t>Arroio do Sal 1</t>
  </si>
  <si>
    <t>Porto Alegre 52</t>
  </si>
  <si>
    <t>Porto Alegre 53</t>
  </si>
  <si>
    <t>Sao Leopoldo 13</t>
  </si>
  <si>
    <t>Tramandai 5</t>
  </si>
  <si>
    <t>Sao Jose 4</t>
  </si>
  <si>
    <t>Guaiba 9</t>
  </si>
  <si>
    <t>Livramento 7</t>
  </si>
  <si>
    <t>Caxias 48</t>
  </si>
  <si>
    <t>Horizontina 2</t>
  </si>
  <si>
    <t>Florianopolis 9</t>
  </si>
  <si>
    <t>Cachoeirinha 6</t>
  </si>
  <si>
    <t>Torres 4</t>
  </si>
  <si>
    <t>Estancia Velha 6</t>
  </si>
  <si>
    <t>Santa Maria 34</t>
  </si>
  <si>
    <t>Teutonia 3</t>
  </si>
  <si>
    <t>Florianopolis 10</t>
  </si>
  <si>
    <t>Sao Jose 5</t>
  </si>
  <si>
    <t>Campo Bom 4</t>
  </si>
  <si>
    <t>Livramento 8</t>
  </si>
  <si>
    <t>Torres 5</t>
  </si>
  <si>
    <t>Sapucaia Sul 5</t>
  </si>
  <si>
    <t>Cacapava do Sul 2</t>
  </si>
  <si>
    <t>Canoas 17</t>
  </si>
  <si>
    <t>Estancia Velha 5</t>
  </si>
  <si>
    <t>Porto Alegre 57</t>
  </si>
  <si>
    <t>Porto Alegre 58</t>
  </si>
  <si>
    <t>Butia 1</t>
  </si>
  <si>
    <t>Florianopolis 11</t>
  </si>
  <si>
    <t>Cachoeirinha 7</t>
  </si>
  <si>
    <t>Porto Alegre 61</t>
  </si>
  <si>
    <t>Tramandai 4</t>
  </si>
  <si>
    <t>Restinga Seca</t>
  </si>
  <si>
    <t>Venancio Aires 8</t>
  </si>
  <si>
    <t>Viamao 6</t>
  </si>
  <si>
    <t>Panambi 4</t>
  </si>
  <si>
    <t>Santa Maria 36</t>
  </si>
  <si>
    <t>Santa Maria 38</t>
  </si>
  <si>
    <t>Cangucu 4</t>
  </si>
  <si>
    <t>Cruz Alta 8</t>
  </si>
  <si>
    <t>Sto Ant Patrulha 1</t>
  </si>
  <si>
    <t>Camboriu 2</t>
  </si>
  <si>
    <t>Novo Hamburgo 13</t>
  </si>
  <si>
    <t>PF - Shopping S.Crist</t>
  </si>
  <si>
    <t>Porto Alegre 59</t>
  </si>
  <si>
    <t>Florianopolis 12</t>
  </si>
  <si>
    <t>Tres de Maio 3</t>
  </si>
  <si>
    <t>Porto Alegre 55</t>
  </si>
  <si>
    <t>Santa Maria 37</t>
  </si>
  <si>
    <t>Porto Alegre 56</t>
  </si>
  <si>
    <t>Porto Alegre 62</t>
  </si>
  <si>
    <t>Taquara 5</t>
  </si>
  <si>
    <t>Pelotas 16</t>
  </si>
  <si>
    <t>Triunfo 2</t>
  </si>
  <si>
    <t>Porto Alegre 64</t>
  </si>
  <si>
    <t>Porto Alegre 63</t>
  </si>
  <si>
    <t>Porto Alegre 30</t>
  </si>
  <si>
    <t>Pelotas 23</t>
  </si>
  <si>
    <t>S. Jose Do Norte 2</t>
  </si>
  <si>
    <t>Tupancireta 2</t>
  </si>
  <si>
    <t>Sto Ant Patrulha 2</t>
  </si>
  <si>
    <t>Caxias 49 - Neobus</t>
  </si>
  <si>
    <t>Montenegro 6</t>
  </si>
  <si>
    <t>Dois Vizinhos 1</t>
  </si>
  <si>
    <t>Francisco Beltrao 1</t>
  </si>
  <si>
    <t>Uruguaiana 5</t>
  </si>
  <si>
    <t>Sombrio 1</t>
  </si>
  <si>
    <t>Porto Alegre 65</t>
  </si>
  <si>
    <t>Porto Alegre 66</t>
  </si>
  <si>
    <t>PF - Dez de Abril</t>
  </si>
  <si>
    <t>Gravatai 9</t>
  </si>
  <si>
    <t>Guaira</t>
  </si>
  <si>
    <t>Cianorte 1</t>
  </si>
  <si>
    <t>Arapongas 1</t>
  </si>
  <si>
    <t>Ampere</t>
  </si>
  <si>
    <t>Francisco Beltrao 2</t>
  </si>
  <si>
    <t>Canoas 20</t>
  </si>
  <si>
    <t>Esteio 4</t>
  </si>
  <si>
    <t>Tapejara 2</t>
  </si>
  <si>
    <t>Apucarana 1</t>
  </si>
  <si>
    <t>Campo Mourao 1</t>
  </si>
  <si>
    <t>Sarandi 1 - PR</t>
  </si>
  <si>
    <t>Pinhao</t>
  </si>
  <si>
    <t>Quedas do Iguacu</t>
  </si>
  <si>
    <t>Sapucaia Sul 6</t>
  </si>
  <si>
    <t>Dois Vizinhos 2</t>
  </si>
  <si>
    <t>Canoas 21</t>
  </si>
  <si>
    <t>Cianorte 2</t>
  </si>
  <si>
    <t>Caxias 50</t>
  </si>
  <si>
    <t>Carazinho 6</t>
  </si>
  <si>
    <t>Sarandi 2</t>
  </si>
  <si>
    <t>Cacapava do Sul 3</t>
  </si>
  <si>
    <t>Apucarana 3</t>
  </si>
  <si>
    <t>Canoinhas 1</t>
  </si>
  <si>
    <t>Apucarana 2</t>
  </si>
  <si>
    <t>Apucarana 4</t>
  </si>
  <si>
    <t>Cascavel 1</t>
  </si>
  <si>
    <t>Esteio 5</t>
  </si>
  <si>
    <t>Caxias 52</t>
  </si>
  <si>
    <t>Marialva 1</t>
  </si>
  <si>
    <t>Maringa 2</t>
  </si>
  <si>
    <t>Maringa 3</t>
  </si>
  <si>
    <t>Caxias 53 - Stock</t>
  </si>
  <si>
    <t>Cascavel 2</t>
  </si>
  <si>
    <t>Lajeado 7</t>
  </si>
  <si>
    <t>Vacaria 8</t>
  </si>
  <si>
    <t>Soledade 4</t>
  </si>
  <si>
    <t>Balneario Pinhal</t>
  </si>
  <si>
    <t>Jandaia do Sul 1</t>
  </si>
  <si>
    <t>Sao Leopoldo 16</t>
  </si>
  <si>
    <t>Dom Pedrito 2</t>
  </si>
  <si>
    <t>Caxias 54</t>
  </si>
  <si>
    <t>Cianorte 3</t>
  </si>
  <si>
    <t>Paicandu</t>
  </si>
  <si>
    <t>Novo Hamburgo 15</t>
  </si>
  <si>
    <t>Chapeco 4</t>
  </si>
  <si>
    <t>Ijui 8</t>
  </si>
  <si>
    <t>Porto Alegre 73</t>
  </si>
  <si>
    <t>Canoas 22 - Stock</t>
  </si>
  <si>
    <t>Gravatai 13 - Stock</t>
  </si>
  <si>
    <t>Gravatai 12</t>
  </si>
  <si>
    <t>Frederico 3</t>
  </si>
  <si>
    <t>Guaiba 10</t>
  </si>
  <si>
    <t>Pelotas 27 - Stock</t>
  </si>
  <si>
    <t>Nova Esperanca 1</t>
  </si>
  <si>
    <t>Sarandi 2 - PR</t>
  </si>
  <si>
    <t>Maringa 6</t>
  </si>
  <si>
    <t>Londrina 1</t>
  </si>
  <si>
    <t>Cascavel 3</t>
  </si>
  <si>
    <t>Porto Alegre 75</t>
  </si>
  <si>
    <t>Toledo 1</t>
  </si>
  <si>
    <t>Itajaí 1</t>
  </si>
  <si>
    <t>Porto Alegre 74</t>
  </si>
  <si>
    <t>Porto Alegre 71</t>
  </si>
  <si>
    <t>Assis Chateaubriand 1</t>
  </si>
  <si>
    <t>Dionisio Cerqueira</t>
  </si>
  <si>
    <t>Canoas 25</t>
  </si>
  <si>
    <t>Canoas 24</t>
  </si>
  <si>
    <t>Santa Maria 39</t>
  </si>
  <si>
    <t>Santo Angelo 7</t>
  </si>
  <si>
    <t>Florianopolis 13</t>
  </si>
  <si>
    <t>Chapeco 6</t>
  </si>
  <si>
    <t>Campo Mourao 2</t>
  </si>
  <si>
    <t>Marechal Candido Rondon 1</t>
  </si>
  <si>
    <t>Viamao 7</t>
  </si>
  <si>
    <t>Erechim 1</t>
  </si>
  <si>
    <t>Canoas 26</t>
  </si>
  <si>
    <t>Toledo 2</t>
  </si>
  <si>
    <t>Pelotas 29</t>
  </si>
  <si>
    <t>Santa Cruz 13</t>
  </si>
  <si>
    <t>Esteio 6</t>
  </si>
  <si>
    <t>Canela 4</t>
  </si>
  <si>
    <t>Novo Hamburgo 17</t>
  </si>
  <si>
    <t>Novo Hamburgo 16</t>
  </si>
  <si>
    <t>Porto Alegre 76</t>
  </si>
  <si>
    <t>Porto Alegre 77</t>
  </si>
  <si>
    <t>Canoas 27</t>
  </si>
  <si>
    <t>Rio Grande 16</t>
  </si>
  <si>
    <t>Itajaí 2</t>
  </si>
  <si>
    <t>Porto Alegre 72 - Hosp</t>
  </si>
  <si>
    <t>Torres 7 - Merc</t>
  </si>
  <si>
    <t>Joinville 2</t>
  </si>
  <si>
    <t>Caxias 56</t>
  </si>
  <si>
    <t>Viamao 9</t>
  </si>
  <si>
    <t>Nova Petropolis 2</t>
  </si>
  <si>
    <t>Videira 3</t>
  </si>
  <si>
    <t>Alvorada 7</t>
  </si>
  <si>
    <t>Parobe 3</t>
  </si>
  <si>
    <t>Canoas 28 - Merc</t>
  </si>
  <si>
    <t>Caxias 57</t>
  </si>
  <si>
    <t>Joinville 3</t>
  </si>
  <si>
    <t>Brusque 1</t>
  </si>
  <si>
    <t>Canoas 23</t>
  </si>
  <si>
    <t>Estancia Velha 7</t>
  </si>
  <si>
    <t>Capao Da Canoa 8</t>
  </si>
  <si>
    <t>Torres 8</t>
  </si>
  <si>
    <t>Itajaí 3</t>
  </si>
  <si>
    <t>Blumenau 1</t>
  </si>
  <si>
    <t>Maringa 5</t>
  </si>
  <si>
    <t>Sao Leopoldo 17</t>
  </si>
  <si>
    <t>Carazinho 8</t>
  </si>
  <si>
    <t>Porto Alegre 78</t>
  </si>
  <si>
    <t>Blumenau 2</t>
  </si>
  <si>
    <t>Caxias 55</t>
  </si>
  <si>
    <t>Caxias 58</t>
  </si>
  <si>
    <t>Gravatai 14</t>
  </si>
  <si>
    <t>PF - Paissandu</t>
  </si>
  <si>
    <t>Porto Alegre 80</t>
  </si>
  <si>
    <t>Porto Alegre 81</t>
  </si>
  <si>
    <t>Porto Alegre 82</t>
  </si>
  <si>
    <t>Porto Alegre 83</t>
  </si>
  <si>
    <t>Porto Alegre 84</t>
  </si>
  <si>
    <t>Carazinho 9</t>
  </si>
  <si>
    <t>Cachoeirinha 8</t>
  </si>
  <si>
    <t>Capao Da Canoa 9</t>
  </si>
  <si>
    <t>Toledo 4</t>
  </si>
  <si>
    <t>Blumenau 5</t>
  </si>
  <si>
    <t>Indaial 1</t>
  </si>
  <si>
    <t>Maravilha 2</t>
  </si>
  <si>
    <t>Itajaí 4</t>
  </si>
  <si>
    <t>Xangri - La 4 - Merc</t>
  </si>
  <si>
    <t>Brusque 2</t>
  </si>
  <si>
    <t>Sapucaia Sul 7</t>
  </si>
  <si>
    <t>Caxias 59</t>
  </si>
  <si>
    <t>Loanda 1</t>
  </si>
  <si>
    <t>Marau 4</t>
  </si>
  <si>
    <t>Porto Alegre 85</t>
  </si>
  <si>
    <t>Porto Alegre 86</t>
  </si>
  <si>
    <t>Livramento 9</t>
  </si>
  <si>
    <t>Itajaí 5</t>
  </si>
  <si>
    <t>Paranavaí 1</t>
  </si>
  <si>
    <t>Butia 2</t>
  </si>
  <si>
    <t>Caxias 60</t>
  </si>
  <si>
    <t>Livramento 11</t>
  </si>
  <si>
    <t>Maringa 7</t>
  </si>
  <si>
    <t>Cacador 3</t>
  </si>
  <si>
    <t>Sapucaia Sul 8</t>
  </si>
  <si>
    <t>Sao Leopoldo 18</t>
  </si>
  <si>
    <t>Blumenau 4</t>
  </si>
  <si>
    <t>Porto Alegre 87</t>
  </si>
  <si>
    <t>Porto Alegre 88</t>
  </si>
  <si>
    <t>Alvorada 9</t>
  </si>
  <si>
    <t>Igrejinha 3</t>
  </si>
  <si>
    <t>Porto Alegre 89</t>
  </si>
  <si>
    <t>Portao 2</t>
  </si>
  <si>
    <t>Concordia 3</t>
  </si>
  <si>
    <t>Bento Goncalves 10</t>
  </si>
  <si>
    <t>Imbe 2</t>
  </si>
  <si>
    <t>Bento Goncalves 12</t>
  </si>
  <si>
    <t>Alvorada 10</t>
  </si>
  <si>
    <t>Santa Maria 40</t>
  </si>
  <si>
    <t>Braco do Norte 1</t>
  </si>
  <si>
    <t>Chapeco 8</t>
  </si>
  <si>
    <t>Timbo</t>
  </si>
  <si>
    <t>Lajeado 8</t>
  </si>
  <si>
    <t>Içara 1</t>
  </si>
  <si>
    <t>Arapongas 2</t>
  </si>
  <si>
    <t>Maringa 8</t>
  </si>
  <si>
    <t>Navegantes 3</t>
  </si>
  <si>
    <t>Porto Alegre 90</t>
  </si>
  <si>
    <t>Sapiranga 6</t>
  </si>
  <si>
    <t>Londrina 2</t>
  </si>
  <si>
    <t>Guaramirim 2</t>
  </si>
  <si>
    <t>Xangri - La 5 - Merc</t>
  </si>
  <si>
    <t>Nao Me Toque 2</t>
  </si>
  <si>
    <t>Livramento 10</t>
  </si>
  <si>
    <t>Porto Alegre 91</t>
  </si>
  <si>
    <t>Bento Goncalves 11</t>
  </si>
  <si>
    <t>Lajeado 9</t>
  </si>
  <si>
    <t>Bento Goncalves 13</t>
  </si>
  <si>
    <t>Jaragua do Sul 1</t>
  </si>
  <si>
    <t>Jaragua do Sul 2</t>
  </si>
  <si>
    <t>Capao Da Canoa 10</t>
  </si>
  <si>
    <t>Porto Alegre 92</t>
  </si>
  <si>
    <t>Blumenau 6</t>
  </si>
  <si>
    <t>Viamao 11</t>
  </si>
  <si>
    <t>Colorado - PR</t>
  </si>
  <si>
    <t>Nova Prata 3</t>
  </si>
  <si>
    <t>Chapeco 9</t>
  </si>
  <si>
    <t>Cascavel 4</t>
  </si>
  <si>
    <t>Imbe 3</t>
  </si>
  <si>
    <t>Porto Alegre 93</t>
  </si>
  <si>
    <t>Rio Grande 17</t>
  </si>
  <si>
    <t>Maringa 4</t>
  </si>
  <si>
    <t>Arapongas 3</t>
  </si>
  <si>
    <t>Cambé 1</t>
  </si>
  <si>
    <t>Londrina 3</t>
  </si>
  <si>
    <t>Londrina 4</t>
  </si>
  <si>
    <t>Londrina 5</t>
  </si>
  <si>
    <t>Eldorado do Sul 2</t>
  </si>
  <si>
    <t>Erechim 4</t>
  </si>
  <si>
    <t>Porto Alegre 94</t>
  </si>
  <si>
    <t>Guaramirim 1</t>
  </si>
  <si>
    <t>Imbe 4</t>
  </si>
  <si>
    <t>Porto Alegre 95</t>
  </si>
  <si>
    <t>Santa Maria 41</t>
  </si>
  <si>
    <t>Santa Rosa 4</t>
  </si>
  <si>
    <t>Blumenau 3</t>
  </si>
  <si>
    <t>Canoas 30</t>
  </si>
  <si>
    <t>Alegrete 6</t>
  </si>
  <si>
    <t>Espumoso 2</t>
  </si>
  <si>
    <t>Taquara 6</t>
  </si>
  <si>
    <t>Taquara 7</t>
  </si>
  <si>
    <t>Toledo 3</t>
  </si>
  <si>
    <t>Erechim 3</t>
  </si>
  <si>
    <t>Cambé 2</t>
  </si>
  <si>
    <t>Marau 6</t>
  </si>
  <si>
    <t>Porto Alegre 96</t>
  </si>
  <si>
    <t>Paranavaí 3</t>
  </si>
  <si>
    <t>Alegrete 5</t>
  </si>
  <si>
    <t>Encantado 3</t>
  </si>
  <si>
    <t>Marau 5</t>
  </si>
  <si>
    <t>Marialva 2</t>
  </si>
  <si>
    <t>Londrina 6</t>
  </si>
  <si>
    <t>Porto Alegre 97</t>
  </si>
  <si>
    <t>Herval D' Oeste 2</t>
  </si>
  <si>
    <t>Novo Hamburgo 18</t>
  </si>
  <si>
    <t>Maringa 10</t>
  </si>
  <si>
    <t>Paranavaí 2</t>
  </si>
  <si>
    <t>Cambé 3</t>
  </si>
  <si>
    <t>Porto Alegre 98</t>
  </si>
  <si>
    <t>Londrina 7</t>
  </si>
  <si>
    <t>Erechim 5</t>
  </si>
  <si>
    <t>Tres Coroas 3</t>
  </si>
  <si>
    <t>Santa Maria 42</t>
  </si>
  <si>
    <t>Viamao 12</t>
  </si>
  <si>
    <t>Navegantes 1</t>
  </si>
  <si>
    <t>Maringa 11</t>
  </si>
  <si>
    <t>Caxias 64</t>
  </si>
  <si>
    <t>Dois Irmaos 2</t>
  </si>
  <si>
    <t>Eldorado do Sul 3</t>
  </si>
  <si>
    <t>Itapema 3</t>
  </si>
  <si>
    <t>Sao Jose 6</t>
  </si>
  <si>
    <t>Arroio do Sal 2</t>
  </si>
  <si>
    <t>Porto Alegre 100</t>
  </si>
  <si>
    <t>Porto Alegre 101</t>
  </si>
  <si>
    <t>Gramado 4</t>
  </si>
  <si>
    <t>Rio Grande 19</t>
  </si>
  <si>
    <t>Uruguaiana 12</t>
  </si>
  <si>
    <t>Sarandi 4 - PR</t>
  </si>
  <si>
    <t>Pelotas 30</t>
  </si>
  <si>
    <t>Bal. Camboriu 3</t>
  </si>
  <si>
    <t>Guarapuava 1</t>
  </si>
  <si>
    <t>Foz do Iguacu 1</t>
  </si>
  <si>
    <t>Foz do Iguacu 2</t>
  </si>
  <si>
    <t>Foz do Iguacu 3</t>
  </si>
  <si>
    <t>Florianopolis 14</t>
  </si>
  <si>
    <t>Porto Alegre 105</t>
  </si>
  <si>
    <t>Tijucas 1</t>
  </si>
  <si>
    <t>Maringa 12</t>
  </si>
  <si>
    <t>Porto Alegre 102</t>
  </si>
  <si>
    <t>Porto Alegre 103</t>
  </si>
  <si>
    <t>Flores Da Cunha 4</t>
  </si>
  <si>
    <t>Novo Hamburgo 19</t>
  </si>
  <si>
    <t>Porto Alegre 104</t>
  </si>
  <si>
    <t>Porto Alegre 107</t>
  </si>
  <si>
    <t>Sapucaia Sul 9</t>
  </si>
  <si>
    <t>Uruguaiana 13</t>
  </si>
  <si>
    <t>Cascavel 5</t>
  </si>
  <si>
    <t>Guapore 2</t>
  </si>
  <si>
    <t>Porto Alegre 108</t>
  </si>
  <si>
    <t>Apucarana 5</t>
  </si>
  <si>
    <t>Esteio 9</t>
  </si>
  <si>
    <t>Frederico 4</t>
  </si>
  <si>
    <t>Novo Hamburgo 21</t>
  </si>
  <si>
    <t>Londrina 10</t>
  </si>
  <si>
    <t>Porto Alegre 106</t>
  </si>
  <si>
    <t>Veranopolis 3</t>
  </si>
  <si>
    <t>Canoas 31</t>
  </si>
  <si>
    <t>Palmares do Sul 2</t>
  </si>
  <si>
    <t>PF - UNA</t>
  </si>
  <si>
    <t>Pelotas 31</t>
  </si>
  <si>
    <t>Uruguaiana 14</t>
  </si>
  <si>
    <t>Apucarana 6</t>
  </si>
  <si>
    <t>Foz do Iguacu 4</t>
  </si>
  <si>
    <t>Foz do Iguacu 5</t>
  </si>
  <si>
    <t>Flores Da Cunha 5</t>
  </si>
  <si>
    <t>Cambé 4</t>
  </si>
  <si>
    <t>Caxias 65</t>
  </si>
  <si>
    <t>Sao Jeronimo 2</t>
  </si>
  <si>
    <t>Sao Joao Batista</t>
  </si>
  <si>
    <t>Santa Maria 43</t>
  </si>
  <si>
    <t>Criciuma 1</t>
  </si>
  <si>
    <t>Londrina 11</t>
  </si>
  <si>
    <t>Novo Hamburgo 23</t>
  </si>
  <si>
    <t>Alto Parana</t>
  </si>
  <si>
    <t>Rio Pardo 3</t>
  </si>
  <si>
    <t>Capao Da Canoa 11</t>
  </si>
  <si>
    <t>Gravatai 16</t>
  </si>
  <si>
    <t>Pelotas 32</t>
  </si>
  <si>
    <t>Londrina 12</t>
  </si>
  <si>
    <t>Nova Esperanca 2</t>
  </si>
  <si>
    <t>Santa Rosa 5</t>
  </si>
  <si>
    <t>Novo Hamburgo 25</t>
  </si>
  <si>
    <t>Bal. Camboriu 4</t>
  </si>
  <si>
    <t>Florianopolis 15</t>
  </si>
  <si>
    <t>Gramado 5</t>
  </si>
  <si>
    <t>Osorio 5</t>
  </si>
  <si>
    <t>Bento Goncalves 14</t>
  </si>
  <si>
    <t>Criciuma 4</t>
  </si>
  <si>
    <t>PF - Santa Marta</t>
  </si>
  <si>
    <t>Santa Cruz 14</t>
  </si>
  <si>
    <t>Taquari 3</t>
  </si>
  <si>
    <t>Caxias 67</t>
  </si>
  <si>
    <t>Criciuma 3</t>
  </si>
  <si>
    <t>Sao Sepe 2</t>
  </si>
  <si>
    <t>Cascavel 6</t>
  </si>
  <si>
    <t>Itapejara D'Oeste</t>
  </si>
  <si>
    <t>Francisco Beltrao 3</t>
  </si>
  <si>
    <t>Porto Alegre 110</t>
  </si>
  <si>
    <t>Londrina 18</t>
  </si>
  <si>
    <t>Novo Hamburgo 24</t>
  </si>
  <si>
    <t>Caxias 66</t>
  </si>
  <si>
    <t>Bela Vista do Paraiso</t>
  </si>
  <si>
    <t>Japura</t>
  </si>
  <si>
    <t>Sertanopolis</t>
  </si>
  <si>
    <t>Tapejara - PR</t>
  </si>
  <si>
    <t>Foz do Iguacu 6</t>
  </si>
  <si>
    <t>Gravatai 17</t>
  </si>
  <si>
    <t>Morro da Fumaca</t>
  </si>
  <si>
    <t>Caxias 68</t>
  </si>
  <si>
    <t>Porto Alegre 111</t>
  </si>
  <si>
    <t>Sarandi 3</t>
  </si>
  <si>
    <t>Içara 2</t>
  </si>
  <si>
    <t>Pirai do sul</t>
  </si>
  <si>
    <t>Maringa 13</t>
  </si>
  <si>
    <t>Porto Alegre 113</t>
  </si>
  <si>
    <t>Porto Alegre 112</t>
  </si>
  <si>
    <t>Porto Alegre 114</t>
  </si>
  <si>
    <t>Novo Hamburgo 27</t>
  </si>
  <si>
    <t>Vera Cruz 2</t>
  </si>
  <si>
    <t>Itajaí 6</t>
  </si>
  <si>
    <t>Londrina 13</t>
  </si>
  <si>
    <t>Rolandia 1</t>
  </si>
  <si>
    <t>Cambara</t>
  </si>
  <si>
    <t>Santa Cruz 15</t>
  </si>
  <si>
    <t>Maringa 18</t>
  </si>
  <si>
    <t>Viamao 13</t>
  </si>
  <si>
    <t>Londrina 17</t>
  </si>
  <si>
    <t>Brusque 3</t>
  </si>
  <si>
    <t>Sto Amaro Imperatriz 2</t>
  </si>
  <si>
    <t>Indaial 2</t>
  </si>
  <si>
    <t>Nova Santa Rita 2</t>
  </si>
  <si>
    <t>Livramento 12</t>
  </si>
  <si>
    <t>Maringa 14</t>
  </si>
  <si>
    <t>Brusque 4</t>
  </si>
  <si>
    <t>Arapongas 4</t>
  </si>
  <si>
    <t>Bage 6</t>
  </si>
  <si>
    <t>Guaiba 13</t>
  </si>
  <si>
    <t>PF - Uruguai 1</t>
  </si>
  <si>
    <t>Lages 5</t>
  </si>
  <si>
    <t>Umuarama 1</t>
  </si>
  <si>
    <t>Serafina Correa 2</t>
  </si>
  <si>
    <t>Apucarana 7</t>
  </si>
  <si>
    <t>Assis Chateaubriand 2</t>
  </si>
  <si>
    <t>Maringa 15</t>
  </si>
  <si>
    <t>Novo Hamburgo 26</t>
  </si>
  <si>
    <t>Cachoeirinha 9</t>
  </si>
  <si>
    <t>Canela 5</t>
  </si>
  <si>
    <t>Canoas 32</t>
  </si>
  <si>
    <t>Gramado 6</t>
  </si>
  <si>
    <t>Lajeado 10</t>
  </si>
  <si>
    <t>Sto Ant Patrulha 4</t>
  </si>
  <si>
    <t>Arroio Do Meio 2</t>
  </si>
  <si>
    <t>Sao Lourenco 3</t>
  </si>
  <si>
    <t>Criciuma 6</t>
  </si>
  <si>
    <t>Herval D' Oeste 3</t>
  </si>
  <si>
    <t>Igrejinha 4</t>
  </si>
  <si>
    <t>Cianorte 4</t>
  </si>
  <si>
    <t>Sao Joaquim</t>
  </si>
  <si>
    <t>Palmas 2</t>
  </si>
  <si>
    <t>Joinville 5</t>
  </si>
  <si>
    <t>Rolandia 2</t>
  </si>
  <si>
    <t>Umuarama 2</t>
  </si>
  <si>
    <t>Umuarama 3</t>
  </si>
  <si>
    <t>Sto Ant Patrulha 3</t>
  </si>
  <si>
    <t>Prudentopolis</t>
  </si>
  <si>
    <t>Criciuma 7</t>
  </si>
  <si>
    <t>Florianopolis 16</t>
  </si>
  <si>
    <t>Navegantes 4</t>
  </si>
  <si>
    <t>Xangri - La 7</t>
  </si>
  <si>
    <t>Balneario Picarras</t>
  </si>
  <si>
    <t>Lages 4</t>
  </si>
  <si>
    <t>Caxias 69</t>
  </si>
  <si>
    <t>Bal. Camboriu 5</t>
  </si>
  <si>
    <t>Caxias 70</t>
  </si>
  <si>
    <t>Jaragua do Sul 3</t>
  </si>
  <si>
    <t>PF - Zachia</t>
  </si>
  <si>
    <t>Itapoa</t>
  </si>
  <si>
    <t>Camboriu 3</t>
  </si>
  <si>
    <t>Maringa 16</t>
  </si>
  <si>
    <t>Navegantes 5</t>
  </si>
  <si>
    <t>Londrina 15</t>
  </si>
  <si>
    <t>Porto Alegre 121</t>
  </si>
  <si>
    <t>Palmas 1</t>
  </si>
  <si>
    <t>Portao 3</t>
  </si>
  <si>
    <t>Florianopolis 22</t>
  </si>
  <si>
    <t>Londrina 19</t>
  </si>
  <si>
    <t>Porto Alegre 117</t>
  </si>
  <si>
    <t>Florianopolis 17</t>
  </si>
  <si>
    <t>Palhoca 3</t>
  </si>
  <si>
    <t>Sapiranga 7</t>
  </si>
  <si>
    <t>Canoinhas 2</t>
  </si>
  <si>
    <t>Gravatai 18</t>
  </si>
  <si>
    <t>Camboriu 4</t>
  </si>
  <si>
    <t>Balneario Rincao</t>
  </si>
  <si>
    <t>Maringa 17</t>
  </si>
  <si>
    <t>Guapore 3</t>
  </si>
  <si>
    <t>Foz do Iguacu 8</t>
  </si>
  <si>
    <t>Novo Hamburgo 28</t>
  </si>
  <si>
    <t>Criciuma 8</t>
  </si>
  <si>
    <t>Capao Da Canoa 12</t>
  </si>
  <si>
    <t>Umuarama 4</t>
  </si>
  <si>
    <t>Braco do Norte 2</t>
  </si>
  <si>
    <t>Curitiba 5</t>
  </si>
  <si>
    <t>Novo Hamburgo 29</t>
  </si>
  <si>
    <t>Curitiba 3</t>
  </si>
  <si>
    <t>Foz do Iguacu 9</t>
  </si>
  <si>
    <t>Porto Alegre 123</t>
  </si>
  <si>
    <t>Osorio 6</t>
  </si>
  <si>
    <t>Porto Alegre 120</t>
  </si>
  <si>
    <t>Porto Alegre 119</t>
  </si>
  <si>
    <t>Capão da Canoa 13</t>
  </si>
  <si>
    <t>Santa Rosa 2</t>
  </si>
  <si>
    <t>Curitiba 6</t>
  </si>
  <si>
    <t>Canoas 36</t>
  </si>
  <si>
    <t>Santa Maria 46</t>
  </si>
  <si>
    <t>Guarapuava 2</t>
  </si>
  <si>
    <t>Santa Cruz 17</t>
  </si>
  <si>
    <t>Londrina 8</t>
  </si>
  <si>
    <t>Sao Leopoldo 19</t>
  </si>
  <si>
    <t>Santa Maria 47 Nova</t>
  </si>
  <si>
    <t>Criciuma 5</t>
  </si>
  <si>
    <t>Foz do Iguacu 7</t>
  </si>
  <si>
    <t>São Gabriel 5</t>
  </si>
  <si>
    <t>Porto Alegre 129</t>
  </si>
  <si>
    <t>Jandaia do Sul 2</t>
  </si>
  <si>
    <t>Bal. Arroio do Silva</t>
  </si>
  <si>
    <t>Pelotas 33</t>
  </si>
  <si>
    <t>Florianopolis 21</t>
  </si>
  <si>
    <t>Gravatai Modelo</t>
  </si>
  <si>
    <t>Caxias 71</t>
  </si>
  <si>
    <t>Palmeira - PR</t>
  </si>
  <si>
    <t>Foz do Iguacu 10</t>
  </si>
  <si>
    <t>Balneario Gaivota</t>
  </si>
  <si>
    <t>Rolante 2</t>
  </si>
  <si>
    <t>Porto Alegre 124</t>
  </si>
  <si>
    <t>Itajaí 7</t>
  </si>
  <si>
    <t>Porto Alegre 109</t>
  </si>
  <si>
    <t>Guaiba 14</t>
  </si>
  <si>
    <t>Santo Angelo 8</t>
  </si>
  <si>
    <t>Carlos Barbosa 4</t>
  </si>
  <si>
    <t>Santa Maria 45</t>
  </si>
  <si>
    <t>Torres 10</t>
  </si>
  <si>
    <t>Sao Borja 7</t>
  </si>
  <si>
    <t>Santa Cruz 16</t>
  </si>
  <si>
    <t>Sao Jose 7</t>
  </si>
  <si>
    <t>Canoas 34</t>
  </si>
  <si>
    <t>Tijucas 2</t>
  </si>
  <si>
    <t>PF - General Canabarro</t>
  </si>
  <si>
    <t>Sananduva 2</t>
  </si>
  <si>
    <t>Estancia Velha 8</t>
  </si>
  <si>
    <t>Panambi 5</t>
  </si>
  <si>
    <t>Xangri - La 6</t>
  </si>
  <si>
    <t>S.Fran Paula 3</t>
  </si>
  <si>
    <t>Cacapava do Sul 4</t>
  </si>
  <si>
    <t>Santa Terezinha do Itaipu</t>
  </si>
  <si>
    <t>Santa Maria 44</t>
  </si>
  <si>
    <t>Guaiba 12</t>
  </si>
  <si>
    <t>Porto Alegre 6 Nova</t>
  </si>
  <si>
    <t>Pelotas 34</t>
  </si>
  <si>
    <t>Canoas 7 - Nova</t>
  </si>
  <si>
    <t>Tramandai 6</t>
  </si>
  <si>
    <t>PF - Uruguai 2</t>
  </si>
  <si>
    <t>Florianopolis 18</t>
  </si>
  <si>
    <t>Sta. Vitoria Palmar 2</t>
  </si>
  <si>
    <t>Sao Luiz Gonzaga 3</t>
  </si>
  <si>
    <t>Novo Hamburgo 30</t>
  </si>
  <si>
    <t>Lajeado 11</t>
  </si>
  <si>
    <t>Florianopolis 20</t>
  </si>
  <si>
    <t>Tramandai 7</t>
  </si>
  <si>
    <t>Caxias 76</t>
  </si>
  <si>
    <t>Alegrete 7</t>
  </si>
  <si>
    <t>Carlos Barbosa 3</t>
  </si>
  <si>
    <t>Palhoca 5</t>
  </si>
  <si>
    <t>Chui</t>
  </si>
  <si>
    <t>Sao Sebastiao 2</t>
  </si>
  <si>
    <t>Uniao da Vitoria</t>
  </si>
  <si>
    <t>Garibaldi 4</t>
  </si>
  <si>
    <t>Porto Alegre 130</t>
  </si>
  <si>
    <t>Porto Alegre 131</t>
  </si>
  <si>
    <t>Gravatai 5 - Nova</t>
  </si>
  <si>
    <t>Camaqua 7</t>
  </si>
  <si>
    <t>Caxias 74</t>
  </si>
  <si>
    <t>Porto Alegre125</t>
  </si>
  <si>
    <t>Venancio Aires 5 Nova</t>
  </si>
  <si>
    <t>Porto Alegre 122</t>
  </si>
  <si>
    <t>Pelotas 7 - Nova</t>
  </si>
  <si>
    <t>Sombrio 2</t>
  </si>
  <si>
    <t>Barra do Quarai 1</t>
  </si>
  <si>
    <t>Santiago 5</t>
  </si>
  <si>
    <t>Sto Ant das Missoes Nova</t>
  </si>
  <si>
    <t>São Pedro do Sul Nova</t>
  </si>
  <si>
    <t>São Leopoldo 21</t>
  </si>
  <si>
    <t>São Leopoldo 20</t>
  </si>
  <si>
    <t>Sao Jose 8</t>
  </si>
  <si>
    <t>Lontras 1</t>
  </si>
  <si>
    <t>Joinville 4</t>
  </si>
  <si>
    <t>Loanda 2</t>
  </si>
  <si>
    <t>Caxias 75</t>
  </si>
  <si>
    <t>Sao Jose 9</t>
  </si>
  <si>
    <t>Campos Novos 2</t>
  </si>
  <si>
    <t>Tapejara 3</t>
  </si>
  <si>
    <t>Porto Alegre 132</t>
  </si>
  <si>
    <t>Ijui 10</t>
  </si>
  <si>
    <t>Gravatai 20</t>
  </si>
  <si>
    <t>Acegua</t>
  </si>
  <si>
    <t>Cachoeirinha 10</t>
  </si>
  <si>
    <t>Vacaria 10</t>
  </si>
  <si>
    <t>Santa Rosa 7</t>
  </si>
  <si>
    <t>Sao Bento do Sul</t>
  </si>
  <si>
    <t>Santa Maria 49</t>
  </si>
  <si>
    <t>Bento Goncalves 15</t>
  </si>
  <si>
    <t>Tres de Maio 4</t>
  </si>
  <si>
    <t>Cachoeirinha 3 - Nova</t>
  </si>
  <si>
    <t>Santa Maria 48</t>
  </si>
  <si>
    <t>Camboriu 5</t>
  </si>
  <si>
    <t>Itapema 2 - Nova</t>
  </si>
  <si>
    <t>Itajaí 8</t>
  </si>
  <si>
    <t>Santa Rosa 6</t>
  </si>
  <si>
    <t>PF - Cidade Nova NOVA</t>
  </si>
  <si>
    <t>Lajeado 3 - Nova</t>
  </si>
  <si>
    <t>Cachoeira 9</t>
  </si>
  <si>
    <t>Candelaria 3</t>
  </si>
  <si>
    <t>Charqueadas 2 - Nova</t>
  </si>
  <si>
    <t>Porto Alegre 126</t>
  </si>
  <si>
    <t>Palhoca 4</t>
  </si>
  <si>
    <t>Ararangua - Nova</t>
  </si>
  <si>
    <t>Encruzilhada Do Sul 2</t>
  </si>
  <si>
    <t>Caxias 38 - Nova</t>
  </si>
  <si>
    <t>Santo Cristo 1 - Nova</t>
  </si>
  <si>
    <t>Canoas 39</t>
  </si>
  <si>
    <t>Caxias 47 - Nova</t>
  </si>
  <si>
    <t>Tres Passos 3</t>
  </si>
  <si>
    <t>Ijui 9</t>
  </si>
  <si>
    <t>Canoas 40</t>
  </si>
  <si>
    <t>Santo Angelo 9</t>
  </si>
  <si>
    <t>Santa Maria 50</t>
  </si>
  <si>
    <t>Canoas 37</t>
  </si>
  <si>
    <t>Cidreira - Nova</t>
  </si>
  <si>
    <t>Esteio 7</t>
  </si>
  <si>
    <t>Torres 9</t>
  </si>
  <si>
    <t>Santiago 4</t>
  </si>
  <si>
    <t>Gravatai 19</t>
  </si>
  <si>
    <t>Canoas 33</t>
  </si>
  <si>
    <t>Montenegro 7</t>
  </si>
  <si>
    <t>Estancia Velha 9</t>
  </si>
  <si>
    <t>Garopaba 2 - Nova</t>
  </si>
  <si>
    <t>ID</t>
  </si>
  <si>
    <t>Cod. Loja</t>
  </si>
  <si>
    <t>Loja</t>
  </si>
  <si>
    <t>Cidade</t>
  </si>
  <si>
    <t>Apelido/Loja</t>
  </si>
  <si>
    <t>Data de recebimento</t>
  </si>
  <si>
    <t xml:space="preserve">Solicitante </t>
  </si>
  <si>
    <t>Data de último status</t>
  </si>
  <si>
    <t>Lat-Long</t>
  </si>
  <si>
    <t>Endereço</t>
  </si>
  <si>
    <t>Transferência</t>
  </si>
  <si>
    <t>Posição Solar 15h</t>
  </si>
  <si>
    <t>Ponto</t>
  </si>
  <si>
    <t>Aprovado</t>
  </si>
  <si>
    <t>Responsável de Estudo</t>
  </si>
  <si>
    <t>Potencial Calculado</t>
  </si>
  <si>
    <t>OBJETIVO DE VENDA LOJA</t>
  </si>
  <si>
    <t>Enviado p/ solicitante</t>
  </si>
  <si>
    <t>Data de Execução de Estudo</t>
  </si>
  <si>
    <t>Data de envio p/ solicitante</t>
  </si>
  <si>
    <t>Número de concorrentes próximos</t>
  </si>
  <si>
    <t>FSJ mais próxima</t>
  </si>
  <si>
    <t>População do estudo</t>
  </si>
  <si>
    <t>Distãncia FSJ (KM)</t>
  </si>
  <si>
    <t>Apontamento</t>
  </si>
  <si>
    <t>Link (Ponto)</t>
  </si>
  <si>
    <t>Link (Vídeo)</t>
  </si>
  <si>
    <t>Link (Estudo)</t>
  </si>
  <si>
    <t>Observação Estudo</t>
  </si>
  <si>
    <t>Responsável por projeto</t>
  </si>
  <si>
    <t>Data de pedido de proposta</t>
  </si>
  <si>
    <t>Tipo de Obra</t>
  </si>
  <si>
    <t>Tipo de Obra Agrupado</t>
  </si>
  <si>
    <t>Valor total do orçamento</t>
  </si>
  <si>
    <t>Área Construida Total:</t>
  </si>
  <si>
    <t>Área Interna Total:</t>
  </si>
  <si>
    <t>Mezanino</t>
  </si>
  <si>
    <t>Vagas</t>
  </si>
  <si>
    <t>3D de projeto</t>
  </si>
  <si>
    <t>Responsável de contrato</t>
  </si>
  <si>
    <t>Responsável Negociação</t>
  </si>
  <si>
    <t>Data de início de negóciação/minuta</t>
  </si>
  <si>
    <t>Data de assinatura do proprietário</t>
  </si>
  <si>
    <t>Data de assinatura Sr. Pedro</t>
  </si>
  <si>
    <t>Aluguel/Aquisição</t>
  </si>
  <si>
    <t>Prazo de Locação</t>
  </si>
  <si>
    <t>Vigência</t>
  </si>
  <si>
    <t>Multa de contrato</t>
  </si>
  <si>
    <t>Custo F. São João</t>
  </si>
  <si>
    <t>Custo Investidor</t>
  </si>
  <si>
    <t>Possuí Inquilino</t>
  </si>
  <si>
    <t>Projeção de Vendas 1° mês</t>
  </si>
  <si>
    <t>Projeção de Vendas 2° mês</t>
  </si>
  <si>
    <t>Projeção de Vendas 3° mês</t>
  </si>
  <si>
    <t>Projeção de Vendas 4° mês</t>
  </si>
  <si>
    <t>Projeção de Vendas 5° mês</t>
  </si>
  <si>
    <t>Projeção de Vendas 6° mês</t>
  </si>
  <si>
    <t>Projeção de Vendas 12° meses</t>
  </si>
  <si>
    <t>Observação Negociação e Contrato</t>
  </si>
  <si>
    <t>Data de Abertura</t>
  </si>
  <si>
    <t>Data de Fechamento da Loja</t>
  </si>
  <si>
    <t>Bagé 7</t>
  </si>
  <si>
    <t>Hospital</t>
  </si>
  <si>
    <t>B. Empreendimentos</t>
  </si>
  <si>
    <t>-31.32611824214506, -54.11067217339977</t>
  </si>
  <si>
    <t>R. Gomes Carneiro, 1355 - Centro, Bagé - RS, 96400-130 (-31.32611824214506, -54.11067217339977)</t>
  </si>
  <si>
    <t>Eduardo</t>
  </si>
  <si>
    <t>Felt</t>
  </si>
  <si>
    <t>Bagé 01</t>
  </si>
  <si>
    <t>Estudo refeito, potencial anterior R$570.193,11</t>
  </si>
  <si>
    <t>Brair Empreendimentos</t>
  </si>
  <si>
    <t xml:space="preserve">aquisição </t>
  </si>
  <si>
    <t>Canela 6</t>
  </si>
  <si>
    <t>-29.354830331, -50.800551943</t>
  </si>
  <si>
    <t>R. João Pessoa - Canelinha, Canela - RS, 95680-000 (-29.354830331, -50.800551943)</t>
  </si>
  <si>
    <t>Espelho canela 4 e Canela 1</t>
  </si>
  <si>
    <t>Arq. Bárbara Marcon</t>
  </si>
  <si>
    <t>458m²</t>
  </si>
  <si>
    <t xml:space="preserve">262,82m² salão de vendas </t>
  </si>
  <si>
    <t>_</t>
  </si>
  <si>
    <t>Não se aplica</t>
  </si>
  <si>
    <t>Marina</t>
  </si>
  <si>
    <t>Tatiana Brair</t>
  </si>
  <si>
    <t>Jardim do lago - aquisição aguardando definição</t>
  </si>
  <si>
    <t>R. Dona Rafaela, 343 - Mal. Rondon, Canoas - RS, 92020-030</t>
  </si>
  <si>
    <t>Canoas 28</t>
  </si>
  <si>
    <t>Aquisição aguardando definição</t>
  </si>
  <si>
    <t>Arq. Henrique Terres</t>
  </si>
  <si>
    <t>Realizado</t>
  </si>
  <si>
    <t>Ricardo</t>
  </si>
  <si>
    <t>André Jaime</t>
  </si>
  <si>
    <t>TR- Endereço - Horizontina 1</t>
  </si>
  <si>
    <t>-27.628232328, -54.308113678</t>
  </si>
  <si>
    <t>1254 R. Uruguai- centro (-27.628232328, -54.308113678)</t>
  </si>
  <si>
    <t>Felipe</t>
  </si>
  <si>
    <t>https://maps.app.goo.gl/dRGADH4mNp3gLYMM6</t>
  </si>
  <si>
    <t>Lucas Schwingel</t>
  </si>
  <si>
    <t>Brair Empreedimentos</t>
  </si>
  <si>
    <t>data de ass corforme a data de aquisição.</t>
  </si>
  <si>
    <t>Vespeiro - aquisição aguardando definição</t>
  </si>
  <si>
    <t>-31.739794657991244, -52.357933344401076</t>
  </si>
  <si>
    <t>Av. Francisco Caruccio, 1128 - Tres Vendas, Pelotas - RS, 96020-450 (-31.739794657991244, -52.357933344401076)</t>
  </si>
  <si>
    <t>Pelotas 09</t>
  </si>
  <si>
    <t>Não foi encontrado parâmetros para utilização das lojas espelhos, potencial do estudo antigo era de R$478.842,03</t>
  </si>
  <si>
    <t xml:space="preserve">Brair Empreendimentos </t>
  </si>
  <si>
    <t>Balneário 6</t>
  </si>
  <si>
    <t>Praia dos amores - Balneário Camboriú 6</t>
  </si>
  <si>
    <t>Quadro</t>
  </si>
  <si>
    <t>Assinado por ambos</t>
  </si>
  <si>
    <t>-26.955519353, -48.637717211</t>
  </si>
  <si>
    <t>Av. Carlos Drummond de Andrade, 770 - Praia dos Amores, Balneário Camboriú - SC, 88306-830 (-26.955519353, -48.637717211)</t>
  </si>
  <si>
    <t>Renan Walker</t>
  </si>
  <si>
    <t>Itajaí 01</t>
  </si>
  <si>
    <t>Estudo precisa ser atualizado antes de enviar para a controladoria. Teve inauguração de uma concorrente antecipando e o contrato é de 2023.</t>
  </si>
  <si>
    <t>Investidor</t>
  </si>
  <si>
    <t>BTS</t>
  </si>
  <si>
    <t>1.290.626.05</t>
  </si>
  <si>
    <t xml:space="preserve">320m² </t>
  </si>
  <si>
    <t>Lucas Machado</t>
  </si>
  <si>
    <t>Cleiton de Lima</t>
  </si>
  <si>
    <t xml:space="preserve">R$38.000 no primeiro ano e R$40.000 após o segundo ano </t>
  </si>
  <si>
    <t xml:space="preserve">180 meses </t>
  </si>
  <si>
    <t>Redondão  - aquisição</t>
  </si>
  <si>
    <t>R. Uruguai, 1550 - Centro, Passo Fundo /RS, 99010-111</t>
  </si>
  <si>
    <t>Pendente profissional</t>
  </si>
  <si>
    <t>Contrato assinado</t>
  </si>
  <si>
    <t>Gabriel</t>
  </si>
  <si>
    <t>Gabriel Zayaeskoski</t>
  </si>
  <si>
    <t xml:space="preserve">03 aluguéis proporcionais </t>
  </si>
  <si>
    <t xml:space="preserve">não se aplica </t>
  </si>
  <si>
    <t xml:space="preserve">Aquisição </t>
  </si>
  <si>
    <t>Bosque das Mansões</t>
  </si>
  <si>
    <t>-27.585216260, -48.619495618</t>
  </si>
  <si>
    <t>Av. Osvaldo José do Amaral, 940 - Real Parque, São José - SC, 88113-335 (-27.585216260, -48.619495618)</t>
  </si>
  <si>
    <t>Reprovado</t>
  </si>
  <si>
    <t>Pablo</t>
  </si>
  <si>
    <t xml:space="preserve">Cleiton de Lima </t>
  </si>
  <si>
    <t>São José 06</t>
  </si>
  <si>
    <t>Não</t>
  </si>
  <si>
    <t>https://maps.app.goo.gl/Fw2wNLHHi34AFaqp8</t>
  </si>
  <si>
    <t>Link do estudo</t>
  </si>
  <si>
    <t>Investidor/ FSJ</t>
  </si>
  <si>
    <t>BTS A</t>
  </si>
  <si>
    <t>405m²</t>
  </si>
  <si>
    <t>327m² de térreo e 78m² de mezanino</t>
  </si>
  <si>
    <t xml:space="preserve">78m² </t>
  </si>
  <si>
    <t>Luan Pessoa</t>
  </si>
  <si>
    <t>R$ 25.000,00 1° ano; R$ 27.000,00 2° ano; R$ 30.000,00 3° ano.</t>
  </si>
  <si>
    <t>144 meses</t>
  </si>
  <si>
    <t>Inauguração</t>
  </si>
  <si>
    <t xml:space="preserve">Entrega do imóvel no 1° ano = 48 aluguéis proporcionais; Entrega do imóvel no 2° ano = 36 aluguéis proporcionais; Entrega do imóvel no 3° ano = 24 aluguéis proporcionais; Entrega do imóvel no 4° ano = 12 aluguéis proporcionais e, por fim, após o 5° ano = 3 aluguéis proporcionais. </t>
  </si>
  <si>
    <t xml:space="preserve">Investidor aporta até R$ 1.200.000,00 (um milhão e duzentos mil reais). Pelo orçamento teremos um custo de mais R$ 414.155,52 de investimento pela FSJ. Imóveis possui necessidade de retirar árvores, fazer contenções e fundações com hélice continua. Reajuste a partir do 37° mês de vigência pela média do IGP-M e IPCA. </t>
  </si>
  <si>
    <t>"Hospital"</t>
  </si>
  <si>
    <t>-29.992052991, -50.140901308</t>
  </si>
  <si>
    <t>Av. Emancipação, 1357 - Centro, Tramandaí - RS, 95590-000 (-29.992052991, -50.140901308)</t>
  </si>
  <si>
    <t>Boa</t>
  </si>
  <si>
    <t>Tramandaí 2</t>
  </si>
  <si>
    <t>https://maps.app.goo.gl/uiL7QDZmyhqqH7yg9</t>
  </si>
  <si>
    <t>https://farmaciassaojoao.sharepoint.com/:b:/s/expansao/IQAiSUE6wL_dSLyk_5Gh4zsuAY5ixHtmMaSSnL0UC5o2cZQ?e=uOX86Z</t>
  </si>
  <si>
    <t xml:space="preserve">(1° Estudo refeito, potencial anterior R$461.353,00)  (2° Estudo refeito, potencial anterior R$ 525.828,72) </t>
  </si>
  <si>
    <t>528m²</t>
  </si>
  <si>
    <t>312m² de térreo e 76m² de mezanino</t>
  </si>
  <si>
    <t>76m²</t>
  </si>
  <si>
    <t>120 meses</t>
  </si>
  <si>
    <t>Inauguração da loja</t>
  </si>
  <si>
    <t xml:space="preserve">Até o 2° ano = 6 aluguéis proporcionais. Após, 3 aluguéis proporcionais. </t>
  </si>
  <si>
    <t xml:space="preserve">Reajuste pela média do IGP-M e IPCA. Investidor irá construir a loja para nós, ficou acertado de pagarmos 50% da elétrica e a fachada toda (ACM + Comunicação visual). Entrega 30/11/2026. </t>
  </si>
  <si>
    <t>Fabio Baldasso</t>
  </si>
  <si>
    <t>-29.447991059, -50.582049367</t>
  </si>
  <si>
    <t xml:space="preserve">Avenida Julio de Castilhos, nº 341, Bairro: Centro,  São Francisco de Paula </t>
  </si>
  <si>
    <t>Kauê</t>
  </si>
  <si>
    <t>São F. de Paula 3</t>
  </si>
  <si>
    <t>Não foi feito estudo, apenas reforma da loja!</t>
  </si>
  <si>
    <t>Arq. Priscila Polese</t>
  </si>
  <si>
    <t xml:space="preserve">Ampliação </t>
  </si>
  <si>
    <t>Reforma FSJ</t>
  </si>
  <si>
    <t xml:space="preserve">456m² de terreno, 291m² de área interna total, e </t>
  </si>
  <si>
    <t>180 meses</t>
  </si>
  <si>
    <t xml:space="preserve">Não </t>
  </si>
  <si>
    <t>Poa 127</t>
  </si>
  <si>
    <t>POA 127   -    PUC/RS</t>
  </si>
  <si>
    <t>-30.055266000, -51.169366244</t>
  </si>
  <si>
    <t>Porto Alegre - Av. Ipiranga, 6924 - Partenon, RS, 90160-091 (-30.055266000, -51.169366244)</t>
  </si>
  <si>
    <t>Karin Moraes</t>
  </si>
  <si>
    <t>Estudo refeito.</t>
  </si>
  <si>
    <t>Terceiro(a)</t>
  </si>
  <si>
    <t xml:space="preserve">586,69m² Terreno </t>
  </si>
  <si>
    <t>Pedro</t>
  </si>
  <si>
    <t xml:space="preserve">R$25.000 com 5 meses de carência total no valor do aluguel e do 6° mês ao 12° carência de 50% no valor do aluguel. com reajuste pelo indice do IPCA. </t>
  </si>
  <si>
    <t>59 meses sem direito a renovatória - sem inicio de vigência</t>
  </si>
  <si>
    <t xml:space="preserve">MULTA LOCADOR -  iniciando em  900k do 60° ao 71° mês, 750k do 72° a 83° , 600k do 84° ao 95°, 450k do 96° ao 107°, 300k do 108° ao 120°.  MULTA LOCATÁRIO - 3 aluguéis porporcionais </t>
  </si>
  <si>
    <t xml:space="preserve">Locação de Superficie </t>
  </si>
  <si>
    <t>0.00</t>
  </si>
  <si>
    <t>Castro 1</t>
  </si>
  <si>
    <t>Rótula condor</t>
  </si>
  <si>
    <t xml:space="preserve">Controladoria </t>
  </si>
  <si>
    <t>-24.795820928, -49.999424181</t>
  </si>
  <si>
    <t>Castro - R. Santos Dumont, 36 - Vila Rio Branco, PR, 84172-260  (-24.795820928, -49.999424181)</t>
  </si>
  <si>
    <t>Piraí do Sul 01</t>
  </si>
  <si>
    <t>Estudo refeito, potencial anterior R$617.355,15</t>
  </si>
  <si>
    <t>258m²</t>
  </si>
  <si>
    <t>BTS 50 meses</t>
  </si>
  <si>
    <t xml:space="preserve">Posto 4 Ilhas </t>
  </si>
  <si>
    <t>-27.158887773, -48.567193841</t>
  </si>
  <si>
    <t>Porto Belo - Av. Gov. Celso Ramos, 184 - Perequê, SC, 88210-000   (27°09'32.0"S 48°34'01.9"W)</t>
  </si>
  <si>
    <t>Porto Belo 1</t>
  </si>
  <si>
    <t>https://maps.app.goo.gl/H1FfJSiWdrBMsAdH6</t>
  </si>
  <si>
    <t>https://farmaciassaojoao.sharepoint.com/:v:/s/expansao/IQDZxL5oetLfSY4AtCDdiLIRAYSYkxo7upmyyJKAPl3dV94?e=LhF8J0</t>
  </si>
  <si>
    <t>https://farmaciassaojoao.sharepoint.com/:b:/s/expansao/IQAHYwuSsCloTK1JDAqghEteAc0LK44sp3kWV3w9zWuIY7Y?e=uKhw2o</t>
  </si>
  <si>
    <t>Refeito estudo, potencial anterior R$351.229,76 (Vai ser visitado novamente. "Entrega pronto")</t>
  </si>
  <si>
    <t>Porto Alegre128</t>
  </si>
  <si>
    <t>Porto Alegre 128 / Ari Tarragô  (Aquisição)</t>
  </si>
  <si>
    <t>Naudal Almeida</t>
  </si>
  <si>
    <t>-30.042328154, -51.135510050</t>
  </si>
  <si>
    <t>Av. Protásio Alves, 7568 - Morro Santana, Porto Alegre - RS, 90410-006 (-30.042270934670185, -51.135473352318655)</t>
  </si>
  <si>
    <t>Talvez TR da 92</t>
  </si>
  <si>
    <t>https://maps.app.goo.gl/8nx1Ekhc6NRCeM4s8</t>
  </si>
  <si>
    <t>Estudo refeito, potencial anteriror R$620.620,77</t>
  </si>
  <si>
    <t xml:space="preserve">120 meses </t>
  </si>
  <si>
    <t>Inauguração (aguardando aditivo )</t>
  </si>
  <si>
    <t>Investidor constrói e entrega a sala. Apenas não faz a comunicação visual que foi orçada em R$ 16.500 (custo FSJ). Reajuste pela média do IPCA e IGP-M.</t>
  </si>
  <si>
    <t>Estância Velha 6</t>
  </si>
  <si>
    <t>Estância Velha 6 NOVA</t>
  </si>
  <si>
    <t>-29.669433916, -51.146329957</t>
  </si>
  <si>
    <t>Estância Velha - R. Rincão, 311 - Rincão dos Ilhéus, RS, 93600-000 (-29.669433916, -51.146329957)</t>
  </si>
  <si>
    <t>Estância Velha 02</t>
  </si>
  <si>
    <t>https://maps.app.goo.gl/iZaSKspcBUTHyg6v6</t>
  </si>
  <si>
    <t>Estudo refeito, potencial anterior R$540.168,35</t>
  </si>
  <si>
    <t>Arq. Mariane Adorian</t>
  </si>
  <si>
    <t>340m²</t>
  </si>
  <si>
    <t>267m²</t>
  </si>
  <si>
    <t>44m²</t>
  </si>
  <si>
    <t>Aguardando</t>
  </si>
  <si>
    <t>Luiz kuhn</t>
  </si>
  <si>
    <t>sendo cumprido o prazo de 12 (doze) meses pagará uma multa equivalente a 36 (trinta e seis) meses de aluguel vigente a época; sendo cumprido o prazo de 24 (vinte e quatro) meses pagará uma multa equivalente a 24 (vinte e quatro) meses de aluguel vigente a época; sendo cumprido o prazo de 36 (trinta e seis) meses pagará uma multa equivalente a 12 (doze) meses de aluguel vigente a época; sendo cumprido o prazo de 48 (quarenta e oito) meses pagará uma multa equivalente a 06 (seis) meses de aluguel vigente a época; A partir do cumprimento de 60 (sessenta) meses, pagará uma multa de 3 (três) meses.</t>
  </si>
  <si>
    <t>não</t>
  </si>
  <si>
    <t>Forquilhinha 1</t>
  </si>
  <si>
    <t>-28.751593194, -49.472923647</t>
  </si>
  <si>
    <t>Av. 25 de Julho, 2487 - Centro, Forquilhinha - SC, 88850-000 (-28.751593194, -49.472923647)</t>
  </si>
  <si>
    <t>Ruim</t>
  </si>
  <si>
    <t>Não visitado</t>
  </si>
  <si>
    <t>https://maps.app.goo.gl/Gb32ciUUGjA5VCnj6</t>
  </si>
  <si>
    <t>https://farmaciassaojoao.sharepoint.com/:b:/s/expansao/IQBrZyxcfNXlTb6b-BeIPnYKAQcX8_Co0Z66zQ6umlcuhmI?e=a1LVxT</t>
  </si>
  <si>
    <t>Estudo refeito, potencial anterior R$465.764,99.</t>
  </si>
  <si>
    <t>69m²</t>
  </si>
  <si>
    <t>240 meses</t>
  </si>
  <si>
    <t>Até o 2° ano = 6 aluguéis proporcionais. Após, 3 aluguéis proporcionais.</t>
  </si>
  <si>
    <t xml:space="preserve">Dr. Flores - Possivel TR da Vacaria 8 </t>
  </si>
  <si>
    <t>-28.503804493, -50.938834969</t>
  </si>
  <si>
    <t>Vacaria - R. Dr. Flores, 453 - Centro,  RS, 95200-000   (-28.503804493, -50.938834969)</t>
  </si>
  <si>
    <t>https://maps.app.goo.gl/gcBHxV5RA39gn6nGA</t>
  </si>
  <si>
    <t>Estudo feito, Considerando TR da 8</t>
  </si>
  <si>
    <t xml:space="preserve">não </t>
  </si>
  <si>
    <t>Ampliação Caçapava 3</t>
  </si>
  <si>
    <t>Laercio Becker</t>
  </si>
  <si>
    <t>-30.51427964457042, -53.484911064322105</t>
  </si>
  <si>
    <t>R. Benjamim Constant,1275 (-30.51427964457042, -53.484911064322105)</t>
  </si>
  <si>
    <t>Contrato</t>
  </si>
  <si>
    <t>Cacapava do sul 1</t>
  </si>
  <si>
    <t>https://maps.app.goo.gl/ZTfFqMxj9VVjoJX99</t>
  </si>
  <si>
    <t>Não foi feito PDF por se tratar de uma ampliação. Foi considerado um aumento na captura do mercado que impactara em 7% na venda final da loja.</t>
  </si>
  <si>
    <t>Mercado Dona</t>
  </si>
  <si>
    <t>-32.566608641, -53.380880476</t>
  </si>
  <si>
    <t>R. Uruguai, 184, Jaguarão - RS, 96300-000 (-32.566608641, -53.380880476)</t>
  </si>
  <si>
    <t>Jaguarão 2</t>
  </si>
  <si>
    <t>Próximo Pablo</t>
  </si>
  <si>
    <t>https://maps.app.goo.gl/NFFoiKSdtfF74rFm8</t>
  </si>
  <si>
    <t>Contrato assinado - Documentação (Iphan) está pra sair em torno de 15 dias. Pessoal do obras já está organizando questões de pré-moldados e etc.</t>
  </si>
  <si>
    <t xml:space="preserve">Arq. Adeline Saggiorato </t>
  </si>
  <si>
    <t xml:space="preserve">505,04m² </t>
  </si>
  <si>
    <t>Solicitado</t>
  </si>
  <si>
    <t xml:space="preserve">3 alugueis proporcionais </t>
  </si>
  <si>
    <t>Carência de 4 meses</t>
  </si>
  <si>
    <t>-29.468269769, -52.086302131</t>
  </si>
  <si>
    <t>R. Alberto Schabbach, 223, Santa Clara do Sul - RS, 95915-000 (-29.468269769, -52.086302131)</t>
  </si>
  <si>
    <t>https://maps.app.goo.gl/1nHtuojdG5urjjNd7</t>
  </si>
  <si>
    <t>https://farmaciassaojoao.sharepoint.com/:b:/s/expansao/IQCTJFz6zof4SKrUJtDXo3jsAb_lXwdhWCOqFzDMOhDJ1o4?e=ECkmAs</t>
  </si>
  <si>
    <t>Estudo refeito, potencial anterior R$388.741,86. Local já tinha sido trazido pelo Tiago Machado e foi recusado por o estudo ter dado muito baixo.</t>
  </si>
  <si>
    <t>TR STA CRUZ 8/DELEGACIA</t>
  </si>
  <si>
    <t>-29.719890371, -52.432375253</t>
  </si>
  <si>
    <t>Rua Fernando Abott, 789 - Goiás, Santa Cruz do Sul - RS, 96810-148 (-29.71972741844415, -52.43235811832986)</t>
  </si>
  <si>
    <t>STA CRUZ 8</t>
  </si>
  <si>
    <t>https://maps.app.goo.gl/1RxjWS91bdmhA5P29</t>
  </si>
  <si>
    <t>https://farmaciassaojoao.sharepoint.com/:b:/s/expansao/IQCmfsdu-F4MSpj9XCPlLoehAdgconXHVzZsLb4wgmqMBjA?e=odQK5v</t>
  </si>
  <si>
    <t>Contrato assinado em 06/01/26 pelo proprietário para inclusão da delegacia no segundo andar.</t>
  </si>
  <si>
    <t>inauguraçao da loja ou max 20 dias apos conclusao das obras</t>
  </si>
  <si>
    <t xml:space="preserve">Bts 5 anos </t>
  </si>
  <si>
    <t xml:space="preserve">acima de 1m </t>
  </si>
  <si>
    <t xml:space="preserve">sim, 60 dias </t>
  </si>
  <si>
    <t>NOSSOS PRESTADORES - APORTE DE 1M</t>
  </si>
  <si>
    <t>Escolinha (Rua Xingú)</t>
  </si>
  <si>
    <t>Eduardo Brand</t>
  </si>
  <si>
    <t>-29.170540836, -51.509960200</t>
  </si>
  <si>
    <t>R. Tietê, 167 - São Bento, Bento Gonçalves - RS, 95700-000 (-29.170540836, -51.509960200)</t>
  </si>
  <si>
    <t>Bento Gonçalves 2</t>
  </si>
  <si>
    <t>https://maps.app.goo.gl/mk2jJD75LiPWHqr17</t>
  </si>
  <si>
    <t>https://farmaciassaojoao.sharepoint.com/:b:/s/expansao/IQC-S2zLlNwKS6vYFWqz0Rc3AYcNldRwJpH5Jn410OHJQVk?e=FyYgbZ</t>
  </si>
  <si>
    <t>Estudo refeito, potencial anterior R$405.073,74</t>
  </si>
  <si>
    <t>sim</t>
  </si>
  <si>
    <t>FSJ fica com a responsabilidade do custo da fachada.</t>
  </si>
  <si>
    <t>Engenharia do corpo</t>
  </si>
  <si>
    <t>Juliano Ghellere</t>
  </si>
  <si>
    <t>-29.219192106, -51.345803248</t>
  </si>
  <si>
    <t>Av. Santa Rita, 472 - Planalto, Farroupilha - RS, 95172-000 (-29.219192106, -51.345803248)</t>
  </si>
  <si>
    <t>https://maps.app.goo.gl/CsEyjMsapyXe78wW8</t>
  </si>
  <si>
    <t>Estudo refeito, potêncial anterior R$471.518,71 ~Pablo  "Ponto com acesso limitado."</t>
  </si>
  <si>
    <t>373m² térreo</t>
  </si>
  <si>
    <t xml:space="preserve">R$ 16.500,00 no 1° ano; R$ 18.000,00 no 2° ano. </t>
  </si>
  <si>
    <t xml:space="preserve">Até o 3° ano de contrato = 6 aluguéis proporcionais. Após, 3 aluguéis proporcionais. </t>
  </si>
  <si>
    <t>Sim</t>
  </si>
  <si>
    <t xml:space="preserve">Reajuste após o 24° mês pela média do IGP-M e IPCA. Caso não se consiga idealizar a abetura dos acessos por ambas as vias, possuímos a faculdade de rescindir o contrato de locação. </t>
  </si>
  <si>
    <t>Pelotas 13</t>
  </si>
  <si>
    <t>Arco Íris- TR da 13</t>
  </si>
  <si>
    <t>-31.717471737, -52.309399400</t>
  </si>
  <si>
    <t>Av. Engenheiro Ildefonso Simões Lopes, 2628 - Três Vendas, Pelotas - RS, 96060-290 (-31.717471737, -52.309399400)</t>
  </si>
  <si>
    <t>TR da 13</t>
  </si>
  <si>
    <t>https://maps.app.goo.gl/i4CkozPNEvPWYVJo7</t>
  </si>
  <si>
    <t>615m²</t>
  </si>
  <si>
    <t>03 locativos proporcionais</t>
  </si>
  <si>
    <t>Aluguel de R$15k no primeiro ano, segundo R$18k</t>
  </si>
  <si>
    <t>Criciuma 2</t>
  </si>
  <si>
    <t>-28.668824678, -49.422586521</t>
  </si>
  <si>
    <t>Av. dos Imigrantes, 1866 - Rio Maina, Criciúma - SC, 88818-400 (-28.668824678, -49.422586521)</t>
  </si>
  <si>
    <t>Criciúma 8</t>
  </si>
  <si>
    <t>https://maps.app.goo.gl/6pRFL6AdvTyqEZrC9</t>
  </si>
  <si>
    <t>https://farmaciassaojoao.sharepoint.com/:b:/s/expansao/IQCWq4_eU8HJSatn7oPBAtF8AUC_OwnC5TgiHZSgHuzvycU?e=uglgfC</t>
  </si>
  <si>
    <t>Churrascaria Osmari</t>
  </si>
  <si>
    <t>-27.100425656, -48.615568519</t>
  </si>
  <si>
    <t>Av. Nereu Ramos, 610 - Centro, Itapema - SC, 88220-000 (-27.100425656, -48.615568519)</t>
  </si>
  <si>
    <t>https://maps.app.goo.gl/YMnbjVBVWsm7DvMeA</t>
  </si>
  <si>
    <t>https://farmaciassaojoao.sharepoint.com/:b:/s/expansao/IQBYcU8KZic-QrP36y6aAo0UAYECaeAAC0dGyaA1ucxsVIQ?e=8fgipw</t>
  </si>
  <si>
    <t>60 meses</t>
  </si>
  <si>
    <t>3 meses proporcionais</t>
  </si>
  <si>
    <t>não possui orçamento</t>
  </si>
  <si>
    <t xml:space="preserve">- </t>
  </si>
  <si>
    <t>Aluguel 1° ano: R$ 25k / 2° ano: R$  27k / 3° ano: R$ 30k</t>
  </si>
  <si>
    <t>-25.451636601, -52.910068881</t>
  </si>
  <si>
    <t>R. Jacarandá, 530 - Centro, Quedas do Iguaçu - PR, 85460-000 (-25.451636601, -52.910068881)</t>
  </si>
  <si>
    <t>https://maps.app.goo.gl/Pb1BgTJjQGV97ydC8</t>
  </si>
  <si>
    <t>na posse (30 dias após a assinatura do contrato ou seja, 05/04)</t>
  </si>
  <si>
    <t>3 aluguéis proporcinais</t>
  </si>
  <si>
    <t>Caso seja preciso mais prazo para desocupação do local as partes voltarão a conversar para definição da nova data de entrega.</t>
  </si>
  <si>
    <t>Esquina com a rua Araça</t>
  </si>
  <si>
    <t>Eduardo Barbizan</t>
  </si>
  <si>
    <t>-29.923780336, -51.183975116</t>
  </si>
  <si>
    <t>R. Dr. Barcelos, 1397 - Centro, Canoas - RS, 92310-200 ( -29.923780336, -51.183975116 )</t>
  </si>
  <si>
    <t>https://maps.app.goo.gl/5cFx5tS9rmAvf6vA6</t>
  </si>
  <si>
    <t>R$ 26.000,00 1° ano; R$ 27.000,00 2° ano</t>
  </si>
  <si>
    <t>500.000 + 380.000</t>
  </si>
  <si>
    <t>Gravataí 10</t>
  </si>
  <si>
    <t>Av Rondon x Rua Aquino</t>
  </si>
  <si>
    <t>-29.917566821, -51.069569709</t>
  </si>
  <si>
    <t>Av. Mal. Rondon, 1575 - Morada do Vale I, Gravataí - RS, 94080-500 ( -29.917566821, -51.069569709 )</t>
  </si>
  <si>
    <t>Gravataí 6</t>
  </si>
  <si>
    <t>https://maps.app.goo.gl/pjmM1mX3oV1QkZWk7</t>
  </si>
  <si>
    <t>421m²</t>
  </si>
  <si>
    <t>328m² térreo e 93m² de mezanino</t>
  </si>
  <si>
    <t>93m² mezanino</t>
  </si>
  <si>
    <t>1° ano R$ 17.000,00; 2° ano R$ 18.000,00; 3° ano R$ 19.000,00; 4° ano R$ 20.000,00</t>
  </si>
  <si>
    <t>Inauguração (aguardando aditivo)</t>
  </si>
  <si>
    <t>antes do prazo de 36 meses, 06 locativos proporcionais, após 3 meses prop.</t>
  </si>
  <si>
    <t xml:space="preserve">R$ -   </t>
  </si>
  <si>
    <t xml:space="preserve">Após o 4° ano de vigência, reajuste pela média do IGP-M e IPCA. </t>
  </si>
  <si>
    <t>Maringá 6</t>
  </si>
  <si>
    <t>Terreno antiga loja Ingá</t>
  </si>
  <si>
    <t>-23.381578822, -51.937948162</t>
  </si>
  <si>
    <t>Av. das Palmeiras, 406 - Parque Palmeiras, Maringá - PR, 87023-160 ( -23.381578822, -51.937948162 )</t>
  </si>
  <si>
    <t>Luísa</t>
  </si>
  <si>
    <t>https://maps.app.goo.gl/YnATPBH1vPBxorto9</t>
  </si>
  <si>
    <t>344m² de térreo e 82m² de mezanino</t>
  </si>
  <si>
    <t>82m²</t>
  </si>
  <si>
    <t>15mil ou 3% do faturamento</t>
  </si>
  <si>
    <t xml:space="preserve">BTS de 36 meses. Após, 3 aluguéis proporcionais. </t>
  </si>
  <si>
    <t xml:space="preserve"> R$ -   </t>
  </si>
  <si>
    <t xml:space="preserve">Investidor entrega a sala pronta. Reajuste pela média do IGP-M e IPCA. </t>
  </si>
  <si>
    <t>Muniz</t>
  </si>
  <si>
    <t>-26.906831376, -49.074350406</t>
  </si>
  <si>
    <t>R. São Paulo, 1046 - Victor Konder, Blumenau - SC, 89012-000 ( -26.906831376, -49.074350406 )</t>
  </si>
  <si>
    <t>https://maps.app.goo.gl/NWrzqfpkYNnb8vXC8</t>
  </si>
  <si>
    <t>1° ano 25k - 2° 28k - 3° 30k</t>
  </si>
  <si>
    <t>a partir da abertura da loja</t>
  </si>
  <si>
    <t>1° ano: 48 alugueís proporcionais - 2° ano: 36 alugueís proporcionais - 3° ano: 24 alugueís proporcionais - 4° ano: 12 alugueís proporcionais - a partir do 5° ano: 3 alugueís proporcionais</t>
  </si>
  <si>
    <t>investirá até R$ 1.350M</t>
  </si>
  <si>
    <t>sim, prazo de saída: 90 dias após notificação</t>
  </si>
  <si>
    <t>Jan: 630.000,00</t>
  </si>
  <si>
    <t>Fev: 600.000,00</t>
  </si>
  <si>
    <t>Montenegro 8</t>
  </si>
  <si>
    <t>Amor Saúde</t>
  </si>
  <si>
    <t>-29.678938332, -51.464648900</t>
  </si>
  <si>
    <t>R. Ramiro Barcelos, 2825 - Centro, Montenegro - RS, 92510-275 (-29.678938332, -51.464648900)</t>
  </si>
  <si>
    <t>https://maps.app.goo.gl/YSKCkiJBQSgYZSaBA</t>
  </si>
  <si>
    <t>https://farmaciassaojoao.sharepoint.com/sites/expansao/Documentos Compartilhados/1- CONTRATOS &amp; CONTROLES MÊS/../../../../:b:/s/expansao/ETu2xF9iuhJDtCCYo7uKI3YBktMKUFVfjFr1HqycWu5hcA?e=tSkI9y</t>
  </si>
  <si>
    <t xml:space="preserve">R$ 18.000,00 no 1° ano; R$ 20.000,00 no 2° ano e R$ 22.000,00 no 3° ano. </t>
  </si>
  <si>
    <t xml:space="preserve">BTS de 60 meses. Após, 3 aluguéis proporcionais. </t>
  </si>
  <si>
    <t>ponta do papagaio</t>
  </si>
  <si>
    <t>-27.844311817, -48.594989811</t>
  </si>
  <si>
    <t>Rod. Evádio Paulo Broering - Ponta do Papagaio, Palhoça - SC, 88139-315 (-27.844311817, -48.594989811)</t>
  </si>
  <si>
    <t>Palhoça 1</t>
  </si>
  <si>
    <t>https://maps.app.goo.gl/pn6cNUYLpajCpkC38</t>
  </si>
  <si>
    <t>Praia de Ubatuba</t>
  </si>
  <si>
    <t>-26.222487395, -48.521780143</t>
  </si>
  <si>
    <t>Rod. Duque de Caxias, 763 - Do Ubatuba, São Francisco do Sul - SC, 89240-000 (-26.222487395, -48.521780143)</t>
  </si>
  <si>
    <t>https://maps.app.goo.gl/xhDsKJriCFzA6w6p9</t>
  </si>
  <si>
    <t>Foi considerado no estudo o deslocamento de 5 min do carro. Pois a geografia do local não permite a utilização de raios.</t>
  </si>
  <si>
    <t>R$18.500,00 primeiro ano / R$ 20.000,00 segundo ano</t>
  </si>
  <si>
    <t>a partir da data de inauguração</t>
  </si>
  <si>
    <t>-29.126565188, -51.174828898</t>
  </si>
  <si>
    <t>R. Vicente Acylino de Oliveira, 100 - Nossa Sra. de Fátima, Caxias do Sul - RS, 95043-241 (-29.126564447, -51.174827202)</t>
  </si>
  <si>
    <t>https://maps.app.goo.gl/gLDzVkuqFP89sWpG6</t>
  </si>
  <si>
    <t>aquisição</t>
  </si>
  <si>
    <t>Brair empreendimentos</t>
  </si>
  <si>
    <t>Está sendo adquirido as casas existentes no terreno e sendo demolidas pra posteriormente ser edificada a nova loja.</t>
  </si>
  <si>
    <t>Guarapuava 3</t>
  </si>
  <si>
    <t>Rótula Padaria</t>
  </si>
  <si>
    <t>-25.378408091, -51.485145173</t>
  </si>
  <si>
    <t>Rua Padre Honorino João Muraro, 275 - Vila Carli, Guarapuava - PR, 85040-180 (-25.378408091, -51.485145173)</t>
  </si>
  <si>
    <t>https://maps.app.goo.gl/fF3xnZ6bdsWqq2RM6</t>
  </si>
  <si>
    <t>360m² de térreo</t>
  </si>
  <si>
    <t>360m² térreo</t>
  </si>
  <si>
    <t>BTS 36 meses. Após, 3 aluguéis proporcionais.</t>
  </si>
  <si>
    <t xml:space="preserve">Reajuste pela média do IGP-M e IPCA. Investidor entrega pronto a loja. Investidor irá adquirir o imóvel. </t>
  </si>
  <si>
    <t>Santa Cruz 2</t>
  </si>
  <si>
    <t>-29.721362125, -52.434236093</t>
  </si>
  <si>
    <t>R. Sen. Pinheiro Machado, 1203 - Centro, Santa Cruz do Sul - RS, 96810-136 (-29.721362125, -52.434236093)</t>
  </si>
  <si>
    <t>https://maps.app.goo.gl/sSzfpwqoWgRUyB6N6</t>
  </si>
  <si>
    <t>antes do prazo de 48  meses, multa no valor dos locativos faltantes para completar o período</t>
  </si>
  <si>
    <t>Ampliação da 7</t>
  </si>
  <si>
    <t>-29.758487007, -57.075838500</t>
  </si>
  <si>
    <t>Av. Pres. Vargas, 3734 - São João, Uruguaiana - RS, 97510-130 (-29.758487007, -57.075838500)</t>
  </si>
  <si>
    <t>https://maps.app.goo.gl/B5sJCZB7pQvbMPms6</t>
  </si>
  <si>
    <t>10 x o valor do aluguel</t>
  </si>
  <si>
    <t>Ampliação da 1</t>
  </si>
  <si>
    <t>-31.578840336, -53.381979079</t>
  </si>
  <si>
    <t>R. Dutra de Andrade, 776 - CENTRO, Pinheiro Machado - RS, 96470-000 (-31.578840336, -53.381979079)</t>
  </si>
  <si>
    <t>-26.985963343, -48.635632143</t>
  </si>
  <si>
    <t>Rua 511, 200 - Centro, Balneário Camboriú - SC, 88330-702 (-26.985963343, -48.635632143)</t>
  </si>
  <si>
    <t>https://maps.app.goo.gl/1bV1R3oJgoPRQ2tQ9</t>
  </si>
  <si>
    <t>https://farmaciassaojoao.sharepoint.com/:v:/s/expansao/IQDnJ1pgamqtRLmR7mQ9EDgKAfE9tUXiqzJiHFNQF4jEpOI?e=BZ0kjA</t>
  </si>
  <si>
    <t>Posto Ipiranga</t>
  </si>
  <si>
    <t>-29.231488250, -51.342548805</t>
  </si>
  <si>
    <t>R. Júlio de Castilhos, 384 - Centro, Farroupilha - RS, 95180-000 (-29.231488250, -51.342548805)</t>
  </si>
  <si>
    <t>TR da filial 7</t>
  </si>
  <si>
    <t>https://maps.app.goo.gl/ouscpPJozTk8x1VdA</t>
  </si>
  <si>
    <t>https://farmaciassaojoao.sharepoint.com/:b:/s/expansao/IQBwPJ6CbbSpT6QAeFOVgTX5Abt3rSAZqbZn7G2lQm1Rcrg?e=mIA3jR</t>
  </si>
  <si>
    <t>R$ 23.000,00 primeiro ano e R$ 25.000,00 segundo ano</t>
  </si>
  <si>
    <t>conforme aditivo</t>
  </si>
  <si>
    <t>antes do prazo de 48 meses, pgto de multa correspondente ao valor dos locativos faltantes para completar o período, após 3 proporcionais.</t>
  </si>
  <si>
    <t>-26.947463771, -48.639449054</t>
  </si>
  <si>
    <t>Av. Osvaldo Reis, 2751 - Praia Brava, Itajaí - SC, 88306-001 (-26.947463771, -48.639449054)</t>
  </si>
  <si>
    <t>https://maps.app.goo.gl/8BpyBFHfpYT53okC8</t>
  </si>
  <si>
    <t>https://farmaciassaojoao.sharepoint.com/:v:/s/expansao/IQAm8u24spbGSr7H1Tseu8EqAWi58xiZ63fkltVMFZHAItQ?e=RaxSaS</t>
  </si>
  <si>
    <t xml:space="preserve"> - </t>
  </si>
  <si>
    <t>Aquisição terreno</t>
  </si>
  <si>
    <t>-28.657617128, -56.004347443</t>
  </si>
  <si>
    <t>R. Olinto Arami Silva, 930 - Centro, São Borja - RS, 97670-000 (-28.657617128, -56.004347443)</t>
  </si>
  <si>
    <t>São Borja 1</t>
  </si>
  <si>
    <t>https://maps.app.goo.gl/34cJe8AJpvFsuUjh8</t>
  </si>
  <si>
    <t>https://farmaciassaojoao.sharepoint.com/:b:/s/expansao/IQBY9QjrQaL5QYG_U5wk5VlMATTZmoS_3BzYHGucF3bG8jM?e=DMNaRc</t>
  </si>
  <si>
    <t>O estudo apresenta alto risco de canibalização. Foi considerado um crescimento de 5% no share da cidade, com a canibalização a loja tem projeção de venda de R$578.612,39.</t>
  </si>
  <si>
    <t>Ampliação da Cachoeira 6</t>
  </si>
  <si>
    <t>-30.040041183, -52.898330073</t>
  </si>
  <si>
    <t>Av. Júlio de Castilhos, 149 - 01 - Centro, Cachoeira do Sul - RS, 96501-000 (-30.040041183, -52.898330073)</t>
  </si>
  <si>
    <t>https://maps.app.goo.gl/JgwGep2WnfRhDhbt9</t>
  </si>
  <si>
    <t>Ampliação da loja e do estacionamento</t>
  </si>
  <si>
    <t>R$ 7.000,00 no primeiro ano e R$ 8.000,00 no segundo ano</t>
  </si>
  <si>
    <t>valor locativos faltantes para completar o período de</t>
  </si>
  <si>
    <t>até R$150.000,00</t>
  </si>
  <si>
    <t>a LOCADORA disponibilizará a quantia de até</t>
  </si>
  <si>
    <t>36 meses.</t>
  </si>
  <si>
    <t>R$ 150.000,00 (cento e cinquenta mil reais) demolição do imóvel atual e pavimentação (material</t>
  </si>
  <si>
    <t>e mão de obra), caso ultrapasse o valor, ficará por conta da FSJ.</t>
  </si>
  <si>
    <t>-28.709747001, -51.934672164</t>
  </si>
  <si>
    <t>Av. Miguel Soccol, 2721 - Centro, Serafina Corrêa - RS, 99250-000 (-28.709747001, -51.934672164)</t>
  </si>
  <si>
    <t>https://maps.app.goo.gl/ebJjT8JCdgoib5UY8</t>
  </si>
  <si>
    <t>Tr da 1</t>
  </si>
  <si>
    <t>-29.168072448, -51.187254878</t>
  </si>
  <si>
    <t>Av. Júlio de Castilhos, 2528 - Centro, Caxias do Sul - RS, 95010-001 (-29.168072448, -51.187254878)</t>
  </si>
  <si>
    <t>Caxias do Sul 4</t>
  </si>
  <si>
    <t>https://maps.app.goo.gl/36YrDmRph6gjqgnc9</t>
  </si>
  <si>
    <t>https://farmaciassaojoao.sharepoint.com/:b:/s/expansao/IQB8Mu1gerzET676Hi8S09LDAdH3tDFp0Ta1FnkM9dTDqhs?e=liGOc9</t>
  </si>
  <si>
    <t>Contrato já está assinado por ambos sem estudo. O estudo nao foi parâmetro para assinatura de contrato.</t>
  </si>
  <si>
    <t>R$ 23k no primeiro ano e R$ 24k no segundo ano</t>
  </si>
  <si>
    <t>3 aluguéis porporcionais</t>
  </si>
  <si>
    <t>Carência de 45 dias após vigênica de contrato</t>
  </si>
  <si>
    <t>Park 35</t>
  </si>
  <si>
    <t>-30.116002346, -51.335314054</t>
  </si>
  <si>
    <t>Av. Nestor de Moura Jardim, 507 - Parque 35, Guaíba - RS, 92705-200 (-30.116002346, -51.335314054)</t>
  </si>
  <si>
    <t>https://maps.app.goo.gl/MiPW9qZDNs59ccv86</t>
  </si>
  <si>
    <t>Contrato antigo, assinado sem estudo.</t>
  </si>
  <si>
    <t>a partir da abertura</t>
  </si>
  <si>
    <t>3 aluguéis proporcionais</t>
  </si>
  <si>
    <t>-23.553513701, -51.458944220</t>
  </si>
  <si>
    <t>R. Dr. Nagib Daher, 855 - Centro, Apucarana - PR, 86800-040 (-23.553513701, -51.458944220)</t>
  </si>
  <si>
    <t>Assinado antes de fazer estudo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</si>
</sst>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R$&quot;\ #,##0;[Red]\-&quot;R$&quot;\ #,##0"/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8"/>
      <color theme="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  <scheme val="minor"/>
    </font>
    <font>
      <sz val="11"/>
      <color rgb="FF242424"/>
      <name val="Aptos Narrow"/>
      <family val="2"/>
    </font>
    <font>
      <sz val="11"/>
      <color rgb="FF000000"/>
      <name val="Aptos Narrow"/>
      <family val="2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rgb="FFFFFFFF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B7B7B"/>
        <bgColor rgb="FF000000"/>
      </patternFill>
    </fill>
    <fill>
      <patternFill patternType="solid">
        <fgColor rgb="FF203764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theme="1"/>
        <bgColor theme="1"/>
      </patternFill>
    </fill>
    <fill>
      <patternFill patternType="solid">
        <fgColor rgb="FF2E308D"/>
        <bgColor rgb="FF000000"/>
      </patternFill>
    </fill>
    <fill>
      <patternFill patternType="solid">
        <fgColor rgb="FFE8E8E8"/>
        <bgColor rgb="FF000000"/>
      </patternFill>
    </fill>
    <fill>
      <patternFill patternType="solid">
        <fgColor rgb="FFFFFF00"/>
        <bgColor rgb="FF000000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89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0" fontId="2" fillId="2" borderId="1" xfId="1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44" fontId="0" fillId="0" borderId="0" xfId="2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5" fillId="9" borderId="0" xfId="0" applyFont="1" applyFill="1" applyAlignment="1">
      <alignment horizontal="center" vertical="center" wrapText="1"/>
    </xf>
    <xf numFmtId="14" fontId="5" fillId="9" borderId="0" xfId="0" applyNumberFormat="1" applyFont="1" applyFill="1" applyAlignment="1">
      <alignment horizontal="center" vertical="center" wrapText="1"/>
    </xf>
    <xf numFmtId="8" fontId="5" fillId="9" borderId="0" xfId="0" applyNumberFormat="1" applyFont="1" applyFill="1" applyAlignment="1">
      <alignment horizontal="center" vertical="center" wrapText="1"/>
    </xf>
    <xf numFmtId="0" fontId="9" fillId="9" borderId="0" xfId="3" applyFill="1" applyBorder="1" applyAlignment="1">
      <alignment horizontal="center" vertical="center" wrapText="1"/>
    </xf>
    <xf numFmtId="0" fontId="6" fillId="9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 wrapText="1"/>
    </xf>
    <xf numFmtId="8" fontId="5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9" borderId="0" xfId="0" applyFont="1" applyFill="1" applyAlignment="1">
      <alignment horizontal="center" vertical="center" wrapText="1"/>
    </xf>
    <xf numFmtId="3" fontId="5" fillId="9" borderId="0" xfId="0" applyNumberFormat="1" applyFont="1" applyFill="1" applyAlignment="1">
      <alignment horizontal="center" vertical="center" wrapText="1"/>
    </xf>
    <xf numFmtId="0" fontId="9" fillId="0" borderId="0" xfId="3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6" fontId="5" fillId="0" borderId="0" xfId="0" applyNumberFormat="1" applyFont="1" applyAlignment="1">
      <alignment horizontal="center" vertical="center" wrapText="1"/>
    </xf>
    <xf numFmtId="8" fontId="8" fillId="9" borderId="0" xfId="0" applyNumberFormat="1" applyFont="1" applyFill="1" applyAlignment="1">
      <alignment horizontal="center" vertical="center"/>
    </xf>
    <xf numFmtId="0" fontId="9" fillId="9" borderId="0" xfId="3" applyFill="1" applyBorder="1" applyAlignment="1">
      <alignment horizontal="center"/>
    </xf>
    <xf numFmtId="3" fontId="5" fillId="0" borderId="0" xfId="0" applyNumberFormat="1" applyFont="1" applyAlignment="1">
      <alignment horizontal="center" vertical="center" wrapText="1"/>
    </xf>
    <xf numFmtId="0" fontId="9" fillId="0" borderId="0" xfId="3" applyBorder="1" applyAlignment="1">
      <alignment horizontal="center"/>
    </xf>
    <xf numFmtId="0" fontId="10" fillId="10" borderId="7" xfId="0" applyFont="1" applyFill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  <xf numFmtId="14" fontId="10" fillId="10" borderId="8" xfId="1" applyNumberFormat="1" applyFont="1" applyFill="1" applyBorder="1" applyAlignment="1">
      <alignment horizontal="center" vertical="center" wrapText="1"/>
    </xf>
    <xf numFmtId="164" fontId="10" fillId="10" borderId="8" xfId="0" applyNumberFormat="1" applyFont="1" applyFill="1" applyBorder="1" applyAlignment="1">
      <alignment horizontal="center" vertical="center" wrapText="1"/>
    </xf>
    <xf numFmtId="10" fontId="10" fillId="10" borderId="9" xfId="1" applyNumberFormat="1" applyFont="1" applyFill="1" applyBorder="1" applyAlignment="1">
      <alignment horizontal="center" vertical="center" wrapText="1"/>
    </xf>
    <xf numFmtId="1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1" applyNumberFormat="1" applyFont="1" applyBorder="1" applyAlignment="1">
      <alignment horizontal="center"/>
    </xf>
    <xf numFmtId="164" fontId="0" fillId="0" borderId="1" xfId="2" applyNumberFormat="1" applyFont="1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2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4" fontId="0" fillId="0" borderId="13" xfId="1" applyNumberFormat="1" applyFont="1" applyBorder="1" applyAlignment="1">
      <alignment horizontal="center"/>
    </xf>
    <xf numFmtId="164" fontId="0" fillId="0" borderId="13" xfId="2" applyNumberFormat="1" applyFont="1" applyBorder="1" applyAlignment="1">
      <alignment horizontal="center"/>
    </xf>
    <xf numFmtId="10" fontId="0" fillId="0" borderId="13" xfId="1" applyNumberFormat="1" applyFon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3" fontId="2" fillId="2" borderId="1" xfId="0" applyNumberFormat="1" applyFont="1" applyFill="1" applyBorder="1" applyAlignment="1">
      <alignment horizontal="center" vertical="center" wrapText="1"/>
    </xf>
    <xf numFmtId="0" fontId="11" fillId="11" borderId="14" xfId="0" applyFont="1" applyFill="1" applyBorder="1" applyAlignment="1">
      <alignment horizontal="center" vertical="center" wrapText="1" readingOrder="1"/>
    </xf>
    <xf numFmtId="0" fontId="8" fillId="12" borderId="15" xfId="0" applyFont="1" applyFill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13" borderId="0" xfId="0" applyFont="1" applyFill="1" applyAlignment="1">
      <alignment horizontal="center" vertical="center"/>
    </xf>
    <xf numFmtId="2" fontId="2" fillId="2" borderId="16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5" fillId="9" borderId="0" xfId="0" applyFont="1" applyFill="1" applyAlignment="1">
      <alignment horizontal="center" vertical="center" wrapText="1"/>
    </xf>
    <xf numFmtId="14" fontId="5" fillId="9" borderId="0" xfId="0" applyNumberFormat="1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 wrapText="1"/>
    </xf>
    <xf numFmtId="8" fontId="5" fillId="0" borderId="0" xfId="0" applyNumberFormat="1" applyFont="1" applyAlignment="1">
      <alignment horizontal="center" vertical="center" wrapText="1"/>
    </xf>
    <xf numFmtId="4" fontId="5" fillId="0" borderId="0" xfId="0" applyNumberFormat="1" applyFont="1"/>
    <xf numFmtId="0" fontId="9" fillId="0" borderId="0" xfId="3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9" fillId="9" borderId="0" xfId="3" applyFill="1" applyBorder="1" applyAlignment="1">
      <alignment horizontal="center" vertical="center" wrapText="1"/>
    </xf>
    <xf numFmtId="0" fontId="6" fillId="9" borderId="0" xfId="0" applyFont="1" applyFill="1" applyAlignment="1">
      <alignment horizontal="center" vertical="center" wrapText="1"/>
    </xf>
  </cellXfs>
  <cellStyles count="4">
    <cellStyle name="Hiperlink" xfId="3" builtinId="8"/>
    <cellStyle name="Moeda" xfId="2" builtinId="4"/>
    <cellStyle name="Normal" xfId="0" builtinId="0"/>
    <cellStyle name="Porcentagem" xfId="1" builtinId="5"/>
  </cellStyles>
  <dxfs count="7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523875</xdr:colOff>
      <xdr:row>5</xdr:row>
      <xdr:rowOff>133350</xdr:rowOff>
    </xdr:from>
    <xdr:to>
      <xdr:col>18</xdr:col>
      <xdr:colOff>267269</xdr:colOff>
      <xdr:row>34</xdr:row>
      <xdr:rowOff>96016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5C75BC7-04AA-2D30-FB2F-50FDED726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58650" y="1085850"/>
          <a:ext cx="4077269" cy="548716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ablo.alves1\Desktop\DEMANDA%20CIDADE%20ROCK_CORRIGIDO_REGI&#195;OINTERMEDIARIA.xlsx" TargetMode="External"/><Relationship Id="rId1" Type="http://schemas.openxmlformats.org/officeDocument/2006/relationships/externalLinkPath" Target="file:///C:\Users\pablo.alves1\Desktop\DEMANDA%20CIDADE%20ROCK_CORRIGIDO_REGI&#195;OINTERMEDIAR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° RAIZ"/>
      <sheetName val="Planilha2"/>
    </sheetNames>
    <sheetDataSet>
      <sheetData sheetId="0">
        <row r="1">
          <cell r="A1" t="str">
            <v>ID_CIDADE</v>
          </cell>
          <cell r="AE1" t="str">
            <v>REGIÃO GEOGRÁFICA INTERMEDIÁRIA</v>
          </cell>
          <cell r="AH1" t="str">
            <v>REGIÃO GEOGRÁFICA IMEDIATA</v>
          </cell>
        </row>
        <row r="2">
          <cell r="A2">
            <v>410010</v>
          </cell>
          <cell r="AE2" t="str">
            <v>Londrina</v>
          </cell>
          <cell r="AH2" t="str">
            <v>Santo Antônio da Platina</v>
          </cell>
        </row>
        <row r="3">
          <cell r="A3">
            <v>420005</v>
          </cell>
          <cell r="AE3" t="str">
            <v>Chapecó</v>
          </cell>
          <cell r="AH3" t="str">
            <v>Joaçaba - Herval d'Oeste</v>
          </cell>
        </row>
        <row r="4">
          <cell r="A4">
            <v>420010</v>
          </cell>
          <cell r="AE4" t="str">
            <v>Chapecó</v>
          </cell>
          <cell r="AH4" t="str">
            <v>Xanxerê</v>
          </cell>
        </row>
        <row r="5">
          <cell r="A5">
            <v>430003</v>
          </cell>
          <cell r="AE5" t="str">
            <v>Pelotas</v>
          </cell>
          <cell r="AH5" t="str">
            <v>Bagé</v>
          </cell>
        </row>
        <row r="6">
          <cell r="A6">
            <v>410020</v>
          </cell>
          <cell r="AE6" t="str">
            <v>Curitiba</v>
          </cell>
          <cell r="AH6" t="str">
            <v>Curitiba</v>
          </cell>
        </row>
        <row r="7">
          <cell r="A7">
            <v>420020</v>
          </cell>
          <cell r="AE7" t="str">
            <v>Blumenau</v>
          </cell>
          <cell r="AH7" t="str">
            <v>Rio do Sul</v>
          </cell>
        </row>
        <row r="8">
          <cell r="A8">
            <v>420030</v>
          </cell>
          <cell r="AE8" t="str">
            <v>Blumenau</v>
          </cell>
          <cell r="AH8" t="str">
            <v>Rio do Sul</v>
          </cell>
        </row>
        <row r="9">
          <cell r="A9">
            <v>420040</v>
          </cell>
          <cell r="AE9" t="str">
            <v>Chapecó</v>
          </cell>
          <cell r="AH9" t="str">
            <v>Joaçaba - Herval d'Oeste</v>
          </cell>
        </row>
        <row r="10">
          <cell r="A10">
            <v>430005</v>
          </cell>
          <cell r="AE10" t="str">
            <v>Passo Fundo</v>
          </cell>
          <cell r="AH10" t="str">
            <v>Tapejara - Sananduva</v>
          </cell>
        </row>
        <row r="11">
          <cell r="A11">
            <v>420050</v>
          </cell>
          <cell r="AE11" t="str">
            <v>Chapecó</v>
          </cell>
          <cell r="AH11" t="str">
            <v>Chapecó</v>
          </cell>
        </row>
        <row r="12">
          <cell r="A12">
            <v>420055</v>
          </cell>
          <cell r="AE12" t="str">
            <v>Chapecó</v>
          </cell>
          <cell r="AH12" t="str">
            <v>Chapecó</v>
          </cell>
        </row>
        <row r="13">
          <cell r="A13">
            <v>420060</v>
          </cell>
          <cell r="AE13" t="str">
            <v>Florianópolis</v>
          </cell>
          <cell r="AH13" t="str">
            <v>Florianópolis</v>
          </cell>
        </row>
        <row r="14">
          <cell r="A14">
            <v>430010</v>
          </cell>
          <cell r="AE14" t="str">
            <v>Santa Maria</v>
          </cell>
          <cell r="AH14" t="str">
            <v>Santa Maria</v>
          </cell>
        </row>
        <row r="15">
          <cell r="A15">
            <v>410030</v>
          </cell>
          <cell r="AE15" t="str">
            <v>Curitiba</v>
          </cell>
          <cell r="AH15" t="str">
            <v>Curitiba</v>
          </cell>
        </row>
        <row r="16">
          <cell r="A16">
            <v>430020</v>
          </cell>
          <cell r="AE16" t="str">
            <v>Ijuí</v>
          </cell>
          <cell r="AH16" t="str">
            <v>Ijuí</v>
          </cell>
        </row>
        <row r="17">
          <cell r="A17">
            <v>430030</v>
          </cell>
          <cell r="AE17" t="str">
            <v>Ijuí</v>
          </cell>
          <cell r="AH17" t="str">
            <v>Santa Rosa</v>
          </cell>
        </row>
        <row r="18">
          <cell r="A18">
            <v>430040</v>
          </cell>
          <cell r="AE18" t="str">
            <v>Uruguaiana</v>
          </cell>
          <cell r="AH18" t="str">
            <v>Uruguaiana</v>
          </cell>
        </row>
        <row r="19">
          <cell r="A19">
            <v>430045</v>
          </cell>
          <cell r="AE19" t="str">
            <v>Ijuí</v>
          </cell>
          <cell r="AH19" t="str">
            <v>Três de Maio</v>
          </cell>
        </row>
        <row r="20">
          <cell r="A20">
            <v>420070</v>
          </cell>
          <cell r="AE20" t="str">
            <v>Florianópolis</v>
          </cell>
          <cell r="AH20" t="str">
            <v>Florianópolis</v>
          </cell>
        </row>
        <row r="21">
          <cell r="A21">
            <v>410040</v>
          </cell>
          <cell r="AE21" t="str">
            <v>Curitiba</v>
          </cell>
          <cell r="AH21" t="str">
            <v>Curitiba</v>
          </cell>
        </row>
        <row r="22">
          <cell r="A22">
            <v>430047</v>
          </cell>
          <cell r="AE22" t="str">
            <v>Passo Fundo</v>
          </cell>
          <cell r="AH22" t="str">
            <v>Carazinho</v>
          </cell>
        </row>
        <row r="23">
          <cell r="A23">
            <v>430050</v>
          </cell>
          <cell r="AE23" t="str">
            <v>Passo Fundo</v>
          </cell>
          <cell r="AH23" t="str">
            <v>Nonoai</v>
          </cell>
        </row>
        <row r="24">
          <cell r="A24">
            <v>410045</v>
          </cell>
          <cell r="AE24" t="str">
            <v>Maringá</v>
          </cell>
          <cell r="AH24" t="str">
            <v>Campo Mourão</v>
          </cell>
        </row>
        <row r="25">
          <cell r="A25">
            <v>430055</v>
          </cell>
          <cell r="AE25" t="str">
            <v>Passo Fundo</v>
          </cell>
          <cell r="AH25" t="str">
            <v>Passo Fundo</v>
          </cell>
        </row>
        <row r="26">
          <cell r="A26">
            <v>420075</v>
          </cell>
          <cell r="AE26" t="str">
            <v>Chapecó</v>
          </cell>
          <cell r="AH26" t="str">
            <v>Concórdia</v>
          </cell>
        </row>
        <row r="27">
          <cell r="A27">
            <v>430057</v>
          </cell>
          <cell r="AE27" t="str">
            <v>Caxias do Sul</v>
          </cell>
          <cell r="AH27" t="str">
            <v>Caxias do Sul</v>
          </cell>
        </row>
        <row r="28">
          <cell r="A28">
            <v>412862</v>
          </cell>
          <cell r="AE28" t="str">
            <v>Maringá</v>
          </cell>
          <cell r="AH28" t="str">
            <v>Umuarama</v>
          </cell>
        </row>
        <row r="29">
          <cell r="A29">
            <v>410060</v>
          </cell>
          <cell r="AE29" t="str">
            <v>Maringá</v>
          </cell>
          <cell r="AH29" t="str">
            <v>Paranavaí</v>
          </cell>
        </row>
        <row r="30">
          <cell r="A30">
            <v>410070</v>
          </cell>
          <cell r="AE30" t="str">
            <v>Maringá</v>
          </cell>
          <cell r="AH30" t="str">
            <v>Umuarama</v>
          </cell>
        </row>
        <row r="31">
          <cell r="A31">
            <v>410050</v>
          </cell>
          <cell r="AE31" t="str">
            <v>Maringá</v>
          </cell>
          <cell r="AH31" t="str">
            <v>Umuarama</v>
          </cell>
        </row>
        <row r="32">
          <cell r="A32">
            <v>430060</v>
          </cell>
          <cell r="AE32" t="str">
            <v>Porto Alegre</v>
          </cell>
          <cell r="AH32" t="str">
            <v>Porto Alegre</v>
          </cell>
        </row>
        <row r="33">
          <cell r="A33">
            <v>410080</v>
          </cell>
          <cell r="AE33" t="str">
            <v>Londrina</v>
          </cell>
          <cell r="AH33" t="str">
            <v>Londrina</v>
          </cell>
        </row>
        <row r="34">
          <cell r="A34">
            <v>410090</v>
          </cell>
          <cell r="AE34" t="str">
            <v>Maringá</v>
          </cell>
          <cell r="AH34" t="str">
            <v>Paranavaí</v>
          </cell>
        </row>
        <row r="35">
          <cell r="A35">
            <v>430063</v>
          </cell>
          <cell r="AE35" t="str">
            <v>Porto Alegre</v>
          </cell>
          <cell r="AH35" t="str">
            <v>Camaquã</v>
          </cell>
        </row>
        <row r="36">
          <cell r="A36">
            <v>430064</v>
          </cell>
          <cell r="AE36" t="str">
            <v>Passo Fundo</v>
          </cell>
          <cell r="AH36" t="str">
            <v>Frederico Westphalen</v>
          </cell>
        </row>
        <row r="37">
          <cell r="A37">
            <v>410100</v>
          </cell>
          <cell r="AE37" t="str">
            <v>Cascavel</v>
          </cell>
          <cell r="AH37" t="str">
            <v>Francisco Beltrão</v>
          </cell>
        </row>
        <row r="38">
          <cell r="A38">
            <v>410105</v>
          </cell>
          <cell r="AE38" t="str">
            <v>Cascavel</v>
          </cell>
          <cell r="AH38" t="str">
            <v>Cascavel</v>
          </cell>
        </row>
        <row r="39">
          <cell r="A39">
            <v>420080</v>
          </cell>
          <cell r="AE39" t="str">
            <v>Chapecó</v>
          </cell>
          <cell r="AH39" t="str">
            <v>São Miguel do Oeste</v>
          </cell>
        </row>
        <row r="40">
          <cell r="A40">
            <v>410110</v>
          </cell>
          <cell r="AE40" t="str">
            <v>Londrina</v>
          </cell>
          <cell r="AH40" t="str">
            <v>Santo Antônio da Platina</v>
          </cell>
        </row>
        <row r="41">
          <cell r="A41">
            <v>430066</v>
          </cell>
          <cell r="AE41" t="str">
            <v>Caxias do Sul</v>
          </cell>
          <cell r="AH41" t="str">
            <v>Nova Prata - Guaporé</v>
          </cell>
        </row>
        <row r="42">
          <cell r="A42">
            <v>420090</v>
          </cell>
          <cell r="AE42" t="str">
            <v>Florianópolis</v>
          </cell>
          <cell r="AH42" t="str">
            <v>Florianópolis</v>
          </cell>
        </row>
        <row r="43">
          <cell r="A43">
            <v>410115</v>
          </cell>
          <cell r="AE43" t="str">
            <v>Maringá</v>
          </cell>
          <cell r="AH43" t="str">
            <v>Maringá</v>
          </cell>
        </row>
        <row r="44">
          <cell r="A44">
            <v>420100</v>
          </cell>
          <cell r="AE44" t="str">
            <v>Lages</v>
          </cell>
          <cell r="AH44" t="str">
            <v>Lages</v>
          </cell>
        </row>
        <row r="45">
          <cell r="A45">
            <v>420110</v>
          </cell>
          <cell r="AE45" t="str">
            <v>Florianópolis</v>
          </cell>
          <cell r="AH45" t="str">
            <v>Florianópolis</v>
          </cell>
        </row>
        <row r="46">
          <cell r="A46">
            <v>430070</v>
          </cell>
          <cell r="AE46" t="str">
            <v>Santa Cruz do Sul - Lajeado</v>
          </cell>
          <cell r="AH46" t="str">
            <v>Encantado</v>
          </cell>
        </row>
        <row r="47">
          <cell r="A47">
            <v>410120</v>
          </cell>
          <cell r="AE47" t="str">
            <v>Curitiba</v>
          </cell>
          <cell r="AH47" t="str">
            <v>Paranaguá</v>
          </cell>
        </row>
        <row r="48">
          <cell r="A48">
            <v>420120</v>
          </cell>
          <cell r="AE48" t="str">
            <v>Florianópolis</v>
          </cell>
          <cell r="AH48" t="str">
            <v>Florianópolis</v>
          </cell>
        </row>
        <row r="49">
          <cell r="A49">
            <v>410130</v>
          </cell>
          <cell r="AE49" t="str">
            <v>Curitiba</v>
          </cell>
          <cell r="AH49" t="str">
            <v>União da Vitória</v>
          </cell>
        </row>
        <row r="50">
          <cell r="A50">
            <v>430080</v>
          </cell>
          <cell r="AE50" t="str">
            <v>Caxias do Sul</v>
          </cell>
          <cell r="AH50" t="str">
            <v>Caxias do Sul</v>
          </cell>
        </row>
        <row r="51">
          <cell r="A51">
            <v>420125</v>
          </cell>
          <cell r="AE51" t="str">
            <v>Blumenau</v>
          </cell>
          <cell r="AH51" t="str">
            <v>Blumenau</v>
          </cell>
        </row>
        <row r="52">
          <cell r="A52">
            <v>410140</v>
          </cell>
          <cell r="AE52" t="str">
            <v>Londrina</v>
          </cell>
          <cell r="AH52" t="str">
            <v>Apucarana</v>
          </cell>
        </row>
        <row r="53">
          <cell r="A53">
            <v>420127</v>
          </cell>
          <cell r="AE53" t="str">
            <v>Chapecó</v>
          </cell>
          <cell r="AH53" t="str">
            <v>Concórdia</v>
          </cell>
        </row>
        <row r="54">
          <cell r="A54">
            <v>430085</v>
          </cell>
          <cell r="AE54" t="str">
            <v>Porto Alegre</v>
          </cell>
          <cell r="AH54" t="str">
            <v>Camaquã</v>
          </cell>
        </row>
        <row r="55">
          <cell r="A55">
            <v>410150</v>
          </cell>
          <cell r="AE55" t="str">
            <v>Londrina</v>
          </cell>
          <cell r="AH55" t="str">
            <v>Londrina</v>
          </cell>
        </row>
        <row r="56">
          <cell r="A56">
            <v>410160</v>
          </cell>
          <cell r="AE56" t="str">
            <v>Ponta Grossa</v>
          </cell>
          <cell r="AH56" t="str">
            <v>Ponta Grossa</v>
          </cell>
        </row>
        <row r="57">
          <cell r="A57">
            <v>410165</v>
          </cell>
          <cell r="AE57" t="str">
            <v>Londrina</v>
          </cell>
          <cell r="AH57" t="str">
            <v>Ivaiporã</v>
          </cell>
        </row>
        <row r="58">
          <cell r="A58">
            <v>420130</v>
          </cell>
          <cell r="AE58" t="str">
            <v>Joinville</v>
          </cell>
          <cell r="AH58" t="str">
            <v>Joinville</v>
          </cell>
        </row>
        <row r="59">
          <cell r="A59">
            <v>420140</v>
          </cell>
          <cell r="AE59" t="str">
            <v>Criciúma</v>
          </cell>
          <cell r="AH59" t="str">
            <v>Araranguá</v>
          </cell>
        </row>
        <row r="60">
          <cell r="A60">
            <v>430087</v>
          </cell>
          <cell r="AE60" t="str">
            <v>Porto Alegre</v>
          </cell>
          <cell r="AH60" t="str">
            <v>Novo Hamburgo - São Leopoldo</v>
          </cell>
        </row>
        <row r="61">
          <cell r="A61">
            <v>410170</v>
          </cell>
          <cell r="AE61" t="str">
            <v>Maringá</v>
          </cell>
          <cell r="AH61" t="str">
            <v>Campo Mourão</v>
          </cell>
        </row>
        <row r="62">
          <cell r="A62">
            <v>430090</v>
          </cell>
          <cell r="AE62" t="str">
            <v>Passo Fundo</v>
          </cell>
          <cell r="AH62" t="str">
            <v>Erechim</v>
          </cell>
        </row>
        <row r="63">
          <cell r="A63">
            <v>410180</v>
          </cell>
          <cell r="AE63" t="str">
            <v>Curitiba</v>
          </cell>
          <cell r="AH63" t="str">
            <v>Curitiba</v>
          </cell>
        </row>
        <row r="64">
          <cell r="A64">
            <v>410185</v>
          </cell>
          <cell r="AE64" t="str">
            <v>Londrina</v>
          </cell>
          <cell r="AH64" t="str">
            <v>Ivaiporã</v>
          </cell>
        </row>
        <row r="65">
          <cell r="A65">
            <v>420150</v>
          </cell>
          <cell r="AE65" t="str">
            <v>Criciúma</v>
          </cell>
          <cell r="AH65" t="str">
            <v>Tubarão</v>
          </cell>
        </row>
        <row r="66">
          <cell r="A66">
            <v>430100</v>
          </cell>
          <cell r="AE66" t="str">
            <v>Santa Cruz do Sul - Lajeado</v>
          </cell>
          <cell r="AH66" t="str">
            <v>Lajeado</v>
          </cell>
        </row>
        <row r="67">
          <cell r="A67">
            <v>430107</v>
          </cell>
          <cell r="AE67" t="str">
            <v>Pelotas</v>
          </cell>
          <cell r="AH67" t="str">
            <v>Pelotas</v>
          </cell>
        </row>
        <row r="68">
          <cell r="A68">
            <v>430105</v>
          </cell>
          <cell r="AE68" t="str">
            <v>Porto Alegre</v>
          </cell>
          <cell r="AH68" t="str">
            <v>Torres</v>
          </cell>
        </row>
        <row r="69">
          <cell r="A69">
            <v>430120</v>
          </cell>
          <cell r="AE69" t="str">
            <v>Santa Cruz do Sul - Lajeado</v>
          </cell>
          <cell r="AH69" t="str">
            <v>Sobradinho</v>
          </cell>
        </row>
        <row r="70">
          <cell r="A70">
            <v>430110</v>
          </cell>
          <cell r="AE70" t="str">
            <v>Porto Alegre</v>
          </cell>
          <cell r="AH70" t="str">
            <v>Porto Alegre</v>
          </cell>
        </row>
        <row r="71">
          <cell r="A71">
            <v>430130</v>
          </cell>
          <cell r="AE71" t="str">
            <v>Pelotas</v>
          </cell>
          <cell r="AH71" t="str">
            <v>Pelotas</v>
          </cell>
        </row>
        <row r="72">
          <cell r="A72">
            <v>420160</v>
          </cell>
          <cell r="AE72" t="str">
            <v>Caçador</v>
          </cell>
          <cell r="AH72" t="str">
            <v>Videira</v>
          </cell>
        </row>
        <row r="73">
          <cell r="A73">
            <v>420165</v>
          </cell>
          <cell r="AE73" t="str">
            <v>Chapecó</v>
          </cell>
          <cell r="AH73" t="str">
            <v>Chapecó</v>
          </cell>
        </row>
        <row r="74">
          <cell r="A74">
            <v>430140</v>
          </cell>
          <cell r="AE74" t="str">
            <v>Passo Fundo</v>
          </cell>
          <cell r="AH74" t="str">
            <v>Soledade</v>
          </cell>
        </row>
        <row r="75">
          <cell r="A75">
            <v>420170</v>
          </cell>
          <cell r="AE75" t="str">
            <v>Blumenau</v>
          </cell>
          <cell r="AH75" t="str">
            <v>Blumenau</v>
          </cell>
        </row>
        <row r="76">
          <cell r="A76">
            <v>410190</v>
          </cell>
          <cell r="AE76" t="str">
            <v>Londrina</v>
          </cell>
          <cell r="AH76" t="str">
            <v>Londrina</v>
          </cell>
        </row>
        <row r="77">
          <cell r="A77">
            <v>410200</v>
          </cell>
          <cell r="AE77" t="str">
            <v>Cascavel</v>
          </cell>
          <cell r="AH77" t="str">
            <v>Toledo</v>
          </cell>
        </row>
        <row r="78">
          <cell r="A78">
            <v>410210</v>
          </cell>
          <cell r="AE78" t="str">
            <v>Maringá</v>
          </cell>
          <cell r="AH78" t="str">
            <v>Maringá</v>
          </cell>
        </row>
        <row r="79">
          <cell r="A79">
            <v>410220</v>
          </cell>
          <cell r="AE79" t="str">
            <v>Maringá</v>
          </cell>
          <cell r="AH79" t="str">
            <v>Maringá</v>
          </cell>
        </row>
        <row r="80">
          <cell r="A80">
            <v>420180</v>
          </cell>
          <cell r="AE80" t="str">
            <v>Blumenau</v>
          </cell>
          <cell r="AH80" t="str">
            <v>Rio do Sul</v>
          </cell>
        </row>
        <row r="81">
          <cell r="A81">
            <v>430150</v>
          </cell>
          <cell r="AE81" t="str">
            <v>Ijuí</v>
          </cell>
          <cell r="AH81" t="str">
            <v>Ijuí</v>
          </cell>
        </row>
        <row r="82">
          <cell r="A82">
            <v>430155</v>
          </cell>
          <cell r="AE82" t="str">
            <v>Passo Fundo</v>
          </cell>
          <cell r="AH82" t="str">
            <v>Erechim</v>
          </cell>
        </row>
        <row r="83">
          <cell r="A83">
            <v>420190</v>
          </cell>
          <cell r="AE83" t="str">
            <v>Blumenau</v>
          </cell>
          <cell r="AH83" t="str">
            <v>Rio do Sul</v>
          </cell>
        </row>
        <row r="84">
          <cell r="A84">
            <v>430160</v>
          </cell>
          <cell r="AE84" t="str">
            <v>Pelotas</v>
          </cell>
          <cell r="AH84" t="str">
            <v>Bagé</v>
          </cell>
        </row>
        <row r="85">
          <cell r="A85">
            <v>420195</v>
          </cell>
          <cell r="AE85" t="str">
            <v>Criciúma</v>
          </cell>
          <cell r="AH85" t="str">
            <v>Araranguá</v>
          </cell>
        </row>
        <row r="86">
          <cell r="A86">
            <v>420205</v>
          </cell>
          <cell r="AE86" t="str">
            <v>Joinville</v>
          </cell>
          <cell r="AH86" t="str">
            <v>Joinville</v>
          </cell>
        </row>
        <row r="87">
          <cell r="A87">
            <v>420200</v>
          </cell>
          <cell r="AE87" t="str">
            <v>Blumenau</v>
          </cell>
          <cell r="AH87" t="str">
            <v>Itajaí</v>
          </cell>
        </row>
        <row r="88">
          <cell r="A88">
            <v>420207</v>
          </cell>
          <cell r="AE88" t="str">
            <v>Criciúma</v>
          </cell>
          <cell r="AH88" t="str">
            <v>Araranguá</v>
          </cell>
        </row>
        <row r="89">
          <cell r="A89">
            <v>421280</v>
          </cell>
          <cell r="AE89" t="str">
            <v>Blumenau</v>
          </cell>
          <cell r="AH89" t="str">
            <v>Itajaí</v>
          </cell>
        </row>
        <row r="90">
          <cell r="A90">
            <v>430163</v>
          </cell>
          <cell r="AE90" t="str">
            <v>Porto Alegre</v>
          </cell>
          <cell r="AH90" t="str">
            <v>Tramandaí - Osório</v>
          </cell>
        </row>
        <row r="91">
          <cell r="A91">
            <v>422000</v>
          </cell>
          <cell r="AE91" t="str">
            <v>Criciúma</v>
          </cell>
          <cell r="AH91" t="str">
            <v>Criciúma</v>
          </cell>
        </row>
        <row r="92">
          <cell r="A92">
            <v>410230</v>
          </cell>
          <cell r="AE92" t="str">
            <v>Curitiba</v>
          </cell>
          <cell r="AH92" t="str">
            <v>Curitiba</v>
          </cell>
        </row>
        <row r="93">
          <cell r="A93">
            <v>420208</v>
          </cell>
          <cell r="AE93" t="str">
            <v>Chapecó</v>
          </cell>
          <cell r="AH93" t="str">
            <v>São Miguel do Oeste</v>
          </cell>
        </row>
        <row r="94">
          <cell r="A94">
            <v>410240</v>
          </cell>
          <cell r="AE94" t="str">
            <v>Londrina</v>
          </cell>
          <cell r="AH94" t="str">
            <v>Cornélio Procópio – Bandeirantes</v>
          </cell>
        </row>
        <row r="95">
          <cell r="A95">
            <v>430165</v>
          </cell>
          <cell r="AE95" t="str">
            <v>Caxias do Sul</v>
          </cell>
          <cell r="AH95" t="str">
            <v>Bento Gonçalves</v>
          </cell>
        </row>
        <row r="96">
          <cell r="A96">
            <v>430170</v>
          </cell>
          <cell r="AE96" t="str">
            <v>Passo Fundo</v>
          </cell>
          <cell r="AH96" t="str">
            <v>Erechim</v>
          </cell>
        </row>
        <row r="97">
          <cell r="A97">
            <v>430175</v>
          </cell>
          <cell r="AE97" t="str">
            <v>Porto Alegre</v>
          </cell>
          <cell r="AH97" t="str">
            <v>Porto Alegre</v>
          </cell>
        </row>
        <row r="98">
          <cell r="A98">
            <v>410250</v>
          </cell>
          <cell r="AE98" t="str">
            <v>Maringá</v>
          </cell>
          <cell r="AH98" t="str">
            <v>Campo Mourão</v>
          </cell>
        </row>
        <row r="99">
          <cell r="A99">
            <v>420209</v>
          </cell>
          <cell r="AE99" t="str">
            <v>Chapecó</v>
          </cell>
          <cell r="AH99" t="str">
            <v>São Miguel do Oeste</v>
          </cell>
        </row>
        <row r="100">
          <cell r="A100">
            <v>430185</v>
          </cell>
          <cell r="AE100" t="str">
            <v>Ijuí</v>
          </cell>
          <cell r="AH100" t="str">
            <v>Três Passos</v>
          </cell>
        </row>
        <row r="101">
          <cell r="A101">
            <v>410270</v>
          </cell>
          <cell r="AE101" t="str">
            <v>Londrina</v>
          </cell>
          <cell r="AH101" t="str">
            <v>Santo Antônio da Platina</v>
          </cell>
        </row>
        <row r="102">
          <cell r="A102">
            <v>430187</v>
          </cell>
          <cell r="AE102" t="str">
            <v>Uruguaiana</v>
          </cell>
          <cell r="AH102" t="str">
            <v>Uruguaiana</v>
          </cell>
        </row>
        <row r="103">
          <cell r="A103">
            <v>430190</v>
          </cell>
          <cell r="AE103" t="str">
            <v>Porto Alegre</v>
          </cell>
          <cell r="AH103" t="str">
            <v>Porto Alegre</v>
          </cell>
        </row>
        <row r="104">
          <cell r="A104">
            <v>430192</v>
          </cell>
          <cell r="AE104" t="str">
            <v>Passo Fundo</v>
          </cell>
          <cell r="AH104" t="str">
            <v>Erechim</v>
          </cell>
        </row>
        <row r="105">
          <cell r="A105">
            <v>430195</v>
          </cell>
          <cell r="AE105" t="str">
            <v>Passo Fundo</v>
          </cell>
          <cell r="AH105" t="str">
            <v>Carazinho</v>
          </cell>
        </row>
        <row r="106">
          <cell r="A106">
            <v>420210</v>
          </cell>
          <cell r="AE106" t="str">
            <v>Blumenau</v>
          </cell>
          <cell r="AH106" t="str">
            <v>Itajaí</v>
          </cell>
        </row>
        <row r="107">
          <cell r="A107">
            <v>410260</v>
          </cell>
          <cell r="AE107" t="str">
            <v>Cascavel</v>
          </cell>
          <cell r="AH107" t="str">
            <v>Francisco Beltrão</v>
          </cell>
        </row>
        <row r="108">
          <cell r="A108">
            <v>430180</v>
          </cell>
          <cell r="AE108" t="str">
            <v>Passo Fundo</v>
          </cell>
          <cell r="AH108" t="str">
            <v>Lagoa Vermelha</v>
          </cell>
        </row>
        <row r="109">
          <cell r="A109">
            <v>430200</v>
          </cell>
          <cell r="AE109" t="str">
            <v>Passo Fundo</v>
          </cell>
          <cell r="AH109" t="str">
            <v>Soledade</v>
          </cell>
        </row>
        <row r="110">
          <cell r="A110">
            <v>410275</v>
          </cell>
          <cell r="AE110" t="str">
            <v>Cascavel</v>
          </cell>
          <cell r="AH110" t="str">
            <v>Francisco Beltrão</v>
          </cell>
        </row>
        <row r="111">
          <cell r="A111">
            <v>410280</v>
          </cell>
          <cell r="AE111" t="str">
            <v>Londrina</v>
          </cell>
          <cell r="AH111" t="str">
            <v>Londrina</v>
          </cell>
        </row>
        <row r="112">
          <cell r="A112">
            <v>420213</v>
          </cell>
          <cell r="AE112" t="str">
            <v>Joinville</v>
          </cell>
          <cell r="AH112" t="str">
            <v>Mafra</v>
          </cell>
        </row>
        <row r="113">
          <cell r="A113">
            <v>420215</v>
          </cell>
          <cell r="AE113" t="str">
            <v>Chapecó</v>
          </cell>
          <cell r="AH113" t="str">
            <v>São Miguel do Oeste</v>
          </cell>
        </row>
        <row r="114">
          <cell r="A114">
            <v>420220</v>
          </cell>
          <cell r="AE114" t="str">
            <v>Blumenau</v>
          </cell>
          <cell r="AH114" t="str">
            <v>Blumenau</v>
          </cell>
        </row>
        <row r="115">
          <cell r="A115">
            <v>430205</v>
          </cell>
          <cell r="AE115" t="str">
            <v>Passo Fundo</v>
          </cell>
          <cell r="AH115" t="str">
            <v>Erechim</v>
          </cell>
        </row>
        <row r="116">
          <cell r="A116">
            <v>430210</v>
          </cell>
          <cell r="AE116" t="str">
            <v>Caxias do Sul</v>
          </cell>
          <cell r="AH116" t="str">
            <v>Bento Gonçalves</v>
          </cell>
        </row>
        <row r="117">
          <cell r="A117">
            <v>420230</v>
          </cell>
          <cell r="AE117" t="str">
            <v>Florianópolis</v>
          </cell>
          <cell r="AH117" t="str">
            <v>Florianópolis</v>
          </cell>
        </row>
        <row r="118">
          <cell r="A118">
            <v>410290</v>
          </cell>
          <cell r="AE118" t="str">
            <v>Curitiba</v>
          </cell>
          <cell r="AH118" t="str">
            <v>União da Vitória</v>
          </cell>
        </row>
        <row r="119">
          <cell r="A119">
            <v>420240</v>
          </cell>
          <cell r="AE119" t="str">
            <v>Blumenau</v>
          </cell>
          <cell r="AH119" t="str">
            <v>Blumenau</v>
          </cell>
        </row>
        <row r="120">
          <cell r="A120">
            <v>410300</v>
          </cell>
          <cell r="AE120" t="str">
            <v>Maringá</v>
          </cell>
          <cell r="AH120" t="str">
            <v>Campo Mourão</v>
          </cell>
        </row>
        <row r="121">
          <cell r="A121">
            <v>410302</v>
          </cell>
          <cell r="AE121" t="str">
            <v>Cascavel</v>
          </cell>
          <cell r="AH121" t="str">
            <v>Dois Vizinhos</v>
          </cell>
        </row>
        <row r="122">
          <cell r="A122">
            <v>410304</v>
          </cell>
          <cell r="AE122" t="str">
            <v>Guarapuava</v>
          </cell>
          <cell r="AH122" t="str">
            <v>Pitanga</v>
          </cell>
        </row>
        <row r="123">
          <cell r="A123">
            <v>410305</v>
          </cell>
          <cell r="AE123" t="str">
            <v>Cascavel</v>
          </cell>
          <cell r="AH123" t="str">
            <v>Cascavel</v>
          </cell>
        </row>
        <row r="124">
          <cell r="A124">
            <v>430215</v>
          </cell>
          <cell r="AE124" t="str">
            <v>Passo Fundo</v>
          </cell>
          <cell r="AH124" t="str">
            <v>Frederico Westphalen</v>
          </cell>
        </row>
        <row r="125">
          <cell r="A125">
            <v>430220</v>
          </cell>
          <cell r="AE125" t="str">
            <v>Ijuí</v>
          </cell>
          <cell r="AH125" t="str">
            <v>Três de Maio</v>
          </cell>
        </row>
        <row r="126">
          <cell r="A126">
            <v>430222</v>
          </cell>
          <cell r="AE126" t="str">
            <v>Passo Fundo</v>
          </cell>
          <cell r="AH126" t="str">
            <v>Cruz Alta</v>
          </cell>
        </row>
        <row r="127">
          <cell r="A127">
            <v>430223</v>
          </cell>
          <cell r="AE127" t="str">
            <v>Passo Fundo</v>
          </cell>
          <cell r="AH127" t="str">
            <v>Cruz Alta</v>
          </cell>
        </row>
        <row r="128">
          <cell r="A128">
            <v>430225</v>
          </cell>
          <cell r="AE128" t="str">
            <v>Caxias do Sul</v>
          </cell>
          <cell r="AH128" t="str">
            <v>Bento Gonçalves</v>
          </cell>
        </row>
        <row r="129">
          <cell r="A129">
            <v>420243</v>
          </cell>
          <cell r="AE129" t="str">
            <v>Lages</v>
          </cell>
          <cell r="AH129" t="str">
            <v>Lages</v>
          </cell>
        </row>
        <row r="130">
          <cell r="A130">
            <v>410310</v>
          </cell>
          <cell r="AE130" t="str">
            <v>Curitiba</v>
          </cell>
          <cell r="AH130" t="str">
            <v>Curitiba</v>
          </cell>
        </row>
        <row r="131">
          <cell r="A131">
            <v>420250</v>
          </cell>
          <cell r="AE131" t="str">
            <v>Lages</v>
          </cell>
          <cell r="AH131" t="str">
            <v>Lages</v>
          </cell>
        </row>
        <row r="132">
          <cell r="A132">
            <v>420253</v>
          </cell>
          <cell r="AE132" t="str">
            <v>Chapecó</v>
          </cell>
          <cell r="AH132" t="str">
            <v>Xanxerê</v>
          </cell>
        </row>
        <row r="133">
          <cell r="A133">
            <v>430230</v>
          </cell>
          <cell r="AE133" t="str">
            <v>Caxias do Sul</v>
          </cell>
          <cell r="AH133" t="str">
            <v>Vacaria</v>
          </cell>
        </row>
        <row r="134">
          <cell r="A134">
            <v>420257</v>
          </cell>
          <cell r="AE134" t="str">
            <v>Chapecó</v>
          </cell>
          <cell r="AH134" t="str">
            <v>Maravilha</v>
          </cell>
        </row>
        <row r="135">
          <cell r="A135">
            <v>410315</v>
          </cell>
          <cell r="AE135" t="str">
            <v>Cascavel</v>
          </cell>
          <cell r="AH135" t="str">
            <v>Francisco Beltrão</v>
          </cell>
        </row>
        <row r="136">
          <cell r="A136">
            <v>430235</v>
          </cell>
          <cell r="AE136" t="str">
            <v>Porto Alegre</v>
          </cell>
          <cell r="AH136" t="str">
            <v>Novo Hamburgo - São Leopoldo</v>
          </cell>
        </row>
        <row r="137">
          <cell r="A137">
            <v>430237</v>
          </cell>
          <cell r="AE137" t="str">
            <v>Ijuí</v>
          </cell>
          <cell r="AH137" t="str">
            <v>Três Passos</v>
          </cell>
        </row>
        <row r="138">
          <cell r="A138">
            <v>420260</v>
          </cell>
          <cell r="AE138" t="str">
            <v>Lages</v>
          </cell>
          <cell r="AH138" t="str">
            <v>Lages</v>
          </cell>
        </row>
        <row r="139">
          <cell r="A139">
            <v>430240</v>
          </cell>
          <cell r="AE139" t="str">
            <v>Santa Cruz do Sul - Lajeado</v>
          </cell>
          <cell r="AH139" t="str">
            <v>Lajeado</v>
          </cell>
        </row>
        <row r="140">
          <cell r="A140">
            <v>410320</v>
          </cell>
          <cell r="AE140" t="str">
            <v>Londrina</v>
          </cell>
          <cell r="AH140" t="str">
            <v>Apucarana</v>
          </cell>
        </row>
        <row r="141">
          <cell r="A141">
            <v>410322</v>
          </cell>
          <cell r="AE141" t="str">
            <v>Cascavel</v>
          </cell>
          <cell r="AH141" t="str">
            <v>Pato Branco</v>
          </cell>
        </row>
        <row r="142">
          <cell r="A142">
            <v>420245</v>
          </cell>
          <cell r="AE142" t="str">
            <v>Blumenau</v>
          </cell>
          <cell r="AH142" t="str">
            <v>Itajaí</v>
          </cell>
        </row>
        <row r="143">
          <cell r="A143">
            <v>430245</v>
          </cell>
          <cell r="AE143" t="str">
            <v>Santa Cruz do Sul - Lajeado</v>
          </cell>
          <cell r="AH143" t="str">
            <v>Lajeado</v>
          </cell>
        </row>
        <row r="144">
          <cell r="A144">
            <v>410330</v>
          </cell>
          <cell r="AE144" t="str">
            <v>Londrina</v>
          </cell>
          <cell r="AH144" t="str">
            <v>Apucarana</v>
          </cell>
        </row>
        <row r="145">
          <cell r="A145">
            <v>430250</v>
          </cell>
          <cell r="AE145" t="str">
            <v>Ijuí</v>
          </cell>
          <cell r="AH145" t="str">
            <v>São Luiz Gonzaga</v>
          </cell>
        </row>
        <row r="146">
          <cell r="A146">
            <v>420270</v>
          </cell>
          <cell r="AE146" t="str">
            <v>Blumenau</v>
          </cell>
          <cell r="AH146" t="str">
            <v>Brusque</v>
          </cell>
        </row>
        <row r="147">
          <cell r="A147">
            <v>430258</v>
          </cell>
          <cell r="AE147" t="str">
            <v>Ijuí</v>
          </cell>
          <cell r="AH147" t="str">
            <v>Ijuí</v>
          </cell>
        </row>
        <row r="148">
          <cell r="A148">
            <v>420280</v>
          </cell>
          <cell r="AE148" t="str">
            <v>Criciúma</v>
          </cell>
          <cell r="AH148" t="str">
            <v>Tubarão</v>
          </cell>
        </row>
        <row r="149">
          <cell r="A149">
            <v>420285</v>
          </cell>
          <cell r="AE149" t="str">
            <v>Blumenau</v>
          </cell>
          <cell r="AH149" t="str">
            <v>Rio do Sul</v>
          </cell>
        </row>
        <row r="150">
          <cell r="A150">
            <v>430260</v>
          </cell>
          <cell r="AE150" t="str">
            <v>Ijuí</v>
          </cell>
          <cell r="AH150" t="str">
            <v>Três Passos</v>
          </cell>
        </row>
        <row r="151">
          <cell r="A151">
            <v>410335</v>
          </cell>
          <cell r="AE151" t="str">
            <v>Cascavel</v>
          </cell>
          <cell r="AH151" t="str">
            <v>Cascavel</v>
          </cell>
        </row>
        <row r="152">
          <cell r="A152">
            <v>410337</v>
          </cell>
          <cell r="AE152" t="str">
            <v>Maringá</v>
          </cell>
          <cell r="AH152" t="str">
            <v>Umuarama</v>
          </cell>
        </row>
        <row r="153">
          <cell r="A153">
            <v>430265</v>
          </cell>
          <cell r="AE153" t="str">
            <v>Porto Alegre</v>
          </cell>
          <cell r="AH153" t="str">
            <v>Montenegro</v>
          </cell>
        </row>
        <row r="154">
          <cell r="A154">
            <v>420287</v>
          </cell>
          <cell r="AE154" t="str">
            <v>Lages</v>
          </cell>
          <cell r="AH154" t="str">
            <v>Curitibanos</v>
          </cell>
        </row>
        <row r="155">
          <cell r="A155">
            <v>420290</v>
          </cell>
          <cell r="AE155" t="str">
            <v>Blumenau</v>
          </cell>
          <cell r="AH155" t="str">
            <v>Brusque</v>
          </cell>
        </row>
        <row r="156">
          <cell r="A156">
            <v>430270</v>
          </cell>
          <cell r="AE156" t="str">
            <v>Porto Alegre</v>
          </cell>
          <cell r="AH156" t="str">
            <v>Charqueadas - Triunfo - São Jerônimo</v>
          </cell>
        </row>
        <row r="157">
          <cell r="A157">
            <v>420300</v>
          </cell>
          <cell r="AE157" t="str">
            <v>Caçador</v>
          </cell>
          <cell r="AH157" t="str">
            <v>Caçador</v>
          </cell>
        </row>
        <row r="158">
          <cell r="A158">
            <v>430280</v>
          </cell>
          <cell r="AE158" t="str">
            <v>Santa Maria</v>
          </cell>
          <cell r="AH158" t="str">
            <v>São Gabriel - Caçapava do Sul</v>
          </cell>
        </row>
        <row r="159">
          <cell r="A159">
            <v>430290</v>
          </cell>
          <cell r="AE159" t="str">
            <v>Santa Maria</v>
          </cell>
          <cell r="AH159" t="str">
            <v>Santa Maria</v>
          </cell>
        </row>
        <row r="160">
          <cell r="A160">
            <v>430300</v>
          </cell>
          <cell r="AE160" t="str">
            <v>Santa Maria</v>
          </cell>
          <cell r="AH160" t="str">
            <v>Cachoeira do Sul</v>
          </cell>
        </row>
        <row r="161">
          <cell r="A161">
            <v>430310</v>
          </cell>
          <cell r="AE161" t="str">
            <v>Porto Alegre</v>
          </cell>
          <cell r="AH161" t="str">
            <v>Porto Alegre</v>
          </cell>
        </row>
        <row r="162">
          <cell r="A162">
            <v>430320</v>
          </cell>
          <cell r="AE162" t="str">
            <v>Passo Fundo</v>
          </cell>
          <cell r="AH162" t="str">
            <v>Lagoa Vermelha</v>
          </cell>
        </row>
        <row r="163">
          <cell r="A163">
            <v>410340</v>
          </cell>
          <cell r="AE163" t="str">
            <v>Londrina</v>
          </cell>
          <cell r="AH163" t="str">
            <v>Londrina</v>
          </cell>
        </row>
        <row r="164">
          <cell r="A164">
            <v>410345</v>
          </cell>
          <cell r="AE164" t="str">
            <v>Cascavel</v>
          </cell>
          <cell r="AH164" t="str">
            <v>Cascavel</v>
          </cell>
        </row>
        <row r="165">
          <cell r="A165">
            <v>410347</v>
          </cell>
          <cell r="AE165" t="str">
            <v>Maringá</v>
          </cell>
          <cell r="AH165" t="str">
            <v>Umuarama</v>
          </cell>
        </row>
        <row r="166">
          <cell r="A166">
            <v>430330</v>
          </cell>
          <cell r="AE166" t="str">
            <v>Ijuí</v>
          </cell>
          <cell r="AH166" t="str">
            <v>São Luiz Gonzaga</v>
          </cell>
        </row>
        <row r="167">
          <cell r="A167">
            <v>420310</v>
          </cell>
          <cell r="AE167" t="str">
            <v>Chapecó</v>
          </cell>
          <cell r="AH167" t="str">
            <v>Chapecó</v>
          </cell>
        </row>
        <row r="168">
          <cell r="A168">
            <v>430340</v>
          </cell>
          <cell r="AE168" t="str">
            <v>Passo Fundo</v>
          </cell>
          <cell r="AH168" t="str">
            <v>Frederico Westphalen</v>
          </cell>
        </row>
        <row r="169">
          <cell r="A169">
            <v>410350</v>
          </cell>
          <cell r="AE169" t="str">
            <v>Londrina</v>
          </cell>
          <cell r="AH169" t="str">
            <v>Apucarana</v>
          </cell>
        </row>
        <row r="170">
          <cell r="A170">
            <v>420315</v>
          </cell>
          <cell r="AE170" t="str">
            <v>Caçador</v>
          </cell>
          <cell r="AH170" t="str">
            <v>Caçador</v>
          </cell>
        </row>
        <row r="171">
          <cell r="A171">
            <v>430350</v>
          </cell>
          <cell r="AE171" t="str">
            <v>Porto Alegre</v>
          </cell>
          <cell r="AH171" t="str">
            <v>Camaquã</v>
          </cell>
        </row>
        <row r="172">
          <cell r="A172">
            <v>430355</v>
          </cell>
          <cell r="AE172" t="str">
            <v>Passo Fundo</v>
          </cell>
          <cell r="AH172" t="str">
            <v>Marau</v>
          </cell>
        </row>
        <row r="173">
          <cell r="A173">
            <v>410360</v>
          </cell>
          <cell r="AE173" t="str">
            <v>Londrina</v>
          </cell>
          <cell r="AH173" t="str">
            <v>Santo Antônio da Platina</v>
          </cell>
        </row>
        <row r="174">
          <cell r="A174">
            <v>430360</v>
          </cell>
          <cell r="AE174" t="str">
            <v>Caxias do Sul</v>
          </cell>
          <cell r="AH174" t="str">
            <v>Caxias do Sul</v>
          </cell>
        </row>
        <row r="175">
          <cell r="A175">
            <v>410370</v>
          </cell>
          <cell r="AE175" t="str">
            <v>Londrina</v>
          </cell>
          <cell r="AH175" t="str">
            <v>Londrina</v>
          </cell>
        </row>
        <row r="176">
          <cell r="A176">
            <v>410380</v>
          </cell>
          <cell r="AE176" t="str">
            <v>Londrina</v>
          </cell>
          <cell r="AH176" t="str">
            <v>Apucarana</v>
          </cell>
        </row>
        <row r="177">
          <cell r="A177">
            <v>420320</v>
          </cell>
          <cell r="AE177" t="str">
            <v>Blumenau</v>
          </cell>
          <cell r="AH177" t="str">
            <v>Itajaí</v>
          </cell>
        </row>
        <row r="178">
          <cell r="A178">
            <v>430367</v>
          </cell>
          <cell r="AE178" t="str">
            <v>Caxias do Sul</v>
          </cell>
          <cell r="AH178" t="str">
            <v>Caxias do Sul</v>
          </cell>
        </row>
        <row r="179">
          <cell r="A179">
            <v>410390</v>
          </cell>
          <cell r="AE179" t="str">
            <v>Maringá</v>
          </cell>
          <cell r="AH179" t="str">
            <v>Campo Mourão</v>
          </cell>
        </row>
        <row r="180">
          <cell r="A180">
            <v>430370</v>
          </cell>
          <cell r="AE180" t="str">
            <v>Ijuí</v>
          </cell>
          <cell r="AH180" t="str">
            <v>Santa Rosa</v>
          </cell>
        </row>
        <row r="181">
          <cell r="A181">
            <v>410395</v>
          </cell>
          <cell r="AE181" t="str">
            <v>Guarapuava</v>
          </cell>
          <cell r="AH181" t="str">
            <v>Guarapuava</v>
          </cell>
        </row>
        <row r="182">
          <cell r="A182">
            <v>410400</v>
          </cell>
          <cell r="AE182" t="str">
            <v>Curitiba</v>
          </cell>
          <cell r="AH182" t="str">
            <v>Curitiba</v>
          </cell>
        </row>
        <row r="183">
          <cell r="A183">
            <v>430380</v>
          </cell>
          <cell r="AE183" t="str">
            <v>Passo Fundo</v>
          </cell>
          <cell r="AH183" t="str">
            <v>Erechim</v>
          </cell>
        </row>
        <row r="184">
          <cell r="A184">
            <v>420330</v>
          </cell>
          <cell r="AE184" t="str">
            <v>Joinville</v>
          </cell>
          <cell r="AH184" t="str">
            <v>São Bento do Sul - Rio Negrinho</v>
          </cell>
        </row>
        <row r="185">
          <cell r="A185">
            <v>420340</v>
          </cell>
          <cell r="AE185" t="str">
            <v>Lages</v>
          </cell>
          <cell r="AH185" t="str">
            <v>Lages</v>
          </cell>
        </row>
        <row r="186">
          <cell r="A186">
            <v>430390</v>
          </cell>
          <cell r="AE186" t="str">
            <v>Porto Alegre</v>
          </cell>
          <cell r="AH186" t="str">
            <v>Novo Hamburgo - São Leopoldo</v>
          </cell>
        </row>
        <row r="187">
          <cell r="A187">
            <v>410405</v>
          </cell>
          <cell r="AE187" t="str">
            <v>Cascavel</v>
          </cell>
          <cell r="AH187" t="str">
            <v>Cascavel</v>
          </cell>
        </row>
        <row r="188">
          <cell r="A188">
            <v>410410</v>
          </cell>
          <cell r="AE188" t="str">
            <v>Curitiba</v>
          </cell>
          <cell r="AH188" t="str">
            <v>Curitiba</v>
          </cell>
        </row>
        <row r="189">
          <cell r="A189">
            <v>420350</v>
          </cell>
          <cell r="AE189" t="str">
            <v>Chapecó</v>
          </cell>
          <cell r="AH189" t="str">
            <v>São Lourenço do Oeste</v>
          </cell>
        </row>
        <row r="190">
          <cell r="A190">
            <v>410420</v>
          </cell>
          <cell r="AE190" t="str">
            <v>Curitiba</v>
          </cell>
          <cell r="AH190" t="str">
            <v>Curitiba</v>
          </cell>
        </row>
        <row r="191">
          <cell r="A191">
            <v>410425</v>
          </cell>
          <cell r="AE191" t="str">
            <v>Curitiba</v>
          </cell>
          <cell r="AH191" t="str">
            <v>Curitiba</v>
          </cell>
        </row>
        <row r="192">
          <cell r="A192">
            <v>410430</v>
          </cell>
          <cell r="AE192" t="str">
            <v>Maringá</v>
          </cell>
          <cell r="AH192" t="str">
            <v>Campo Mourão</v>
          </cell>
        </row>
        <row r="193">
          <cell r="A193">
            <v>430400</v>
          </cell>
          <cell r="AE193" t="str">
            <v>Ijuí</v>
          </cell>
          <cell r="AH193" t="str">
            <v>Três Passos</v>
          </cell>
        </row>
        <row r="194">
          <cell r="A194">
            <v>430410</v>
          </cell>
          <cell r="AE194" t="str">
            <v>Passo Fundo</v>
          </cell>
          <cell r="AH194" t="str">
            <v>Passo Fundo</v>
          </cell>
        </row>
        <row r="195">
          <cell r="A195">
            <v>420360</v>
          </cell>
          <cell r="AE195" t="str">
            <v>Chapecó</v>
          </cell>
          <cell r="AH195" t="str">
            <v>Joaçaba - Herval d'Oeste</v>
          </cell>
        </row>
        <row r="196">
          <cell r="A196">
            <v>430420</v>
          </cell>
          <cell r="AE196" t="str">
            <v>Santa Cruz do Sul - Lajeado</v>
          </cell>
          <cell r="AH196" t="str">
            <v>Santa Cruz do Sul</v>
          </cell>
        </row>
        <row r="197">
          <cell r="A197">
            <v>410440</v>
          </cell>
          <cell r="AE197" t="str">
            <v>Londrina</v>
          </cell>
          <cell r="AH197" t="str">
            <v>Ivaiporã</v>
          </cell>
        </row>
        <row r="198">
          <cell r="A198">
            <v>430430</v>
          </cell>
          <cell r="AE198" t="str">
            <v>Ijuí</v>
          </cell>
          <cell r="AH198" t="str">
            <v>Santa Rosa</v>
          </cell>
        </row>
        <row r="199">
          <cell r="A199">
            <v>430435</v>
          </cell>
          <cell r="AE199" t="str">
            <v>Pelotas</v>
          </cell>
          <cell r="AH199" t="str">
            <v>Bagé</v>
          </cell>
        </row>
        <row r="200">
          <cell r="A200">
            <v>410442</v>
          </cell>
          <cell r="AE200" t="str">
            <v>Guarapuava</v>
          </cell>
          <cell r="AH200" t="str">
            <v>Guarapuava</v>
          </cell>
        </row>
        <row r="201">
          <cell r="A201">
            <v>430440</v>
          </cell>
          <cell r="AE201" t="str">
            <v>Caxias do Sul</v>
          </cell>
          <cell r="AH201" t="str">
            <v>Caxias do Sul</v>
          </cell>
        </row>
        <row r="202">
          <cell r="A202">
            <v>420370</v>
          </cell>
          <cell r="AE202" t="str">
            <v>Blumenau</v>
          </cell>
          <cell r="AH202" t="str">
            <v>Brusque</v>
          </cell>
        </row>
        <row r="203">
          <cell r="A203">
            <v>430450</v>
          </cell>
          <cell r="AE203" t="str">
            <v>Pelotas</v>
          </cell>
          <cell r="AH203" t="str">
            <v>Pelotas</v>
          </cell>
        </row>
        <row r="204">
          <cell r="A204">
            <v>430460</v>
          </cell>
          <cell r="AE204" t="str">
            <v>Porto Alegre</v>
          </cell>
          <cell r="AH204" t="str">
            <v>Porto Alegre</v>
          </cell>
        </row>
        <row r="205">
          <cell r="A205">
            <v>420380</v>
          </cell>
          <cell r="AE205" t="str">
            <v>Joinville</v>
          </cell>
          <cell r="AH205" t="str">
            <v>Mafra</v>
          </cell>
        </row>
        <row r="206">
          <cell r="A206">
            <v>410445</v>
          </cell>
          <cell r="AE206" t="str">
            <v>Guarapuava</v>
          </cell>
          <cell r="AH206" t="str">
            <v>Guarapuava</v>
          </cell>
        </row>
        <row r="207">
          <cell r="A207">
            <v>430461</v>
          </cell>
          <cell r="AE207" t="str">
            <v>Santa Cruz do Sul - Lajeado</v>
          </cell>
          <cell r="AH207" t="str">
            <v>Lajeado</v>
          </cell>
        </row>
        <row r="208">
          <cell r="A208">
            <v>410450</v>
          </cell>
          <cell r="AE208" t="str">
            <v>Cascavel</v>
          </cell>
          <cell r="AH208" t="str">
            <v>Francisco Beltrão</v>
          </cell>
        </row>
        <row r="209">
          <cell r="A209">
            <v>420325</v>
          </cell>
          <cell r="AE209" t="str">
            <v>Lages</v>
          </cell>
          <cell r="AH209" t="str">
            <v>Lages</v>
          </cell>
        </row>
        <row r="210">
          <cell r="A210">
            <v>430462</v>
          </cell>
          <cell r="AE210" t="str">
            <v>Passo Fundo</v>
          </cell>
          <cell r="AH210" t="str">
            <v>Lagoa Vermelha</v>
          </cell>
        </row>
        <row r="211">
          <cell r="A211">
            <v>430463</v>
          </cell>
          <cell r="AE211" t="str">
            <v>Porto Alegre</v>
          </cell>
          <cell r="AH211" t="str">
            <v>Tramandaí - Osório</v>
          </cell>
        </row>
        <row r="212">
          <cell r="A212">
            <v>430465</v>
          </cell>
          <cell r="AE212" t="str">
            <v>Santa Maria</v>
          </cell>
          <cell r="AH212" t="str">
            <v>Santiago</v>
          </cell>
        </row>
        <row r="213">
          <cell r="A213">
            <v>430466</v>
          </cell>
          <cell r="AE213" t="str">
            <v>Pelotas</v>
          </cell>
          <cell r="AH213" t="str">
            <v>Pelotas</v>
          </cell>
        </row>
        <row r="214">
          <cell r="A214">
            <v>430468</v>
          </cell>
          <cell r="AE214" t="str">
            <v>Porto Alegre</v>
          </cell>
          <cell r="AH214" t="str">
            <v>Novo Hamburgo - São Leopoldo</v>
          </cell>
        </row>
        <row r="215">
          <cell r="A215">
            <v>420390</v>
          </cell>
          <cell r="AE215" t="str">
            <v>Chapecó</v>
          </cell>
          <cell r="AH215" t="str">
            <v>Joaçaba - Herval d'Oeste</v>
          </cell>
        </row>
        <row r="216">
          <cell r="A216">
            <v>430469</v>
          </cell>
          <cell r="AE216" t="str">
            <v>Santa Cruz do Sul - Lajeado</v>
          </cell>
          <cell r="AH216" t="str">
            <v>Lajeado</v>
          </cell>
        </row>
        <row r="217">
          <cell r="A217">
            <v>410460</v>
          </cell>
          <cell r="AE217" t="str">
            <v>Cascavel</v>
          </cell>
          <cell r="AH217" t="str">
            <v>Cascavel</v>
          </cell>
        </row>
        <row r="218">
          <cell r="A218">
            <v>420395</v>
          </cell>
          <cell r="AE218" t="str">
            <v>Criciúma</v>
          </cell>
          <cell r="AH218" t="str">
            <v>Tubarão</v>
          </cell>
        </row>
        <row r="219">
          <cell r="A219">
            <v>430467</v>
          </cell>
          <cell r="AE219" t="str">
            <v>Porto Alegre</v>
          </cell>
          <cell r="AH219" t="str">
            <v>Porto Alegre</v>
          </cell>
        </row>
        <row r="220">
          <cell r="A220">
            <v>430471</v>
          </cell>
          <cell r="AE220" t="str">
            <v>Porto Alegre</v>
          </cell>
          <cell r="AH220" t="str">
            <v>Porto Alegre</v>
          </cell>
        </row>
        <row r="221">
          <cell r="A221">
            <v>410465</v>
          </cell>
          <cell r="AE221" t="str">
            <v>Ponta Grossa</v>
          </cell>
          <cell r="AH221" t="str">
            <v>Ponta Grossa</v>
          </cell>
        </row>
        <row r="222">
          <cell r="A222">
            <v>430470</v>
          </cell>
          <cell r="AE222" t="str">
            <v>Passo Fundo</v>
          </cell>
          <cell r="AH222" t="str">
            <v>Carazinho</v>
          </cell>
        </row>
        <row r="223">
          <cell r="A223">
            <v>410470</v>
          </cell>
          <cell r="AE223" t="str">
            <v>Londrina</v>
          </cell>
          <cell r="AH223" t="str">
            <v>Santo Antônio da Platina</v>
          </cell>
        </row>
        <row r="224">
          <cell r="A224">
            <v>430480</v>
          </cell>
          <cell r="AE224" t="str">
            <v>Caxias do Sul</v>
          </cell>
          <cell r="AH224" t="str">
            <v>Bento Gonçalves</v>
          </cell>
        </row>
        <row r="225">
          <cell r="A225">
            <v>430485</v>
          </cell>
          <cell r="AE225" t="str">
            <v>Passo Fundo</v>
          </cell>
          <cell r="AH225" t="str">
            <v>Erechim</v>
          </cell>
        </row>
        <row r="226">
          <cell r="A226">
            <v>430490</v>
          </cell>
          <cell r="AE226" t="str">
            <v>Passo Fundo</v>
          </cell>
          <cell r="AH226" t="str">
            <v>Marau</v>
          </cell>
        </row>
        <row r="227">
          <cell r="A227">
            <v>410480</v>
          </cell>
          <cell r="AE227" t="str">
            <v>Cascavel</v>
          </cell>
          <cell r="AH227" t="str">
            <v>Cascavel</v>
          </cell>
        </row>
        <row r="228">
          <cell r="A228">
            <v>430495</v>
          </cell>
          <cell r="AE228" t="str">
            <v>Passo Fundo</v>
          </cell>
          <cell r="AH228" t="str">
            <v>Lagoa Vermelha</v>
          </cell>
        </row>
        <row r="229">
          <cell r="A229">
            <v>410490</v>
          </cell>
          <cell r="AE229" t="str">
            <v>Ponta Grossa</v>
          </cell>
          <cell r="AH229" t="str">
            <v>Ponta Grossa</v>
          </cell>
        </row>
        <row r="230">
          <cell r="A230">
            <v>410500</v>
          </cell>
          <cell r="AE230" t="str">
            <v>Cascavel</v>
          </cell>
          <cell r="AH230" t="str">
            <v>Cascavel</v>
          </cell>
        </row>
        <row r="231">
          <cell r="A231">
            <v>420400</v>
          </cell>
          <cell r="AE231" t="str">
            <v>Chapecó</v>
          </cell>
          <cell r="AH231" t="str">
            <v>Joaçaba - Herval d'Oeste</v>
          </cell>
        </row>
        <row r="232">
          <cell r="A232">
            <v>430500</v>
          </cell>
          <cell r="AE232" t="str">
            <v>Ijuí</v>
          </cell>
          <cell r="AH232" t="str">
            <v>Ijuí</v>
          </cell>
        </row>
        <row r="233">
          <cell r="A233">
            <v>420410</v>
          </cell>
          <cell r="AE233" t="str">
            <v>Chapecó</v>
          </cell>
          <cell r="AH233" t="str">
            <v>Chapecó</v>
          </cell>
        </row>
        <row r="234">
          <cell r="A234">
            <v>430510</v>
          </cell>
          <cell r="AE234" t="str">
            <v>Caxias do Sul</v>
          </cell>
          <cell r="AH234" t="str">
            <v>Caxias do Sul</v>
          </cell>
        </row>
        <row r="235">
          <cell r="A235">
            <v>420415</v>
          </cell>
          <cell r="AE235" t="str">
            <v>Chapecó</v>
          </cell>
          <cell r="AH235" t="str">
            <v>Joaçaba - Herval d'Oeste</v>
          </cell>
        </row>
        <row r="236">
          <cell r="A236">
            <v>430511</v>
          </cell>
          <cell r="AE236" t="str">
            <v>Passo Fundo</v>
          </cell>
          <cell r="AH236" t="str">
            <v>Erechim</v>
          </cell>
        </row>
        <row r="237">
          <cell r="A237">
            <v>410510</v>
          </cell>
          <cell r="AE237" t="str">
            <v>Londrina</v>
          </cell>
          <cell r="AH237" t="str">
            <v>Londrina</v>
          </cell>
        </row>
        <row r="238">
          <cell r="A238">
            <v>430512</v>
          </cell>
          <cell r="AE238" t="str">
            <v>Pelotas</v>
          </cell>
          <cell r="AH238" t="str">
            <v>Pelotas</v>
          </cell>
        </row>
        <row r="239">
          <cell r="A239">
            <v>410520</v>
          </cell>
          <cell r="AE239" t="str">
            <v>Curitiba</v>
          </cell>
          <cell r="AH239" t="str">
            <v>Curitiba</v>
          </cell>
        </row>
        <row r="240">
          <cell r="A240">
            <v>430513</v>
          </cell>
          <cell r="AE240" t="str">
            <v>Santa Maria</v>
          </cell>
          <cell r="AH240" t="str">
            <v>Cachoeira do Sul</v>
          </cell>
        </row>
        <row r="241">
          <cell r="A241">
            <v>430515</v>
          </cell>
          <cell r="AE241" t="str">
            <v>Passo Fundo</v>
          </cell>
          <cell r="AH241" t="str">
            <v>Palmeira das Missões</v>
          </cell>
        </row>
        <row r="242">
          <cell r="A242">
            <v>430517</v>
          </cell>
          <cell r="AE242" t="str">
            <v>Porto Alegre</v>
          </cell>
          <cell r="AH242" t="str">
            <v>Camaquã</v>
          </cell>
        </row>
        <row r="243">
          <cell r="A243">
            <v>430520</v>
          </cell>
          <cell r="AE243" t="str">
            <v>Ijuí</v>
          </cell>
          <cell r="AH243" t="str">
            <v>Cerro Largo</v>
          </cell>
        </row>
        <row r="244">
          <cell r="A244">
            <v>420417</v>
          </cell>
          <cell r="AE244" t="str">
            <v>Lages</v>
          </cell>
          <cell r="AH244" t="str">
            <v>Lages</v>
          </cell>
        </row>
        <row r="245">
          <cell r="A245">
            <v>410530</v>
          </cell>
          <cell r="AE245" t="str">
            <v>Cascavel</v>
          </cell>
          <cell r="AH245" t="str">
            <v>Cascavel</v>
          </cell>
        </row>
        <row r="246">
          <cell r="A246">
            <v>430530</v>
          </cell>
          <cell r="AE246" t="str">
            <v>Passo Fundo</v>
          </cell>
          <cell r="AH246" t="str">
            <v>Carazinho</v>
          </cell>
        </row>
        <row r="247">
          <cell r="A247">
            <v>420419</v>
          </cell>
          <cell r="AE247" t="str">
            <v>Blumenau</v>
          </cell>
          <cell r="AH247" t="str">
            <v>Ituporanga</v>
          </cell>
        </row>
        <row r="248">
          <cell r="A248">
            <v>420420</v>
          </cell>
          <cell r="AE248" t="str">
            <v>Chapecó</v>
          </cell>
          <cell r="AH248" t="str">
            <v>Chapecó</v>
          </cell>
        </row>
        <row r="249">
          <cell r="A249">
            <v>430535</v>
          </cell>
          <cell r="AE249" t="str">
            <v>Porto Alegre</v>
          </cell>
          <cell r="AH249" t="str">
            <v>Charqueadas - Triunfo - São Jerônimo</v>
          </cell>
        </row>
        <row r="250">
          <cell r="A250">
            <v>430537</v>
          </cell>
          <cell r="AE250" t="str">
            <v>Passo Fundo</v>
          </cell>
          <cell r="AH250" t="str">
            <v>Tapejara - Sananduva</v>
          </cell>
        </row>
        <row r="251">
          <cell r="A251">
            <v>430540</v>
          </cell>
          <cell r="AE251" t="str">
            <v>Ijuí</v>
          </cell>
          <cell r="AH251" t="str">
            <v>Ijuí</v>
          </cell>
        </row>
        <row r="252">
          <cell r="A252">
            <v>410540</v>
          </cell>
          <cell r="AE252" t="str">
            <v>Cascavel</v>
          </cell>
          <cell r="AH252" t="str">
            <v>Pato Branco</v>
          </cell>
        </row>
        <row r="253">
          <cell r="A253">
            <v>430543</v>
          </cell>
          <cell r="AE253" t="str">
            <v>Pelotas</v>
          </cell>
          <cell r="AH253" t="str">
            <v>Pelotas</v>
          </cell>
        </row>
        <row r="254">
          <cell r="A254">
            <v>430544</v>
          </cell>
          <cell r="AE254" t="str">
            <v>Porto Alegre</v>
          </cell>
          <cell r="AH254" t="str">
            <v>Camaquã</v>
          </cell>
        </row>
        <row r="255">
          <cell r="A255">
            <v>410550</v>
          </cell>
          <cell r="AE255" t="str">
            <v>Maringá</v>
          </cell>
          <cell r="AH255" t="str">
            <v>Cianorte</v>
          </cell>
        </row>
        <row r="256">
          <cell r="A256">
            <v>410560</v>
          </cell>
          <cell r="AE256" t="str">
            <v>Maringá</v>
          </cell>
          <cell r="AH256" t="str">
            <v>Umuarama</v>
          </cell>
        </row>
        <row r="257">
          <cell r="A257">
            <v>430545</v>
          </cell>
          <cell r="AE257" t="str">
            <v>Porto Alegre</v>
          </cell>
          <cell r="AH257" t="str">
            <v>Tramandaí - Osório</v>
          </cell>
        </row>
        <row r="258">
          <cell r="A258">
            <v>430550</v>
          </cell>
          <cell r="AE258" t="str">
            <v>Passo Fundo</v>
          </cell>
          <cell r="AH258" t="str">
            <v>Marau</v>
          </cell>
        </row>
        <row r="259">
          <cell r="A259">
            <v>410570</v>
          </cell>
          <cell r="AE259" t="str">
            <v>Cascavel</v>
          </cell>
          <cell r="AH259" t="str">
            <v>Pato Branco</v>
          </cell>
        </row>
        <row r="260">
          <cell r="A260">
            <v>420425</v>
          </cell>
          <cell r="AE260" t="str">
            <v>Criciúma</v>
          </cell>
          <cell r="AH260" t="str">
            <v>Criciúma</v>
          </cell>
        </row>
        <row r="261">
          <cell r="A261">
            <v>430558</v>
          </cell>
          <cell r="AE261" t="str">
            <v>Santa Cruz do Sul - Lajeado</v>
          </cell>
          <cell r="AH261" t="str">
            <v>Lajeado</v>
          </cell>
        </row>
        <row r="262">
          <cell r="A262">
            <v>410580</v>
          </cell>
          <cell r="AE262" t="str">
            <v>Curitiba</v>
          </cell>
          <cell r="AH262" t="str">
            <v>Curitiba</v>
          </cell>
        </row>
        <row r="263">
          <cell r="A263">
            <v>410590</v>
          </cell>
          <cell r="AE263" t="str">
            <v>Maringá</v>
          </cell>
          <cell r="AH263" t="str">
            <v>Paranacity - Colorado</v>
          </cell>
        </row>
        <row r="264">
          <cell r="A264">
            <v>430560</v>
          </cell>
          <cell r="AE264" t="str">
            <v>Passo Fundo</v>
          </cell>
          <cell r="AH264" t="str">
            <v>Carazinho</v>
          </cell>
        </row>
        <row r="265">
          <cell r="A265">
            <v>420430</v>
          </cell>
          <cell r="AE265" t="str">
            <v>Chapecó</v>
          </cell>
          <cell r="AH265" t="str">
            <v>Concórdia</v>
          </cell>
        </row>
        <row r="266">
          <cell r="A266">
            <v>430570</v>
          </cell>
          <cell r="AE266" t="str">
            <v>Ijuí</v>
          </cell>
          <cell r="AH266" t="str">
            <v>Ijuí</v>
          </cell>
        </row>
        <row r="267">
          <cell r="A267">
            <v>410600</v>
          </cell>
          <cell r="AE267" t="str">
            <v>Londrina</v>
          </cell>
          <cell r="AH267" t="str">
            <v>Cornélio Procópio – Bandeirantes</v>
          </cell>
        </row>
        <row r="268">
          <cell r="A268">
            <v>410610</v>
          </cell>
          <cell r="AE268" t="str">
            <v>Londrina</v>
          </cell>
          <cell r="AH268" t="str">
            <v>Ibaiti</v>
          </cell>
        </row>
        <row r="269">
          <cell r="A269">
            <v>430580</v>
          </cell>
          <cell r="AE269" t="str">
            <v>Passo Fundo</v>
          </cell>
          <cell r="AH269" t="str">
            <v>Carazinho</v>
          </cell>
        </row>
        <row r="270">
          <cell r="A270">
            <v>410620</v>
          </cell>
          <cell r="AE270" t="str">
            <v>Curitiba</v>
          </cell>
          <cell r="AH270" t="str">
            <v>Curitiba</v>
          </cell>
        </row>
        <row r="271">
          <cell r="A271">
            <v>430583</v>
          </cell>
          <cell r="AE271" t="str">
            <v>Santa Cruz do Sul - Lajeado</v>
          </cell>
          <cell r="AH271" t="str">
            <v>Lajeado</v>
          </cell>
        </row>
        <row r="272">
          <cell r="A272">
            <v>430585</v>
          </cell>
          <cell r="AE272" t="str">
            <v>Passo Fundo</v>
          </cell>
          <cell r="AH272" t="str">
            <v>Carazinho</v>
          </cell>
        </row>
        <row r="273">
          <cell r="A273">
            <v>410630</v>
          </cell>
          <cell r="AE273" t="str">
            <v>Cascavel</v>
          </cell>
          <cell r="AH273" t="str">
            <v>Cascavel</v>
          </cell>
        </row>
        <row r="274">
          <cell r="A274">
            <v>420435</v>
          </cell>
          <cell r="AE274" t="str">
            <v>Chapecó</v>
          </cell>
          <cell r="AH274" t="str">
            <v>Chapecó</v>
          </cell>
        </row>
        <row r="275">
          <cell r="A275">
            <v>410640</v>
          </cell>
          <cell r="AE275" t="str">
            <v>Londrina</v>
          </cell>
          <cell r="AH275" t="str">
            <v>Cornélio Procópio – Bandeirantes</v>
          </cell>
        </row>
        <row r="276">
          <cell r="A276">
            <v>430587</v>
          </cell>
          <cell r="AE276" t="str">
            <v>Ijuí</v>
          </cell>
          <cell r="AH276" t="str">
            <v>Ijuí</v>
          </cell>
        </row>
        <row r="277">
          <cell r="A277">
            <v>430590</v>
          </cell>
          <cell r="AE277" t="str">
            <v>Ijuí</v>
          </cell>
          <cell r="AH277" t="str">
            <v>Ijuí</v>
          </cell>
        </row>
        <row r="278">
          <cell r="A278">
            <v>410645</v>
          </cell>
          <cell r="AE278" t="str">
            <v>Cascavel</v>
          </cell>
          <cell r="AH278" t="str">
            <v>Pato Branco</v>
          </cell>
        </row>
        <row r="279">
          <cell r="A279">
            <v>420440</v>
          </cell>
          <cell r="AE279" t="str">
            <v>Chapecó</v>
          </cell>
          <cell r="AH279" t="str">
            <v>Chapecó</v>
          </cell>
        </row>
        <row r="280">
          <cell r="A280">
            <v>420445</v>
          </cell>
          <cell r="AE280" t="str">
            <v>Chapecó</v>
          </cell>
          <cell r="AH280" t="str">
            <v>Xanxerê</v>
          </cell>
        </row>
        <row r="281">
          <cell r="A281">
            <v>430593</v>
          </cell>
          <cell r="AE281" t="str">
            <v>Caxias do Sul</v>
          </cell>
          <cell r="AH281" t="str">
            <v>Bento Gonçalves</v>
          </cell>
        </row>
        <row r="282">
          <cell r="A282">
            <v>410650</v>
          </cell>
          <cell r="AE282" t="str">
            <v>Cascavel</v>
          </cell>
          <cell r="AH282" t="str">
            <v>Pato Branco</v>
          </cell>
        </row>
        <row r="283">
          <cell r="A283">
            <v>420455</v>
          </cell>
          <cell r="AE283" t="str">
            <v>Lages</v>
          </cell>
          <cell r="AH283" t="str">
            <v>Lages</v>
          </cell>
        </row>
        <row r="284">
          <cell r="A284">
            <v>410655</v>
          </cell>
          <cell r="AE284" t="str">
            <v>Maringá</v>
          </cell>
          <cell r="AH284" t="str">
            <v>Campo Mourão</v>
          </cell>
        </row>
        <row r="285">
          <cell r="A285">
            <v>420450</v>
          </cell>
          <cell r="AE285" t="str">
            <v>Joinville</v>
          </cell>
          <cell r="AH285" t="str">
            <v>Joinville</v>
          </cell>
        </row>
        <row r="286">
          <cell r="A286">
            <v>430595</v>
          </cell>
          <cell r="AE286" t="str">
            <v>Caxias do Sul</v>
          </cell>
          <cell r="AH286" t="str">
            <v>Bento Gonçalves</v>
          </cell>
        </row>
        <row r="287">
          <cell r="A287">
            <v>430597</v>
          </cell>
          <cell r="AE287" t="str">
            <v>Passo Fundo</v>
          </cell>
          <cell r="AH287" t="str">
            <v>Passo Fundo</v>
          </cell>
        </row>
        <row r="288">
          <cell r="A288">
            <v>420460</v>
          </cell>
          <cell r="AE288" t="str">
            <v>Criciúma</v>
          </cell>
          <cell r="AH288" t="str">
            <v>Criciúma</v>
          </cell>
        </row>
        <row r="289">
          <cell r="A289">
            <v>430600</v>
          </cell>
          <cell r="AE289" t="str">
            <v>Ijuí</v>
          </cell>
          <cell r="AH289" t="str">
            <v>Três Passos</v>
          </cell>
        </row>
        <row r="290">
          <cell r="A290">
            <v>430605</v>
          </cell>
          <cell r="AE290" t="str">
            <v>Porto Alegre</v>
          </cell>
          <cell r="AH290" t="str">
            <v>Camaquã</v>
          </cell>
        </row>
        <row r="291">
          <cell r="A291">
            <v>430607</v>
          </cell>
          <cell r="AE291" t="str">
            <v>Passo Fundo</v>
          </cell>
          <cell r="AH291" t="str">
            <v>Frederico Westphalen</v>
          </cell>
        </row>
        <row r="292">
          <cell r="A292">
            <v>430610</v>
          </cell>
          <cell r="AE292" t="str">
            <v>Passo Fundo</v>
          </cell>
          <cell r="AH292" t="str">
            <v>Cruz Alta</v>
          </cell>
        </row>
        <row r="293">
          <cell r="A293">
            <v>410680</v>
          </cell>
          <cell r="AE293" t="str">
            <v>Curitiba</v>
          </cell>
          <cell r="AH293" t="str">
            <v>União da Vitória</v>
          </cell>
        </row>
        <row r="294">
          <cell r="A294">
            <v>430613</v>
          </cell>
          <cell r="AE294" t="str">
            <v>Passo Fundo</v>
          </cell>
          <cell r="AH294" t="str">
            <v>Erechim</v>
          </cell>
        </row>
        <row r="295">
          <cell r="A295">
            <v>410657</v>
          </cell>
          <cell r="AE295" t="str">
            <v>Cascavel</v>
          </cell>
          <cell r="AH295" t="str">
            <v>Dois Vizinhos</v>
          </cell>
        </row>
        <row r="296">
          <cell r="A296">
            <v>410660</v>
          </cell>
          <cell r="AE296" t="str">
            <v>Maringá</v>
          </cell>
          <cell r="AH296" t="str">
            <v>Umuarama</v>
          </cell>
        </row>
        <row r="297">
          <cell r="A297">
            <v>410670</v>
          </cell>
          <cell r="AE297" t="str">
            <v>Maringá</v>
          </cell>
          <cell r="AH297" t="str">
            <v>Paranacity - Colorado</v>
          </cell>
        </row>
        <row r="298">
          <cell r="A298">
            <v>430620</v>
          </cell>
          <cell r="AE298" t="str">
            <v>Santa Cruz do Sul - Lajeado</v>
          </cell>
          <cell r="AH298" t="str">
            <v>Lajeado</v>
          </cell>
        </row>
        <row r="299">
          <cell r="A299">
            <v>410685</v>
          </cell>
          <cell r="AE299" t="str">
            <v>Londrina</v>
          </cell>
          <cell r="AH299" t="str">
            <v>Ivaiporã</v>
          </cell>
        </row>
        <row r="300">
          <cell r="A300">
            <v>420470</v>
          </cell>
          <cell r="AE300" t="str">
            <v>Chapecó</v>
          </cell>
          <cell r="AH300" t="str">
            <v>Maravilha</v>
          </cell>
        </row>
        <row r="301">
          <cell r="A301">
            <v>420475</v>
          </cell>
          <cell r="AE301" t="str">
            <v>Chapecó</v>
          </cell>
          <cell r="AH301" t="str">
            <v>Chapecó</v>
          </cell>
        </row>
        <row r="302">
          <cell r="A302">
            <v>410690</v>
          </cell>
          <cell r="AE302" t="str">
            <v>Curitiba</v>
          </cell>
          <cell r="AH302" t="str">
            <v>Curitiba</v>
          </cell>
        </row>
        <row r="303">
          <cell r="A303">
            <v>420480</v>
          </cell>
          <cell r="AE303" t="str">
            <v>Lages</v>
          </cell>
          <cell r="AH303" t="str">
            <v>Curitibanos</v>
          </cell>
        </row>
        <row r="304">
          <cell r="A304">
            <v>410700</v>
          </cell>
          <cell r="AE304" t="str">
            <v>Ponta Grossa</v>
          </cell>
          <cell r="AH304" t="str">
            <v>Telêmaco Borba</v>
          </cell>
        </row>
        <row r="305">
          <cell r="A305">
            <v>430630</v>
          </cell>
          <cell r="AE305" t="str">
            <v>Passo Fundo</v>
          </cell>
          <cell r="AH305" t="str">
            <v>Marau</v>
          </cell>
        </row>
        <row r="306">
          <cell r="A306">
            <v>430632</v>
          </cell>
          <cell r="AE306" t="str">
            <v>Ijuí</v>
          </cell>
          <cell r="AH306" t="str">
            <v>Três Passos</v>
          </cell>
        </row>
        <row r="307">
          <cell r="A307">
            <v>420490</v>
          </cell>
          <cell r="AE307" t="str">
            <v>Chapecó</v>
          </cell>
          <cell r="AH307" t="str">
            <v>São Miguel do Oeste</v>
          </cell>
        </row>
        <row r="308">
          <cell r="A308">
            <v>430635</v>
          </cell>
          <cell r="AE308" t="str">
            <v>Ijuí</v>
          </cell>
          <cell r="AH308" t="str">
            <v>São Luiz Gonzaga</v>
          </cell>
        </row>
        <row r="309">
          <cell r="A309">
            <v>410710</v>
          </cell>
          <cell r="AE309" t="str">
            <v>Maringá</v>
          </cell>
          <cell r="AH309" t="str">
            <v>Paranavaí</v>
          </cell>
        </row>
        <row r="310">
          <cell r="A310">
            <v>410712</v>
          </cell>
          <cell r="AE310" t="str">
            <v>Cascavel</v>
          </cell>
          <cell r="AH310" t="str">
            <v>Cascavel</v>
          </cell>
        </row>
        <row r="311">
          <cell r="A311">
            <v>410715</v>
          </cell>
          <cell r="AE311" t="str">
            <v>Cascavel</v>
          </cell>
          <cell r="AH311" t="str">
            <v>Cascavel</v>
          </cell>
        </row>
        <row r="312">
          <cell r="A312">
            <v>430637</v>
          </cell>
          <cell r="AE312" t="str">
            <v>Santa Maria</v>
          </cell>
          <cell r="AH312" t="str">
            <v>Santa Maria</v>
          </cell>
        </row>
        <row r="313">
          <cell r="A313">
            <v>420500</v>
          </cell>
          <cell r="AE313" t="str">
            <v>Chapecó</v>
          </cell>
          <cell r="AH313" t="str">
            <v>São Miguel do Oeste</v>
          </cell>
        </row>
        <row r="314">
          <cell r="A314">
            <v>430640</v>
          </cell>
          <cell r="AE314" t="str">
            <v>Porto Alegre</v>
          </cell>
          <cell r="AH314" t="str">
            <v>Novo Hamburgo - São Leopoldo</v>
          </cell>
        </row>
        <row r="315">
          <cell r="A315">
            <v>430642</v>
          </cell>
          <cell r="AE315" t="str">
            <v>Passo Fundo</v>
          </cell>
          <cell r="AH315" t="str">
            <v>Palmeira das Missões</v>
          </cell>
        </row>
        <row r="316">
          <cell r="A316">
            <v>430645</v>
          </cell>
          <cell r="AE316" t="str">
            <v>Caxias do Sul</v>
          </cell>
          <cell r="AH316" t="str">
            <v>Nova Prata - Guaporé</v>
          </cell>
        </row>
        <row r="317">
          <cell r="A317">
            <v>410720</v>
          </cell>
          <cell r="AE317" t="str">
            <v>Cascavel</v>
          </cell>
          <cell r="AH317" t="str">
            <v>Dois Vizinhos</v>
          </cell>
        </row>
        <row r="318">
          <cell r="A318">
            <v>430650</v>
          </cell>
          <cell r="AE318" t="str">
            <v>Porto Alegre</v>
          </cell>
          <cell r="AH318" t="str">
            <v>Camaquã</v>
          </cell>
        </row>
        <row r="319">
          <cell r="A319">
            <v>430660</v>
          </cell>
          <cell r="AE319" t="str">
            <v>Pelotas</v>
          </cell>
          <cell r="AH319" t="str">
            <v>Bagé</v>
          </cell>
        </row>
        <row r="320">
          <cell r="A320">
            <v>430655</v>
          </cell>
          <cell r="AE320" t="str">
            <v>Porto Alegre</v>
          </cell>
          <cell r="AH320" t="str">
            <v>Torres</v>
          </cell>
        </row>
        <row r="321">
          <cell r="A321">
            <v>420510</v>
          </cell>
          <cell r="AE321" t="str">
            <v>Blumenau</v>
          </cell>
          <cell r="AH321" t="str">
            <v>Ibirama - Presidente Getúlio</v>
          </cell>
        </row>
        <row r="322">
          <cell r="A322">
            <v>430670</v>
          </cell>
          <cell r="AE322" t="str">
            <v>Santa Maria</v>
          </cell>
          <cell r="AH322" t="str">
            <v>Santa Maria</v>
          </cell>
        </row>
        <row r="323">
          <cell r="A323">
            <v>410725</v>
          </cell>
          <cell r="AE323" t="str">
            <v>Maringá</v>
          </cell>
          <cell r="AH323" t="str">
            <v>Umuarama</v>
          </cell>
        </row>
        <row r="324">
          <cell r="A324">
            <v>410730</v>
          </cell>
          <cell r="AE324" t="str">
            <v>Maringá</v>
          </cell>
          <cell r="AH324" t="str">
            <v>Maringá</v>
          </cell>
        </row>
        <row r="325">
          <cell r="A325">
            <v>430673</v>
          </cell>
          <cell r="AE325" t="str">
            <v>Ijuí</v>
          </cell>
          <cell r="AH325" t="str">
            <v>Três de Maio</v>
          </cell>
        </row>
        <row r="326">
          <cell r="A326">
            <v>420515</v>
          </cell>
          <cell r="AE326" t="str">
            <v>Blumenau</v>
          </cell>
          <cell r="AH326" t="str">
            <v>Blumenau</v>
          </cell>
        </row>
        <row r="327">
          <cell r="A327">
            <v>430675</v>
          </cell>
          <cell r="AE327" t="str">
            <v>Santa Cruz do Sul - Lajeado</v>
          </cell>
          <cell r="AH327" t="str">
            <v>Encantado</v>
          </cell>
        </row>
        <row r="328">
          <cell r="A328">
            <v>412863</v>
          </cell>
          <cell r="AE328" t="str">
            <v>Curitiba</v>
          </cell>
          <cell r="AH328" t="str">
            <v>Curitiba</v>
          </cell>
        </row>
        <row r="329">
          <cell r="A329">
            <v>430676</v>
          </cell>
          <cell r="AE329" t="str">
            <v>Porto Alegre</v>
          </cell>
          <cell r="AH329" t="str">
            <v>Porto Alegre</v>
          </cell>
        </row>
        <row r="330">
          <cell r="A330">
            <v>430680</v>
          </cell>
          <cell r="AE330" t="str">
            <v>Santa Cruz do Sul - Lajeado</v>
          </cell>
          <cell r="AH330" t="str">
            <v>Encantado</v>
          </cell>
        </row>
        <row r="331">
          <cell r="A331">
            <v>430690</v>
          </cell>
          <cell r="AE331" t="str">
            <v>Santa Cruz do Sul - Lajeado</v>
          </cell>
          <cell r="AH331" t="str">
            <v>Santa Cruz do Sul</v>
          </cell>
        </row>
        <row r="332">
          <cell r="A332">
            <v>410740</v>
          </cell>
          <cell r="AE332" t="str">
            <v>Cascavel</v>
          </cell>
          <cell r="AH332" t="str">
            <v>Francisco Beltrão</v>
          </cell>
        </row>
        <row r="333">
          <cell r="A333">
            <v>410750</v>
          </cell>
          <cell r="AE333" t="str">
            <v>Maringá</v>
          </cell>
          <cell r="AH333" t="str">
            <v>Campo Mourão</v>
          </cell>
        </row>
        <row r="334">
          <cell r="A334">
            <v>430692</v>
          </cell>
          <cell r="AE334" t="str">
            <v>Passo Fundo</v>
          </cell>
          <cell r="AH334" t="str">
            <v>Carazinho</v>
          </cell>
        </row>
        <row r="335">
          <cell r="A335">
            <v>420517</v>
          </cell>
          <cell r="AE335" t="str">
            <v>Chapecó</v>
          </cell>
          <cell r="AH335" t="str">
            <v>Xanxerê</v>
          </cell>
        </row>
        <row r="336">
          <cell r="A336">
            <v>410753</v>
          </cell>
          <cell r="AE336" t="str">
            <v>Cascavel</v>
          </cell>
          <cell r="AH336" t="str">
            <v>Marechal Cândido Rondon</v>
          </cell>
        </row>
        <row r="337">
          <cell r="A337">
            <v>430695</v>
          </cell>
          <cell r="AE337" t="str">
            <v>Passo Fundo</v>
          </cell>
          <cell r="AH337" t="str">
            <v>Erechim</v>
          </cell>
        </row>
        <row r="338">
          <cell r="A338">
            <v>430693</v>
          </cell>
          <cell r="AE338" t="str">
            <v>Ijuí</v>
          </cell>
          <cell r="AH338" t="str">
            <v>Santo Ângelo</v>
          </cell>
        </row>
        <row r="339">
          <cell r="A339">
            <v>430697</v>
          </cell>
          <cell r="AE339" t="str">
            <v>Passo Fundo</v>
          </cell>
          <cell r="AH339" t="str">
            <v>Erechim</v>
          </cell>
        </row>
        <row r="340">
          <cell r="A340">
            <v>430700</v>
          </cell>
          <cell r="AE340" t="str">
            <v>Passo Fundo</v>
          </cell>
          <cell r="AH340" t="str">
            <v>Erechim</v>
          </cell>
        </row>
        <row r="341">
          <cell r="A341">
            <v>420519</v>
          </cell>
          <cell r="AE341" t="str">
            <v>Criciúma</v>
          </cell>
          <cell r="AH341" t="str">
            <v>Araranguá</v>
          </cell>
        </row>
        <row r="342">
          <cell r="A342">
            <v>430705</v>
          </cell>
          <cell r="AE342" t="str">
            <v>Passo Fundo</v>
          </cell>
          <cell r="AH342" t="str">
            <v>Passo Fundo</v>
          </cell>
        </row>
        <row r="343">
          <cell r="A343">
            <v>430720</v>
          </cell>
          <cell r="AE343" t="str">
            <v>Passo Fundo</v>
          </cell>
          <cell r="AH343" t="str">
            <v>Erechim</v>
          </cell>
        </row>
        <row r="344">
          <cell r="A344">
            <v>430730</v>
          </cell>
          <cell r="AE344" t="str">
            <v>Passo Fundo</v>
          </cell>
          <cell r="AH344" t="str">
            <v>Frederico Westphalen</v>
          </cell>
        </row>
        <row r="345">
          <cell r="A345">
            <v>420520</v>
          </cell>
          <cell r="AE345" t="str">
            <v>Chapecó</v>
          </cell>
          <cell r="AH345" t="str">
            <v>Joaçaba - Herval d'Oeste</v>
          </cell>
        </row>
        <row r="346">
          <cell r="A346">
            <v>430740</v>
          </cell>
          <cell r="AE346" t="str">
            <v>Caxias do Sul</v>
          </cell>
          <cell r="AH346" t="str">
            <v>Vacaria</v>
          </cell>
        </row>
        <row r="347">
          <cell r="A347">
            <v>430745</v>
          </cell>
          <cell r="AE347" t="str">
            <v>Ijuí</v>
          </cell>
          <cell r="AH347" t="str">
            <v>Três Passos</v>
          </cell>
        </row>
        <row r="348">
          <cell r="A348">
            <v>410752</v>
          </cell>
          <cell r="AE348" t="str">
            <v>Maringá</v>
          </cell>
          <cell r="AH348" t="str">
            <v>Umuarama</v>
          </cell>
        </row>
        <row r="349">
          <cell r="A349">
            <v>410754</v>
          </cell>
          <cell r="AE349" t="str">
            <v>Cascavel</v>
          </cell>
          <cell r="AH349" t="str">
            <v>Laranjeiras do Sul - Quedas do Iguaçu</v>
          </cell>
        </row>
        <row r="350">
          <cell r="A350">
            <v>430750</v>
          </cell>
          <cell r="AE350" t="str">
            <v>Passo Fundo</v>
          </cell>
          <cell r="AH350" t="str">
            <v>Passo Fundo</v>
          </cell>
        </row>
        <row r="351">
          <cell r="A351">
            <v>430755</v>
          </cell>
          <cell r="AE351" t="str">
            <v>Passo Fundo</v>
          </cell>
          <cell r="AH351" t="str">
            <v>Erechim</v>
          </cell>
        </row>
        <row r="352">
          <cell r="A352">
            <v>430760</v>
          </cell>
          <cell r="AE352" t="str">
            <v>Porto Alegre</v>
          </cell>
          <cell r="AH352" t="str">
            <v>Novo Hamburgo - São Leopoldo</v>
          </cell>
        </row>
        <row r="353">
          <cell r="A353">
            <v>430770</v>
          </cell>
          <cell r="AE353" t="str">
            <v>Porto Alegre</v>
          </cell>
          <cell r="AH353" t="str">
            <v>Porto Alegre</v>
          </cell>
        </row>
        <row r="354">
          <cell r="A354">
            <v>430780</v>
          </cell>
          <cell r="AE354" t="str">
            <v>Santa Cruz do Sul - Lajeado</v>
          </cell>
          <cell r="AH354" t="str">
            <v>Lajeado</v>
          </cell>
        </row>
        <row r="355">
          <cell r="A355">
            <v>430781</v>
          </cell>
          <cell r="AE355" t="str">
            <v>Santa Cruz do Sul - Lajeado</v>
          </cell>
          <cell r="AH355" t="str">
            <v>Sobradinho</v>
          </cell>
        </row>
        <row r="356">
          <cell r="A356">
            <v>430783</v>
          </cell>
          <cell r="AE356" t="str">
            <v>Ijuí</v>
          </cell>
          <cell r="AH356" t="str">
            <v>Santo Ângelo</v>
          </cell>
        </row>
        <row r="357">
          <cell r="A357">
            <v>430786</v>
          </cell>
          <cell r="AE357" t="str">
            <v>Caxias do Sul</v>
          </cell>
          <cell r="AH357" t="str">
            <v>Bento Gonçalves</v>
          </cell>
        </row>
        <row r="358">
          <cell r="A358">
            <v>410755</v>
          </cell>
          <cell r="AE358" t="str">
            <v>Maringá</v>
          </cell>
          <cell r="AH358" t="str">
            <v>Campo Mourão</v>
          </cell>
        </row>
        <row r="359">
          <cell r="A359">
            <v>430790</v>
          </cell>
          <cell r="AE359" t="str">
            <v>Caxias do Sul</v>
          </cell>
          <cell r="AH359" t="str">
            <v>Caxias do Sul</v>
          </cell>
        </row>
        <row r="360">
          <cell r="A360">
            <v>410760</v>
          </cell>
          <cell r="AE360" t="str">
            <v>Londrina</v>
          </cell>
          <cell r="AH360" t="str">
            <v>Ivaiporã</v>
          </cell>
        </row>
        <row r="361">
          <cell r="A361">
            <v>430800</v>
          </cell>
          <cell r="AE361" t="str">
            <v>Santa Maria</v>
          </cell>
          <cell r="AH361" t="str">
            <v>Santa Maria</v>
          </cell>
        </row>
        <row r="362">
          <cell r="A362">
            <v>420530</v>
          </cell>
          <cell r="AE362" t="str">
            <v>Chapecó</v>
          </cell>
          <cell r="AH362" t="str">
            <v>Xanxerê</v>
          </cell>
        </row>
        <row r="363">
          <cell r="A363">
            <v>430805</v>
          </cell>
          <cell r="AE363" t="str">
            <v>Passo Fundo</v>
          </cell>
          <cell r="AH363" t="str">
            <v>Erechim</v>
          </cell>
        </row>
        <row r="364">
          <cell r="A364">
            <v>410765</v>
          </cell>
          <cell r="AE364" t="str">
            <v>Curitiba</v>
          </cell>
          <cell r="AH364" t="str">
            <v>Curitiba</v>
          </cell>
        </row>
        <row r="365">
          <cell r="A365">
            <v>430807</v>
          </cell>
          <cell r="AE365" t="str">
            <v>Santa Cruz do Sul - Lajeado</v>
          </cell>
          <cell r="AH365" t="str">
            <v>Lajeado</v>
          </cell>
        </row>
        <row r="366">
          <cell r="A366">
            <v>430810</v>
          </cell>
          <cell r="AE366" t="str">
            <v>Caxias do Sul</v>
          </cell>
          <cell r="AH366" t="str">
            <v>Caxias do Sul</v>
          </cell>
        </row>
        <row r="367">
          <cell r="A367">
            <v>410770</v>
          </cell>
          <cell r="AE367" t="str">
            <v>Maringá</v>
          </cell>
          <cell r="AH367" t="str">
            <v>Campo Mourão</v>
          </cell>
        </row>
        <row r="368">
          <cell r="A368">
            <v>410773</v>
          </cell>
          <cell r="AE368" t="str">
            <v>Ponta Grossa</v>
          </cell>
          <cell r="AH368" t="str">
            <v>Irati</v>
          </cell>
        </row>
        <row r="369">
          <cell r="A369">
            <v>410775</v>
          </cell>
          <cell r="AE369" t="str">
            <v>Londrina</v>
          </cell>
          <cell r="AH369" t="str">
            <v>Ibaiti</v>
          </cell>
        </row>
        <row r="370">
          <cell r="A370">
            <v>410785</v>
          </cell>
          <cell r="AE370" t="str">
            <v>Cascavel</v>
          </cell>
          <cell r="AH370" t="str">
            <v>Francisco Beltrão</v>
          </cell>
        </row>
        <row r="371">
          <cell r="A371">
            <v>420535</v>
          </cell>
          <cell r="AE371" t="str">
            <v>Chapecó</v>
          </cell>
          <cell r="AH371" t="str">
            <v>São Miguel do Oeste</v>
          </cell>
        </row>
        <row r="372">
          <cell r="A372">
            <v>410780</v>
          </cell>
          <cell r="AE372" t="str">
            <v>Maringá</v>
          </cell>
          <cell r="AH372" t="str">
            <v>Maringá</v>
          </cell>
        </row>
        <row r="373">
          <cell r="A373">
            <v>430820</v>
          </cell>
          <cell r="AE373" t="str">
            <v>Caxias do Sul</v>
          </cell>
          <cell r="AH373" t="str">
            <v>Caxias do Sul</v>
          </cell>
        </row>
        <row r="374">
          <cell r="A374">
            <v>410790</v>
          </cell>
          <cell r="AE374" t="str">
            <v>Maringá</v>
          </cell>
          <cell r="AH374" t="str">
            <v>Maringá</v>
          </cell>
        </row>
        <row r="375">
          <cell r="A375">
            <v>410800</v>
          </cell>
          <cell r="AE375" t="str">
            <v>Londrina</v>
          </cell>
          <cell r="AH375" t="str">
            <v>Londrina</v>
          </cell>
        </row>
        <row r="376">
          <cell r="A376">
            <v>430825</v>
          </cell>
          <cell r="AE376" t="str">
            <v>Passo Fundo</v>
          </cell>
          <cell r="AH376" t="str">
            <v>Erechim</v>
          </cell>
        </row>
        <row r="377">
          <cell r="A377">
            <v>420540</v>
          </cell>
          <cell r="AE377" t="str">
            <v>Florianópolis</v>
          </cell>
          <cell r="AH377" t="str">
            <v>Florianópolis</v>
          </cell>
        </row>
        <row r="378">
          <cell r="A378">
            <v>410810</v>
          </cell>
          <cell r="AE378" t="str">
            <v>Maringá</v>
          </cell>
          <cell r="AH378" t="str">
            <v>Maringá</v>
          </cell>
        </row>
        <row r="379">
          <cell r="A379">
            <v>430830</v>
          </cell>
          <cell r="AE379" t="str">
            <v>Passo Fundo</v>
          </cell>
          <cell r="AH379" t="str">
            <v>Soledade</v>
          </cell>
        </row>
        <row r="380">
          <cell r="A380">
            <v>430840</v>
          </cell>
          <cell r="AE380" t="str">
            <v>Santa Maria</v>
          </cell>
          <cell r="AH380" t="str">
            <v>Santa Maria</v>
          </cell>
        </row>
        <row r="381">
          <cell r="A381">
            <v>410820</v>
          </cell>
          <cell r="AE381" t="str">
            <v>Cascavel</v>
          </cell>
          <cell r="AH381" t="str">
            <v>Toledo</v>
          </cell>
        </row>
        <row r="382">
          <cell r="A382">
            <v>420543</v>
          </cell>
          <cell r="AE382" t="str">
            <v>Chapecó</v>
          </cell>
          <cell r="AH382" t="str">
            <v>Chapecó</v>
          </cell>
        </row>
        <row r="383">
          <cell r="A383">
            <v>430843</v>
          </cell>
          <cell r="AE383" t="str">
            <v>Santa Cruz do Sul - Lajeado</v>
          </cell>
          <cell r="AH383" t="str">
            <v>Lajeado</v>
          </cell>
        </row>
        <row r="384">
          <cell r="A384">
            <v>420545</v>
          </cell>
          <cell r="AE384" t="str">
            <v>Criciúma</v>
          </cell>
          <cell r="AH384" t="str">
            <v>Criciúma</v>
          </cell>
        </row>
        <row r="385">
          <cell r="A385">
            <v>430845</v>
          </cell>
          <cell r="AE385" t="str">
            <v>Passo Fundo</v>
          </cell>
          <cell r="AH385" t="str">
            <v>Cruz Alta</v>
          </cell>
        </row>
        <row r="386">
          <cell r="A386">
            <v>410830</v>
          </cell>
          <cell r="AE386" t="str">
            <v>Cascavel</v>
          </cell>
          <cell r="AH386" t="str">
            <v>Foz do Iguaçu</v>
          </cell>
        </row>
        <row r="387">
          <cell r="A387">
            <v>410845</v>
          </cell>
          <cell r="AE387" t="str">
            <v>Guarapuava</v>
          </cell>
          <cell r="AH387" t="str">
            <v>Guarapuava</v>
          </cell>
        </row>
        <row r="388">
          <cell r="A388">
            <v>420550</v>
          </cell>
          <cell r="AE388" t="str">
            <v>Caçador</v>
          </cell>
          <cell r="AH388" t="str">
            <v>Videira</v>
          </cell>
        </row>
        <row r="389">
          <cell r="A389">
            <v>410832</v>
          </cell>
          <cell r="AE389" t="str">
            <v>Maringá</v>
          </cell>
          <cell r="AH389" t="str">
            <v>Umuarama</v>
          </cell>
        </row>
        <row r="390">
          <cell r="A390">
            <v>410840</v>
          </cell>
          <cell r="AE390" t="str">
            <v>Cascavel</v>
          </cell>
          <cell r="AH390" t="str">
            <v>Francisco Beltrão</v>
          </cell>
        </row>
        <row r="391">
          <cell r="A391">
            <v>430850</v>
          </cell>
          <cell r="AE391" t="str">
            <v>Passo Fundo</v>
          </cell>
          <cell r="AH391" t="str">
            <v>Frederico Westphalen</v>
          </cell>
        </row>
        <row r="392">
          <cell r="A392">
            <v>420555</v>
          </cell>
          <cell r="AE392" t="str">
            <v>Lages</v>
          </cell>
          <cell r="AH392" t="str">
            <v>Curitibanos</v>
          </cell>
        </row>
        <row r="393">
          <cell r="A393">
            <v>420560</v>
          </cell>
          <cell r="AE393" t="str">
            <v>Chapecó</v>
          </cell>
          <cell r="AH393" t="str">
            <v>São Lourenço do Oeste</v>
          </cell>
        </row>
        <row r="394">
          <cell r="A394">
            <v>430860</v>
          </cell>
          <cell r="AE394" t="str">
            <v>Caxias do Sul</v>
          </cell>
          <cell r="AH394" t="str">
            <v>Bento Gonçalves</v>
          </cell>
        </row>
        <row r="395">
          <cell r="A395">
            <v>420570</v>
          </cell>
          <cell r="AE395" t="str">
            <v>Florianópolis</v>
          </cell>
          <cell r="AH395" t="str">
            <v>Florianópolis</v>
          </cell>
        </row>
        <row r="396">
          <cell r="A396">
            <v>430865</v>
          </cell>
          <cell r="AE396" t="str">
            <v>Ijuí</v>
          </cell>
          <cell r="AH396" t="str">
            <v>São Luiz Gonzaga</v>
          </cell>
        </row>
        <row r="397">
          <cell r="A397">
            <v>420580</v>
          </cell>
          <cell r="AE397" t="str">
            <v>Joinville</v>
          </cell>
          <cell r="AH397" t="str">
            <v>Joinville</v>
          </cell>
        </row>
        <row r="398">
          <cell r="A398">
            <v>420590</v>
          </cell>
          <cell r="AE398" t="str">
            <v>Blumenau</v>
          </cell>
          <cell r="AH398" t="str">
            <v>Blumenau</v>
          </cell>
        </row>
        <row r="399">
          <cell r="A399">
            <v>430870</v>
          </cell>
          <cell r="AE399" t="str">
            <v>Passo Fundo</v>
          </cell>
          <cell r="AH399" t="str">
            <v>Erechim</v>
          </cell>
        </row>
        <row r="400">
          <cell r="A400">
            <v>430880</v>
          </cell>
          <cell r="AE400" t="str">
            <v>Porto Alegre</v>
          </cell>
          <cell r="AH400" t="str">
            <v>Charqueadas - Triunfo - São Jerônimo</v>
          </cell>
        </row>
        <row r="401">
          <cell r="A401">
            <v>410850</v>
          </cell>
          <cell r="AE401" t="str">
            <v>Curitiba</v>
          </cell>
          <cell r="AH401" t="str">
            <v>União da Vitória</v>
          </cell>
        </row>
        <row r="402">
          <cell r="A402">
            <v>430885</v>
          </cell>
          <cell r="AE402" t="str">
            <v>Passo Fundo</v>
          </cell>
          <cell r="AH402" t="str">
            <v>Marau</v>
          </cell>
        </row>
        <row r="403">
          <cell r="A403">
            <v>430890</v>
          </cell>
          <cell r="AE403" t="str">
            <v>Passo Fundo</v>
          </cell>
          <cell r="AH403" t="str">
            <v>Erechim</v>
          </cell>
        </row>
        <row r="404">
          <cell r="A404">
            <v>430900</v>
          </cell>
          <cell r="AE404" t="str">
            <v>Ijuí</v>
          </cell>
          <cell r="AH404" t="str">
            <v>Santo Ângelo</v>
          </cell>
        </row>
        <row r="405">
          <cell r="A405">
            <v>430905</v>
          </cell>
          <cell r="AE405" t="str">
            <v>Porto Alegre</v>
          </cell>
          <cell r="AH405" t="str">
            <v>Porto Alegre</v>
          </cell>
        </row>
        <row r="406">
          <cell r="A406">
            <v>410855</v>
          </cell>
          <cell r="AE406" t="str">
            <v>Londrina</v>
          </cell>
          <cell r="AH406" t="str">
            <v>Ivaiporã</v>
          </cell>
        </row>
        <row r="407">
          <cell r="A407">
            <v>410860</v>
          </cell>
          <cell r="AE407" t="str">
            <v>Maringá</v>
          </cell>
          <cell r="AH407" t="str">
            <v>Campo Mourão</v>
          </cell>
        </row>
        <row r="408">
          <cell r="A408">
            <v>410865</v>
          </cell>
          <cell r="AE408" t="str">
            <v>Guarapuava</v>
          </cell>
          <cell r="AH408" t="str">
            <v>Guarapuava</v>
          </cell>
        </row>
        <row r="409">
          <cell r="A409">
            <v>420600</v>
          </cell>
          <cell r="AE409" t="str">
            <v>Florianópolis</v>
          </cell>
          <cell r="AH409" t="str">
            <v>Florianópolis</v>
          </cell>
        </row>
        <row r="410">
          <cell r="A410">
            <v>430910</v>
          </cell>
          <cell r="AE410" t="str">
            <v>Caxias do Sul</v>
          </cell>
          <cell r="AH410" t="str">
            <v>Caxias do Sul</v>
          </cell>
        </row>
        <row r="411">
          <cell r="A411">
            <v>430912</v>
          </cell>
          <cell r="AE411" t="str">
            <v>Passo Fundo</v>
          </cell>
          <cell r="AH411" t="str">
            <v>Nonoai</v>
          </cell>
        </row>
        <row r="412">
          <cell r="A412">
            <v>430915</v>
          </cell>
          <cell r="AE412" t="str">
            <v>Santa Cruz do Sul - Lajeado</v>
          </cell>
          <cell r="AH412" t="str">
            <v>Santa Cruz do Sul</v>
          </cell>
        </row>
        <row r="413">
          <cell r="A413">
            <v>410870</v>
          </cell>
          <cell r="AE413" t="str">
            <v>Londrina</v>
          </cell>
          <cell r="AH413" t="str">
            <v>Ivaiporã</v>
          </cell>
        </row>
        <row r="414">
          <cell r="A414">
            <v>420610</v>
          </cell>
          <cell r="AE414" t="str">
            <v>Criciúma</v>
          </cell>
          <cell r="AH414" t="str">
            <v>Tubarão</v>
          </cell>
        </row>
        <row r="415">
          <cell r="A415">
            <v>430920</v>
          </cell>
          <cell r="AE415" t="str">
            <v>Porto Alegre</v>
          </cell>
          <cell r="AH415" t="str">
            <v>Porto Alegre</v>
          </cell>
        </row>
        <row r="416">
          <cell r="A416">
            <v>420620</v>
          </cell>
          <cell r="AE416" t="str">
            <v>Criciúma</v>
          </cell>
          <cell r="AH416" t="str">
            <v>Tubarão</v>
          </cell>
        </row>
        <row r="417">
          <cell r="A417">
            <v>430925</v>
          </cell>
          <cell r="AE417" t="str">
            <v>Caxias do Sul</v>
          </cell>
          <cell r="AH417" t="str">
            <v>Nova Prata - Guaporé</v>
          </cell>
        </row>
        <row r="418">
          <cell r="A418">
            <v>420630</v>
          </cell>
          <cell r="AE418" t="str">
            <v>Blumenau</v>
          </cell>
          <cell r="AH418" t="str">
            <v>Brusque</v>
          </cell>
        </row>
        <row r="419">
          <cell r="A419">
            <v>430930</v>
          </cell>
          <cell r="AE419" t="str">
            <v>Porto Alegre</v>
          </cell>
          <cell r="AH419" t="str">
            <v>Porto Alegre</v>
          </cell>
        </row>
        <row r="420">
          <cell r="A420">
            <v>410880</v>
          </cell>
          <cell r="AE420" t="str">
            <v>Cascavel</v>
          </cell>
          <cell r="AH420" t="str">
            <v>Toledo</v>
          </cell>
        </row>
        <row r="421">
          <cell r="A421">
            <v>410890</v>
          </cell>
          <cell r="AE421" t="str">
            <v>Maringá</v>
          </cell>
          <cell r="AH421" t="str">
            <v>Paranavaí</v>
          </cell>
        </row>
        <row r="422">
          <cell r="A422">
            <v>410895</v>
          </cell>
          <cell r="AE422" t="str">
            <v>Guarapuava</v>
          </cell>
          <cell r="AH422" t="str">
            <v>Guarapuava</v>
          </cell>
        </row>
        <row r="423">
          <cell r="A423">
            <v>410900</v>
          </cell>
          <cell r="AE423" t="str">
            <v>Londrina</v>
          </cell>
          <cell r="AH423" t="str">
            <v>Santo Antônio da Platina</v>
          </cell>
        </row>
        <row r="424">
          <cell r="A424">
            <v>430940</v>
          </cell>
          <cell r="AE424" t="str">
            <v>Caxias do Sul</v>
          </cell>
          <cell r="AH424" t="str">
            <v>Nova Prata - Guaporé</v>
          </cell>
        </row>
        <row r="425">
          <cell r="A425">
            <v>410910</v>
          </cell>
          <cell r="AE425" t="str">
            <v>Maringá</v>
          </cell>
          <cell r="AH425" t="str">
            <v>Cianorte</v>
          </cell>
        </row>
        <row r="426">
          <cell r="A426">
            <v>410920</v>
          </cell>
          <cell r="AE426" t="str">
            <v>Londrina</v>
          </cell>
          <cell r="AH426" t="str">
            <v>Londrina</v>
          </cell>
        </row>
        <row r="427">
          <cell r="A427">
            <v>420640</v>
          </cell>
          <cell r="AE427" t="str">
            <v>Chapecó</v>
          </cell>
          <cell r="AH427" t="str">
            <v>São Miguel do Oeste</v>
          </cell>
        </row>
        <row r="428">
          <cell r="A428">
            <v>420650</v>
          </cell>
          <cell r="AE428" t="str">
            <v>Joinville</v>
          </cell>
          <cell r="AH428" t="str">
            <v>Joinville</v>
          </cell>
        </row>
        <row r="429">
          <cell r="A429">
            <v>430950</v>
          </cell>
          <cell r="AE429" t="str">
            <v>Ijuí</v>
          </cell>
          <cell r="AH429" t="str">
            <v>Santo Ângelo</v>
          </cell>
        </row>
        <row r="430">
          <cell r="A430">
            <v>410930</v>
          </cell>
          <cell r="AE430" t="str">
            <v>Cascavel</v>
          </cell>
          <cell r="AH430" t="str">
            <v>Cascavel</v>
          </cell>
        </row>
        <row r="431">
          <cell r="A431">
            <v>410940</v>
          </cell>
          <cell r="AE431" t="str">
            <v>Guarapuava</v>
          </cell>
          <cell r="AH431" t="str">
            <v>Guarapuava</v>
          </cell>
        </row>
        <row r="432">
          <cell r="A432">
            <v>410950</v>
          </cell>
          <cell r="AE432" t="str">
            <v>Curitiba</v>
          </cell>
          <cell r="AH432" t="str">
            <v>Paranaguá</v>
          </cell>
        </row>
        <row r="433">
          <cell r="A433">
            <v>410960</v>
          </cell>
          <cell r="AE433" t="str">
            <v>Curitiba</v>
          </cell>
          <cell r="AH433" t="str">
            <v>Paranaguá</v>
          </cell>
        </row>
        <row r="434">
          <cell r="A434">
            <v>420660</v>
          </cell>
          <cell r="AE434" t="str">
            <v>Chapecó</v>
          </cell>
          <cell r="AH434" t="str">
            <v>São Miguel do Oeste</v>
          </cell>
        </row>
        <row r="435">
          <cell r="A435">
            <v>420665</v>
          </cell>
          <cell r="AE435" t="str">
            <v>Chapecó</v>
          </cell>
          <cell r="AH435" t="str">
            <v>Chapecó</v>
          </cell>
        </row>
        <row r="436">
          <cell r="A436">
            <v>430955</v>
          </cell>
          <cell r="AE436" t="str">
            <v>Porto Alegre</v>
          </cell>
          <cell r="AH436" t="str">
            <v>Novo Hamburgo - São Leopoldo</v>
          </cell>
        </row>
        <row r="437">
          <cell r="A437">
            <v>430710</v>
          </cell>
          <cell r="AE437" t="str">
            <v>Pelotas</v>
          </cell>
          <cell r="AH437" t="str">
            <v>Pelotas</v>
          </cell>
        </row>
        <row r="438">
          <cell r="A438">
            <v>420670</v>
          </cell>
          <cell r="AE438" t="str">
            <v>Chapecó</v>
          </cell>
          <cell r="AH438" t="str">
            <v>Joaçaba - Herval d'Oeste</v>
          </cell>
        </row>
        <row r="439">
          <cell r="A439">
            <v>430957</v>
          </cell>
          <cell r="AE439" t="str">
            <v>Santa Cruz do Sul - Lajeado</v>
          </cell>
          <cell r="AH439" t="str">
            <v>Santa Cruz do Sul</v>
          </cell>
        </row>
        <row r="440">
          <cell r="A440">
            <v>410965</v>
          </cell>
          <cell r="AE440" t="str">
            <v>Cascavel</v>
          </cell>
          <cell r="AH440" t="str">
            <v>Pato Branco</v>
          </cell>
        </row>
        <row r="441">
          <cell r="A441">
            <v>430960</v>
          </cell>
          <cell r="AE441" t="str">
            <v>Ijuí</v>
          </cell>
          <cell r="AH441" t="str">
            <v>Três de Maio</v>
          </cell>
        </row>
        <row r="442">
          <cell r="A442">
            <v>430965</v>
          </cell>
          <cell r="AE442" t="str">
            <v>Pelotas</v>
          </cell>
          <cell r="AH442" t="str">
            <v>Bagé</v>
          </cell>
        </row>
        <row r="443">
          <cell r="A443">
            <v>430970</v>
          </cell>
          <cell r="AE443" t="str">
            <v>Ijuí</v>
          </cell>
          <cell r="AH443" t="str">
            <v>Três Passos</v>
          </cell>
        </row>
        <row r="444">
          <cell r="A444">
            <v>410970</v>
          </cell>
          <cell r="AE444" t="str">
            <v>Londrina</v>
          </cell>
          <cell r="AH444" t="str">
            <v>Ibaiti</v>
          </cell>
        </row>
        <row r="445">
          <cell r="A445">
            <v>430975</v>
          </cell>
          <cell r="AE445" t="str">
            <v>Santa Cruz do Sul - Lajeado</v>
          </cell>
          <cell r="AH445" t="str">
            <v>Sobradinho</v>
          </cell>
        </row>
        <row r="446">
          <cell r="A446">
            <v>410975</v>
          </cell>
          <cell r="AE446" t="str">
            <v>Cascavel</v>
          </cell>
          <cell r="AH446" t="str">
            <v>Cascavel</v>
          </cell>
        </row>
        <row r="447">
          <cell r="A447">
            <v>430980</v>
          </cell>
          <cell r="AE447" t="str">
            <v>Passo Fundo</v>
          </cell>
          <cell r="AH447" t="str">
            <v>Tapejara - Sananduva</v>
          </cell>
        </row>
        <row r="448">
          <cell r="A448">
            <v>420675</v>
          </cell>
          <cell r="AE448" t="str">
            <v>Caçador</v>
          </cell>
          <cell r="AH448" t="str">
            <v>Videira</v>
          </cell>
        </row>
        <row r="449">
          <cell r="A449">
            <v>420680</v>
          </cell>
          <cell r="AE449" t="str">
            <v>Chapecó</v>
          </cell>
          <cell r="AH449" t="str">
            <v>Joaçaba - Herval d'Oeste</v>
          </cell>
        </row>
        <row r="450">
          <cell r="A450">
            <v>410980</v>
          </cell>
          <cell r="AE450" t="str">
            <v>Londrina</v>
          </cell>
          <cell r="AH450" t="str">
            <v>Londrina</v>
          </cell>
        </row>
        <row r="451">
          <cell r="A451">
            <v>430990</v>
          </cell>
          <cell r="AE451" t="str">
            <v>Passo Fundo</v>
          </cell>
          <cell r="AH451" t="str">
            <v>Lagoa Vermelha</v>
          </cell>
        </row>
        <row r="452">
          <cell r="A452">
            <v>420690</v>
          </cell>
          <cell r="AE452" t="str">
            <v>Blumenau</v>
          </cell>
          <cell r="AH452" t="str">
            <v>Ibirama - Presidente Getúlio</v>
          </cell>
        </row>
        <row r="453">
          <cell r="A453">
            <v>430995</v>
          </cell>
          <cell r="AE453" t="str">
            <v>Passo Fundo</v>
          </cell>
          <cell r="AH453" t="str">
            <v>Soledade</v>
          </cell>
        </row>
        <row r="454">
          <cell r="A454">
            <v>431000</v>
          </cell>
          <cell r="AE454" t="str">
            <v>Passo Fundo</v>
          </cell>
          <cell r="AH454" t="str">
            <v>Cruz Alta</v>
          </cell>
        </row>
        <row r="455">
          <cell r="A455">
            <v>420700</v>
          </cell>
          <cell r="AE455" t="str">
            <v>Criciúma</v>
          </cell>
          <cell r="AH455" t="str">
            <v>Criciúma</v>
          </cell>
        </row>
        <row r="456">
          <cell r="A456">
            <v>410990</v>
          </cell>
          <cell r="AE456" t="str">
            <v>Maringá</v>
          </cell>
          <cell r="AH456" t="str">
            <v>Umuarama</v>
          </cell>
        </row>
        <row r="457">
          <cell r="A457">
            <v>431010</v>
          </cell>
          <cell r="AE457" t="str">
            <v>Porto Alegre</v>
          </cell>
          <cell r="AH457" t="str">
            <v>Taquara - Parobé - Igrejinha</v>
          </cell>
        </row>
        <row r="458">
          <cell r="A458">
            <v>411000</v>
          </cell>
          <cell r="AE458" t="str">
            <v>Maringá</v>
          </cell>
          <cell r="AH458" t="str">
            <v>Maringá</v>
          </cell>
        </row>
        <row r="459">
          <cell r="A459">
            <v>411005</v>
          </cell>
          <cell r="AE459" t="str">
            <v>Cascavel</v>
          </cell>
          <cell r="AH459" t="str">
            <v>Cascavel</v>
          </cell>
        </row>
        <row r="460">
          <cell r="A460">
            <v>431020</v>
          </cell>
          <cell r="AE460" t="str">
            <v>Ijuí</v>
          </cell>
          <cell r="AH460" t="str">
            <v>Ijuí</v>
          </cell>
        </row>
        <row r="461">
          <cell r="A461">
            <v>420710</v>
          </cell>
          <cell r="AE461" t="str">
            <v>Blumenau</v>
          </cell>
          <cell r="AH461" t="str">
            <v>Blumenau</v>
          </cell>
        </row>
        <row r="462">
          <cell r="A462">
            <v>431030</v>
          </cell>
          <cell r="AE462" t="str">
            <v>Santa Cruz do Sul - Lajeado</v>
          </cell>
          <cell r="AH462" t="str">
            <v>Encantado</v>
          </cell>
        </row>
        <row r="463">
          <cell r="A463">
            <v>420720</v>
          </cell>
          <cell r="AE463" t="str">
            <v>Criciúma</v>
          </cell>
          <cell r="AH463" t="str">
            <v>Tubarão</v>
          </cell>
        </row>
        <row r="464">
          <cell r="A464">
            <v>411007</v>
          </cell>
          <cell r="AE464" t="str">
            <v>Ponta Grossa</v>
          </cell>
          <cell r="AH464" t="str">
            <v>Telêmaco Borba</v>
          </cell>
        </row>
        <row r="465">
          <cell r="A465">
            <v>431033</v>
          </cell>
          <cell r="AE465" t="str">
            <v>Porto Alegre</v>
          </cell>
          <cell r="AH465" t="str">
            <v>Tramandaí - Osório</v>
          </cell>
        </row>
        <row r="466">
          <cell r="A466">
            <v>420730</v>
          </cell>
          <cell r="AE466" t="str">
            <v>Florianópolis</v>
          </cell>
          <cell r="AH466" t="str">
            <v>Florianópolis</v>
          </cell>
        </row>
        <row r="467">
          <cell r="A467">
            <v>411010</v>
          </cell>
          <cell r="AE467" t="str">
            <v>Ponta Grossa</v>
          </cell>
          <cell r="AH467" t="str">
            <v>Irati</v>
          </cell>
        </row>
        <row r="468">
          <cell r="A468">
            <v>420740</v>
          </cell>
          <cell r="AE468" t="str">
            <v>Blumenau</v>
          </cell>
          <cell r="AH468" t="str">
            <v>Ituporanga</v>
          </cell>
        </row>
        <row r="469">
          <cell r="A469">
            <v>431036</v>
          </cell>
          <cell r="AE469" t="str">
            <v>Santa Cruz do Sul - Lajeado</v>
          </cell>
          <cell r="AH469" t="str">
            <v>Lajeado</v>
          </cell>
        </row>
        <row r="470">
          <cell r="A470">
            <v>411020</v>
          </cell>
          <cell r="AE470" t="str">
            <v>Guarapuava</v>
          </cell>
          <cell r="AH470" t="str">
            <v>Guarapuava</v>
          </cell>
        </row>
        <row r="471">
          <cell r="A471">
            <v>411030</v>
          </cell>
          <cell r="AE471" t="str">
            <v>Maringá</v>
          </cell>
          <cell r="AH471" t="str">
            <v>Paranacity - Colorado</v>
          </cell>
        </row>
        <row r="472">
          <cell r="A472">
            <v>420750</v>
          </cell>
          <cell r="AE472" t="str">
            <v>Blumenau</v>
          </cell>
          <cell r="AH472" t="str">
            <v>Blumenau</v>
          </cell>
        </row>
        <row r="473">
          <cell r="A473">
            <v>431040</v>
          </cell>
          <cell r="AE473" t="str">
            <v>Ijuí</v>
          </cell>
          <cell r="AH473" t="str">
            <v>Três de Maio</v>
          </cell>
        </row>
        <row r="474">
          <cell r="A474">
            <v>411040</v>
          </cell>
          <cell r="AE474" t="str">
            <v>Maringá</v>
          </cell>
          <cell r="AH474" t="str">
            <v>Cianorte</v>
          </cell>
        </row>
        <row r="475">
          <cell r="A475">
            <v>431041</v>
          </cell>
          <cell r="AE475" t="str">
            <v>Ijuí</v>
          </cell>
          <cell r="AH475" t="str">
            <v>Ijuí</v>
          </cell>
        </row>
        <row r="476">
          <cell r="A476">
            <v>420757</v>
          </cell>
          <cell r="AE476" t="str">
            <v>Caçador</v>
          </cell>
          <cell r="AH476" t="str">
            <v>Videira</v>
          </cell>
        </row>
        <row r="477">
          <cell r="A477">
            <v>431043</v>
          </cell>
          <cell r="AE477" t="str">
            <v>Caxias do Sul</v>
          </cell>
          <cell r="AH477" t="str">
            <v>Caxias do Sul</v>
          </cell>
        </row>
        <row r="478">
          <cell r="A478">
            <v>420760</v>
          </cell>
          <cell r="AE478" t="str">
            <v>Chapecó</v>
          </cell>
          <cell r="AH478" t="str">
            <v>Concórdia</v>
          </cell>
        </row>
        <row r="479">
          <cell r="A479">
            <v>411050</v>
          </cell>
          <cell r="AE479" t="str">
            <v>Ponta Grossa</v>
          </cell>
          <cell r="AH479" t="str">
            <v>Ponta Grossa</v>
          </cell>
        </row>
        <row r="480">
          <cell r="A480">
            <v>431046</v>
          </cell>
          <cell r="AE480" t="str">
            <v>Passo Fundo</v>
          </cell>
          <cell r="AH480" t="str">
            <v>Erechim</v>
          </cell>
        </row>
        <row r="481">
          <cell r="A481">
            <v>411060</v>
          </cell>
          <cell r="AE481" t="str">
            <v>Maringá</v>
          </cell>
          <cell r="AH481" t="str">
            <v>Umuarama</v>
          </cell>
        </row>
        <row r="482">
          <cell r="A482">
            <v>420765</v>
          </cell>
          <cell r="AE482" t="str">
            <v>Chapecó</v>
          </cell>
          <cell r="AH482" t="str">
            <v>São Miguel do Oeste</v>
          </cell>
        </row>
        <row r="483">
          <cell r="A483">
            <v>420768</v>
          </cell>
          <cell r="AE483" t="str">
            <v>Chapecó</v>
          </cell>
          <cell r="AH483" t="str">
            <v>Xanxerê</v>
          </cell>
        </row>
        <row r="484">
          <cell r="A484">
            <v>420770</v>
          </cell>
          <cell r="AE484" t="str">
            <v>Chapecó</v>
          </cell>
          <cell r="AH484" t="str">
            <v>Concórdia</v>
          </cell>
        </row>
        <row r="485">
          <cell r="A485">
            <v>411065</v>
          </cell>
          <cell r="AE485" t="str">
            <v>Cascavel</v>
          </cell>
          <cell r="AH485" t="str">
            <v>Toledo</v>
          </cell>
        </row>
        <row r="486">
          <cell r="A486">
            <v>420775</v>
          </cell>
          <cell r="AE486" t="str">
            <v>Chapecó</v>
          </cell>
          <cell r="AH486" t="str">
            <v>Maravilha</v>
          </cell>
        </row>
        <row r="487">
          <cell r="A487">
            <v>431050</v>
          </cell>
          <cell r="AE487" t="str">
            <v>Passo Fundo</v>
          </cell>
          <cell r="AH487" t="str">
            <v>Frederico Westphalen</v>
          </cell>
        </row>
        <row r="488">
          <cell r="A488">
            <v>420780</v>
          </cell>
          <cell r="AE488" t="str">
            <v>Chapecó</v>
          </cell>
          <cell r="AH488" t="str">
            <v>Concórdia</v>
          </cell>
        </row>
        <row r="489">
          <cell r="A489">
            <v>411070</v>
          </cell>
          <cell r="AE489" t="str">
            <v>Ponta Grossa</v>
          </cell>
          <cell r="AH489" t="str">
            <v>Irati</v>
          </cell>
        </row>
        <row r="490">
          <cell r="A490">
            <v>420785</v>
          </cell>
          <cell r="AE490" t="str">
            <v>Chapecó</v>
          </cell>
          <cell r="AH490" t="str">
            <v>Chapecó</v>
          </cell>
        </row>
        <row r="491">
          <cell r="A491">
            <v>411080</v>
          </cell>
          <cell r="AE491" t="str">
            <v>Maringá</v>
          </cell>
          <cell r="AH491" t="str">
            <v>Campo Mourão</v>
          </cell>
        </row>
        <row r="492">
          <cell r="A492">
            <v>420790</v>
          </cell>
          <cell r="AE492" t="str">
            <v>Joinville</v>
          </cell>
          <cell r="AH492" t="str">
            <v>Mafra</v>
          </cell>
        </row>
        <row r="493">
          <cell r="A493">
            <v>420800</v>
          </cell>
          <cell r="AE493" t="str">
            <v>Chapecó</v>
          </cell>
          <cell r="AH493" t="str">
            <v>Concórdia</v>
          </cell>
        </row>
        <row r="494">
          <cell r="A494">
            <v>431053</v>
          </cell>
          <cell r="AE494" t="str">
            <v>Santa Maria</v>
          </cell>
          <cell r="AH494" t="str">
            <v>Santa Maria</v>
          </cell>
        </row>
        <row r="495">
          <cell r="A495">
            <v>431055</v>
          </cell>
          <cell r="AE495" t="str">
            <v>Santa Maria</v>
          </cell>
          <cell r="AH495" t="str">
            <v>Santiago</v>
          </cell>
        </row>
        <row r="496">
          <cell r="A496">
            <v>411090</v>
          </cell>
          <cell r="AE496" t="str">
            <v>Maringá</v>
          </cell>
          <cell r="AH496" t="str">
            <v>Paranacity - Colorado</v>
          </cell>
        </row>
        <row r="497">
          <cell r="A497">
            <v>420810</v>
          </cell>
          <cell r="AE497" t="str">
            <v>Joinville</v>
          </cell>
          <cell r="AH497" t="str">
            <v>Mafra</v>
          </cell>
        </row>
        <row r="498">
          <cell r="A498">
            <v>411095</v>
          </cell>
          <cell r="AE498" t="str">
            <v>Cascavel</v>
          </cell>
          <cell r="AH498" t="str">
            <v>Foz do Iguaçu</v>
          </cell>
        </row>
        <row r="499">
          <cell r="A499">
            <v>420820</v>
          </cell>
          <cell r="AE499" t="str">
            <v>Blumenau</v>
          </cell>
          <cell r="AH499" t="str">
            <v>Itajaí</v>
          </cell>
        </row>
        <row r="500">
          <cell r="A500">
            <v>411100</v>
          </cell>
          <cell r="AE500" t="str">
            <v>Londrina</v>
          </cell>
          <cell r="AH500" t="str">
            <v>Cornélio Procópio – Bandeirantes</v>
          </cell>
        </row>
        <row r="501">
          <cell r="A501">
            <v>411110</v>
          </cell>
          <cell r="AE501" t="str">
            <v>Maringá</v>
          </cell>
          <cell r="AH501" t="str">
            <v>Maringá</v>
          </cell>
        </row>
        <row r="502">
          <cell r="A502">
            <v>411120</v>
          </cell>
          <cell r="AE502" t="str">
            <v>Cascavel</v>
          </cell>
          <cell r="AH502" t="str">
            <v>Pato Branco</v>
          </cell>
        </row>
        <row r="503">
          <cell r="A503">
            <v>420830</v>
          </cell>
          <cell r="AE503" t="str">
            <v>Blumenau</v>
          </cell>
          <cell r="AH503" t="str">
            <v>Itajaí</v>
          </cell>
        </row>
        <row r="504">
          <cell r="A504">
            <v>411125</v>
          </cell>
          <cell r="AE504" t="str">
            <v>Curitiba</v>
          </cell>
          <cell r="AH504" t="str">
            <v>Curitiba</v>
          </cell>
        </row>
        <row r="505">
          <cell r="A505">
            <v>420840</v>
          </cell>
          <cell r="AE505" t="str">
            <v>Chapecó</v>
          </cell>
          <cell r="AH505" t="str">
            <v>São Miguel do Oeste</v>
          </cell>
        </row>
        <row r="506">
          <cell r="A506">
            <v>420845</v>
          </cell>
          <cell r="AE506" t="str">
            <v>Joinville</v>
          </cell>
          <cell r="AH506" t="str">
            <v>Joinville</v>
          </cell>
        </row>
        <row r="507">
          <cell r="A507">
            <v>431057</v>
          </cell>
          <cell r="AE507" t="str">
            <v>Passo Fundo</v>
          </cell>
          <cell r="AH507" t="str">
            <v>Soledade</v>
          </cell>
        </row>
        <row r="508">
          <cell r="A508">
            <v>431060</v>
          </cell>
          <cell r="AE508" t="str">
            <v>Uruguaiana</v>
          </cell>
          <cell r="AH508" t="str">
            <v>São Borja</v>
          </cell>
        </row>
        <row r="509">
          <cell r="A509">
            <v>431065</v>
          </cell>
          <cell r="AE509" t="str">
            <v>Porto Alegre</v>
          </cell>
          <cell r="AH509" t="str">
            <v>Tramandaí - Osório</v>
          </cell>
        </row>
        <row r="510">
          <cell r="A510">
            <v>431070</v>
          </cell>
          <cell r="AE510" t="str">
            <v>Passo Fundo</v>
          </cell>
          <cell r="AH510" t="str">
            <v>Erechim</v>
          </cell>
        </row>
        <row r="511">
          <cell r="A511">
            <v>411130</v>
          </cell>
          <cell r="AE511" t="str">
            <v>Maringá</v>
          </cell>
          <cell r="AH511" t="str">
            <v>Paranavaí</v>
          </cell>
        </row>
        <row r="512">
          <cell r="A512">
            <v>420850</v>
          </cell>
          <cell r="AE512" t="str">
            <v>Blumenau</v>
          </cell>
          <cell r="AH512" t="str">
            <v>Ituporanga</v>
          </cell>
        </row>
        <row r="513">
          <cell r="A513">
            <v>411140</v>
          </cell>
          <cell r="AE513" t="str">
            <v>Ponta Grossa</v>
          </cell>
          <cell r="AH513" t="str">
            <v>Ponta Grossa</v>
          </cell>
        </row>
        <row r="514">
          <cell r="A514">
            <v>411150</v>
          </cell>
          <cell r="AE514" t="str">
            <v>Londrina</v>
          </cell>
          <cell r="AH514" t="str">
            <v>Ivaiporã</v>
          </cell>
        </row>
        <row r="515">
          <cell r="A515">
            <v>411155</v>
          </cell>
          <cell r="AE515" t="str">
            <v>Maringá</v>
          </cell>
          <cell r="AH515" t="str">
            <v>Umuarama</v>
          </cell>
        </row>
        <row r="516">
          <cell r="A516">
            <v>411160</v>
          </cell>
          <cell r="AE516" t="str">
            <v>Maringá</v>
          </cell>
          <cell r="AH516" t="str">
            <v>Maringá</v>
          </cell>
        </row>
        <row r="517">
          <cell r="A517">
            <v>431075</v>
          </cell>
          <cell r="AE517" t="str">
            <v>Santa Maria</v>
          </cell>
          <cell r="AH517" t="str">
            <v>Santa Maria</v>
          </cell>
        </row>
        <row r="518">
          <cell r="A518">
            <v>431080</v>
          </cell>
          <cell r="AE518" t="str">
            <v>Porto Alegre</v>
          </cell>
          <cell r="AH518" t="str">
            <v>Novo Hamburgo - São Leopoldo</v>
          </cell>
        </row>
        <row r="519">
          <cell r="A519">
            <v>420860</v>
          </cell>
          <cell r="AE519" t="str">
            <v>Chapecó</v>
          </cell>
          <cell r="AH519" t="str">
            <v>Joaçaba - Herval d'Oeste</v>
          </cell>
        </row>
        <row r="520">
          <cell r="A520">
            <v>411170</v>
          </cell>
          <cell r="AE520" t="str">
            <v>Londrina</v>
          </cell>
          <cell r="AH520" t="str">
            <v>Ibaiti</v>
          </cell>
        </row>
        <row r="521">
          <cell r="A521">
            <v>431085</v>
          </cell>
          <cell r="AE521" t="str">
            <v>Passo Fundo</v>
          </cell>
          <cell r="AH521" t="str">
            <v>Frederico Westphalen</v>
          </cell>
        </row>
        <row r="522">
          <cell r="A522">
            <v>411180</v>
          </cell>
          <cell r="AE522" t="str">
            <v>Londrina</v>
          </cell>
          <cell r="AH522" t="str">
            <v>Santo Antônio da Platina</v>
          </cell>
        </row>
        <row r="523">
          <cell r="A523">
            <v>420870</v>
          </cell>
          <cell r="AE523" t="str">
            <v>Criciúma</v>
          </cell>
          <cell r="AH523" t="str">
            <v>Araranguá</v>
          </cell>
        </row>
        <row r="524">
          <cell r="A524">
            <v>431087</v>
          </cell>
          <cell r="AE524" t="str">
            <v>Passo Fundo</v>
          </cell>
          <cell r="AH524" t="str">
            <v>Cruz Alta</v>
          </cell>
        </row>
        <row r="525">
          <cell r="A525">
            <v>431090</v>
          </cell>
          <cell r="AE525" t="str">
            <v>Passo Fundo</v>
          </cell>
          <cell r="AH525" t="str">
            <v>Erechim</v>
          </cell>
        </row>
        <row r="526">
          <cell r="A526">
            <v>411190</v>
          </cell>
          <cell r="AE526" t="str">
            <v>Londrina</v>
          </cell>
          <cell r="AH526" t="str">
            <v>Londrina</v>
          </cell>
        </row>
        <row r="527">
          <cell r="A527">
            <v>431100</v>
          </cell>
          <cell r="AE527" t="str">
            <v>Pelotas</v>
          </cell>
          <cell r="AH527" t="str">
            <v>Pelotas</v>
          </cell>
        </row>
        <row r="528">
          <cell r="A528">
            <v>431110</v>
          </cell>
          <cell r="AE528" t="str">
            <v>Santa Maria</v>
          </cell>
          <cell r="AH528" t="str">
            <v>Santa Maria</v>
          </cell>
        </row>
        <row r="529">
          <cell r="A529">
            <v>411200</v>
          </cell>
          <cell r="AE529" t="str">
            <v>Ponta Grossa</v>
          </cell>
          <cell r="AH529" t="str">
            <v>Ponta Grossa</v>
          </cell>
        </row>
        <row r="530">
          <cell r="A530">
            <v>420880</v>
          </cell>
          <cell r="AE530" t="str">
            <v>Criciúma</v>
          </cell>
          <cell r="AH530" t="str">
            <v>Tubarão</v>
          </cell>
        </row>
        <row r="531">
          <cell r="A531">
            <v>411210</v>
          </cell>
          <cell r="AE531" t="str">
            <v>Londrina</v>
          </cell>
          <cell r="AH531" t="str">
            <v>Apucarana</v>
          </cell>
        </row>
        <row r="532">
          <cell r="A532">
            <v>411220</v>
          </cell>
          <cell r="AE532" t="str">
            <v>Maringá</v>
          </cell>
          <cell r="AH532" t="str">
            <v>Campo Mourão</v>
          </cell>
        </row>
        <row r="533">
          <cell r="A533">
            <v>411230</v>
          </cell>
          <cell r="AE533" t="str">
            <v>Londrina</v>
          </cell>
          <cell r="AH533" t="str">
            <v>Ibaiti</v>
          </cell>
        </row>
        <row r="534">
          <cell r="A534">
            <v>411240</v>
          </cell>
          <cell r="AE534" t="str">
            <v>Maringá</v>
          </cell>
          <cell r="AH534" t="str">
            <v>Cianorte</v>
          </cell>
        </row>
        <row r="535">
          <cell r="A535">
            <v>431112</v>
          </cell>
          <cell r="AE535" t="str">
            <v>Caxias do Sul</v>
          </cell>
          <cell r="AH535" t="str">
            <v>Vacaria</v>
          </cell>
        </row>
        <row r="536">
          <cell r="A536">
            <v>420890</v>
          </cell>
          <cell r="AE536" t="str">
            <v>Joinville</v>
          </cell>
          <cell r="AH536" t="str">
            <v>Joinville</v>
          </cell>
        </row>
        <row r="537">
          <cell r="A537">
            <v>411250</v>
          </cell>
          <cell r="AE537" t="str">
            <v>Londrina</v>
          </cell>
          <cell r="AH537" t="str">
            <v>Ivaiporã</v>
          </cell>
        </row>
        <row r="538">
          <cell r="A538">
            <v>411260</v>
          </cell>
          <cell r="AE538" t="str">
            <v>Maringá</v>
          </cell>
          <cell r="AH538" t="str">
            <v>Paranacity - Colorado</v>
          </cell>
        </row>
        <row r="539">
          <cell r="A539">
            <v>420895</v>
          </cell>
          <cell r="AE539" t="str">
            <v>Chapecó</v>
          </cell>
          <cell r="AH539" t="str">
            <v>Chapecó</v>
          </cell>
        </row>
        <row r="540">
          <cell r="A540">
            <v>431113</v>
          </cell>
          <cell r="AE540" t="str">
            <v>Santa Maria</v>
          </cell>
          <cell r="AH540" t="str">
            <v>Santa Maria</v>
          </cell>
        </row>
        <row r="541">
          <cell r="A541">
            <v>411270</v>
          </cell>
          <cell r="AE541" t="str">
            <v>Londrina</v>
          </cell>
          <cell r="AH541" t="str">
            <v>Londrina</v>
          </cell>
        </row>
        <row r="542">
          <cell r="A542">
            <v>411275</v>
          </cell>
          <cell r="AE542" t="str">
            <v>Cascavel</v>
          </cell>
          <cell r="AH542" t="str">
            <v>Toledo</v>
          </cell>
        </row>
        <row r="543">
          <cell r="A543">
            <v>420900</v>
          </cell>
          <cell r="AE543" t="str">
            <v>Chapecó</v>
          </cell>
          <cell r="AH543" t="str">
            <v>Joaçaba - Herval d'Oeste</v>
          </cell>
        </row>
        <row r="544">
          <cell r="A544">
            <v>411280</v>
          </cell>
          <cell r="AE544" t="str">
            <v>Londrina</v>
          </cell>
          <cell r="AH544" t="str">
            <v>Santo Antônio da Platina</v>
          </cell>
        </row>
        <row r="545">
          <cell r="A545">
            <v>431115</v>
          </cell>
          <cell r="AE545" t="str">
            <v>Ijuí</v>
          </cell>
          <cell r="AH545" t="str">
            <v>Ijuí</v>
          </cell>
        </row>
        <row r="546">
          <cell r="A546">
            <v>420910</v>
          </cell>
          <cell r="AE546" t="str">
            <v>Joinville</v>
          </cell>
          <cell r="AH546" t="str">
            <v>Joinville</v>
          </cell>
        </row>
        <row r="547">
          <cell r="A547">
            <v>420915</v>
          </cell>
          <cell r="AE547" t="str">
            <v>Blumenau</v>
          </cell>
          <cell r="AH547" t="str">
            <v>Ibirama - Presidente Getúlio</v>
          </cell>
        </row>
        <row r="548">
          <cell r="A548">
            <v>431120</v>
          </cell>
          <cell r="AE548" t="str">
            <v>Santa Maria</v>
          </cell>
          <cell r="AH548" t="str">
            <v>Santa Maria</v>
          </cell>
        </row>
        <row r="549">
          <cell r="A549">
            <v>411290</v>
          </cell>
          <cell r="AE549" t="str">
            <v>Londrina</v>
          </cell>
          <cell r="AH549" t="str">
            <v>Santo Antônio da Platina</v>
          </cell>
        </row>
        <row r="550">
          <cell r="A550">
            <v>420917</v>
          </cell>
          <cell r="AE550" t="str">
            <v>Chapecó</v>
          </cell>
          <cell r="AH550" t="str">
            <v>São Lourenço do Oeste</v>
          </cell>
        </row>
        <row r="551">
          <cell r="A551">
            <v>411295</v>
          </cell>
          <cell r="AE551" t="str">
            <v>Maringá</v>
          </cell>
          <cell r="AH551" t="str">
            <v>Campo Mourão</v>
          </cell>
        </row>
        <row r="552">
          <cell r="A552">
            <v>411300</v>
          </cell>
          <cell r="AE552" t="str">
            <v>Maringá</v>
          </cell>
          <cell r="AH552" t="str">
            <v>Cianorte</v>
          </cell>
        </row>
        <row r="553">
          <cell r="A553">
            <v>411310</v>
          </cell>
          <cell r="AE553" t="str">
            <v>Londrina</v>
          </cell>
          <cell r="AH553" t="str">
            <v>Apucarana</v>
          </cell>
        </row>
        <row r="554">
          <cell r="A554">
            <v>420920</v>
          </cell>
          <cell r="AE554" t="str">
            <v>Chapecó</v>
          </cell>
          <cell r="AH554" t="str">
            <v>Joaçaba - Herval d'Oeste</v>
          </cell>
        </row>
        <row r="555">
          <cell r="A555">
            <v>420930</v>
          </cell>
          <cell r="AE555" t="str">
            <v>Lages</v>
          </cell>
          <cell r="AH555" t="str">
            <v>Lages</v>
          </cell>
        </row>
        <row r="556">
          <cell r="A556">
            <v>431123</v>
          </cell>
          <cell r="AE556" t="str">
            <v>Santa Cruz do Sul - Lajeado</v>
          </cell>
          <cell r="AH556" t="str">
            <v>Sobradinho</v>
          </cell>
        </row>
        <row r="557">
          <cell r="A557">
            <v>431127</v>
          </cell>
          <cell r="AE557" t="str">
            <v>Passo Fundo</v>
          </cell>
          <cell r="AH557" t="str">
            <v>Passo Fundo</v>
          </cell>
        </row>
        <row r="558">
          <cell r="A558">
            <v>431130</v>
          </cell>
          <cell r="AE558" t="str">
            <v>Passo Fundo</v>
          </cell>
          <cell r="AH558" t="str">
            <v>Lagoa Vermelha</v>
          </cell>
        </row>
        <row r="559">
          <cell r="A559">
            <v>431125</v>
          </cell>
          <cell r="AE559" t="str">
            <v>Santa Cruz do Sul - Lajeado</v>
          </cell>
          <cell r="AH559" t="str">
            <v>Sobradinho</v>
          </cell>
        </row>
        <row r="560">
          <cell r="A560">
            <v>420940</v>
          </cell>
          <cell r="AE560" t="str">
            <v>Criciúma</v>
          </cell>
          <cell r="AH560" t="str">
            <v>Tubarão</v>
          </cell>
        </row>
        <row r="561">
          <cell r="A561">
            <v>431140</v>
          </cell>
          <cell r="AE561" t="str">
            <v>Santa Cruz do Sul - Lajeado</v>
          </cell>
          <cell r="AH561" t="str">
            <v>Lajeado</v>
          </cell>
        </row>
        <row r="562">
          <cell r="A562">
            <v>431142</v>
          </cell>
          <cell r="AE562" t="str">
            <v>Passo Fundo</v>
          </cell>
          <cell r="AH562" t="str">
            <v>Palmeira das Missões</v>
          </cell>
        </row>
        <row r="563">
          <cell r="A563">
            <v>420945</v>
          </cell>
          <cell r="AE563" t="str">
            <v>Chapecó</v>
          </cell>
          <cell r="AH563" t="str">
            <v>Chapecó</v>
          </cell>
        </row>
        <row r="564">
          <cell r="A564">
            <v>411320</v>
          </cell>
          <cell r="AE564" t="str">
            <v>Curitiba</v>
          </cell>
          <cell r="AH564" t="str">
            <v>Curitiba</v>
          </cell>
        </row>
        <row r="565">
          <cell r="A565">
            <v>411325</v>
          </cell>
          <cell r="AE565" t="str">
            <v>Guarapuava</v>
          </cell>
          <cell r="AH565" t="str">
            <v>Pitanga</v>
          </cell>
        </row>
        <row r="566">
          <cell r="A566">
            <v>411330</v>
          </cell>
          <cell r="AE566" t="str">
            <v>Cascavel</v>
          </cell>
          <cell r="AH566" t="str">
            <v>Laranjeiras do Sul - Quedas do Iguaçu</v>
          </cell>
        </row>
        <row r="567">
          <cell r="A567">
            <v>420950</v>
          </cell>
          <cell r="AE567" t="str">
            <v>Blumenau</v>
          </cell>
          <cell r="AH567" t="str">
            <v>Rio do Sul</v>
          </cell>
        </row>
        <row r="568">
          <cell r="A568">
            <v>420960</v>
          </cell>
          <cell r="AE568" t="str">
            <v>Criciúma</v>
          </cell>
          <cell r="AH568" t="str">
            <v>Criciúma</v>
          </cell>
        </row>
        <row r="569">
          <cell r="A569">
            <v>431150</v>
          </cell>
          <cell r="AE569" t="str">
            <v>Santa Maria</v>
          </cell>
          <cell r="AH569" t="str">
            <v>São Gabriel - Caçapava do Sul</v>
          </cell>
        </row>
        <row r="570">
          <cell r="A570">
            <v>420970</v>
          </cell>
          <cell r="AE570" t="str">
            <v>Caçador</v>
          </cell>
          <cell r="AH570" t="str">
            <v>Caçador</v>
          </cell>
        </row>
        <row r="571">
          <cell r="A571">
            <v>420980</v>
          </cell>
          <cell r="AE571" t="str">
            <v>Blumenau</v>
          </cell>
          <cell r="AH571" t="str">
            <v>Ituporanga</v>
          </cell>
        </row>
        <row r="572">
          <cell r="A572">
            <v>411340</v>
          </cell>
          <cell r="AE572" t="str">
            <v>Londrina</v>
          </cell>
          <cell r="AH572" t="str">
            <v>Cornélio Procópio – Bandeirantes</v>
          </cell>
        </row>
        <row r="573">
          <cell r="A573">
            <v>431160</v>
          </cell>
          <cell r="AE573" t="str">
            <v>Passo Fundo</v>
          </cell>
          <cell r="AH573" t="str">
            <v>Frederico Westphalen</v>
          </cell>
        </row>
        <row r="574">
          <cell r="A574">
            <v>411342</v>
          </cell>
          <cell r="AE574" t="str">
            <v>Londrina</v>
          </cell>
          <cell r="AH574" t="str">
            <v>Ivaiporã</v>
          </cell>
        </row>
        <row r="575">
          <cell r="A575">
            <v>411345</v>
          </cell>
          <cell r="AE575" t="str">
            <v>Cascavel</v>
          </cell>
          <cell r="AH575" t="str">
            <v>Cascavel</v>
          </cell>
        </row>
        <row r="576">
          <cell r="A576">
            <v>420985</v>
          </cell>
          <cell r="AE576" t="str">
            <v>Chapecó</v>
          </cell>
          <cell r="AH576" t="str">
            <v>Concórdia</v>
          </cell>
        </row>
        <row r="577">
          <cell r="A577">
            <v>431162</v>
          </cell>
          <cell r="AE577" t="str">
            <v>Porto Alegre</v>
          </cell>
          <cell r="AH577" t="str">
            <v>Novo Hamburgo - São Leopoldo</v>
          </cell>
        </row>
        <row r="578">
          <cell r="A578">
            <v>431164</v>
          </cell>
          <cell r="AE578" t="str">
            <v>Porto Alegre</v>
          </cell>
          <cell r="AH578" t="str">
            <v>Novo Hamburgo - São Leopoldo</v>
          </cell>
        </row>
        <row r="579">
          <cell r="A579">
            <v>411350</v>
          </cell>
          <cell r="AE579" t="str">
            <v>Maringá</v>
          </cell>
          <cell r="AH579" t="str">
            <v>Loanda</v>
          </cell>
        </row>
        <row r="580">
          <cell r="A580">
            <v>411360</v>
          </cell>
          <cell r="AE580" t="str">
            <v>Maringá</v>
          </cell>
          <cell r="AH580" t="str">
            <v>Paranacity - Colorado</v>
          </cell>
        </row>
        <row r="581">
          <cell r="A581">
            <v>411370</v>
          </cell>
          <cell r="AE581" t="str">
            <v>Londrina</v>
          </cell>
          <cell r="AH581" t="str">
            <v>Londrina</v>
          </cell>
        </row>
        <row r="582">
          <cell r="A582">
            <v>420990</v>
          </cell>
          <cell r="AE582" t="str">
            <v>Blumenau</v>
          </cell>
          <cell r="AH582" t="str">
            <v>Rio do Sul</v>
          </cell>
        </row>
        <row r="583">
          <cell r="A583">
            <v>421000</v>
          </cell>
          <cell r="AE583" t="str">
            <v>Blumenau</v>
          </cell>
          <cell r="AH583" t="str">
            <v>Itajaí</v>
          </cell>
        </row>
        <row r="584">
          <cell r="A584">
            <v>411373</v>
          </cell>
          <cell r="AE584" t="str">
            <v>Maringá</v>
          </cell>
          <cell r="AH584" t="str">
            <v>Campo Mourão</v>
          </cell>
        </row>
        <row r="585">
          <cell r="A585">
            <v>411375</v>
          </cell>
          <cell r="AE585" t="str">
            <v>Londrina</v>
          </cell>
          <cell r="AH585" t="str">
            <v>Ivaiporã</v>
          </cell>
        </row>
        <row r="586">
          <cell r="A586">
            <v>411380</v>
          </cell>
          <cell r="AE586" t="str">
            <v>Londrina</v>
          </cell>
          <cell r="AH586" t="str">
            <v>Londrina</v>
          </cell>
        </row>
        <row r="587">
          <cell r="A587">
            <v>421003</v>
          </cell>
          <cell r="AE587" t="str">
            <v>Chapecó</v>
          </cell>
          <cell r="AH587" t="str">
            <v>Joaçaba - Herval d'Oeste</v>
          </cell>
        </row>
        <row r="588">
          <cell r="A588">
            <v>431171</v>
          </cell>
          <cell r="AE588" t="str">
            <v>Uruguaiana</v>
          </cell>
          <cell r="AH588" t="str">
            <v>São Borja</v>
          </cell>
        </row>
        <row r="589">
          <cell r="A589">
            <v>431170</v>
          </cell>
          <cell r="AE589" t="str">
            <v>Passo Fundo</v>
          </cell>
          <cell r="AH589" t="str">
            <v>Lagoa Vermelha</v>
          </cell>
        </row>
        <row r="590">
          <cell r="A590">
            <v>421005</v>
          </cell>
          <cell r="AE590" t="str">
            <v>Caçador</v>
          </cell>
          <cell r="AH590" t="str">
            <v>Caçador</v>
          </cell>
        </row>
        <row r="591">
          <cell r="A591">
            <v>421010</v>
          </cell>
          <cell r="AE591" t="str">
            <v>Joinville</v>
          </cell>
          <cell r="AH591" t="str">
            <v>Mafra</v>
          </cell>
        </row>
        <row r="592">
          <cell r="A592">
            <v>421020</v>
          </cell>
          <cell r="AE592" t="str">
            <v>Blumenau</v>
          </cell>
          <cell r="AH592" t="str">
            <v>Brusque</v>
          </cell>
        </row>
        <row r="593">
          <cell r="A593">
            <v>421030</v>
          </cell>
          <cell r="AE593" t="str">
            <v>Joinville</v>
          </cell>
          <cell r="AH593" t="str">
            <v>Mafra</v>
          </cell>
        </row>
        <row r="594">
          <cell r="A594">
            <v>411390</v>
          </cell>
          <cell r="AE594" t="str">
            <v>Ponta Grossa</v>
          </cell>
          <cell r="AH594" t="str">
            <v>Irati</v>
          </cell>
        </row>
        <row r="595">
          <cell r="A595">
            <v>411400</v>
          </cell>
          <cell r="AE595" t="str">
            <v>Maringá</v>
          </cell>
          <cell r="AH595" t="str">
            <v>Campo Mourão</v>
          </cell>
        </row>
        <row r="596">
          <cell r="A596">
            <v>431173</v>
          </cell>
          <cell r="AE596" t="str">
            <v>Porto Alegre</v>
          </cell>
          <cell r="AH596" t="str">
            <v>Torres</v>
          </cell>
        </row>
        <row r="597">
          <cell r="A597">
            <v>411410</v>
          </cell>
          <cell r="AE597" t="str">
            <v>Maringá</v>
          </cell>
          <cell r="AH597" t="str">
            <v>Maringá</v>
          </cell>
        </row>
        <row r="598">
          <cell r="A598">
            <v>411420</v>
          </cell>
          <cell r="AE598" t="str">
            <v>Maringá</v>
          </cell>
          <cell r="AH598" t="str">
            <v>Maringá</v>
          </cell>
        </row>
        <row r="599">
          <cell r="A599">
            <v>411430</v>
          </cell>
          <cell r="AE599" t="str">
            <v>Curitiba</v>
          </cell>
          <cell r="AH599" t="str">
            <v>Curitiba</v>
          </cell>
        </row>
        <row r="600">
          <cell r="A600">
            <v>411435</v>
          </cell>
          <cell r="AE600" t="str">
            <v>Cascavel</v>
          </cell>
          <cell r="AH600" t="str">
            <v>Francisco Beltrão</v>
          </cell>
        </row>
        <row r="601">
          <cell r="A601">
            <v>411440</v>
          </cell>
          <cell r="AE601" t="str">
            <v>Cascavel</v>
          </cell>
          <cell r="AH601" t="str">
            <v>Pato Branco</v>
          </cell>
        </row>
        <row r="602">
          <cell r="A602">
            <v>411450</v>
          </cell>
          <cell r="AE602" t="str">
            <v>Londrina</v>
          </cell>
          <cell r="AH602" t="str">
            <v>Ivaiporã</v>
          </cell>
        </row>
        <row r="603">
          <cell r="A603">
            <v>431175</v>
          </cell>
          <cell r="AE603" t="str">
            <v>Uruguaiana</v>
          </cell>
          <cell r="AH603" t="str">
            <v>Uruguaiana</v>
          </cell>
        </row>
        <row r="604">
          <cell r="A604">
            <v>431177</v>
          </cell>
          <cell r="AE604" t="str">
            <v>Porto Alegre</v>
          </cell>
          <cell r="AH604" t="str">
            <v>Tramandaí - Osório</v>
          </cell>
        </row>
        <row r="605">
          <cell r="A605">
            <v>421040</v>
          </cell>
          <cell r="AE605" t="str">
            <v>Criciúma</v>
          </cell>
          <cell r="AH605" t="str">
            <v>Araranguá</v>
          </cell>
        </row>
        <row r="606">
          <cell r="A606">
            <v>431179</v>
          </cell>
          <cell r="AE606" t="str">
            <v>Porto Alegre</v>
          </cell>
          <cell r="AH606" t="str">
            <v>Montenegro</v>
          </cell>
        </row>
        <row r="607">
          <cell r="A607">
            <v>431180</v>
          </cell>
          <cell r="AE607" t="str">
            <v>Passo Fundo</v>
          </cell>
          <cell r="AH607" t="str">
            <v>Marau</v>
          </cell>
        </row>
        <row r="608">
          <cell r="A608">
            <v>421050</v>
          </cell>
          <cell r="AE608" t="str">
            <v>Chapecó</v>
          </cell>
          <cell r="AH608" t="str">
            <v>Maravilha</v>
          </cell>
        </row>
        <row r="609">
          <cell r="A609">
            <v>431190</v>
          </cell>
          <cell r="AE609" t="str">
            <v>Passo Fundo</v>
          </cell>
          <cell r="AH609" t="str">
            <v>Erechim</v>
          </cell>
        </row>
        <row r="610">
          <cell r="A610">
            <v>411460</v>
          </cell>
          <cell r="AE610" t="str">
            <v>Cascavel</v>
          </cell>
          <cell r="AH610" t="str">
            <v>Marechal Cândido Rondon</v>
          </cell>
        </row>
        <row r="611">
          <cell r="A611">
            <v>421055</v>
          </cell>
          <cell r="AE611" t="str">
            <v>Chapecó</v>
          </cell>
          <cell r="AH611" t="str">
            <v>Chapecó</v>
          </cell>
        </row>
        <row r="612">
          <cell r="A612">
            <v>411470</v>
          </cell>
          <cell r="AE612" t="str">
            <v>Maringá</v>
          </cell>
          <cell r="AH612" t="str">
            <v>Umuarama</v>
          </cell>
        </row>
        <row r="613">
          <cell r="A613">
            <v>411480</v>
          </cell>
          <cell r="AE613" t="str">
            <v>Maringá</v>
          </cell>
          <cell r="AH613" t="str">
            <v>Maringá</v>
          </cell>
        </row>
        <row r="614">
          <cell r="A614">
            <v>431198</v>
          </cell>
          <cell r="AE614" t="str">
            <v>Porto Alegre</v>
          </cell>
          <cell r="AH614" t="str">
            <v>Porto Alegre</v>
          </cell>
        </row>
        <row r="615">
          <cell r="A615">
            <v>431200</v>
          </cell>
          <cell r="AE615" t="str">
            <v>Passo Fundo</v>
          </cell>
          <cell r="AH615" t="str">
            <v>Erechim</v>
          </cell>
        </row>
        <row r="616">
          <cell r="A616">
            <v>411490</v>
          </cell>
          <cell r="AE616" t="str">
            <v>Londrina</v>
          </cell>
          <cell r="AH616" t="str">
            <v>Apucarana</v>
          </cell>
        </row>
        <row r="617">
          <cell r="A617">
            <v>411500</v>
          </cell>
          <cell r="AE617" t="str">
            <v>Maringá</v>
          </cell>
          <cell r="AH617" t="str">
            <v>Paranavaí</v>
          </cell>
        </row>
        <row r="618">
          <cell r="A618">
            <v>411510</v>
          </cell>
          <cell r="AE618" t="str">
            <v>Maringá</v>
          </cell>
          <cell r="AH618" t="str">
            <v>Umuarama</v>
          </cell>
        </row>
        <row r="619">
          <cell r="A619">
            <v>411520</v>
          </cell>
          <cell r="AE619" t="str">
            <v>Maringá</v>
          </cell>
          <cell r="AH619" t="str">
            <v>Maringá</v>
          </cell>
        </row>
        <row r="620">
          <cell r="A620">
            <v>411530</v>
          </cell>
          <cell r="AE620" t="str">
            <v>Cascavel</v>
          </cell>
          <cell r="AH620" t="str">
            <v>Pato Branco</v>
          </cell>
        </row>
        <row r="621">
          <cell r="A621">
            <v>411535</v>
          </cell>
          <cell r="AE621" t="str">
            <v>Cascavel</v>
          </cell>
          <cell r="AH621" t="str">
            <v>Toledo</v>
          </cell>
        </row>
        <row r="622">
          <cell r="A622">
            <v>411540</v>
          </cell>
          <cell r="AE622" t="str">
            <v>Cascavel</v>
          </cell>
          <cell r="AH622" t="str">
            <v>Francisco Beltrão</v>
          </cell>
        </row>
        <row r="623">
          <cell r="A623">
            <v>431205</v>
          </cell>
          <cell r="AE623" t="str">
            <v>Santa Cruz do Sul - Lajeado</v>
          </cell>
          <cell r="AH623" t="str">
            <v>Lajeado</v>
          </cell>
        </row>
        <row r="624">
          <cell r="A624">
            <v>411545</v>
          </cell>
          <cell r="AE624" t="str">
            <v>Cascavel</v>
          </cell>
          <cell r="AH624" t="str">
            <v>Laranjeiras do Sul - Quedas do Iguaçu</v>
          </cell>
        </row>
        <row r="625">
          <cell r="A625">
            <v>411550</v>
          </cell>
          <cell r="AE625" t="str">
            <v>Londrina</v>
          </cell>
          <cell r="AH625" t="str">
            <v>Apucarana</v>
          </cell>
        </row>
        <row r="626">
          <cell r="A626">
            <v>421060</v>
          </cell>
          <cell r="AE626" t="str">
            <v>Joinville</v>
          </cell>
          <cell r="AH626" t="str">
            <v>Joinville</v>
          </cell>
        </row>
        <row r="627">
          <cell r="A627">
            <v>431210</v>
          </cell>
          <cell r="AE627" t="str">
            <v>Santa Maria</v>
          </cell>
          <cell r="AH627" t="str">
            <v>Santa Maria</v>
          </cell>
        </row>
        <row r="628">
          <cell r="A628">
            <v>411560</v>
          </cell>
          <cell r="AE628" t="str">
            <v>Cascavel</v>
          </cell>
          <cell r="AH628" t="str">
            <v>Cascavel</v>
          </cell>
        </row>
        <row r="629">
          <cell r="A629">
            <v>411570</v>
          </cell>
          <cell r="AE629" t="str">
            <v>Curitiba</v>
          </cell>
          <cell r="AH629" t="str">
            <v>Paranaguá</v>
          </cell>
        </row>
        <row r="630">
          <cell r="A630">
            <v>431213</v>
          </cell>
          <cell r="AE630" t="str">
            <v>Passo Fundo</v>
          </cell>
          <cell r="AH630" t="str">
            <v>Passo Fundo</v>
          </cell>
        </row>
        <row r="631">
          <cell r="A631">
            <v>431215</v>
          </cell>
          <cell r="AE631" t="str">
            <v>Santa Cruz do Sul - Lajeado</v>
          </cell>
          <cell r="AH631" t="str">
            <v>Santa Cruz do Sul</v>
          </cell>
        </row>
        <row r="632">
          <cell r="A632">
            <v>431217</v>
          </cell>
          <cell r="AE632" t="str">
            <v>Ijuí</v>
          </cell>
          <cell r="AH632" t="str">
            <v>Cerro Largo</v>
          </cell>
        </row>
        <row r="633">
          <cell r="A633">
            <v>411573</v>
          </cell>
          <cell r="AE633" t="str">
            <v>Guarapuava</v>
          </cell>
          <cell r="AH633" t="str">
            <v>Pitanga</v>
          </cell>
        </row>
        <row r="634">
          <cell r="A634">
            <v>421070</v>
          </cell>
          <cell r="AE634" t="str">
            <v>Caçador</v>
          </cell>
          <cell r="AH634" t="str">
            <v>Caçador</v>
          </cell>
        </row>
        <row r="635">
          <cell r="A635">
            <v>411575</v>
          </cell>
          <cell r="AE635" t="str">
            <v>Londrina</v>
          </cell>
          <cell r="AH635" t="str">
            <v>Apucarana</v>
          </cell>
        </row>
        <row r="636">
          <cell r="A636">
            <v>431220</v>
          </cell>
          <cell r="AE636" t="str">
            <v>Passo Fundo</v>
          </cell>
          <cell r="AH636" t="str">
            <v>Tapejara - Sananduva</v>
          </cell>
        </row>
        <row r="637">
          <cell r="A637">
            <v>411580</v>
          </cell>
          <cell r="AE637" t="str">
            <v>Cascavel</v>
          </cell>
          <cell r="AH637" t="str">
            <v>Foz do Iguaçu</v>
          </cell>
        </row>
        <row r="638">
          <cell r="A638">
            <v>421080</v>
          </cell>
          <cell r="AE638" t="str">
            <v>Criciúma</v>
          </cell>
          <cell r="AH638" t="str">
            <v>Araranguá</v>
          </cell>
        </row>
        <row r="639">
          <cell r="A639">
            <v>411585</v>
          </cell>
          <cell r="AE639" t="str">
            <v>Cascavel</v>
          </cell>
          <cell r="AH639" t="str">
            <v>Marechal Cândido Rondon</v>
          </cell>
        </row>
        <row r="640">
          <cell r="A640">
            <v>431225</v>
          </cell>
          <cell r="AE640" t="str">
            <v>Porto Alegre</v>
          </cell>
          <cell r="AH640" t="str">
            <v>Charqueadas - Triunfo - São Jerônimo</v>
          </cell>
        </row>
        <row r="641">
          <cell r="A641">
            <v>411590</v>
          </cell>
          <cell r="AE641" t="str">
            <v>Maringá</v>
          </cell>
          <cell r="AH641" t="str">
            <v>Paranavaí</v>
          </cell>
        </row>
        <row r="642">
          <cell r="A642">
            <v>431230</v>
          </cell>
          <cell r="AE642" t="str">
            <v>Ijuí</v>
          </cell>
          <cell r="AH642" t="str">
            <v>Três Passos</v>
          </cell>
        </row>
        <row r="643">
          <cell r="A643">
            <v>411600</v>
          </cell>
          <cell r="AE643" t="str">
            <v>Londrina</v>
          </cell>
          <cell r="AH643" t="str">
            <v>Londrina</v>
          </cell>
        </row>
        <row r="644">
          <cell r="A644">
            <v>421085</v>
          </cell>
          <cell r="AE644" t="str">
            <v>Blumenau</v>
          </cell>
          <cell r="AH644" t="str">
            <v>Rio do Sul</v>
          </cell>
        </row>
        <row r="645">
          <cell r="A645">
            <v>411605</v>
          </cell>
          <cell r="AE645" t="str">
            <v>Cascavel</v>
          </cell>
          <cell r="AH645" t="str">
            <v>Foz do Iguaçu</v>
          </cell>
        </row>
        <row r="646">
          <cell r="A646">
            <v>421090</v>
          </cell>
          <cell r="AE646" t="str">
            <v>Chapecó</v>
          </cell>
          <cell r="AH646" t="str">
            <v>Chapecó</v>
          </cell>
        </row>
        <row r="647">
          <cell r="A647">
            <v>421100</v>
          </cell>
          <cell r="AE647" t="str">
            <v>Chapecó</v>
          </cell>
          <cell r="AH647" t="str">
            <v>Chapecó</v>
          </cell>
        </row>
        <row r="648">
          <cell r="A648">
            <v>431235</v>
          </cell>
          <cell r="AE648" t="str">
            <v>Caxias do Sul</v>
          </cell>
          <cell r="AH648" t="str">
            <v>Nova Prata - Guaporé</v>
          </cell>
        </row>
        <row r="649">
          <cell r="A649">
            <v>431237</v>
          </cell>
          <cell r="AE649" t="str">
            <v>Caxias do Sul</v>
          </cell>
          <cell r="AH649" t="str">
            <v>Vacaria</v>
          </cell>
        </row>
        <row r="650">
          <cell r="A650">
            <v>431238</v>
          </cell>
          <cell r="AE650" t="str">
            <v>Caxias do Sul</v>
          </cell>
          <cell r="AH650" t="str">
            <v>Bento Gonçalves</v>
          </cell>
        </row>
        <row r="651">
          <cell r="A651">
            <v>421105</v>
          </cell>
          <cell r="AE651" t="str">
            <v>Caçador</v>
          </cell>
          <cell r="AH651" t="str">
            <v>Videira</v>
          </cell>
        </row>
        <row r="652">
          <cell r="A652">
            <v>421110</v>
          </cell>
          <cell r="AE652" t="str">
            <v>Joinville</v>
          </cell>
          <cell r="AH652" t="str">
            <v>Mafra</v>
          </cell>
        </row>
        <row r="653">
          <cell r="A653">
            <v>431240</v>
          </cell>
          <cell r="AE653" t="str">
            <v>Porto Alegre</v>
          </cell>
          <cell r="AH653" t="str">
            <v>Montenegro</v>
          </cell>
        </row>
        <row r="654">
          <cell r="A654">
            <v>411610</v>
          </cell>
          <cell r="AE654" t="str">
            <v>Maringá</v>
          </cell>
          <cell r="AH654" t="str">
            <v>Campo Mourão</v>
          </cell>
        </row>
        <row r="655">
          <cell r="A655">
            <v>431242</v>
          </cell>
          <cell r="AE655" t="str">
            <v>Passo Fundo</v>
          </cell>
          <cell r="AH655" t="str">
            <v>Soledade</v>
          </cell>
        </row>
        <row r="656">
          <cell r="A656">
            <v>411620</v>
          </cell>
          <cell r="AE656" t="str">
            <v>Curitiba</v>
          </cell>
          <cell r="AH656" t="str">
            <v>Paranaguá</v>
          </cell>
        </row>
        <row r="657">
          <cell r="A657">
            <v>431244</v>
          </cell>
          <cell r="AE657" t="str">
            <v>Porto Alegre</v>
          </cell>
          <cell r="AH657" t="str">
            <v>Torres</v>
          </cell>
        </row>
        <row r="658">
          <cell r="A658">
            <v>421120</v>
          </cell>
          <cell r="AE658" t="str">
            <v>Criciúma</v>
          </cell>
          <cell r="AH658" t="str">
            <v>Criciúma</v>
          </cell>
        </row>
        <row r="659">
          <cell r="A659">
            <v>421125</v>
          </cell>
          <cell r="AE659" t="str">
            <v>Criciúma</v>
          </cell>
          <cell r="AH659" t="str">
            <v>Criciúma</v>
          </cell>
        </row>
        <row r="660">
          <cell r="A660">
            <v>431245</v>
          </cell>
          <cell r="AE660" t="str">
            <v>Pelotas</v>
          </cell>
          <cell r="AH660" t="str">
            <v>Pelotas</v>
          </cell>
        </row>
        <row r="661">
          <cell r="A661">
            <v>431247</v>
          </cell>
          <cell r="AE661" t="str">
            <v>Porto Alegre</v>
          </cell>
          <cell r="AH661" t="str">
            <v>Novo Hamburgo - São Leopoldo</v>
          </cell>
        </row>
        <row r="662">
          <cell r="A662">
            <v>431250</v>
          </cell>
          <cell r="AE662" t="str">
            <v>Porto Alegre</v>
          </cell>
          <cell r="AH662" t="str">
            <v>Porto Alegre</v>
          </cell>
        </row>
        <row r="663">
          <cell r="A663">
            <v>431260</v>
          </cell>
          <cell r="AE663" t="str">
            <v>Santa Cruz do Sul - Lajeado</v>
          </cell>
          <cell r="AH663" t="str">
            <v>Encantado</v>
          </cell>
        </row>
        <row r="664">
          <cell r="A664">
            <v>431261</v>
          </cell>
          <cell r="AE664" t="str">
            <v>Caxias do Sul</v>
          </cell>
          <cell r="AH664" t="str">
            <v>Vacaria</v>
          </cell>
        </row>
        <row r="665">
          <cell r="A665">
            <v>431262</v>
          </cell>
          <cell r="AE665" t="str">
            <v>Passo Fundo</v>
          </cell>
          <cell r="AH665" t="str">
            <v>Marau</v>
          </cell>
        </row>
        <row r="666">
          <cell r="A666">
            <v>411630</v>
          </cell>
          <cell r="AE666" t="str">
            <v>Maringá</v>
          </cell>
          <cell r="AH666" t="str">
            <v>Maringá</v>
          </cell>
        </row>
        <row r="667">
          <cell r="A667">
            <v>431265</v>
          </cell>
          <cell r="AE667" t="str">
            <v>Passo Fundo</v>
          </cell>
          <cell r="AH667" t="str">
            <v>Carazinho</v>
          </cell>
        </row>
        <row r="668">
          <cell r="A668">
            <v>421130</v>
          </cell>
          <cell r="AE668" t="str">
            <v>Blumenau</v>
          </cell>
          <cell r="AH668" t="str">
            <v>Itajaí</v>
          </cell>
        </row>
        <row r="669">
          <cell r="A669">
            <v>431267</v>
          </cell>
          <cell r="AE669" t="str">
            <v>Passo Fundo</v>
          </cell>
          <cell r="AH669" t="str">
            <v>Passo Fundo</v>
          </cell>
        </row>
        <row r="670">
          <cell r="A670">
            <v>431270</v>
          </cell>
          <cell r="AE670" t="str">
            <v>Passo Fundo</v>
          </cell>
          <cell r="AH670" t="str">
            <v>Nonoai</v>
          </cell>
        </row>
        <row r="671">
          <cell r="A671">
            <v>411640</v>
          </cell>
          <cell r="AE671" t="str">
            <v>Maringá</v>
          </cell>
          <cell r="AH671" t="str">
            <v>Paranacity - Colorado</v>
          </cell>
        </row>
        <row r="672">
          <cell r="A672">
            <v>411650</v>
          </cell>
          <cell r="AE672" t="str">
            <v>Maringá</v>
          </cell>
          <cell r="AH672" t="str">
            <v>Paranavaí</v>
          </cell>
        </row>
        <row r="673">
          <cell r="A673">
            <v>431275</v>
          </cell>
          <cell r="AE673" t="str">
            <v>Passo Fundo</v>
          </cell>
          <cell r="AH673" t="str">
            <v>Marau</v>
          </cell>
        </row>
        <row r="674">
          <cell r="A674">
            <v>411660</v>
          </cell>
          <cell r="AE674" t="str">
            <v>Londrina</v>
          </cell>
          <cell r="AH674" t="str">
            <v>Cornélio Procópio – Bandeirantes</v>
          </cell>
        </row>
        <row r="675">
          <cell r="A675">
            <v>431280</v>
          </cell>
          <cell r="AE675" t="str">
            <v>Caxias do Sul</v>
          </cell>
          <cell r="AH675" t="str">
            <v>Nova Prata - Guaporé</v>
          </cell>
        </row>
        <row r="676">
          <cell r="A676">
            <v>411670</v>
          </cell>
          <cell r="AE676" t="str">
            <v>Cascavel</v>
          </cell>
          <cell r="AH676" t="str">
            <v>Cascavel</v>
          </cell>
        </row>
        <row r="677">
          <cell r="A677">
            <v>431290</v>
          </cell>
          <cell r="AE677" t="str">
            <v>Caxias do Sul</v>
          </cell>
          <cell r="AH677" t="str">
            <v>Nova Prata - Guaporé</v>
          </cell>
        </row>
        <row r="678">
          <cell r="A678">
            <v>431295</v>
          </cell>
          <cell r="AE678" t="str">
            <v>Passo Fundo</v>
          </cell>
          <cell r="AH678" t="str">
            <v>Carazinho</v>
          </cell>
        </row>
        <row r="679">
          <cell r="A679">
            <v>431300</v>
          </cell>
          <cell r="AE679" t="str">
            <v>Santa Cruz do Sul - Lajeado</v>
          </cell>
          <cell r="AH679" t="str">
            <v>Encantado</v>
          </cell>
        </row>
        <row r="680">
          <cell r="A680">
            <v>431301</v>
          </cell>
          <cell r="AE680" t="str">
            <v>Ijuí</v>
          </cell>
          <cell r="AH680" t="str">
            <v>Três de Maio</v>
          </cell>
        </row>
        <row r="681">
          <cell r="A681">
            <v>411680</v>
          </cell>
          <cell r="AE681" t="str">
            <v>Maringá</v>
          </cell>
          <cell r="AH681" t="str">
            <v>Campo Mourão</v>
          </cell>
        </row>
        <row r="682">
          <cell r="A682">
            <v>421140</v>
          </cell>
          <cell r="AE682" t="str">
            <v>Chapecó</v>
          </cell>
          <cell r="AH682" t="str">
            <v>Chapecó</v>
          </cell>
        </row>
        <row r="683">
          <cell r="A683">
            <v>411690</v>
          </cell>
          <cell r="AE683" t="str">
            <v>Maringá</v>
          </cell>
          <cell r="AH683" t="str">
            <v>Maringá</v>
          </cell>
        </row>
        <row r="684">
          <cell r="A684">
            <v>411695</v>
          </cell>
          <cell r="AE684" t="str">
            <v>Cascavel</v>
          </cell>
          <cell r="AH684" t="str">
            <v>Francisco Beltrão</v>
          </cell>
        </row>
        <row r="685">
          <cell r="A685">
            <v>431303</v>
          </cell>
          <cell r="AE685" t="str">
            <v>Santa Maria</v>
          </cell>
          <cell r="AH685" t="str">
            <v>Santiago</v>
          </cell>
        </row>
        <row r="686">
          <cell r="A686">
            <v>411700</v>
          </cell>
          <cell r="AE686" t="str">
            <v>Londrina</v>
          </cell>
          <cell r="AH686" t="str">
            <v>Cornélio Procópio – Bandeirantes</v>
          </cell>
        </row>
        <row r="687">
          <cell r="A687">
            <v>431306</v>
          </cell>
          <cell r="AE687" t="str">
            <v>Porto Alegre</v>
          </cell>
          <cell r="AH687" t="str">
            <v>Novo Hamburgo - São Leopoldo</v>
          </cell>
        </row>
        <row r="688">
          <cell r="A688">
            <v>421145</v>
          </cell>
          <cell r="AE688" t="str">
            <v>Chapecó</v>
          </cell>
          <cell r="AH688" t="str">
            <v>Chapecó</v>
          </cell>
        </row>
        <row r="689">
          <cell r="A689">
            <v>411705</v>
          </cell>
          <cell r="AE689" t="str">
            <v>Cascavel</v>
          </cell>
          <cell r="AH689" t="str">
            <v>Laranjeiras do Sul - Quedas do Iguaçu</v>
          </cell>
        </row>
        <row r="690">
          <cell r="A690">
            <v>411710</v>
          </cell>
          <cell r="AE690" t="str">
            <v>Maringá</v>
          </cell>
          <cell r="AH690" t="str">
            <v>Paranavaí</v>
          </cell>
        </row>
        <row r="691">
          <cell r="A691">
            <v>411720</v>
          </cell>
          <cell r="AE691" t="str">
            <v>Maringá</v>
          </cell>
          <cell r="AH691" t="str">
            <v>Umuarama</v>
          </cell>
        </row>
        <row r="692">
          <cell r="A692">
            <v>431308</v>
          </cell>
          <cell r="AE692" t="str">
            <v>Caxias do Sul</v>
          </cell>
          <cell r="AH692" t="str">
            <v>Caxias do Sul</v>
          </cell>
        </row>
        <row r="693">
          <cell r="A693">
            <v>431310</v>
          </cell>
          <cell r="AE693" t="str">
            <v>Santa Maria</v>
          </cell>
          <cell r="AH693" t="str">
            <v>Santa Maria</v>
          </cell>
        </row>
        <row r="694">
          <cell r="A694">
            <v>431320</v>
          </cell>
          <cell r="AE694" t="str">
            <v>Caxias do Sul</v>
          </cell>
          <cell r="AH694" t="str">
            <v>Caxias do Sul</v>
          </cell>
        </row>
        <row r="695">
          <cell r="A695">
            <v>431330</v>
          </cell>
          <cell r="AE695" t="str">
            <v>Caxias do Sul</v>
          </cell>
          <cell r="AH695" t="str">
            <v>Nova Prata - Guaporé</v>
          </cell>
        </row>
        <row r="696">
          <cell r="A696">
            <v>411725</v>
          </cell>
          <cell r="AE696" t="str">
            <v>Cascavel</v>
          </cell>
          <cell r="AH696" t="str">
            <v>Dois Vizinhos</v>
          </cell>
        </row>
        <row r="697">
          <cell r="A697">
            <v>431333</v>
          </cell>
          <cell r="AE697" t="str">
            <v>Ijuí</v>
          </cell>
          <cell r="AH697" t="str">
            <v>Ijuí</v>
          </cell>
        </row>
        <row r="698">
          <cell r="A698">
            <v>431335</v>
          </cell>
          <cell r="AE698" t="str">
            <v>Caxias do Sul</v>
          </cell>
          <cell r="AH698" t="str">
            <v>Caxias do Sul</v>
          </cell>
        </row>
        <row r="699">
          <cell r="A699">
            <v>411721</v>
          </cell>
          <cell r="AE699" t="str">
            <v>Londrina</v>
          </cell>
          <cell r="AH699" t="str">
            <v>Cornélio Procópio – Bandeirantes</v>
          </cell>
        </row>
        <row r="700">
          <cell r="A700">
            <v>431337</v>
          </cell>
          <cell r="AE700" t="str">
            <v>Porto Alegre</v>
          </cell>
          <cell r="AH700" t="str">
            <v>Porto Alegre</v>
          </cell>
        </row>
        <row r="701">
          <cell r="A701">
            <v>411722</v>
          </cell>
          <cell r="AE701" t="str">
            <v>Cascavel</v>
          </cell>
          <cell r="AH701" t="str">
            <v>Marechal Cândido Rondon</v>
          </cell>
        </row>
        <row r="702">
          <cell r="A702">
            <v>411727</v>
          </cell>
          <cell r="AE702" t="str">
            <v>Guarapuava</v>
          </cell>
          <cell r="AH702" t="str">
            <v>Pitanga</v>
          </cell>
        </row>
        <row r="703">
          <cell r="A703">
            <v>421150</v>
          </cell>
          <cell r="AE703" t="str">
            <v>Blumenau</v>
          </cell>
          <cell r="AH703" t="str">
            <v>Brusque</v>
          </cell>
        </row>
        <row r="704">
          <cell r="A704">
            <v>421160</v>
          </cell>
          <cell r="AE704" t="str">
            <v>Criciúma</v>
          </cell>
          <cell r="AH704" t="str">
            <v>Criciúma</v>
          </cell>
        </row>
        <row r="705">
          <cell r="A705">
            <v>431349</v>
          </cell>
          <cell r="AE705" t="str">
            <v>Passo Fundo</v>
          </cell>
          <cell r="AH705" t="str">
            <v>Palmeira das Missões</v>
          </cell>
        </row>
        <row r="706">
          <cell r="A706">
            <v>431339</v>
          </cell>
          <cell r="AE706" t="str">
            <v>Santa Maria</v>
          </cell>
          <cell r="AH706" t="str">
            <v>Cachoeira do Sul</v>
          </cell>
        </row>
        <row r="707">
          <cell r="A707">
            <v>431340</v>
          </cell>
          <cell r="AE707" t="str">
            <v>Porto Alegre</v>
          </cell>
          <cell r="AH707" t="str">
            <v>Novo Hamburgo - São Leopoldo</v>
          </cell>
        </row>
        <row r="708">
          <cell r="A708">
            <v>421165</v>
          </cell>
          <cell r="AE708" t="str">
            <v>Chapecó</v>
          </cell>
          <cell r="AH708" t="str">
            <v>São Lourenço do Oeste</v>
          </cell>
        </row>
        <row r="709">
          <cell r="A709">
            <v>411729</v>
          </cell>
          <cell r="AE709" t="str">
            <v>Londrina</v>
          </cell>
          <cell r="AH709" t="str">
            <v>Apucarana</v>
          </cell>
        </row>
        <row r="710">
          <cell r="A710">
            <v>431342</v>
          </cell>
          <cell r="AE710" t="str">
            <v>Ijuí</v>
          </cell>
          <cell r="AH710" t="str">
            <v>Santa Rosa</v>
          </cell>
        </row>
        <row r="711">
          <cell r="A711">
            <v>431344</v>
          </cell>
          <cell r="AE711" t="str">
            <v>Passo Fundo</v>
          </cell>
          <cell r="AH711" t="str">
            <v>Frederico Westphalen</v>
          </cell>
        </row>
        <row r="712">
          <cell r="A712">
            <v>431346</v>
          </cell>
          <cell r="AE712" t="str">
            <v>Passo Fundo</v>
          </cell>
          <cell r="AH712" t="str">
            <v>Carazinho</v>
          </cell>
        </row>
        <row r="713">
          <cell r="A713">
            <v>421170</v>
          </cell>
          <cell r="AE713" t="str">
            <v>Criciúma</v>
          </cell>
          <cell r="AH713" t="str">
            <v>Criciúma</v>
          </cell>
        </row>
        <row r="714">
          <cell r="A714">
            <v>411730</v>
          </cell>
          <cell r="AE714" t="str">
            <v>Ponta Grossa</v>
          </cell>
          <cell r="AH714" t="str">
            <v>Telêmaco Borba</v>
          </cell>
        </row>
        <row r="715">
          <cell r="A715">
            <v>431350</v>
          </cell>
          <cell r="AE715" t="str">
            <v>Porto Alegre</v>
          </cell>
          <cell r="AH715" t="str">
            <v>Tramandaí - Osório</v>
          </cell>
        </row>
        <row r="716">
          <cell r="A716">
            <v>421175</v>
          </cell>
          <cell r="AE716" t="str">
            <v>Lages</v>
          </cell>
          <cell r="AH716" t="str">
            <v>Lages</v>
          </cell>
        </row>
        <row r="717">
          <cell r="A717">
            <v>411740</v>
          </cell>
          <cell r="AE717" t="str">
            <v>Maringá</v>
          </cell>
          <cell r="AH717" t="str">
            <v>Maringá</v>
          </cell>
        </row>
        <row r="718">
          <cell r="A718">
            <v>421180</v>
          </cell>
          <cell r="AE718" t="str">
            <v>Chapecó</v>
          </cell>
          <cell r="AH718" t="str">
            <v>Joaçaba - Herval d'Oeste</v>
          </cell>
        </row>
        <row r="719">
          <cell r="A719">
            <v>421185</v>
          </cell>
          <cell r="AE719" t="str">
            <v>Chapecó</v>
          </cell>
          <cell r="AH719" t="str">
            <v>Xanxerê</v>
          </cell>
        </row>
        <row r="720">
          <cell r="A720">
            <v>411745</v>
          </cell>
          <cell r="AE720" t="str">
            <v>Cascavel</v>
          </cell>
          <cell r="AH720" t="str">
            <v>Toledo</v>
          </cell>
        </row>
        <row r="721">
          <cell r="A721">
            <v>421187</v>
          </cell>
          <cell r="AE721" t="str">
            <v>Chapecó</v>
          </cell>
          <cell r="AH721" t="str">
            <v>Chapecó</v>
          </cell>
        </row>
        <row r="722">
          <cell r="A722">
            <v>411750</v>
          </cell>
          <cell r="AE722" t="str">
            <v>Maringá</v>
          </cell>
          <cell r="AH722" t="str">
            <v>Maringá</v>
          </cell>
        </row>
        <row r="723">
          <cell r="A723">
            <v>431360</v>
          </cell>
          <cell r="AE723" t="str">
            <v>Passo Fundo</v>
          </cell>
          <cell r="AH723" t="str">
            <v>Tapejara - Sananduva</v>
          </cell>
        </row>
        <row r="724">
          <cell r="A724">
            <v>421189</v>
          </cell>
          <cell r="AE724" t="str">
            <v>Lages</v>
          </cell>
          <cell r="AH724" t="str">
            <v>Lages</v>
          </cell>
        </row>
        <row r="725">
          <cell r="A725">
            <v>421190</v>
          </cell>
          <cell r="AE725" t="str">
            <v>Florianópolis</v>
          </cell>
          <cell r="AH725" t="str">
            <v>Florianópolis</v>
          </cell>
        </row>
        <row r="726">
          <cell r="A726">
            <v>421200</v>
          </cell>
          <cell r="AE726" t="str">
            <v>Chapecó</v>
          </cell>
          <cell r="AH726" t="str">
            <v>São Miguel do Oeste</v>
          </cell>
        </row>
        <row r="727">
          <cell r="A727">
            <v>431365</v>
          </cell>
          <cell r="AE727" t="str">
            <v>Porto Alegre</v>
          </cell>
          <cell r="AH727" t="str">
            <v>Porto Alegre</v>
          </cell>
        </row>
        <row r="728">
          <cell r="A728">
            <v>411760</v>
          </cell>
          <cell r="AE728" t="str">
            <v>Cascavel</v>
          </cell>
          <cell r="AH728" t="str">
            <v>Pato Branco</v>
          </cell>
        </row>
        <row r="729">
          <cell r="A729">
            <v>411770</v>
          </cell>
          <cell r="AE729" t="str">
            <v>Ponta Grossa</v>
          </cell>
          <cell r="AH729" t="str">
            <v>Ponta Grossa</v>
          </cell>
        </row>
        <row r="730">
          <cell r="A730">
            <v>421205</v>
          </cell>
          <cell r="AE730" t="str">
            <v>Lages</v>
          </cell>
          <cell r="AH730" t="str">
            <v>Lages</v>
          </cell>
        </row>
        <row r="731">
          <cell r="A731">
            <v>431370</v>
          </cell>
          <cell r="AE731" t="str">
            <v>Passo Fundo</v>
          </cell>
          <cell r="AH731" t="str">
            <v>Palmeira das Missões</v>
          </cell>
        </row>
        <row r="732">
          <cell r="A732">
            <v>411780</v>
          </cell>
          <cell r="AE732" t="str">
            <v>Guarapuava</v>
          </cell>
          <cell r="AH732" t="str">
            <v>Pitanga</v>
          </cell>
        </row>
        <row r="733">
          <cell r="A733">
            <v>431380</v>
          </cell>
          <cell r="AE733" t="str">
            <v>Passo Fundo</v>
          </cell>
          <cell r="AH733" t="str">
            <v>Frederico Westphalen</v>
          </cell>
        </row>
        <row r="734">
          <cell r="A734">
            <v>421210</v>
          </cell>
          <cell r="AE734" t="str">
            <v>Chapecó</v>
          </cell>
          <cell r="AH734" t="str">
            <v>Chapecó</v>
          </cell>
        </row>
        <row r="735">
          <cell r="A735">
            <v>411790</v>
          </cell>
          <cell r="AE735" t="str">
            <v>Cascavel</v>
          </cell>
          <cell r="AH735" t="str">
            <v>Toledo</v>
          </cell>
        </row>
        <row r="736">
          <cell r="A736">
            <v>431390</v>
          </cell>
          <cell r="AE736" t="str">
            <v>Ijuí</v>
          </cell>
          <cell r="AH736" t="str">
            <v>Ijuí</v>
          </cell>
        </row>
        <row r="737">
          <cell r="A737">
            <v>431395</v>
          </cell>
          <cell r="AE737" t="str">
            <v>Santa Cruz do Sul - Lajeado</v>
          </cell>
          <cell r="AH737" t="str">
            <v>Santa Cruz do Sul</v>
          </cell>
        </row>
        <row r="738">
          <cell r="A738">
            <v>421220</v>
          </cell>
          <cell r="AE738" t="str">
            <v>Joinville</v>
          </cell>
          <cell r="AH738" t="str">
            <v>Mafra</v>
          </cell>
        </row>
        <row r="739">
          <cell r="A739">
            <v>431400</v>
          </cell>
          <cell r="AE739" t="str">
            <v>Caxias do Sul</v>
          </cell>
          <cell r="AH739" t="str">
            <v>Nova Prata - Guaporé</v>
          </cell>
        </row>
        <row r="740">
          <cell r="A740">
            <v>421223</v>
          </cell>
          <cell r="AE740" t="str">
            <v>Chapecó</v>
          </cell>
          <cell r="AH740" t="str">
            <v>São Miguel do Oeste</v>
          </cell>
        </row>
        <row r="741">
          <cell r="A741">
            <v>411800</v>
          </cell>
          <cell r="AE741" t="str">
            <v>Maringá</v>
          </cell>
          <cell r="AH741" t="str">
            <v>Paranavaí</v>
          </cell>
        </row>
        <row r="742">
          <cell r="A742">
            <v>431402</v>
          </cell>
          <cell r="AE742" t="str">
            <v>Santa Maria</v>
          </cell>
          <cell r="AH742" t="str">
            <v>Cachoeira do Sul</v>
          </cell>
        </row>
        <row r="743">
          <cell r="A743">
            <v>411810</v>
          </cell>
          <cell r="AE743" t="str">
            <v>Maringá</v>
          </cell>
          <cell r="AH743" t="str">
            <v>Paranacity - Colorado</v>
          </cell>
        </row>
        <row r="744">
          <cell r="A744">
            <v>411820</v>
          </cell>
          <cell r="AE744" t="str">
            <v>Curitiba</v>
          </cell>
          <cell r="AH744" t="str">
            <v>Paranaguá</v>
          </cell>
        </row>
        <row r="745">
          <cell r="A745">
            <v>411830</v>
          </cell>
          <cell r="AE745" t="str">
            <v>Maringá</v>
          </cell>
          <cell r="AH745" t="str">
            <v>Paranacity - Colorado</v>
          </cell>
        </row>
        <row r="746">
          <cell r="A746">
            <v>411840</v>
          </cell>
          <cell r="AE746" t="str">
            <v>Maringá</v>
          </cell>
          <cell r="AH746" t="str">
            <v>Paranavaí</v>
          </cell>
        </row>
        <row r="747">
          <cell r="A747">
            <v>431403</v>
          </cell>
          <cell r="AE747" t="str">
            <v>Porto Alegre</v>
          </cell>
          <cell r="AH747" t="str">
            <v>Montenegro</v>
          </cell>
        </row>
        <row r="748">
          <cell r="A748">
            <v>431405</v>
          </cell>
          <cell r="AE748" t="str">
            <v>Porto Alegre</v>
          </cell>
          <cell r="AH748" t="str">
            <v>Taquara - Parobé - Igrejinha</v>
          </cell>
        </row>
        <row r="749">
          <cell r="A749">
            <v>431406</v>
          </cell>
          <cell r="AE749" t="str">
            <v>Santa Cruz do Sul - Lajeado</v>
          </cell>
          <cell r="AH749" t="str">
            <v>Sobradinho</v>
          </cell>
        </row>
        <row r="750">
          <cell r="A750">
            <v>421225</v>
          </cell>
          <cell r="AE750" t="str">
            <v>Criciúma</v>
          </cell>
          <cell r="AH750" t="str">
            <v>Araranguá</v>
          </cell>
        </row>
        <row r="751">
          <cell r="A751">
            <v>431407</v>
          </cell>
          <cell r="AE751" t="str">
            <v>Santa Cruz do Sul - Lajeado</v>
          </cell>
          <cell r="AH751" t="str">
            <v>Santa Cruz do Sul</v>
          </cell>
        </row>
        <row r="752">
          <cell r="A752">
            <v>431410</v>
          </cell>
          <cell r="AE752" t="str">
            <v>Passo Fundo</v>
          </cell>
          <cell r="AH752" t="str">
            <v>Passo Fundo</v>
          </cell>
        </row>
        <row r="753">
          <cell r="A753">
            <v>421227</v>
          </cell>
          <cell r="AE753" t="str">
            <v>Chapecó</v>
          </cell>
          <cell r="AH753" t="str">
            <v>Xanxerê</v>
          </cell>
        </row>
        <row r="754">
          <cell r="A754">
            <v>411845</v>
          </cell>
          <cell r="AE754" t="str">
            <v>Cascavel</v>
          </cell>
          <cell r="AH754" t="str">
            <v>Marechal Cândido Rondon</v>
          </cell>
        </row>
        <row r="755">
          <cell r="A755">
            <v>411850</v>
          </cell>
          <cell r="AE755" t="str">
            <v>Cascavel</v>
          </cell>
          <cell r="AH755" t="str">
            <v>Pato Branco</v>
          </cell>
        </row>
        <row r="756">
          <cell r="A756">
            <v>411860</v>
          </cell>
          <cell r="AE756" t="str">
            <v>Curitiba</v>
          </cell>
          <cell r="AH756" t="str">
            <v>União da Vitória</v>
          </cell>
        </row>
        <row r="757">
          <cell r="A757">
            <v>431413</v>
          </cell>
          <cell r="AE757" t="str">
            <v>Passo Fundo</v>
          </cell>
          <cell r="AH757" t="str">
            <v>Erechim</v>
          </cell>
        </row>
        <row r="758">
          <cell r="A758">
            <v>411870</v>
          </cell>
          <cell r="AE758" t="str">
            <v>Curitiba</v>
          </cell>
          <cell r="AH758" t="str">
            <v>União da Vitória</v>
          </cell>
        </row>
        <row r="759">
          <cell r="A759">
            <v>421230</v>
          </cell>
          <cell r="AE759" t="str">
            <v>Florianópolis</v>
          </cell>
          <cell r="AH759" t="str">
            <v>Florianópolis</v>
          </cell>
        </row>
        <row r="760">
          <cell r="A760">
            <v>431415</v>
          </cell>
          <cell r="AE760" t="str">
            <v>Santa Cruz do Sul - Lajeado</v>
          </cell>
          <cell r="AH760" t="str">
            <v>Lajeado</v>
          </cell>
        </row>
        <row r="761">
          <cell r="A761">
            <v>411880</v>
          </cell>
          <cell r="AE761" t="str">
            <v>Maringá</v>
          </cell>
          <cell r="AH761" t="str">
            <v>Campo Mourão</v>
          </cell>
        </row>
        <row r="762">
          <cell r="A762">
            <v>431417</v>
          </cell>
          <cell r="AE762" t="str">
            <v>Pelotas</v>
          </cell>
          <cell r="AH762" t="str">
            <v>Bagé</v>
          </cell>
        </row>
        <row r="763">
          <cell r="A763">
            <v>421240</v>
          </cell>
          <cell r="AE763" t="str">
            <v>Criciúma</v>
          </cell>
          <cell r="AH763" t="str">
            <v>Tubarão</v>
          </cell>
        </row>
        <row r="764">
          <cell r="A764">
            <v>431420</v>
          </cell>
          <cell r="AE764" t="str">
            <v>Pelotas</v>
          </cell>
          <cell r="AH764" t="str">
            <v>Pelotas</v>
          </cell>
        </row>
        <row r="765">
          <cell r="A765">
            <v>431430</v>
          </cell>
          <cell r="AE765" t="str">
            <v>Ijuí</v>
          </cell>
          <cell r="AH765" t="str">
            <v>Ijuí</v>
          </cell>
        </row>
        <row r="766">
          <cell r="A766">
            <v>431440</v>
          </cell>
          <cell r="AE766" t="str">
            <v>Pelotas</v>
          </cell>
          <cell r="AH766" t="str">
            <v>Pelotas</v>
          </cell>
        </row>
        <row r="767">
          <cell r="A767">
            <v>421250</v>
          </cell>
          <cell r="AE767" t="str">
            <v>Blumenau</v>
          </cell>
          <cell r="AH767" t="str">
            <v>Itajaí</v>
          </cell>
        </row>
        <row r="768">
          <cell r="A768">
            <v>421260</v>
          </cell>
          <cell r="AE768" t="str">
            <v>Chapecó</v>
          </cell>
          <cell r="AH768" t="str">
            <v>Concórdia</v>
          </cell>
        </row>
        <row r="769">
          <cell r="A769">
            <v>411885</v>
          </cell>
          <cell r="AE769" t="str">
            <v>Maringá</v>
          </cell>
          <cell r="AH769" t="str">
            <v>Umuarama</v>
          </cell>
        </row>
        <row r="770">
          <cell r="A770">
            <v>411890</v>
          </cell>
          <cell r="AE770" t="str">
            <v>Maringá</v>
          </cell>
          <cell r="AH770" t="str">
            <v>Umuarama</v>
          </cell>
        </row>
        <row r="771">
          <cell r="A771">
            <v>411900</v>
          </cell>
          <cell r="AE771" t="str">
            <v>Cascavel</v>
          </cell>
          <cell r="AH771" t="str">
            <v>Francisco Beltrão</v>
          </cell>
        </row>
        <row r="772">
          <cell r="A772">
            <v>421265</v>
          </cell>
          <cell r="AE772" t="str">
            <v>Criciúma</v>
          </cell>
          <cell r="AH772" t="str">
            <v>Tubarão</v>
          </cell>
        </row>
        <row r="773">
          <cell r="A773">
            <v>421270</v>
          </cell>
          <cell r="AE773" t="str">
            <v>Blumenau</v>
          </cell>
          <cell r="AH773" t="str">
            <v>Ituporanga</v>
          </cell>
        </row>
        <row r="774">
          <cell r="A774">
            <v>431442</v>
          </cell>
          <cell r="AE774" t="str">
            <v>Caxias do Sul</v>
          </cell>
          <cell r="AH774" t="str">
            <v>Caxias do Sul</v>
          </cell>
        </row>
        <row r="775">
          <cell r="A775">
            <v>411910</v>
          </cell>
          <cell r="AE775" t="str">
            <v>Curitiba</v>
          </cell>
          <cell r="AH775" t="str">
            <v>Curitiba</v>
          </cell>
        </row>
        <row r="776">
          <cell r="A776">
            <v>411915</v>
          </cell>
          <cell r="AE776" t="str">
            <v>Curitiba</v>
          </cell>
          <cell r="AH776" t="str">
            <v>Curitiba</v>
          </cell>
        </row>
        <row r="777">
          <cell r="A777">
            <v>431445</v>
          </cell>
          <cell r="AE777" t="str">
            <v>Passo Fundo</v>
          </cell>
          <cell r="AH777" t="str">
            <v>Frederico Westphalen</v>
          </cell>
        </row>
        <row r="778">
          <cell r="A778">
            <v>431446</v>
          </cell>
          <cell r="AE778" t="str">
            <v>Caxias do Sul</v>
          </cell>
          <cell r="AH778" t="str">
            <v>Vacaria</v>
          </cell>
        </row>
        <row r="779">
          <cell r="A779">
            <v>411925</v>
          </cell>
          <cell r="AE779" t="str">
            <v>Cascavel</v>
          </cell>
          <cell r="AH779" t="str">
            <v>Francisco Beltrão</v>
          </cell>
        </row>
        <row r="780">
          <cell r="A780">
            <v>431447</v>
          </cell>
          <cell r="AE780" t="str">
            <v>Santa Maria</v>
          </cell>
          <cell r="AH780" t="str">
            <v>Santa Maria</v>
          </cell>
        </row>
        <row r="781">
          <cell r="A781">
            <v>411920</v>
          </cell>
          <cell r="AE781" t="str">
            <v>Londrina</v>
          </cell>
          <cell r="AH781" t="str">
            <v>Ibaiti</v>
          </cell>
        </row>
        <row r="782">
          <cell r="A782">
            <v>421290</v>
          </cell>
          <cell r="AE782" t="str">
            <v>Chapecó</v>
          </cell>
          <cell r="AH782" t="str">
            <v>Chapecó</v>
          </cell>
        </row>
        <row r="783">
          <cell r="A783">
            <v>411930</v>
          </cell>
          <cell r="AE783" t="str">
            <v>Guarapuava</v>
          </cell>
          <cell r="AH783" t="str">
            <v>Guarapuava</v>
          </cell>
        </row>
        <row r="784">
          <cell r="A784">
            <v>431449</v>
          </cell>
          <cell r="AE784" t="str">
            <v>Passo Fundo</v>
          </cell>
          <cell r="AH784" t="str">
            <v>Frederico Westphalen</v>
          </cell>
        </row>
        <row r="785">
          <cell r="A785">
            <v>431450</v>
          </cell>
          <cell r="AE785" t="str">
            <v>Pelotas</v>
          </cell>
          <cell r="AH785" t="str">
            <v>Bagé</v>
          </cell>
        </row>
        <row r="786">
          <cell r="A786">
            <v>421300</v>
          </cell>
          <cell r="AE786" t="str">
            <v>Caçador</v>
          </cell>
          <cell r="AH786" t="str">
            <v>Videira</v>
          </cell>
        </row>
        <row r="787">
          <cell r="A787">
            <v>431454</v>
          </cell>
          <cell r="AE787" t="str">
            <v>Caxias do Sul</v>
          </cell>
          <cell r="AH787" t="str">
            <v>Bento Gonçalves</v>
          </cell>
        </row>
        <row r="788">
          <cell r="A788">
            <v>411940</v>
          </cell>
          <cell r="AE788" t="str">
            <v>Ponta Grossa</v>
          </cell>
          <cell r="AH788" t="str">
            <v>Ponta Grossa</v>
          </cell>
        </row>
        <row r="789">
          <cell r="A789">
            <v>431455</v>
          </cell>
          <cell r="AE789" t="str">
            <v>Ijuí</v>
          </cell>
          <cell r="AH789" t="str">
            <v>São Luiz Gonzaga</v>
          </cell>
        </row>
        <row r="790">
          <cell r="A790">
            <v>411950</v>
          </cell>
          <cell r="AE790" t="str">
            <v>Curitiba</v>
          </cell>
          <cell r="AH790" t="str">
            <v>Curitiba</v>
          </cell>
        </row>
        <row r="791">
          <cell r="A791">
            <v>431460</v>
          </cell>
          <cell r="AE791" t="str">
            <v>Pelotas</v>
          </cell>
          <cell r="AH791" t="str">
            <v>Pelotas</v>
          </cell>
        </row>
        <row r="792">
          <cell r="A792">
            <v>421310</v>
          </cell>
          <cell r="AE792" t="str">
            <v>Chapecó</v>
          </cell>
          <cell r="AH792" t="str">
            <v>Concórdia</v>
          </cell>
        </row>
        <row r="793">
          <cell r="A793">
            <v>411960</v>
          </cell>
          <cell r="AE793" t="str">
            <v>Guarapuava</v>
          </cell>
          <cell r="AH793" t="str">
            <v>Pitanga</v>
          </cell>
        </row>
        <row r="794">
          <cell r="A794">
            <v>411965</v>
          </cell>
          <cell r="AE794" t="str">
            <v>Londrina</v>
          </cell>
          <cell r="AH794" t="str">
            <v>Londrina</v>
          </cell>
        </row>
        <row r="795">
          <cell r="A795">
            <v>411970</v>
          </cell>
          <cell r="AE795" t="str">
            <v>Maringá</v>
          </cell>
          <cell r="AH795" t="str">
            <v>Paranavaí</v>
          </cell>
        </row>
        <row r="796">
          <cell r="A796">
            <v>411980</v>
          </cell>
          <cell r="AE796" t="str">
            <v>Cascavel</v>
          </cell>
          <cell r="AH796" t="str">
            <v>Francisco Beltrão</v>
          </cell>
        </row>
        <row r="797">
          <cell r="A797">
            <v>431470</v>
          </cell>
          <cell r="AE797" t="str">
            <v>Passo Fundo</v>
          </cell>
          <cell r="AH797" t="str">
            <v>Nonoai</v>
          </cell>
        </row>
        <row r="798">
          <cell r="A798">
            <v>421315</v>
          </cell>
          <cell r="AE798" t="str">
            <v>Chapecó</v>
          </cell>
          <cell r="AH798" t="str">
            <v>Chapecó</v>
          </cell>
        </row>
        <row r="799">
          <cell r="A799">
            <v>431475</v>
          </cell>
          <cell r="AE799" t="str">
            <v>Santa Cruz do Sul - Lajeado</v>
          </cell>
          <cell r="AH799" t="str">
            <v>Lajeado</v>
          </cell>
        </row>
        <row r="800">
          <cell r="A800">
            <v>421320</v>
          </cell>
          <cell r="AE800" t="str">
            <v>Blumenau</v>
          </cell>
          <cell r="AH800" t="str">
            <v>Blumenau</v>
          </cell>
        </row>
        <row r="801">
          <cell r="A801">
            <v>411990</v>
          </cell>
          <cell r="AE801" t="str">
            <v>Ponta Grossa</v>
          </cell>
          <cell r="AH801" t="str">
            <v>Ponta Grossa</v>
          </cell>
        </row>
        <row r="802">
          <cell r="A802">
            <v>411995</v>
          </cell>
          <cell r="AE802" t="str">
            <v>Curitiba</v>
          </cell>
          <cell r="AH802" t="str">
            <v>Paranaguá</v>
          </cell>
        </row>
        <row r="803">
          <cell r="A803">
            <v>431477</v>
          </cell>
          <cell r="AE803" t="str">
            <v>Passo Fundo</v>
          </cell>
          <cell r="AH803" t="str">
            <v>Passo Fundo</v>
          </cell>
        </row>
        <row r="804">
          <cell r="A804">
            <v>421330</v>
          </cell>
          <cell r="AE804" t="str">
            <v>Lages</v>
          </cell>
          <cell r="AH804" t="str">
            <v>Lages</v>
          </cell>
        </row>
        <row r="805">
          <cell r="A805">
            <v>421335</v>
          </cell>
          <cell r="AE805" t="str">
            <v>Lages</v>
          </cell>
          <cell r="AH805" t="str">
            <v>Curitibanos</v>
          </cell>
        </row>
        <row r="806">
          <cell r="A806">
            <v>431478</v>
          </cell>
          <cell r="AE806" t="str">
            <v>Passo Fundo</v>
          </cell>
          <cell r="AH806" t="str">
            <v>Erechim</v>
          </cell>
        </row>
        <row r="807">
          <cell r="A807">
            <v>421340</v>
          </cell>
          <cell r="AE807" t="str">
            <v>Chapecó</v>
          </cell>
          <cell r="AH807" t="str">
            <v>Xanxerê</v>
          </cell>
        </row>
        <row r="808">
          <cell r="A808">
            <v>412000</v>
          </cell>
          <cell r="AE808" t="str">
            <v>Londrina</v>
          </cell>
          <cell r="AH808" t="str">
            <v>Londrina</v>
          </cell>
        </row>
        <row r="809">
          <cell r="A809">
            <v>431480</v>
          </cell>
          <cell r="AE809" t="str">
            <v>Porto Alegre</v>
          </cell>
          <cell r="AH809" t="str">
            <v>Novo Hamburgo - São Leopoldo</v>
          </cell>
        </row>
        <row r="810">
          <cell r="A810">
            <v>431490</v>
          </cell>
          <cell r="AE810" t="str">
            <v>Porto Alegre</v>
          </cell>
          <cell r="AH810" t="str">
            <v>Porto Alegre</v>
          </cell>
        </row>
        <row r="811">
          <cell r="A811">
            <v>412010</v>
          </cell>
          <cell r="AE811" t="str">
            <v>Ponta Grossa</v>
          </cell>
          <cell r="AH811" t="str">
            <v>Ponta Grossa</v>
          </cell>
        </row>
        <row r="812">
          <cell r="A812">
            <v>412015</v>
          </cell>
          <cell r="AE812" t="str">
            <v>Cascavel</v>
          </cell>
          <cell r="AH812" t="str">
            <v>Laranjeiras do Sul - Quedas do Iguaçu</v>
          </cell>
        </row>
        <row r="813">
          <cell r="A813">
            <v>421350</v>
          </cell>
          <cell r="AE813" t="str">
            <v>Blumenau</v>
          </cell>
          <cell r="AH813" t="str">
            <v>Itajaí</v>
          </cell>
        </row>
        <row r="814">
          <cell r="A814">
            <v>431500</v>
          </cell>
          <cell r="AE814" t="str">
            <v>Ijuí</v>
          </cell>
          <cell r="AH814" t="str">
            <v>Santa Rosa</v>
          </cell>
        </row>
        <row r="815">
          <cell r="A815">
            <v>431505</v>
          </cell>
          <cell r="AE815" t="str">
            <v>Ijuí</v>
          </cell>
          <cell r="AH815" t="str">
            <v>Santa Rosa</v>
          </cell>
        </row>
        <row r="816">
          <cell r="A816">
            <v>412020</v>
          </cell>
          <cell r="AE816" t="str">
            <v>Maringá</v>
          </cell>
          <cell r="AH816" t="str">
            <v>Loanda</v>
          </cell>
        </row>
        <row r="817">
          <cell r="A817">
            <v>421360</v>
          </cell>
          <cell r="AE817" t="str">
            <v>Joinville</v>
          </cell>
          <cell r="AH817" t="str">
            <v>Mafra</v>
          </cell>
        </row>
        <row r="818">
          <cell r="A818">
            <v>431507</v>
          </cell>
          <cell r="AE818" t="str">
            <v>Ijuí</v>
          </cell>
          <cell r="AH818" t="str">
            <v>Santa Rosa</v>
          </cell>
        </row>
        <row r="819">
          <cell r="A819">
            <v>412030</v>
          </cell>
          <cell r="AE819" t="str">
            <v>Curitiba</v>
          </cell>
          <cell r="AH819" t="str">
            <v>União da Vitória</v>
          </cell>
        </row>
        <row r="820">
          <cell r="A820">
            <v>431510</v>
          </cell>
          <cell r="AE820" t="str">
            <v>Ijuí</v>
          </cell>
          <cell r="AH820" t="str">
            <v>Cerro Largo</v>
          </cell>
        </row>
        <row r="821">
          <cell r="A821">
            <v>431513</v>
          </cell>
          <cell r="AE821" t="str">
            <v>Santa Cruz do Sul - Lajeado</v>
          </cell>
          <cell r="AH821" t="str">
            <v>Lajeado</v>
          </cell>
        </row>
        <row r="822">
          <cell r="A822">
            <v>421370</v>
          </cell>
          <cell r="AE822" t="str">
            <v>Blumenau</v>
          </cell>
          <cell r="AH822" t="str">
            <v>Rio do Sul</v>
          </cell>
        </row>
        <row r="823">
          <cell r="A823">
            <v>412033</v>
          </cell>
          <cell r="AE823" t="str">
            <v>Londrina</v>
          </cell>
          <cell r="AH823" t="str">
            <v>Londrina</v>
          </cell>
        </row>
        <row r="824">
          <cell r="A824">
            <v>421380</v>
          </cell>
          <cell r="AE824" t="str">
            <v>Criciúma</v>
          </cell>
          <cell r="AH824" t="str">
            <v>Araranguá</v>
          </cell>
        </row>
        <row r="825">
          <cell r="A825">
            <v>412035</v>
          </cell>
          <cell r="AE825" t="str">
            <v>Cascavel</v>
          </cell>
          <cell r="AH825" t="str">
            <v>Francisco Beltrão</v>
          </cell>
        </row>
        <row r="826">
          <cell r="A826">
            <v>421390</v>
          </cell>
          <cell r="AE826" t="str">
            <v>Chapecó</v>
          </cell>
          <cell r="AH826" t="str">
            <v>Concórdia</v>
          </cell>
        </row>
        <row r="827">
          <cell r="A827">
            <v>412040</v>
          </cell>
          <cell r="AE827" t="str">
            <v>Maringá</v>
          </cell>
          <cell r="AH827" t="str">
            <v>Maringá</v>
          </cell>
        </row>
        <row r="828">
          <cell r="A828">
            <v>421400</v>
          </cell>
          <cell r="AE828" t="str">
            <v>Blumenau</v>
          </cell>
          <cell r="AH828" t="str">
            <v>Ibirama - Presidente Getúlio</v>
          </cell>
        </row>
        <row r="829">
          <cell r="A829">
            <v>431514</v>
          </cell>
          <cell r="AE829" t="str">
            <v>Porto Alegre</v>
          </cell>
          <cell r="AH829" t="str">
            <v>Novo Hamburgo - São Leopoldo</v>
          </cell>
        </row>
        <row r="830">
          <cell r="A830">
            <v>421410</v>
          </cell>
          <cell r="AE830" t="str">
            <v>Blumenau</v>
          </cell>
          <cell r="AH830" t="str">
            <v>Rio do Sul</v>
          </cell>
        </row>
        <row r="831">
          <cell r="A831">
            <v>412050</v>
          </cell>
          <cell r="AE831" t="str">
            <v>Londrina</v>
          </cell>
          <cell r="AH831" t="str">
            <v>Londrina</v>
          </cell>
        </row>
        <row r="832">
          <cell r="A832">
            <v>421415</v>
          </cell>
          <cell r="AE832" t="str">
            <v>Chapecó</v>
          </cell>
          <cell r="AH832" t="str">
            <v>São Miguel do Oeste</v>
          </cell>
        </row>
        <row r="833">
          <cell r="A833">
            <v>431515</v>
          </cell>
          <cell r="AE833" t="str">
            <v>Santa Cruz do Sul - Lajeado</v>
          </cell>
          <cell r="AH833" t="str">
            <v>Lajeado</v>
          </cell>
        </row>
        <row r="834">
          <cell r="A834">
            <v>431517</v>
          </cell>
          <cell r="AE834" t="str">
            <v>Caxias do Sul</v>
          </cell>
          <cell r="AH834" t="str">
            <v>Nova Prata - Guaporé</v>
          </cell>
        </row>
        <row r="835">
          <cell r="A835">
            <v>412060</v>
          </cell>
          <cell r="AE835" t="str">
            <v>Guarapuava</v>
          </cell>
          <cell r="AH835" t="str">
            <v>Guarapuava</v>
          </cell>
        </row>
        <row r="836">
          <cell r="A836">
            <v>431520</v>
          </cell>
          <cell r="AE836" t="str">
            <v>Santa Cruz do Sul - Lajeado</v>
          </cell>
          <cell r="AH836" t="str">
            <v>Encantado</v>
          </cell>
        </row>
        <row r="837">
          <cell r="A837">
            <v>431530</v>
          </cell>
          <cell r="AE837" t="str">
            <v>Uruguaiana</v>
          </cell>
          <cell r="AH837" t="str">
            <v>Santana do Livramento</v>
          </cell>
        </row>
        <row r="838">
          <cell r="A838">
            <v>412065</v>
          </cell>
          <cell r="AE838" t="str">
            <v>Maringá</v>
          </cell>
          <cell r="AH838" t="str">
            <v>Campo Mourão</v>
          </cell>
        </row>
        <row r="839">
          <cell r="A839">
            <v>412070</v>
          </cell>
          <cell r="AE839" t="str">
            <v>Londrina</v>
          </cell>
          <cell r="AH839" t="str">
            <v>Santo Antônio da Platina</v>
          </cell>
        </row>
        <row r="840">
          <cell r="A840">
            <v>412080</v>
          </cell>
          <cell r="AE840" t="str">
            <v>Curitiba</v>
          </cell>
          <cell r="AH840" t="str">
            <v>Curitiba</v>
          </cell>
        </row>
        <row r="841">
          <cell r="A841">
            <v>431531</v>
          </cell>
          <cell r="AE841" t="str">
            <v>Passo Fundo</v>
          </cell>
          <cell r="AH841" t="str">
            <v>Erechim</v>
          </cell>
        </row>
        <row r="842">
          <cell r="A842">
            <v>412085</v>
          </cell>
          <cell r="AE842" t="str">
            <v>Cascavel</v>
          </cell>
          <cell r="AH842" t="str">
            <v>Marechal Cândido Rondon</v>
          </cell>
        </row>
        <row r="843">
          <cell r="A843">
            <v>412090</v>
          </cell>
          <cell r="AE843" t="str">
            <v>Cascavel</v>
          </cell>
          <cell r="AH843" t="str">
            <v>Laranjeiras do Sul - Quedas do Iguaçu</v>
          </cell>
        </row>
        <row r="844">
          <cell r="A844">
            <v>412100</v>
          </cell>
          <cell r="AE844" t="str">
            <v>Maringá</v>
          </cell>
          <cell r="AH844" t="str">
            <v>Loanda</v>
          </cell>
        </row>
        <row r="845">
          <cell r="A845">
            <v>431532</v>
          </cell>
          <cell r="AE845" t="str">
            <v>Santa Maria</v>
          </cell>
          <cell r="AH845" t="str">
            <v>Santa Maria</v>
          </cell>
        </row>
        <row r="846">
          <cell r="A846">
            <v>421420</v>
          </cell>
          <cell r="AE846" t="str">
            <v>Chapecó</v>
          </cell>
          <cell r="AH846" t="str">
            <v>Chapecó</v>
          </cell>
        </row>
        <row r="847">
          <cell r="A847">
            <v>412110</v>
          </cell>
          <cell r="AE847" t="str">
            <v>Maringá</v>
          </cell>
          <cell r="AH847" t="str">
            <v>Campo Mourão</v>
          </cell>
        </row>
        <row r="848">
          <cell r="A848">
            <v>431535</v>
          </cell>
          <cell r="AE848" t="str">
            <v>Passo Fundo</v>
          </cell>
          <cell r="AH848" t="str">
            <v>Cruz Alta</v>
          </cell>
        </row>
        <row r="849">
          <cell r="A849">
            <v>412120</v>
          </cell>
          <cell r="AE849" t="str">
            <v>Curitiba</v>
          </cell>
          <cell r="AH849" t="str">
            <v>Curitiba</v>
          </cell>
        </row>
        <row r="850">
          <cell r="A850">
            <v>412125</v>
          </cell>
          <cell r="AE850" t="str">
            <v>Cascavel</v>
          </cell>
          <cell r="AH850" t="str">
            <v>Cascavel</v>
          </cell>
        </row>
        <row r="851">
          <cell r="A851">
            <v>412130</v>
          </cell>
          <cell r="AE851" t="str">
            <v>Londrina</v>
          </cell>
          <cell r="AH851" t="str">
            <v>Cornélio Procópio – Bandeirantes</v>
          </cell>
        </row>
        <row r="852">
          <cell r="A852">
            <v>412135</v>
          </cell>
          <cell r="AE852" t="str">
            <v>Maringá</v>
          </cell>
          <cell r="AH852" t="str">
            <v>Campo Mourão</v>
          </cell>
        </row>
        <row r="853">
          <cell r="A853">
            <v>421430</v>
          </cell>
          <cell r="AE853" t="str">
            <v>Florianópolis</v>
          </cell>
          <cell r="AH853" t="str">
            <v>Florianópolis</v>
          </cell>
        </row>
        <row r="854">
          <cell r="A854">
            <v>412140</v>
          </cell>
          <cell r="AE854" t="str">
            <v>Cascavel</v>
          </cell>
          <cell r="AH854" t="str">
            <v>Francisco Beltrão</v>
          </cell>
        </row>
        <row r="855">
          <cell r="A855">
            <v>412150</v>
          </cell>
          <cell r="AE855" t="str">
            <v>Ponta Grossa</v>
          </cell>
          <cell r="AH855" t="str">
            <v>Irati</v>
          </cell>
        </row>
        <row r="856">
          <cell r="A856">
            <v>431540</v>
          </cell>
          <cell r="AE856" t="str">
            <v>Ijuí</v>
          </cell>
          <cell r="AH856" t="str">
            <v>Três Passos</v>
          </cell>
        </row>
        <row r="857">
          <cell r="A857">
            <v>431545</v>
          </cell>
          <cell r="AE857" t="str">
            <v>Santa Cruz do Sul - Lajeado</v>
          </cell>
          <cell r="AH857" t="str">
            <v>Encantado</v>
          </cell>
        </row>
        <row r="858">
          <cell r="A858">
            <v>412160</v>
          </cell>
          <cell r="AE858" t="str">
            <v>Cascavel</v>
          </cell>
          <cell r="AH858" t="str">
            <v>Francisco Beltrão</v>
          </cell>
        </row>
        <row r="859">
          <cell r="A859">
            <v>412170</v>
          </cell>
          <cell r="AE859" t="str">
            <v>Ponta Grossa</v>
          </cell>
          <cell r="AH859" t="str">
            <v>Telêmaco Borba</v>
          </cell>
        </row>
        <row r="860">
          <cell r="A860">
            <v>412175</v>
          </cell>
          <cell r="AE860" t="str">
            <v>Guarapuava</v>
          </cell>
          <cell r="AH860" t="str">
            <v>Guarapuava</v>
          </cell>
        </row>
        <row r="861">
          <cell r="A861">
            <v>431550</v>
          </cell>
          <cell r="AE861" t="str">
            <v>Santa Maria</v>
          </cell>
          <cell r="AH861" t="str">
            <v>Santa Maria</v>
          </cell>
        </row>
        <row r="862">
          <cell r="A862">
            <v>412180</v>
          </cell>
          <cell r="AE862" t="str">
            <v>Londrina</v>
          </cell>
          <cell r="AH862" t="str">
            <v>Santo Antônio da Platina</v>
          </cell>
        </row>
        <row r="863">
          <cell r="A863">
            <v>412190</v>
          </cell>
          <cell r="AE863" t="str">
            <v>Londrina</v>
          </cell>
          <cell r="AH863" t="str">
            <v>Santo Antônio da Platina</v>
          </cell>
        </row>
        <row r="864">
          <cell r="A864">
            <v>412200</v>
          </cell>
          <cell r="AE864" t="str">
            <v>Ponta Grossa</v>
          </cell>
          <cell r="AH864" t="str">
            <v>Irati</v>
          </cell>
        </row>
        <row r="865">
          <cell r="A865">
            <v>412210</v>
          </cell>
          <cell r="AE865" t="str">
            <v>Londrina</v>
          </cell>
          <cell r="AH865" t="str">
            <v>Apucarana</v>
          </cell>
        </row>
        <row r="866">
          <cell r="A866">
            <v>412215</v>
          </cell>
          <cell r="AE866" t="str">
            <v>Cascavel</v>
          </cell>
          <cell r="AH866" t="str">
            <v>Laranjeiras do Sul - Quedas do Iguaçu</v>
          </cell>
        </row>
        <row r="867">
          <cell r="A867">
            <v>412217</v>
          </cell>
          <cell r="AE867" t="str">
            <v>Londrina</v>
          </cell>
          <cell r="AH867" t="str">
            <v>Ivaiporã</v>
          </cell>
        </row>
        <row r="868">
          <cell r="A868">
            <v>412220</v>
          </cell>
          <cell r="AE868" t="str">
            <v>Curitiba</v>
          </cell>
          <cell r="AH868" t="str">
            <v>Curitiba</v>
          </cell>
        </row>
        <row r="869">
          <cell r="A869">
            <v>421440</v>
          </cell>
          <cell r="AE869" t="str">
            <v>Caçador</v>
          </cell>
          <cell r="AH869" t="str">
            <v>Videira</v>
          </cell>
        </row>
        <row r="870">
          <cell r="A870">
            <v>421450</v>
          </cell>
          <cell r="AE870" t="str">
            <v>Blumenau</v>
          </cell>
          <cell r="AH870" t="str">
            <v>Rio do Sul</v>
          </cell>
        </row>
        <row r="871">
          <cell r="A871">
            <v>421460</v>
          </cell>
          <cell r="AE871" t="str">
            <v>Blumenau</v>
          </cell>
          <cell r="AH871" t="str">
            <v>Rio do Sul</v>
          </cell>
        </row>
        <row r="872">
          <cell r="A872">
            <v>421480</v>
          </cell>
          <cell r="AE872" t="str">
            <v>Blumenau</v>
          </cell>
          <cell r="AH872" t="str">
            <v>Rio do Sul</v>
          </cell>
        </row>
        <row r="873">
          <cell r="A873">
            <v>421470</v>
          </cell>
          <cell r="AE873" t="str">
            <v>Blumenau</v>
          </cell>
          <cell r="AH873" t="str">
            <v>Blumenau</v>
          </cell>
        </row>
        <row r="874">
          <cell r="A874">
            <v>431555</v>
          </cell>
          <cell r="AE874" t="str">
            <v>Passo Fundo</v>
          </cell>
          <cell r="AH874" t="str">
            <v>Nonoai</v>
          </cell>
        </row>
        <row r="875">
          <cell r="A875">
            <v>421490</v>
          </cell>
          <cell r="AE875" t="str">
            <v>Criciúma</v>
          </cell>
          <cell r="AH875" t="str">
            <v>Tubarão</v>
          </cell>
        </row>
        <row r="876">
          <cell r="A876">
            <v>431560</v>
          </cell>
          <cell r="AE876" t="str">
            <v>Pelotas</v>
          </cell>
          <cell r="AH876" t="str">
            <v>Pelotas</v>
          </cell>
        </row>
        <row r="877">
          <cell r="A877">
            <v>421500</v>
          </cell>
          <cell r="AE877" t="str">
            <v>Joinville</v>
          </cell>
          <cell r="AH877" t="str">
            <v>São Bento do Sul - Rio Negrinho</v>
          </cell>
        </row>
        <row r="878">
          <cell r="A878">
            <v>412230</v>
          </cell>
          <cell r="AE878" t="str">
            <v>Curitiba</v>
          </cell>
          <cell r="AH878" t="str">
            <v>Curitiba</v>
          </cell>
        </row>
        <row r="879">
          <cell r="A879">
            <v>431570</v>
          </cell>
          <cell r="AE879" t="str">
            <v>Santa Cruz do Sul - Lajeado</v>
          </cell>
          <cell r="AH879" t="str">
            <v>Santa Cruz do Sul</v>
          </cell>
        </row>
        <row r="880">
          <cell r="A880">
            <v>421505</v>
          </cell>
          <cell r="AE880" t="str">
            <v>Lages</v>
          </cell>
          <cell r="AH880" t="str">
            <v>Lages</v>
          </cell>
        </row>
        <row r="881">
          <cell r="A881">
            <v>431575</v>
          </cell>
          <cell r="AE881" t="str">
            <v>Porto Alegre</v>
          </cell>
          <cell r="AH881" t="str">
            <v>Taquara - Parobé - Igrejinha</v>
          </cell>
        </row>
        <row r="882">
          <cell r="A882">
            <v>421507</v>
          </cell>
          <cell r="AE882" t="str">
            <v>Chapecó</v>
          </cell>
          <cell r="AH882" t="str">
            <v>Chapecó</v>
          </cell>
        </row>
        <row r="883">
          <cell r="A883">
            <v>431580</v>
          </cell>
          <cell r="AE883" t="str">
            <v>Santa Cruz do Sul - Lajeado</v>
          </cell>
          <cell r="AH883" t="str">
            <v>Encantado</v>
          </cell>
        </row>
        <row r="884">
          <cell r="A884">
            <v>421510</v>
          </cell>
          <cell r="AE884" t="str">
            <v>Blumenau</v>
          </cell>
          <cell r="AH884" t="str">
            <v>Blumenau</v>
          </cell>
        </row>
        <row r="885">
          <cell r="A885">
            <v>431590</v>
          </cell>
          <cell r="AE885" t="str">
            <v>Passo Fundo</v>
          </cell>
          <cell r="AH885" t="str">
            <v>Frederico Westphalen</v>
          </cell>
        </row>
        <row r="886">
          <cell r="A886">
            <v>431595</v>
          </cell>
          <cell r="AE886" t="str">
            <v>Ijuí</v>
          </cell>
          <cell r="AH886" t="str">
            <v>São Luiz Gonzaga</v>
          </cell>
        </row>
        <row r="887">
          <cell r="A887">
            <v>412240</v>
          </cell>
          <cell r="AE887" t="str">
            <v>Londrina</v>
          </cell>
          <cell r="AH887" t="str">
            <v>Londrina</v>
          </cell>
        </row>
        <row r="888">
          <cell r="A888">
            <v>431600</v>
          </cell>
          <cell r="AE888" t="str">
            <v>Porto Alegre</v>
          </cell>
          <cell r="AH888" t="str">
            <v>Taquara - Parobé - Igrejinha</v>
          </cell>
        </row>
        <row r="889">
          <cell r="A889">
            <v>421520</v>
          </cell>
          <cell r="AE889" t="str">
            <v>Chapecó</v>
          </cell>
          <cell r="AH889" t="str">
            <v>São Miguel do Oeste</v>
          </cell>
        </row>
        <row r="890">
          <cell r="A890">
            <v>412250</v>
          </cell>
          <cell r="AE890" t="str">
            <v>Maringá</v>
          </cell>
          <cell r="AH890" t="str">
            <v>Campo Mourão</v>
          </cell>
        </row>
        <row r="891">
          <cell r="A891">
            <v>431610</v>
          </cell>
          <cell r="AE891" t="str">
            <v>Passo Fundo</v>
          </cell>
          <cell r="AH891" t="str">
            <v>Passo Fundo</v>
          </cell>
        </row>
        <row r="892">
          <cell r="A892">
            <v>431620</v>
          </cell>
          <cell r="AE892" t="str">
            <v>Passo Fundo</v>
          </cell>
          <cell r="AH892" t="str">
            <v>Carazinho</v>
          </cell>
        </row>
        <row r="893">
          <cell r="A893">
            <v>412260</v>
          </cell>
          <cell r="AE893" t="str">
            <v>Maringá</v>
          </cell>
          <cell r="AH893" t="str">
            <v>Cianorte</v>
          </cell>
        </row>
        <row r="894">
          <cell r="A894">
            <v>431630</v>
          </cell>
          <cell r="AE894" t="str">
            <v>Ijuí</v>
          </cell>
          <cell r="AH894" t="str">
            <v>Cerro Largo</v>
          </cell>
        </row>
        <row r="895">
          <cell r="A895">
            <v>412265</v>
          </cell>
          <cell r="AE895" t="str">
            <v>Londrina</v>
          </cell>
          <cell r="AH895" t="str">
            <v>Ivaiporã</v>
          </cell>
        </row>
        <row r="896">
          <cell r="A896">
            <v>431640</v>
          </cell>
          <cell r="AE896" t="str">
            <v>Uruguaiana</v>
          </cell>
          <cell r="AH896" t="str">
            <v>Santana do Livramento</v>
          </cell>
        </row>
        <row r="897">
          <cell r="A897">
            <v>412270</v>
          </cell>
          <cell r="AE897" t="str">
            <v>Londrina</v>
          </cell>
          <cell r="AH897" t="str">
            <v>Londrina</v>
          </cell>
        </row>
        <row r="898">
          <cell r="A898">
            <v>431642</v>
          </cell>
          <cell r="AE898" t="str">
            <v>Passo Fundo</v>
          </cell>
          <cell r="AH898" t="str">
            <v>Palmeira das Missões</v>
          </cell>
        </row>
        <row r="899">
          <cell r="A899">
            <v>431643</v>
          </cell>
          <cell r="AE899" t="str">
            <v>Passo Fundo</v>
          </cell>
          <cell r="AH899" t="str">
            <v>Carazinho</v>
          </cell>
        </row>
        <row r="900">
          <cell r="A900">
            <v>421530</v>
          </cell>
          <cell r="AE900" t="str">
            <v>Blumenau</v>
          </cell>
          <cell r="AH900" t="str">
            <v>Rio do Sul</v>
          </cell>
        </row>
        <row r="901">
          <cell r="A901">
            <v>412280</v>
          </cell>
          <cell r="AE901" t="str">
            <v>Cascavel</v>
          </cell>
          <cell r="AH901" t="str">
            <v>Francisco Beltrão</v>
          </cell>
        </row>
        <row r="902">
          <cell r="A902">
            <v>421535</v>
          </cell>
          <cell r="AE902" t="str">
            <v>Chapecó</v>
          </cell>
          <cell r="AH902" t="str">
            <v>Maravilha</v>
          </cell>
        </row>
        <row r="903">
          <cell r="A903">
            <v>412290</v>
          </cell>
          <cell r="AE903" t="str">
            <v>Londrina</v>
          </cell>
          <cell r="AH903" t="str">
            <v>Santo Antônio da Platina</v>
          </cell>
        </row>
        <row r="904">
          <cell r="A904">
            <v>431645</v>
          </cell>
          <cell r="AE904" t="str">
            <v>Passo Fundo</v>
          </cell>
          <cell r="AH904" t="str">
            <v>Cruz Alta</v>
          </cell>
        </row>
        <row r="905">
          <cell r="A905">
            <v>412300</v>
          </cell>
          <cell r="AE905" t="str">
            <v>Cascavel</v>
          </cell>
          <cell r="AH905" t="str">
            <v>Dois Vizinhos</v>
          </cell>
        </row>
        <row r="906">
          <cell r="A906">
            <v>421540</v>
          </cell>
          <cell r="AE906" t="str">
            <v>Caçador</v>
          </cell>
          <cell r="AH906" t="str">
            <v>Videira</v>
          </cell>
        </row>
        <row r="907">
          <cell r="A907">
            <v>431647</v>
          </cell>
          <cell r="AE907" t="str">
            <v>Ijuí</v>
          </cell>
          <cell r="AH907" t="str">
            <v>Cerro Largo</v>
          </cell>
        </row>
        <row r="908">
          <cell r="A908">
            <v>431650</v>
          </cell>
          <cell r="AE908" t="str">
            <v>Porto Alegre</v>
          </cell>
          <cell r="AH908" t="str">
            <v>Montenegro</v>
          </cell>
        </row>
        <row r="909">
          <cell r="A909">
            <v>431660</v>
          </cell>
          <cell r="AE909" t="str">
            <v>Passo Fundo</v>
          </cell>
          <cell r="AH909" t="str">
            <v>Tapejara - Sananduva</v>
          </cell>
        </row>
        <row r="910">
          <cell r="A910">
            <v>421545</v>
          </cell>
          <cell r="AE910" t="str">
            <v>Criciúma</v>
          </cell>
          <cell r="AH910" t="str">
            <v>Tubarão</v>
          </cell>
        </row>
        <row r="911">
          <cell r="A911">
            <v>412310</v>
          </cell>
          <cell r="AE911" t="str">
            <v>Londrina</v>
          </cell>
          <cell r="AH911" t="str">
            <v>Cornélio Procópio – Bandeirantes</v>
          </cell>
        </row>
        <row r="912">
          <cell r="A912">
            <v>431670</v>
          </cell>
          <cell r="AE912" t="str">
            <v>Passo Fundo</v>
          </cell>
          <cell r="AH912" t="str">
            <v>Cruz Alta</v>
          </cell>
        </row>
        <row r="913">
          <cell r="A913">
            <v>421550</v>
          </cell>
          <cell r="AE913" t="str">
            <v>Lages</v>
          </cell>
          <cell r="AH913" t="str">
            <v>Curitibanos</v>
          </cell>
        </row>
        <row r="914">
          <cell r="A914">
            <v>412320</v>
          </cell>
          <cell r="AE914" t="str">
            <v>Londrina</v>
          </cell>
          <cell r="AH914" t="str">
            <v>Cornélio Procópio – Bandeirantes</v>
          </cell>
        </row>
        <row r="915">
          <cell r="A915">
            <v>431673</v>
          </cell>
          <cell r="AE915" t="str">
            <v>Passo Fundo</v>
          </cell>
          <cell r="AH915" t="str">
            <v>Tapejara - Sananduva</v>
          </cell>
        </row>
        <row r="916">
          <cell r="A916">
            <v>431675</v>
          </cell>
          <cell r="AE916" t="str">
            <v>Santa Cruz do Sul - Lajeado</v>
          </cell>
          <cell r="AH916" t="str">
            <v>Lajeado</v>
          </cell>
        </row>
        <row r="917">
          <cell r="A917">
            <v>412330</v>
          </cell>
          <cell r="AE917" t="str">
            <v>Maringá</v>
          </cell>
          <cell r="AH917" t="str">
            <v>Loanda</v>
          </cell>
        </row>
        <row r="918">
          <cell r="A918">
            <v>431680</v>
          </cell>
          <cell r="AE918" t="str">
            <v>Santa Cruz do Sul - Lajeado</v>
          </cell>
          <cell r="AH918" t="str">
            <v>Santa Cruz do Sul</v>
          </cell>
        </row>
        <row r="919">
          <cell r="A919">
            <v>412340</v>
          </cell>
          <cell r="AE919" t="str">
            <v>Maringá</v>
          </cell>
          <cell r="AH919" t="str">
            <v>Maringá</v>
          </cell>
        </row>
        <row r="920">
          <cell r="A920">
            <v>412350</v>
          </cell>
          <cell r="AE920" t="str">
            <v>Cascavel</v>
          </cell>
          <cell r="AH920" t="str">
            <v>Toledo</v>
          </cell>
        </row>
        <row r="921">
          <cell r="A921">
            <v>421555</v>
          </cell>
          <cell r="AE921" t="str">
            <v>Chapecó</v>
          </cell>
          <cell r="AH921" t="str">
            <v>São Miguel do Oeste</v>
          </cell>
        </row>
        <row r="922">
          <cell r="A922">
            <v>412360</v>
          </cell>
          <cell r="AE922" t="str">
            <v>Maringá</v>
          </cell>
          <cell r="AH922" t="str">
            <v>Paranacity - Colorado</v>
          </cell>
        </row>
        <row r="923">
          <cell r="A923">
            <v>412370</v>
          </cell>
          <cell r="AE923" t="str">
            <v>Maringá</v>
          </cell>
          <cell r="AH923" t="str">
            <v>Loanda</v>
          </cell>
        </row>
        <row r="924">
          <cell r="A924">
            <v>412380</v>
          </cell>
          <cell r="AE924" t="str">
            <v>Cascavel</v>
          </cell>
          <cell r="AH924" t="str">
            <v>Francisco Beltrão</v>
          </cell>
        </row>
        <row r="925">
          <cell r="A925">
            <v>412382</v>
          </cell>
          <cell r="AE925" t="str">
            <v>Cascavel</v>
          </cell>
          <cell r="AH925" t="str">
            <v>Cascavel</v>
          </cell>
        </row>
        <row r="926">
          <cell r="A926">
            <v>431697</v>
          </cell>
          <cell r="AE926" t="str">
            <v>Santa Maria</v>
          </cell>
          <cell r="AH926" t="str">
            <v>São Gabriel - Caçapava do Sul</v>
          </cell>
        </row>
        <row r="927">
          <cell r="A927">
            <v>431690</v>
          </cell>
          <cell r="AE927" t="str">
            <v>Santa Maria</v>
          </cell>
          <cell r="AH927" t="str">
            <v>Santa Maria</v>
          </cell>
        </row>
        <row r="928">
          <cell r="A928">
            <v>431695</v>
          </cell>
          <cell r="AE928" t="str">
            <v>Porto Alegre</v>
          </cell>
          <cell r="AH928" t="str">
            <v>Novo Hamburgo - São Leopoldo</v>
          </cell>
        </row>
        <row r="929">
          <cell r="A929">
            <v>412385</v>
          </cell>
          <cell r="AE929" t="str">
            <v>Guarapuava</v>
          </cell>
          <cell r="AH929" t="str">
            <v>Pitanga</v>
          </cell>
        </row>
        <row r="930">
          <cell r="A930">
            <v>412390</v>
          </cell>
          <cell r="AE930" t="str">
            <v>Londrina</v>
          </cell>
          <cell r="AH930" t="str">
            <v>Cornélio Procópio – Bandeirantes</v>
          </cell>
        </row>
        <row r="931">
          <cell r="A931">
            <v>412395</v>
          </cell>
          <cell r="AE931" t="str">
            <v>Maringá</v>
          </cell>
          <cell r="AH931" t="str">
            <v>Loanda</v>
          </cell>
        </row>
        <row r="932">
          <cell r="A932">
            <v>431720</v>
          </cell>
          <cell r="AE932" t="str">
            <v>Ijuí</v>
          </cell>
          <cell r="AH932" t="str">
            <v>Santa Rosa</v>
          </cell>
        </row>
        <row r="933">
          <cell r="A933">
            <v>421560</v>
          </cell>
          <cell r="AE933" t="str">
            <v>Criciúma</v>
          </cell>
          <cell r="AH933" t="str">
            <v>Tubarão</v>
          </cell>
        </row>
        <row r="934">
          <cell r="A934">
            <v>421565</v>
          </cell>
          <cell r="AE934" t="str">
            <v>Criciúma</v>
          </cell>
          <cell r="AH934" t="str">
            <v>Araranguá</v>
          </cell>
        </row>
        <row r="935">
          <cell r="A935">
            <v>431725</v>
          </cell>
          <cell r="AE935" t="str">
            <v>Caxias do Sul</v>
          </cell>
          <cell r="AH935" t="str">
            <v>Bento Gonçalves</v>
          </cell>
        </row>
        <row r="936">
          <cell r="A936">
            <v>412402</v>
          </cell>
          <cell r="AE936" t="str">
            <v>Cascavel</v>
          </cell>
          <cell r="AH936" t="str">
            <v>Cascavel</v>
          </cell>
        </row>
        <row r="937">
          <cell r="A937">
            <v>421567</v>
          </cell>
          <cell r="AE937" t="str">
            <v>Blumenau</v>
          </cell>
          <cell r="AH937" t="str">
            <v>Rio do Sul</v>
          </cell>
        </row>
        <row r="938">
          <cell r="A938">
            <v>412405</v>
          </cell>
          <cell r="AE938" t="str">
            <v>Cascavel</v>
          </cell>
          <cell r="AH938" t="str">
            <v>Foz do Iguaçu</v>
          </cell>
        </row>
        <row r="939">
          <cell r="A939">
            <v>421568</v>
          </cell>
          <cell r="AE939" t="str">
            <v>Chapecó</v>
          </cell>
          <cell r="AH939" t="str">
            <v>Maravilha</v>
          </cell>
        </row>
        <row r="940">
          <cell r="A940">
            <v>431730</v>
          </cell>
          <cell r="AE940" t="str">
            <v>Pelotas</v>
          </cell>
          <cell r="AH940" t="str">
            <v>Pelotas</v>
          </cell>
        </row>
        <row r="941">
          <cell r="A941">
            <v>431700</v>
          </cell>
          <cell r="AE941" t="str">
            <v>Santa Maria</v>
          </cell>
          <cell r="AH941" t="str">
            <v>São Gabriel - Caçapava do Sul</v>
          </cell>
        </row>
        <row r="942">
          <cell r="A942">
            <v>412400</v>
          </cell>
          <cell r="AE942" t="str">
            <v>Londrina</v>
          </cell>
          <cell r="AH942" t="str">
            <v>Santo Antônio da Platina</v>
          </cell>
        </row>
        <row r="943">
          <cell r="A943">
            <v>431710</v>
          </cell>
          <cell r="AE943" t="str">
            <v>Uruguaiana</v>
          </cell>
          <cell r="AH943" t="str">
            <v>Santana do Livramento</v>
          </cell>
        </row>
        <row r="944">
          <cell r="A944">
            <v>431740</v>
          </cell>
          <cell r="AE944" t="str">
            <v>Santa Maria</v>
          </cell>
          <cell r="AH944" t="str">
            <v>Santiago</v>
          </cell>
        </row>
        <row r="945">
          <cell r="A945">
            <v>421569</v>
          </cell>
          <cell r="AE945" t="str">
            <v>Chapecó</v>
          </cell>
          <cell r="AH945" t="str">
            <v>Chapecó</v>
          </cell>
        </row>
        <row r="946">
          <cell r="A946">
            <v>421570</v>
          </cell>
          <cell r="AE946" t="str">
            <v>Florianópolis</v>
          </cell>
          <cell r="AH946" t="str">
            <v>Florianópolis</v>
          </cell>
        </row>
        <row r="947">
          <cell r="A947">
            <v>431750</v>
          </cell>
          <cell r="AE947" t="str">
            <v>Ijuí</v>
          </cell>
          <cell r="AH947" t="str">
            <v>Santo Ângelo</v>
          </cell>
        </row>
        <row r="948">
          <cell r="A948">
            <v>431760</v>
          </cell>
          <cell r="AE948" t="str">
            <v>Porto Alegre</v>
          </cell>
          <cell r="AH948" t="str">
            <v>Porto Alegre</v>
          </cell>
        </row>
        <row r="949">
          <cell r="A949">
            <v>412410</v>
          </cell>
          <cell r="AE949" t="str">
            <v>Londrina</v>
          </cell>
          <cell r="AH949" t="str">
            <v>Santo Antônio da Platina</v>
          </cell>
        </row>
        <row r="950">
          <cell r="A950">
            <v>431770</v>
          </cell>
          <cell r="AE950" t="str">
            <v>Ijuí</v>
          </cell>
          <cell r="AH950" t="str">
            <v>São Luiz Gonzaga</v>
          </cell>
        </row>
        <row r="951">
          <cell r="A951">
            <v>412420</v>
          </cell>
          <cell r="AE951" t="str">
            <v>Maringá</v>
          </cell>
          <cell r="AH951" t="str">
            <v>Paranavaí</v>
          </cell>
        </row>
        <row r="952">
          <cell r="A952">
            <v>431755</v>
          </cell>
          <cell r="AE952" t="str">
            <v>Passo Fundo</v>
          </cell>
          <cell r="AH952" t="str">
            <v>Marau</v>
          </cell>
        </row>
        <row r="953">
          <cell r="A953">
            <v>412430</v>
          </cell>
          <cell r="AE953" t="str">
            <v>Londrina</v>
          </cell>
          <cell r="AH953" t="str">
            <v>Cornélio Procópio – Bandeirantes</v>
          </cell>
        </row>
        <row r="954">
          <cell r="A954">
            <v>431775</v>
          </cell>
          <cell r="AE954" t="str">
            <v>Passo Fundo</v>
          </cell>
          <cell r="AH954" t="str">
            <v>Carazinho</v>
          </cell>
        </row>
        <row r="955">
          <cell r="A955">
            <v>412440</v>
          </cell>
          <cell r="AE955" t="str">
            <v>Cascavel</v>
          </cell>
          <cell r="AH955" t="str">
            <v>Francisco Beltrão</v>
          </cell>
        </row>
        <row r="956">
          <cell r="A956">
            <v>431780</v>
          </cell>
          <cell r="AE956" t="str">
            <v>Ijuí</v>
          </cell>
          <cell r="AH956" t="str">
            <v>Ijuí</v>
          </cell>
        </row>
        <row r="957">
          <cell r="A957">
            <v>431790</v>
          </cell>
          <cell r="AE957" t="str">
            <v>Ijuí</v>
          </cell>
          <cell r="AH957" t="str">
            <v>Santa Rosa</v>
          </cell>
        </row>
        <row r="958">
          <cell r="A958">
            <v>431795</v>
          </cell>
          <cell r="AE958" t="str">
            <v>Passo Fundo</v>
          </cell>
          <cell r="AH958" t="str">
            <v>Tapejara - Sananduva</v>
          </cell>
        </row>
        <row r="959">
          <cell r="A959">
            <v>412450</v>
          </cell>
          <cell r="AE959" t="str">
            <v>Maringá</v>
          </cell>
          <cell r="AH959" t="str">
            <v>Paranacity - Colorado</v>
          </cell>
        </row>
        <row r="960">
          <cell r="A960">
            <v>421580</v>
          </cell>
          <cell r="AE960" t="str">
            <v>Joinville</v>
          </cell>
          <cell r="AH960" t="str">
            <v>São Bento do Sul - Rio Negrinho</v>
          </cell>
        </row>
        <row r="961">
          <cell r="A961">
            <v>421575</v>
          </cell>
          <cell r="AE961" t="str">
            <v>Chapecó</v>
          </cell>
          <cell r="AH961" t="str">
            <v>São Lourenço do Oeste</v>
          </cell>
        </row>
        <row r="962">
          <cell r="A962">
            <v>421590</v>
          </cell>
          <cell r="AE962" t="str">
            <v>Florianópolis</v>
          </cell>
          <cell r="AH962" t="str">
            <v>Florianópolis</v>
          </cell>
        </row>
        <row r="963">
          <cell r="A963">
            <v>431800</v>
          </cell>
          <cell r="AE963" t="str">
            <v>Uruguaiana</v>
          </cell>
          <cell r="AH963" t="str">
            <v>São Borja</v>
          </cell>
        </row>
        <row r="964">
          <cell r="A964">
            <v>421600</v>
          </cell>
          <cell r="AE964" t="str">
            <v>Chapecó</v>
          </cell>
          <cell r="AH964" t="str">
            <v>Chapecó</v>
          </cell>
        </row>
        <row r="965">
          <cell r="A965">
            <v>412460</v>
          </cell>
          <cell r="AE965" t="str">
            <v>Maringá</v>
          </cell>
          <cell r="AH965" t="str">
            <v>Paranavaí</v>
          </cell>
        </row>
        <row r="966">
          <cell r="A966">
            <v>421605</v>
          </cell>
          <cell r="AE966" t="str">
            <v>Lages</v>
          </cell>
          <cell r="AH966" t="str">
            <v>Curitibanos</v>
          </cell>
        </row>
        <row r="967">
          <cell r="A967">
            <v>421610</v>
          </cell>
          <cell r="AE967" t="str">
            <v>Chapecó</v>
          </cell>
          <cell r="AH967" t="str">
            <v>Xanxerê</v>
          </cell>
        </row>
        <row r="968">
          <cell r="A968">
            <v>431805</v>
          </cell>
          <cell r="AE968" t="str">
            <v>Passo Fundo</v>
          </cell>
          <cell r="AH968" t="str">
            <v>Marau</v>
          </cell>
        </row>
        <row r="969">
          <cell r="A969">
            <v>431810</v>
          </cell>
          <cell r="AE969" t="str">
            <v>Santa Maria</v>
          </cell>
          <cell r="AH969" t="str">
            <v>Santa Maria</v>
          </cell>
        </row>
        <row r="970">
          <cell r="A970">
            <v>431820</v>
          </cell>
          <cell r="AE970" t="str">
            <v>Caxias do Sul</v>
          </cell>
          <cell r="AH970" t="str">
            <v>Caxias do Sul</v>
          </cell>
        </row>
        <row r="971">
          <cell r="A971">
            <v>421620</v>
          </cell>
          <cell r="AE971" t="str">
            <v>Joinville</v>
          </cell>
          <cell r="AH971" t="str">
            <v>Joinville</v>
          </cell>
        </row>
        <row r="972">
          <cell r="A972">
            <v>431830</v>
          </cell>
          <cell r="AE972" t="str">
            <v>Santa Maria</v>
          </cell>
          <cell r="AH972" t="str">
            <v>São Gabriel - Caçapava do Sul</v>
          </cell>
        </row>
        <row r="973">
          <cell r="A973">
            <v>431840</v>
          </cell>
          <cell r="AE973" t="str">
            <v>Porto Alegre</v>
          </cell>
          <cell r="AH973" t="str">
            <v>Charqueadas - Triunfo - São Jerônimo</v>
          </cell>
        </row>
        <row r="974">
          <cell r="A974">
            <v>412470</v>
          </cell>
          <cell r="AE974" t="str">
            <v>Londrina</v>
          </cell>
          <cell r="AH974" t="str">
            <v>Cornélio Procópio – Bandeirantes</v>
          </cell>
        </row>
        <row r="975">
          <cell r="A975">
            <v>412480</v>
          </cell>
          <cell r="AE975" t="str">
            <v>Cascavel</v>
          </cell>
          <cell r="AH975" t="str">
            <v>Pato Branco</v>
          </cell>
        </row>
        <row r="976">
          <cell r="A976">
            <v>421630</v>
          </cell>
          <cell r="AE976" t="str">
            <v>Blumenau</v>
          </cell>
          <cell r="AH976" t="str">
            <v>Brusque</v>
          </cell>
        </row>
        <row r="977">
          <cell r="A977">
            <v>431842</v>
          </cell>
          <cell r="AE977" t="str">
            <v>Passo Fundo</v>
          </cell>
          <cell r="AH977" t="str">
            <v>Tapejara - Sananduva</v>
          </cell>
        </row>
        <row r="978">
          <cell r="A978">
            <v>412490</v>
          </cell>
          <cell r="AE978" t="str">
            <v>Maringá</v>
          </cell>
          <cell r="AH978" t="str">
            <v>Paranavaí</v>
          </cell>
        </row>
        <row r="979">
          <cell r="A979">
            <v>421635</v>
          </cell>
          <cell r="AE979" t="str">
            <v>Joinville</v>
          </cell>
          <cell r="AH979" t="str">
            <v>Joinville</v>
          </cell>
        </row>
        <row r="980">
          <cell r="A980">
            <v>412500</v>
          </cell>
          <cell r="AE980" t="str">
            <v>Londrina</v>
          </cell>
          <cell r="AH980" t="str">
            <v>Ivaiporã</v>
          </cell>
        </row>
        <row r="981">
          <cell r="A981">
            <v>421625</v>
          </cell>
          <cell r="AE981" t="str">
            <v>Chapecó</v>
          </cell>
          <cell r="AH981" t="str">
            <v>São Miguel do Oeste</v>
          </cell>
        </row>
        <row r="982">
          <cell r="A982">
            <v>431843</v>
          </cell>
          <cell r="AE982" t="str">
            <v>Santa Maria</v>
          </cell>
          <cell r="AH982" t="str">
            <v>Santa Maria</v>
          </cell>
        </row>
        <row r="983">
          <cell r="A983">
            <v>421640</v>
          </cell>
          <cell r="AE983" t="str">
            <v>Criciúma</v>
          </cell>
          <cell r="AH983" t="str">
            <v>Araranguá</v>
          </cell>
        </row>
        <row r="984">
          <cell r="A984">
            <v>412510</v>
          </cell>
          <cell r="AE984" t="str">
            <v>Ponta Grossa</v>
          </cell>
          <cell r="AH984" t="str">
            <v>Ponta Grossa</v>
          </cell>
        </row>
        <row r="985">
          <cell r="A985">
            <v>421650</v>
          </cell>
          <cell r="AE985" t="str">
            <v>Lages</v>
          </cell>
          <cell r="AH985" t="str">
            <v>Lages</v>
          </cell>
        </row>
        <row r="986">
          <cell r="A986">
            <v>431844</v>
          </cell>
          <cell r="AE986" t="str">
            <v>Caxias do Sul</v>
          </cell>
          <cell r="AH986" t="str">
            <v>Nova Prata - Guaporé</v>
          </cell>
        </row>
        <row r="987">
          <cell r="A987">
            <v>412530</v>
          </cell>
          <cell r="AE987" t="str">
            <v>Maringá</v>
          </cell>
          <cell r="AH987" t="str">
            <v>Maringá</v>
          </cell>
        </row>
        <row r="988">
          <cell r="A988">
            <v>412535</v>
          </cell>
          <cell r="AE988" t="str">
            <v>Maringá</v>
          </cell>
          <cell r="AH988" t="str">
            <v>Umuarama</v>
          </cell>
        </row>
        <row r="989">
          <cell r="A989">
            <v>412520</v>
          </cell>
          <cell r="AE989" t="str">
            <v>Cascavel</v>
          </cell>
          <cell r="AH989" t="str">
            <v>Dois Vizinhos</v>
          </cell>
        </row>
        <row r="990">
          <cell r="A990">
            <v>421660</v>
          </cell>
          <cell r="AE990" t="str">
            <v>Florianópolis</v>
          </cell>
          <cell r="AH990" t="str">
            <v>Florianópolis</v>
          </cell>
        </row>
        <row r="991">
          <cell r="A991">
            <v>412540</v>
          </cell>
          <cell r="AE991" t="str">
            <v>Londrina</v>
          </cell>
          <cell r="AH991" t="str">
            <v>Santo Antônio da Platina</v>
          </cell>
        </row>
        <row r="992">
          <cell r="A992">
            <v>431845</v>
          </cell>
          <cell r="AE992" t="str">
            <v>Passo Fundo</v>
          </cell>
          <cell r="AH992" t="str">
            <v>Palmeira das Missões</v>
          </cell>
        </row>
        <row r="993">
          <cell r="A993">
            <v>412545</v>
          </cell>
          <cell r="AE993" t="str">
            <v>Cascavel</v>
          </cell>
          <cell r="AH993" t="str">
            <v>Toledo</v>
          </cell>
        </row>
        <row r="994">
          <cell r="A994">
            <v>421670</v>
          </cell>
          <cell r="AE994" t="str">
            <v>Chapecó</v>
          </cell>
          <cell r="AH994" t="str">
            <v>São Miguel do Oeste</v>
          </cell>
        </row>
        <row r="995">
          <cell r="A995">
            <v>421680</v>
          </cell>
          <cell r="AE995" t="str">
            <v>Lages</v>
          </cell>
          <cell r="AH995" t="str">
            <v>Lages</v>
          </cell>
        </row>
        <row r="996">
          <cell r="A996">
            <v>431846</v>
          </cell>
          <cell r="AE996" t="str">
            <v>Passo Fundo</v>
          </cell>
          <cell r="AH996" t="str">
            <v>Soledade</v>
          </cell>
        </row>
        <row r="997">
          <cell r="A997">
            <v>431848</v>
          </cell>
          <cell r="AE997" t="str">
            <v>Porto Alegre</v>
          </cell>
          <cell r="AH997" t="str">
            <v>Novo Hamburgo - São Leopoldo</v>
          </cell>
        </row>
        <row r="998">
          <cell r="A998">
            <v>431849</v>
          </cell>
          <cell r="AE998" t="str">
            <v>Ijuí</v>
          </cell>
          <cell r="AH998" t="str">
            <v>Três de Maio</v>
          </cell>
        </row>
        <row r="999">
          <cell r="A999">
            <v>431850</v>
          </cell>
          <cell r="AE999" t="str">
            <v>Pelotas</v>
          </cell>
          <cell r="AH999" t="str">
            <v>Pelotas</v>
          </cell>
        </row>
        <row r="1000">
          <cell r="A1000">
            <v>431860</v>
          </cell>
          <cell r="AE1000" t="str">
            <v>Passo Fundo</v>
          </cell>
          <cell r="AH1000" t="str">
            <v>Lagoa Vermelha</v>
          </cell>
        </row>
        <row r="1001">
          <cell r="A1001">
            <v>431861</v>
          </cell>
          <cell r="AE1001" t="str">
            <v>Porto Alegre</v>
          </cell>
          <cell r="AH1001" t="str">
            <v>Montenegro</v>
          </cell>
        </row>
        <row r="1002">
          <cell r="A1002">
            <v>431862</v>
          </cell>
          <cell r="AE1002" t="str">
            <v>Caxias do Sul</v>
          </cell>
          <cell r="AH1002" t="str">
            <v>Vacaria</v>
          </cell>
        </row>
        <row r="1003">
          <cell r="A1003">
            <v>412550</v>
          </cell>
          <cell r="AE1003" t="str">
            <v>Curitiba</v>
          </cell>
          <cell r="AH1003" t="str">
            <v>Curitiba</v>
          </cell>
        </row>
        <row r="1004">
          <cell r="A1004">
            <v>431870</v>
          </cell>
          <cell r="AE1004" t="str">
            <v>Porto Alegre</v>
          </cell>
          <cell r="AH1004" t="str">
            <v>Novo Hamburgo - São Leopoldo</v>
          </cell>
        </row>
        <row r="1005">
          <cell r="A1005">
            <v>421690</v>
          </cell>
          <cell r="AE1005" t="str">
            <v>Chapecó</v>
          </cell>
          <cell r="AH1005" t="str">
            <v>São Lourenço do Oeste</v>
          </cell>
        </row>
        <row r="1006">
          <cell r="A1006">
            <v>431880</v>
          </cell>
          <cell r="AE1006" t="str">
            <v>Pelotas</v>
          </cell>
          <cell r="AH1006" t="str">
            <v>Pelotas</v>
          </cell>
        </row>
        <row r="1007">
          <cell r="A1007">
            <v>421700</v>
          </cell>
          <cell r="AE1007" t="str">
            <v>Criciúma</v>
          </cell>
          <cell r="AH1007" t="str">
            <v>Tubarão</v>
          </cell>
        </row>
        <row r="1008">
          <cell r="A1008">
            <v>431890</v>
          </cell>
          <cell r="AE1008" t="str">
            <v>Ijuí</v>
          </cell>
          <cell r="AH1008" t="str">
            <v>São Luiz Gonzaga</v>
          </cell>
        </row>
        <row r="1009">
          <cell r="A1009">
            <v>412555</v>
          </cell>
          <cell r="AE1009" t="str">
            <v>Maringá</v>
          </cell>
          <cell r="AH1009" t="str">
            <v>Cianorte</v>
          </cell>
        </row>
        <row r="1010">
          <cell r="A1010">
            <v>431900</v>
          </cell>
          <cell r="AE1010" t="str">
            <v>Caxias do Sul</v>
          </cell>
          <cell r="AH1010" t="str">
            <v>Caxias do Sul</v>
          </cell>
        </row>
        <row r="1011">
          <cell r="A1011">
            <v>421710</v>
          </cell>
          <cell r="AE1011" t="str">
            <v>Criciúma</v>
          </cell>
          <cell r="AH1011" t="str">
            <v>Tubarão</v>
          </cell>
        </row>
        <row r="1012">
          <cell r="A1012">
            <v>431910</v>
          </cell>
          <cell r="AE1012" t="str">
            <v>Ijuí</v>
          </cell>
          <cell r="AH1012" t="str">
            <v>Três Passos</v>
          </cell>
        </row>
        <row r="1013">
          <cell r="A1013">
            <v>431912</v>
          </cell>
          <cell r="AE1013" t="str">
            <v>Santa Maria</v>
          </cell>
          <cell r="AH1013" t="str">
            <v>Santa Maria</v>
          </cell>
        </row>
        <row r="1014">
          <cell r="A1014">
            <v>412560</v>
          </cell>
          <cell r="AE1014" t="str">
            <v>Curitiba</v>
          </cell>
          <cell r="AH1014" t="str">
            <v>União da Vitória</v>
          </cell>
        </row>
        <row r="1015">
          <cell r="A1015">
            <v>421715</v>
          </cell>
          <cell r="AE1015" t="str">
            <v>Chapecó</v>
          </cell>
          <cell r="AH1015" t="str">
            <v>Maravilha</v>
          </cell>
        </row>
        <row r="1016">
          <cell r="A1016">
            <v>431915</v>
          </cell>
          <cell r="AE1016" t="str">
            <v>Ijuí</v>
          </cell>
          <cell r="AH1016" t="str">
            <v>Santo Ângelo</v>
          </cell>
        </row>
        <row r="1017">
          <cell r="A1017">
            <v>412570</v>
          </cell>
          <cell r="AE1017" t="str">
            <v>Cascavel</v>
          </cell>
          <cell r="AH1017" t="str">
            <v>Foz do Iguaçu</v>
          </cell>
        </row>
        <row r="1018">
          <cell r="A1018">
            <v>421720</v>
          </cell>
          <cell r="AE1018" t="str">
            <v>Chapecó</v>
          </cell>
          <cell r="AH1018" t="str">
            <v>São Miguel do Oeste</v>
          </cell>
        </row>
        <row r="1019">
          <cell r="A1019">
            <v>431920</v>
          </cell>
          <cell r="AE1019" t="str">
            <v>Ijuí</v>
          </cell>
          <cell r="AH1019" t="str">
            <v>São Luiz Gonzaga</v>
          </cell>
        </row>
        <row r="1020">
          <cell r="A1020">
            <v>431930</v>
          </cell>
          <cell r="AE1020" t="str">
            <v>Ijuí</v>
          </cell>
          <cell r="AH1020" t="str">
            <v>Cerro Largo</v>
          </cell>
        </row>
        <row r="1021">
          <cell r="A1021">
            <v>431935</v>
          </cell>
          <cell r="AE1021" t="str">
            <v>Porto Alegre</v>
          </cell>
          <cell r="AH1021" t="str">
            <v>Montenegro</v>
          </cell>
        </row>
        <row r="1022">
          <cell r="A1022">
            <v>431936</v>
          </cell>
          <cell r="AE1022" t="str">
            <v>Passo Fundo</v>
          </cell>
          <cell r="AH1022" t="str">
            <v>Palmeira das Missões</v>
          </cell>
        </row>
        <row r="1023">
          <cell r="A1023">
            <v>421725</v>
          </cell>
          <cell r="AE1023" t="str">
            <v>Florianópolis</v>
          </cell>
          <cell r="AH1023" t="str">
            <v>Florianópolis</v>
          </cell>
        </row>
        <row r="1024">
          <cell r="A1024">
            <v>431937</v>
          </cell>
          <cell r="AE1024" t="str">
            <v>Ijuí</v>
          </cell>
          <cell r="AH1024" t="str">
            <v>Cerro Largo</v>
          </cell>
        </row>
        <row r="1025">
          <cell r="A1025">
            <v>412575</v>
          </cell>
          <cell r="AE1025" t="str">
            <v>Cascavel</v>
          </cell>
          <cell r="AH1025" t="str">
            <v>Toledo</v>
          </cell>
        </row>
        <row r="1026">
          <cell r="A1026">
            <v>412580</v>
          </cell>
          <cell r="AE1026" t="str">
            <v>Londrina</v>
          </cell>
          <cell r="AH1026" t="str">
            <v>Apucarana</v>
          </cell>
        </row>
        <row r="1027">
          <cell r="A1027">
            <v>412590</v>
          </cell>
          <cell r="AE1027" t="str">
            <v>Maringá</v>
          </cell>
          <cell r="AH1027" t="str">
            <v>Loanda</v>
          </cell>
        </row>
        <row r="1028">
          <cell r="A1028">
            <v>431940</v>
          </cell>
          <cell r="AE1028" t="str">
            <v>Santa Maria</v>
          </cell>
          <cell r="AH1028" t="str">
            <v>Santa Maria</v>
          </cell>
        </row>
        <row r="1029">
          <cell r="A1029">
            <v>412600</v>
          </cell>
          <cell r="AE1029" t="str">
            <v>Londrina</v>
          </cell>
          <cell r="AH1029" t="str">
            <v>Cornélio Procópio – Bandeirantes</v>
          </cell>
        </row>
        <row r="1030">
          <cell r="A1030">
            <v>431950</v>
          </cell>
          <cell r="AE1030" t="str">
            <v>Porto Alegre</v>
          </cell>
          <cell r="AH1030" t="str">
            <v>Novo Hamburgo - São Leopoldo</v>
          </cell>
        </row>
        <row r="1031">
          <cell r="A1031">
            <v>431960</v>
          </cell>
          <cell r="AE1031" t="str">
            <v>Santa Maria</v>
          </cell>
          <cell r="AH1031" t="str">
            <v>Santa Maria</v>
          </cell>
        </row>
        <row r="1032">
          <cell r="A1032">
            <v>412610</v>
          </cell>
          <cell r="AE1032" t="str">
            <v>Maringá</v>
          </cell>
          <cell r="AH1032" t="str">
            <v>Cianorte</v>
          </cell>
        </row>
        <row r="1033">
          <cell r="A1033">
            <v>431970</v>
          </cell>
          <cell r="AE1033" t="str">
            <v>Passo Fundo</v>
          </cell>
          <cell r="AH1033" t="str">
            <v>Erechim</v>
          </cell>
        </row>
        <row r="1034">
          <cell r="A1034">
            <v>431971</v>
          </cell>
          <cell r="AE1034" t="str">
            <v>Caxias do Sul</v>
          </cell>
          <cell r="AH1034" t="str">
            <v>Bento Gonçalves</v>
          </cell>
        </row>
        <row r="1035">
          <cell r="A1035">
            <v>431973</v>
          </cell>
          <cell r="AE1035" t="str">
            <v>Ijuí</v>
          </cell>
          <cell r="AH1035" t="str">
            <v>Ijuí</v>
          </cell>
        </row>
        <row r="1036">
          <cell r="A1036">
            <v>431975</v>
          </cell>
          <cell r="AE1036" t="str">
            <v>Porto Alegre</v>
          </cell>
          <cell r="AH1036" t="str">
            <v>Novo Hamburgo - São Leopoldo</v>
          </cell>
        </row>
        <row r="1037">
          <cell r="A1037">
            <v>431980</v>
          </cell>
          <cell r="AE1037" t="str">
            <v>Santa Maria</v>
          </cell>
          <cell r="AH1037" t="str">
            <v>Santa Maria</v>
          </cell>
        </row>
        <row r="1038">
          <cell r="A1038">
            <v>431990</v>
          </cell>
          <cell r="AE1038" t="str">
            <v>Porto Alegre</v>
          </cell>
          <cell r="AH1038" t="str">
            <v>Novo Hamburgo - São Leopoldo</v>
          </cell>
        </row>
        <row r="1039">
          <cell r="A1039">
            <v>412620</v>
          </cell>
          <cell r="AE1039" t="str">
            <v>Londrina</v>
          </cell>
          <cell r="AH1039" t="str">
            <v>Cornélio Procópio – Bandeirantes</v>
          </cell>
        </row>
        <row r="1040">
          <cell r="A1040">
            <v>432000</v>
          </cell>
          <cell r="AE1040" t="str">
            <v>Porto Alegre</v>
          </cell>
          <cell r="AH1040" t="str">
            <v>Porto Alegre</v>
          </cell>
        </row>
        <row r="1041">
          <cell r="A1041">
            <v>412625</v>
          </cell>
          <cell r="AE1041" t="str">
            <v>Maringá</v>
          </cell>
          <cell r="AH1041" t="str">
            <v>Maringá</v>
          </cell>
        </row>
        <row r="1042">
          <cell r="A1042">
            <v>432010</v>
          </cell>
          <cell r="AE1042" t="str">
            <v>Passo Fundo</v>
          </cell>
          <cell r="AH1042" t="str">
            <v>Carazinho</v>
          </cell>
        </row>
        <row r="1043">
          <cell r="A1043">
            <v>412627</v>
          </cell>
          <cell r="AE1043" t="str">
            <v>Cascavel</v>
          </cell>
          <cell r="AH1043" t="str">
            <v>Pato Branco</v>
          </cell>
        </row>
        <row r="1044">
          <cell r="A1044">
            <v>421730</v>
          </cell>
          <cell r="AE1044" t="str">
            <v>Chapecó</v>
          </cell>
          <cell r="AH1044" t="str">
            <v>Chapecó</v>
          </cell>
        </row>
        <row r="1045">
          <cell r="A1045">
            <v>421740</v>
          </cell>
          <cell r="AE1045" t="str">
            <v>Joinville</v>
          </cell>
          <cell r="AH1045" t="str">
            <v>Joinville</v>
          </cell>
        </row>
        <row r="1046">
          <cell r="A1046">
            <v>421750</v>
          </cell>
          <cell r="AE1046" t="str">
            <v>Chapecó</v>
          </cell>
          <cell r="AH1046" t="str">
            <v>Concórdia</v>
          </cell>
        </row>
        <row r="1047">
          <cell r="A1047">
            <v>432020</v>
          </cell>
          <cell r="AE1047" t="str">
            <v>Passo Fundo</v>
          </cell>
          <cell r="AH1047" t="str">
            <v>Frederico Westphalen</v>
          </cell>
        </row>
        <row r="1048">
          <cell r="A1048">
            <v>432023</v>
          </cell>
          <cell r="AE1048" t="str">
            <v>Ijuí</v>
          </cell>
          <cell r="AH1048" t="str">
            <v>Três Passos</v>
          </cell>
        </row>
        <row r="1049">
          <cell r="A1049">
            <v>432026</v>
          </cell>
          <cell r="AE1049" t="str">
            <v>Santa Cruz do Sul - Lajeado</v>
          </cell>
          <cell r="AH1049" t="str">
            <v>Sobradinho</v>
          </cell>
        </row>
        <row r="1050">
          <cell r="A1050">
            <v>432030</v>
          </cell>
          <cell r="AE1050" t="str">
            <v>Passo Fundo</v>
          </cell>
          <cell r="AH1050" t="str">
            <v>Cruz Alta</v>
          </cell>
        </row>
        <row r="1051">
          <cell r="A1051">
            <v>432032</v>
          </cell>
          <cell r="AE1051" t="str">
            <v>Ijuí</v>
          </cell>
          <cell r="AH1051" t="str">
            <v>Santa Rosa</v>
          </cell>
        </row>
        <row r="1052">
          <cell r="A1052">
            <v>412630</v>
          </cell>
          <cell r="AE1052" t="str">
            <v>Ponta Grossa</v>
          </cell>
          <cell r="AH1052" t="str">
            <v>Ponta Grossa</v>
          </cell>
        </row>
        <row r="1053">
          <cell r="A1053">
            <v>432035</v>
          </cell>
          <cell r="AE1053" t="str">
            <v>Porto Alegre</v>
          </cell>
          <cell r="AH1053" t="str">
            <v>Camaquã</v>
          </cell>
        </row>
        <row r="1054">
          <cell r="A1054">
            <v>432040</v>
          </cell>
          <cell r="AE1054" t="str">
            <v>Caxias do Sul</v>
          </cell>
          <cell r="AH1054" t="str">
            <v>Nova Prata - Guaporé</v>
          </cell>
        </row>
        <row r="1055">
          <cell r="A1055">
            <v>432045</v>
          </cell>
          <cell r="AE1055" t="str">
            <v>Santa Cruz do Sul - Lajeado</v>
          </cell>
          <cell r="AH1055" t="str">
            <v>Lajeado</v>
          </cell>
        </row>
        <row r="1056">
          <cell r="A1056">
            <v>421755</v>
          </cell>
          <cell r="AE1056" t="str">
            <v>Chapecó</v>
          </cell>
          <cell r="AH1056" t="str">
            <v>Chapecó</v>
          </cell>
        </row>
        <row r="1057">
          <cell r="A1057">
            <v>412635</v>
          </cell>
          <cell r="AE1057" t="str">
            <v>Cascavel</v>
          </cell>
          <cell r="AH1057" t="str">
            <v>Foz do Iguaçu</v>
          </cell>
        </row>
        <row r="1058">
          <cell r="A1058">
            <v>412640</v>
          </cell>
          <cell r="AE1058" t="str">
            <v>Londrina</v>
          </cell>
          <cell r="AH1058" t="str">
            <v>Cornélio Procópio – Bandeirantes</v>
          </cell>
        </row>
        <row r="1059">
          <cell r="A1059">
            <v>412650</v>
          </cell>
          <cell r="AE1059" t="str">
            <v>Londrina</v>
          </cell>
          <cell r="AH1059" t="str">
            <v>Londrina</v>
          </cell>
        </row>
        <row r="1060">
          <cell r="A1060">
            <v>432050</v>
          </cell>
          <cell r="AE1060" t="str">
            <v>Passo Fundo</v>
          </cell>
          <cell r="AH1060" t="str">
            <v>Passo Fundo</v>
          </cell>
        </row>
        <row r="1061">
          <cell r="A1061">
            <v>432055</v>
          </cell>
          <cell r="AE1061" t="str">
            <v>Porto Alegre</v>
          </cell>
          <cell r="AH1061" t="str">
            <v>Porto Alegre</v>
          </cell>
        </row>
        <row r="1062">
          <cell r="A1062">
            <v>432057</v>
          </cell>
          <cell r="AE1062" t="str">
            <v>Ijuí</v>
          </cell>
          <cell r="AH1062" t="str">
            <v>Santo Ângelo</v>
          </cell>
        </row>
        <row r="1063">
          <cell r="A1063">
            <v>432060</v>
          </cell>
          <cell r="AE1063" t="str">
            <v>Passo Fundo</v>
          </cell>
          <cell r="AH1063" t="str">
            <v>Erechim</v>
          </cell>
        </row>
        <row r="1064">
          <cell r="A1064">
            <v>421760</v>
          </cell>
          <cell r="AE1064" t="str">
            <v>Criciúma</v>
          </cell>
          <cell r="AH1064" t="str">
            <v>Criciúma</v>
          </cell>
        </row>
        <row r="1065">
          <cell r="A1065">
            <v>432065</v>
          </cell>
          <cell r="AE1065" t="str">
            <v>Santa Maria</v>
          </cell>
          <cell r="AH1065" t="str">
            <v>Santa Maria</v>
          </cell>
        </row>
        <row r="1066">
          <cell r="A1066">
            <v>432067</v>
          </cell>
          <cell r="AE1066" t="str">
            <v>Santa Cruz do Sul - Lajeado</v>
          </cell>
          <cell r="AH1066" t="str">
            <v>Santa Cruz do Sul</v>
          </cell>
        </row>
        <row r="1067">
          <cell r="A1067">
            <v>412660</v>
          </cell>
          <cell r="AE1067" t="str">
            <v>Londrina</v>
          </cell>
          <cell r="AH1067" t="str">
            <v>Santo Antônio da Platina</v>
          </cell>
        </row>
        <row r="1068">
          <cell r="A1068">
            <v>432070</v>
          </cell>
          <cell r="AE1068" t="str">
            <v>Santa Cruz do Sul - Lajeado</v>
          </cell>
          <cell r="AH1068" t="str">
            <v>Sobradinho</v>
          </cell>
        </row>
        <row r="1069">
          <cell r="A1069">
            <v>432080</v>
          </cell>
          <cell r="AE1069" t="str">
            <v>Passo Fundo</v>
          </cell>
          <cell r="AH1069" t="str">
            <v>Soledade</v>
          </cell>
        </row>
        <row r="1070">
          <cell r="A1070">
            <v>421770</v>
          </cell>
          <cell r="AE1070" t="str">
            <v>Criciúma</v>
          </cell>
          <cell r="AH1070" t="str">
            <v>Araranguá</v>
          </cell>
        </row>
        <row r="1071">
          <cell r="A1071">
            <v>421775</v>
          </cell>
          <cell r="AE1071" t="str">
            <v>Chapecó</v>
          </cell>
          <cell r="AH1071" t="str">
            <v>Chapecó</v>
          </cell>
        </row>
        <row r="1072">
          <cell r="A1072">
            <v>412665</v>
          </cell>
          <cell r="AE1072" t="str">
            <v>Cascavel</v>
          </cell>
          <cell r="AH1072" t="str">
            <v>Pato Branco</v>
          </cell>
        </row>
        <row r="1073">
          <cell r="A1073">
            <v>432085</v>
          </cell>
          <cell r="AE1073" t="str">
            <v>Santa Cruz do Sul - Lajeado</v>
          </cell>
          <cell r="AH1073" t="str">
            <v>Lajeado</v>
          </cell>
        </row>
        <row r="1074">
          <cell r="A1074">
            <v>421780</v>
          </cell>
          <cell r="AE1074" t="str">
            <v>Blumenau</v>
          </cell>
          <cell r="AH1074" t="str">
            <v>Rio do Sul</v>
          </cell>
        </row>
        <row r="1075">
          <cell r="A1075">
            <v>412667</v>
          </cell>
          <cell r="AE1075" t="str">
            <v>Londrina</v>
          </cell>
          <cell r="AH1075" t="str">
            <v>Londrina</v>
          </cell>
        </row>
        <row r="1076">
          <cell r="A1076">
            <v>412670</v>
          </cell>
          <cell r="AE1076" t="str">
            <v>Maringá</v>
          </cell>
          <cell r="AH1076" t="str">
            <v>Paranavaí</v>
          </cell>
        </row>
        <row r="1077">
          <cell r="A1077">
            <v>421790</v>
          </cell>
          <cell r="AE1077" t="str">
            <v>Caçador</v>
          </cell>
          <cell r="AH1077" t="str">
            <v>Videira</v>
          </cell>
        </row>
        <row r="1078">
          <cell r="A1078">
            <v>412680</v>
          </cell>
          <cell r="AE1078" t="str">
            <v>Maringá</v>
          </cell>
          <cell r="AH1078" t="str">
            <v>Cianorte</v>
          </cell>
        </row>
        <row r="1079">
          <cell r="A1079">
            <v>432090</v>
          </cell>
          <cell r="AE1079" t="str">
            <v>Passo Fundo</v>
          </cell>
          <cell r="AH1079" t="str">
            <v>Tapejara - Sananduva</v>
          </cell>
        </row>
        <row r="1080">
          <cell r="A1080">
            <v>432100</v>
          </cell>
          <cell r="AE1080" t="str">
            <v>Passo Fundo</v>
          </cell>
          <cell r="AH1080" t="str">
            <v>Passo Fundo</v>
          </cell>
        </row>
        <row r="1081">
          <cell r="A1081">
            <v>432110</v>
          </cell>
          <cell r="AE1081" t="str">
            <v>Porto Alegre</v>
          </cell>
          <cell r="AH1081" t="str">
            <v>Camaquã</v>
          </cell>
        </row>
        <row r="1082">
          <cell r="A1082">
            <v>412690</v>
          </cell>
          <cell r="AE1082" t="str">
            <v>Maringá</v>
          </cell>
          <cell r="AH1082" t="str">
            <v>Umuarama</v>
          </cell>
        </row>
        <row r="1083">
          <cell r="A1083">
            <v>432120</v>
          </cell>
          <cell r="AE1083" t="str">
            <v>Porto Alegre</v>
          </cell>
          <cell r="AH1083" t="str">
            <v>Taquara - Parobé - Igrejinha</v>
          </cell>
        </row>
        <row r="1084">
          <cell r="A1084">
            <v>432130</v>
          </cell>
          <cell r="AE1084" t="str">
            <v>Santa Cruz do Sul - Lajeado</v>
          </cell>
          <cell r="AH1084" t="str">
            <v>Lajeado</v>
          </cell>
        </row>
        <row r="1085">
          <cell r="A1085">
            <v>432132</v>
          </cell>
          <cell r="AE1085" t="str">
            <v>Passo Fundo</v>
          </cell>
          <cell r="AH1085" t="str">
            <v>Frederico Westphalen</v>
          </cell>
        </row>
        <row r="1086">
          <cell r="A1086">
            <v>432135</v>
          </cell>
          <cell r="AE1086" t="str">
            <v>Porto Alegre</v>
          </cell>
          <cell r="AH1086" t="str">
            <v>Porto Alegre</v>
          </cell>
        </row>
        <row r="1087">
          <cell r="A1087">
            <v>412700</v>
          </cell>
          <cell r="AE1087" t="str">
            <v>Ponta Grossa</v>
          </cell>
          <cell r="AH1087" t="str">
            <v>Irati</v>
          </cell>
        </row>
        <row r="1088">
          <cell r="A1088">
            <v>412710</v>
          </cell>
          <cell r="AE1088" t="str">
            <v>Ponta Grossa</v>
          </cell>
          <cell r="AH1088" t="str">
            <v>Telêmaco Borba</v>
          </cell>
        </row>
        <row r="1089">
          <cell r="A1089">
            <v>432140</v>
          </cell>
          <cell r="AE1089" t="str">
            <v>Ijuí</v>
          </cell>
          <cell r="AH1089" t="str">
            <v>Três Passos</v>
          </cell>
        </row>
        <row r="1090">
          <cell r="A1090">
            <v>412720</v>
          </cell>
          <cell r="AE1090" t="str">
            <v>Maringá</v>
          </cell>
          <cell r="AH1090" t="str">
            <v>Cianorte</v>
          </cell>
        </row>
        <row r="1091">
          <cell r="A1091">
            <v>432143</v>
          </cell>
          <cell r="AE1091" t="str">
            <v>Porto Alegre</v>
          </cell>
          <cell r="AH1091" t="str">
            <v>Tramandaí - Osório</v>
          </cell>
        </row>
        <row r="1092">
          <cell r="A1092">
            <v>412730</v>
          </cell>
          <cell r="AE1092" t="str">
            <v>Maringá</v>
          </cell>
          <cell r="AH1092" t="str">
            <v>Paranavaí</v>
          </cell>
        </row>
        <row r="1093">
          <cell r="A1093">
            <v>412740</v>
          </cell>
          <cell r="AE1093" t="str">
            <v>Cascavel</v>
          </cell>
          <cell r="AH1093" t="str">
            <v>Toledo</v>
          </cell>
        </row>
        <row r="1094">
          <cell r="A1094">
            <v>432145</v>
          </cell>
          <cell r="AE1094" t="str">
            <v>Santa Cruz do Sul - Lajeado</v>
          </cell>
          <cell r="AH1094" t="str">
            <v>Lajeado</v>
          </cell>
        </row>
        <row r="1095">
          <cell r="A1095">
            <v>412750</v>
          </cell>
          <cell r="AE1095" t="str">
            <v>Ponta Grossa</v>
          </cell>
          <cell r="AH1095" t="str">
            <v>Telêmaco Borba</v>
          </cell>
        </row>
        <row r="1096">
          <cell r="A1096">
            <v>421795</v>
          </cell>
          <cell r="AE1096" t="str">
            <v>Chapecó</v>
          </cell>
          <cell r="AH1096" t="str">
            <v>Maravilha</v>
          </cell>
        </row>
        <row r="1097">
          <cell r="A1097">
            <v>421800</v>
          </cell>
          <cell r="AE1097" t="str">
            <v>Blumenau</v>
          </cell>
          <cell r="AH1097" t="str">
            <v>Itajaí</v>
          </cell>
        </row>
        <row r="1098">
          <cell r="A1098">
            <v>412760</v>
          </cell>
          <cell r="AE1098" t="str">
            <v>Curitiba</v>
          </cell>
          <cell r="AH1098" t="str">
            <v>Curitiba</v>
          </cell>
        </row>
        <row r="1099">
          <cell r="A1099">
            <v>421810</v>
          </cell>
          <cell r="AE1099" t="str">
            <v>Criciúma</v>
          </cell>
          <cell r="AH1099" t="str">
            <v>Araranguá</v>
          </cell>
        </row>
        <row r="1100">
          <cell r="A1100">
            <v>421820</v>
          </cell>
          <cell r="AE1100" t="str">
            <v>Blumenau</v>
          </cell>
          <cell r="AH1100" t="str">
            <v>Blumenau</v>
          </cell>
        </row>
        <row r="1101">
          <cell r="A1101">
            <v>421825</v>
          </cell>
          <cell r="AE1101" t="str">
            <v>Caçador</v>
          </cell>
          <cell r="AH1101" t="str">
            <v>Caçador</v>
          </cell>
        </row>
        <row r="1102">
          <cell r="A1102">
            <v>432146</v>
          </cell>
          <cell r="AE1102" t="str">
            <v>Passo Fundo</v>
          </cell>
          <cell r="AH1102" t="str">
            <v>Passo Fundo</v>
          </cell>
        </row>
        <row r="1103">
          <cell r="A1103">
            <v>432147</v>
          </cell>
          <cell r="AE1103" t="str">
            <v>Ijuí</v>
          </cell>
          <cell r="AH1103" t="str">
            <v>Três Passos</v>
          </cell>
        </row>
        <row r="1104">
          <cell r="A1104">
            <v>412770</v>
          </cell>
          <cell r="AE1104" t="str">
            <v>Cascavel</v>
          </cell>
          <cell r="AH1104" t="str">
            <v>Toledo</v>
          </cell>
        </row>
        <row r="1105">
          <cell r="A1105">
            <v>412780</v>
          </cell>
          <cell r="AE1105" t="str">
            <v>Londrina</v>
          </cell>
          <cell r="AH1105" t="str">
            <v>Santo Antônio da Platina</v>
          </cell>
        </row>
        <row r="1106">
          <cell r="A1106">
            <v>432149</v>
          </cell>
          <cell r="AE1106" t="str">
            <v>Santa Maria</v>
          </cell>
          <cell r="AH1106" t="str">
            <v>Santa Maria</v>
          </cell>
        </row>
        <row r="1107">
          <cell r="A1107">
            <v>432150</v>
          </cell>
          <cell r="AE1107" t="str">
            <v>Porto Alegre</v>
          </cell>
          <cell r="AH1107" t="str">
            <v>Torres</v>
          </cell>
        </row>
        <row r="1108">
          <cell r="A1108">
            <v>432160</v>
          </cell>
          <cell r="AE1108" t="str">
            <v>Porto Alegre</v>
          </cell>
          <cell r="AH1108" t="str">
            <v>Tramandaí - Osório</v>
          </cell>
        </row>
        <row r="1109">
          <cell r="A1109">
            <v>432162</v>
          </cell>
          <cell r="AE1109" t="str">
            <v>Santa Cruz do Sul - Lajeado</v>
          </cell>
          <cell r="AH1109" t="str">
            <v>Lajeado</v>
          </cell>
        </row>
        <row r="1110">
          <cell r="A1110">
            <v>432163</v>
          </cell>
          <cell r="AE1110" t="str">
            <v>Passo Fundo</v>
          </cell>
          <cell r="AH1110" t="str">
            <v>Erechim</v>
          </cell>
        </row>
        <row r="1111">
          <cell r="A1111">
            <v>421830</v>
          </cell>
          <cell r="AE1111" t="str">
            <v>Joinville</v>
          </cell>
          <cell r="AH1111" t="str">
            <v>Mafra</v>
          </cell>
        </row>
        <row r="1112">
          <cell r="A1112">
            <v>412785</v>
          </cell>
          <cell r="AE1112" t="str">
            <v>Cascavel</v>
          </cell>
          <cell r="AH1112" t="str">
            <v>Cascavel</v>
          </cell>
        </row>
        <row r="1113">
          <cell r="A1113">
            <v>432166</v>
          </cell>
          <cell r="AE1113" t="str">
            <v>Porto Alegre</v>
          </cell>
          <cell r="AH1113" t="str">
            <v>Torres</v>
          </cell>
        </row>
        <row r="1114">
          <cell r="A1114">
            <v>432170</v>
          </cell>
          <cell r="AE1114" t="str">
            <v>Porto Alegre</v>
          </cell>
          <cell r="AH1114" t="str">
            <v>Taquara - Parobé - Igrejinha</v>
          </cell>
        </row>
        <row r="1115">
          <cell r="A1115">
            <v>432180</v>
          </cell>
          <cell r="AE1115" t="str">
            <v>Ijuí</v>
          </cell>
          <cell r="AH1115" t="str">
            <v>Três de Maio</v>
          </cell>
        </row>
        <row r="1116">
          <cell r="A1116">
            <v>432183</v>
          </cell>
          <cell r="AE1116" t="str">
            <v>Porto Alegre</v>
          </cell>
          <cell r="AH1116" t="str">
            <v>Torres</v>
          </cell>
        </row>
        <row r="1117">
          <cell r="A1117">
            <v>432185</v>
          </cell>
          <cell r="AE1117" t="str">
            <v>Passo Fundo</v>
          </cell>
          <cell r="AH1117" t="str">
            <v>Passo Fundo</v>
          </cell>
        </row>
        <row r="1118">
          <cell r="A1118">
            <v>432190</v>
          </cell>
          <cell r="AE1118" t="str">
            <v>Ijuí</v>
          </cell>
          <cell r="AH1118" t="str">
            <v>Três Passos</v>
          </cell>
        </row>
        <row r="1119">
          <cell r="A1119">
            <v>421835</v>
          </cell>
          <cell r="AE1119" t="str">
            <v>Criciúma</v>
          </cell>
          <cell r="AH1119" t="str">
            <v>Criciúma</v>
          </cell>
        </row>
        <row r="1120">
          <cell r="A1120">
            <v>421840</v>
          </cell>
          <cell r="AE1120" t="str">
            <v>Criciúma</v>
          </cell>
          <cell r="AH1120" t="str">
            <v>Tubarão</v>
          </cell>
        </row>
        <row r="1121">
          <cell r="A1121">
            <v>421850</v>
          </cell>
          <cell r="AE1121" t="str">
            <v>Chapecó</v>
          </cell>
          <cell r="AH1121" t="str">
            <v>Joaçaba - Herval d'Oeste</v>
          </cell>
        </row>
        <row r="1122">
          <cell r="A1122">
            <v>432195</v>
          </cell>
          <cell r="AE1122" t="str">
            <v>Passo Fundo</v>
          </cell>
          <cell r="AH1122" t="str">
            <v>Nonoai</v>
          </cell>
        </row>
        <row r="1123">
          <cell r="A1123">
            <v>432200</v>
          </cell>
          <cell r="AE1123" t="str">
            <v>Porto Alegre</v>
          </cell>
          <cell r="AH1123" t="str">
            <v>Charqueadas - Triunfo - São Jerônimo</v>
          </cell>
        </row>
        <row r="1124">
          <cell r="A1124">
            <v>421860</v>
          </cell>
          <cell r="AE1124" t="str">
            <v>Blumenau</v>
          </cell>
          <cell r="AH1124" t="str">
            <v>Rio do Sul</v>
          </cell>
        </row>
        <row r="1125">
          <cell r="A1125">
            <v>421870</v>
          </cell>
          <cell r="AE1125" t="str">
            <v>Criciúma</v>
          </cell>
          <cell r="AH1125" t="str">
            <v>Tubarão</v>
          </cell>
        </row>
        <row r="1126">
          <cell r="A1126">
            <v>432210</v>
          </cell>
          <cell r="AE1126" t="str">
            <v>Ijuí</v>
          </cell>
          <cell r="AH1126" t="str">
            <v>Santa Rosa</v>
          </cell>
        </row>
        <row r="1127">
          <cell r="A1127">
            <v>421875</v>
          </cell>
          <cell r="AE1127" t="str">
            <v>Chapecó</v>
          </cell>
          <cell r="AH1127" t="str">
            <v>São Miguel do Oeste</v>
          </cell>
        </row>
        <row r="1128">
          <cell r="A1128">
            <v>432215</v>
          </cell>
          <cell r="AE1128" t="str">
            <v>Santa Cruz do Sul - Lajeado</v>
          </cell>
          <cell r="AH1128" t="str">
            <v>Sobradinho</v>
          </cell>
        </row>
        <row r="1129">
          <cell r="A1129">
            <v>412788</v>
          </cell>
          <cell r="AE1129" t="str">
            <v>Curitiba</v>
          </cell>
          <cell r="AH1129" t="str">
            <v>Curitiba</v>
          </cell>
        </row>
        <row r="1130">
          <cell r="A1130">
            <v>412790</v>
          </cell>
          <cell r="AE1130" t="str">
            <v>Maringá</v>
          </cell>
          <cell r="AH1130" t="str">
            <v>Cianorte</v>
          </cell>
        </row>
        <row r="1131">
          <cell r="A1131">
            <v>432218</v>
          </cell>
          <cell r="AE1131" t="str">
            <v>Passo Fundo</v>
          </cell>
          <cell r="AH1131" t="str">
            <v>Lagoa Vermelha</v>
          </cell>
        </row>
        <row r="1132">
          <cell r="A1132">
            <v>432220</v>
          </cell>
          <cell r="AE1132" t="str">
            <v>Passo Fundo</v>
          </cell>
          <cell r="AH1132" t="str">
            <v>Cruz Alta</v>
          </cell>
        </row>
        <row r="1133">
          <cell r="A1133">
            <v>432225</v>
          </cell>
          <cell r="AE1133" t="str">
            <v>Porto Alegre</v>
          </cell>
          <cell r="AH1133" t="str">
            <v>Novo Hamburgo - São Leopoldo</v>
          </cell>
        </row>
        <row r="1134">
          <cell r="A1134">
            <v>432230</v>
          </cell>
          <cell r="AE1134" t="str">
            <v>Ijuí</v>
          </cell>
          <cell r="AH1134" t="str">
            <v>Santa Rosa</v>
          </cell>
        </row>
        <row r="1135">
          <cell r="A1135">
            <v>412795</v>
          </cell>
          <cell r="AE1135" t="str">
            <v>Cascavel</v>
          </cell>
          <cell r="AH1135" t="str">
            <v>Toledo</v>
          </cell>
        </row>
        <row r="1136">
          <cell r="A1136">
            <v>432232</v>
          </cell>
          <cell r="AE1136" t="str">
            <v>Pelotas</v>
          </cell>
          <cell r="AH1136" t="str">
            <v>Pelotas</v>
          </cell>
        </row>
        <row r="1137">
          <cell r="A1137">
            <v>412796</v>
          </cell>
          <cell r="AE1137" t="str">
            <v>Guarapuava</v>
          </cell>
          <cell r="AH1137" t="str">
            <v>Guarapuava</v>
          </cell>
        </row>
        <row r="1138">
          <cell r="A1138">
            <v>421880</v>
          </cell>
          <cell r="AE1138" t="str">
            <v>Criciúma</v>
          </cell>
          <cell r="AH1138" t="str">
            <v>Araranguá</v>
          </cell>
        </row>
        <row r="1139">
          <cell r="A1139">
            <v>412800</v>
          </cell>
          <cell r="AE1139" t="str">
            <v>Maringá</v>
          </cell>
          <cell r="AH1139" t="str">
            <v>Campo Mourão</v>
          </cell>
        </row>
        <row r="1140">
          <cell r="A1140">
            <v>432234</v>
          </cell>
          <cell r="AE1140" t="str">
            <v>Ijuí</v>
          </cell>
          <cell r="AH1140" t="str">
            <v>Cerro Largo</v>
          </cell>
        </row>
        <row r="1141">
          <cell r="A1141">
            <v>412810</v>
          </cell>
          <cell r="AE1141" t="str">
            <v>Maringá</v>
          </cell>
          <cell r="AH1141" t="str">
            <v>Umuarama</v>
          </cell>
        </row>
        <row r="1142">
          <cell r="A1142">
            <v>432235</v>
          </cell>
          <cell r="AE1142" t="str">
            <v>Caxias do Sul</v>
          </cell>
          <cell r="AH1142" t="str">
            <v>Nova Prata - Guaporé</v>
          </cell>
        </row>
        <row r="1143">
          <cell r="A1143">
            <v>412820</v>
          </cell>
          <cell r="AE1143" t="str">
            <v>Curitiba</v>
          </cell>
          <cell r="AH1143" t="str">
            <v>União da Vitória</v>
          </cell>
        </row>
        <row r="1144">
          <cell r="A1144">
            <v>421885</v>
          </cell>
          <cell r="AE1144" t="str">
            <v>Chapecó</v>
          </cell>
          <cell r="AH1144" t="str">
            <v>Chapecó</v>
          </cell>
        </row>
        <row r="1145">
          <cell r="A1145">
            <v>412830</v>
          </cell>
          <cell r="AE1145" t="str">
            <v>Maringá</v>
          </cell>
          <cell r="AH1145" t="str">
            <v>Maringá</v>
          </cell>
        </row>
        <row r="1146">
          <cell r="A1146">
            <v>432237</v>
          </cell>
          <cell r="AE1146" t="str">
            <v>Santa Maria</v>
          </cell>
          <cell r="AH1146" t="str">
            <v>Santiago</v>
          </cell>
        </row>
        <row r="1147">
          <cell r="A1147">
            <v>412840</v>
          </cell>
          <cell r="AE1147" t="str">
            <v>Londrina</v>
          </cell>
          <cell r="AH1147" t="str">
            <v>Cornélio Procópio – Bandeirantes</v>
          </cell>
        </row>
        <row r="1148">
          <cell r="A1148">
            <v>421890</v>
          </cell>
          <cell r="AE1148" t="str">
            <v>Lages</v>
          </cell>
          <cell r="AH1148" t="str">
            <v>Lages</v>
          </cell>
        </row>
        <row r="1149">
          <cell r="A1149">
            <v>432240</v>
          </cell>
          <cell r="AE1149" t="str">
            <v>Uruguaiana</v>
          </cell>
          <cell r="AH1149" t="str">
            <v>Uruguaiana</v>
          </cell>
        </row>
        <row r="1150">
          <cell r="A1150">
            <v>421895</v>
          </cell>
          <cell r="AE1150" t="str">
            <v>Lages</v>
          </cell>
          <cell r="AH1150" t="str">
            <v>Lages</v>
          </cell>
        </row>
        <row r="1151">
          <cell r="A1151">
            <v>421900</v>
          </cell>
          <cell r="AE1151" t="str">
            <v>Criciúma</v>
          </cell>
          <cell r="AH1151" t="str">
            <v>Criciúma</v>
          </cell>
        </row>
        <row r="1152">
          <cell r="A1152">
            <v>432250</v>
          </cell>
          <cell r="AE1152" t="str">
            <v>Caxias do Sul</v>
          </cell>
          <cell r="AH1152" t="str">
            <v>Vacaria</v>
          </cell>
        </row>
        <row r="1153">
          <cell r="A1153">
            <v>432253</v>
          </cell>
          <cell r="AE1153" t="str">
            <v>Santa Cruz do Sul - Lajeado</v>
          </cell>
          <cell r="AH1153" t="str">
            <v>Santa Cruz do Sul</v>
          </cell>
        </row>
        <row r="1154">
          <cell r="A1154">
            <v>432254</v>
          </cell>
          <cell r="AE1154" t="str">
            <v>Caxias do Sul</v>
          </cell>
          <cell r="AH1154" t="str">
            <v>Caxias do Sul</v>
          </cell>
        </row>
        <row r="1155">
          <cell r="A1155">
            <v>432252</v>
          </cell>
          <cell r="AE1155" t="str">
            <v>Santa Cruz do Sul - Lajeado</v>
          </cell>
          <cell r="AH1155" t="str">
            <v>Santa Cruz do Sul</v>
          </cell>
        </row>
        <row r="1156">
          <cell r="A1156">
            <v>432255</v>
          </cell>
          <cell r="AE1156" t="str">
            <v>Passo Fundo</v>
          </cell>
          <cell r="AH1156" t="str">
            <v>Marau</v>
          </cell>
        </row>
        <row r="1157">
          <cell r="A1157">
            <v>421910</v>
          </cell>
          <cell r="AE1157" t="str">
            <v>Chapecó</v>
          </cell>
          <cell r="AH1157" t="str">
            <v>Xanxerê</v>
          </cell>
        </row>
        <row r="1158">
          <cell r="A1158">
            <v>421915</v>
          </cell>
          <cell r="AE1158" t="str">
            <v>Chapecó</v>
          </cell>
          <cell r="AH1158" t="str">
            <v>Joaçaba - Herval d'Oeste</v>
          </cell>
        </row>
        <row r="1159">
          <cell r="A1159">
            <v>421917</v>
          </cell>
          <cell r="AE1159" t="str">
            <v>Chapecó</v>
          </cell>
          <cell r="AH1159" t="str">
            <v>Joaçaba - Herval d'Oeste</v>
          </cell>
        </row>
        <row r="1160">
          <cell r="A1160">
            <v>432260</v>
          </cell>
          <cell r="AE1160" t="str">
            <v>Santa Cruz do Sul - Lajeado</v>
          </cell>
          <cell r="AH1160" t="str">
            <v>Santa Cruz do Sul</v>
          </cell>
        </row>
        <row r="1161">
          <cell r="A1161">
            <v>412853</v>
          </cell>
          <cell r="AE1161" t="str">
            <v>Ponta Grossa</v>
          </cell>
          <cell r="AH1161" t="str">
            <v>Telêmaco Borba</v>
          </cell>
        </row>
        <row r="1162">
          <cell r="A1162">
            <v>432270</v>
          </cell>
          <cell r="AE1162" t="str">
            <v>Santa Cruz do Sul - Lajeado</v>
          </cell>
          <cell r="AH1162" t="str">
            <v>Santa Cruz do Sul</v>
          </cell>
        </row>
        <row r="1163">
          <cell r="A1163">
            <v>412855</v>
          </cell>
          <cell r="AE1163" t="str">
            <v>Cascavel</v>
          </cell>
          <cell r="AH1163" t="str">
            <v>Cascavel</v>
          </cell>
        </row>
        <row r="1164">
          <cell r="A1164">
            <v>432280</v>
          </cell>
          <cell r="AE1164" t="str">
            <v>Caxias do Sul</v>
          </cell>
          <cell r="AH1164" t="str">
            <v>Bento Gonçalves</v>
          </cell>
        </row>
        <row r="1165">
          <cell r="A1165">
            <v>412860</v>
          </cell>
          <cell r="AE1165" t="str">
            <v>Cascavel</v>
          </cell>
          <cell r="AH1165" t="str">
            <v>Francisco Beltrão</v>
          </cell>
        </row>
        <row r="1166">
          <cell r="A1166">
            <v>432285</v>
          </cell>
          <cell r="AE1166" t="str">
            <v>Santa Cruz do Sul - Lajeado</v>
          </cell>
          <cell r="AH1166" t="str">
            <v>Encantado</v>
          </cell>
        </row>
        <row r="1167">
          <cell r="A1167">
            <v>432290</v>
          </cell>
          <cell r="AE1167" t="str">
            <v>Passo Fundo</v>
          </cell>
          <cell r="AH1167" t="str">
            <v>Erechim</v>
          </cell>
        </row>
        <row r="1168">
          <cell r="A1168">
            <v>432300</v>
          </cell>
          <cell r="AE1168" t="str">
            <v>Porto Alegre</v>
          </cell>
          <cell r="AH1168" t="str">
            <v>Porto Alegre</v>
          </cell>
        </row>
        <row r="1169">
          <cell r="A1169">
            <v>432310</v>
          </cell>
          <cell r="AE1169" t="str">
            <v>Passo Fundo</v>
          </cell>
          <cell r="AH1169" t="str">
            <v>Frederico Westphalen</v>
          </cell>
        </row>
        <row r="1170">
          <cell r="A1170">
            <v>432320</v>
          </cell>
          <cell r="AE1170" t="str">
            <v>Passo Fundo</v>
          </cell>
          <cell r="AH1170" t="str">
            <v>Passo Fundo</v>
          </cell>
        </row>
        <row r="1171">
          <cell r="A1171">
            <v>421920</v>
          </cell>
          <cell r="AE1171" t="str">
            <v>Blumenau</v>
          </cell>
          <cell r="AH1171" t="str">
            <v>Ituporanga</v>
          </cell>
        </row>
        <row r="1172">
          <cell r="A1172">
            <v>421930</v>
          </cell>
          <cell r="AE1172" t="str">
            <v>Caçador</v>
          </cell>
          <cell r="AH1172" t="str">
            <v>Videira</v>
          </cell>
        </row>
        <row r="1173">
          <cell r="A1173">
            <v>432330</v>
          </cell>
          <cell r="AE1173" t="str">
            <v>Caxias do Sul</v>
          </cell>
          <cell r="AH1173" t="str">
            <v>Bento Gonçalves</v>
          </cell>
        </row>
        <row r="1174">
          <cell r="A1174">
            <v>432335</v>
          </cell>
          <cell r="AE1174" t="str">
            <v>Passo Fundo</v>
          </cell>
          <cell r="AH1174" t="str">
            <v>Tapejara - Sananduva</v>
          </cell>
        </row>
        <row r="1175">
          <cell r="A1175">
            <v>432340</v>
          </cell>
          <cell r="AE1175" t="str">
            <v>Passo Fundo</v>
          </cell>
          <cell r="AH1175" t="str">
            <v>Marau</v>
          </cell>
        </row>
        <row r="1176">
          <cell r="A1176">
            <v>432345</v>
          </cell>
          <cell r="AE1176" t="str">
            <v>Santa Maria</v>
          </cell>
          <cell r="AH1176" t="str">
            <v>São Gabriel - Caçapava do Sul</v>
          </cell>
        </row>
        <row r="1177">
          <cell r="A1177">
            <v>412865</v>
          </cell>
          <cell r="AE1177" t="str">
            <v>Cascavel</v>
          </cell>
          <cell r="AH1177" t="str">
            <v>Laranjeiras do Sul - Quedas do Iguaçu</v>
          </cell>
        </row>
        <row r="1178">
          <cell r="A1178">
            <v>432350</v>
          </cell>
          <cell r="AE1178" t="str">
            <v>Passo Fundo</v>
          </cell>
          <cell r="AH1178" t="str">
            <v>Frederico Westphalen</v>
          </cell>
        </row>
        <row r="1179">
          <cell r="A1179">
            <v>432360</v>
          </cell>
          <cell r="AE1179" t="str">
            <v>Caxias do Sul</v>
          </cell>
          <cell r="AH1179" t="str">
            <v>Nova Prata - Guaporé</v>
          </cell>
        </row>
        <row r="1180">
          <cell r="A1180">
            <v>432370</v>
          </cell>
          <cell r="AE1180" t="str">
            <v>Ijuí</v>
          </cell>
          <cell r="AH1180" t="str">
            <v>Três Passos</v>
          </cell>
        </row>
        <row r="1181">
          <cell r="A1181">
            <v>421935</v>
          </cell>
          <cell r="AE1181" t="str">
            <v>Blumenau</v>
          </cell>
          <cell r="AH1181" t="str">
            <v>Ibirama - Presidente Getúlio</v>
          </cell>
        </row>
        <row r="1182">
          <cell r="A1182">
            <v>432375</v>
          </cell>
          <cell r="AE1182" t="str">
            <v>Ijuí</v>
          </cell>
          <cell r="AH1182" t="str">
            <v>Santo Ângelo</v>
          </cell>
        </row>
        <row r="1183">
          <cell r="A1183">
            <v>412870</v>
          </cell>
          <cell r="AE1183" t="str">
            <v>Cascavel</v>
          </cell>
          <cell r="AH1183" t="str">
            <v>Pato Branco</v>
          </cell>
        </row>
        <row r="1184">
          <cell r="A1184">
            <v>412850</v>
          </cell>
          <cell r="AE1184" t="str">
            <v>Londrina</v>
          </cell>
          <cell r="AH1184" t="str">
            <v>Santo Antônio da Platina</v>
          </cell>
        </row>
        <row r="1185">
          <cell r="A1185">
            <v>432377</v>
          </cell>
          <cell r="AE1185" t="str">
            <v>Santa Cruz do Sul - Lajeado</v>
          </cell>
          <cell r="AH1185" t="str">
            <v>Lajeado</v>
          </cell>
        </row>
        <row r="1186">
          <cell r="A1186">
            <v>421940</v>
          </cell>
          <cell r="AE1186" t="str">
            <v>Blumenau</v>
          </cell>
          <cell r="AH1186" t="str">
            <v>Ibirama - Presidente Getúlio</v>
          </cell>
        </row>
        <row r="1187">
          <cell r="A1187">
            <v>412880</v>
          </cell>
          <cell r="AE1187" t="str">
            <v>Maringá</v>
          </cell>
          <cell r="AH1187" t="str">
            <v>Umuarama</v>
          </cell>
        </row>
        <row r="1188">
          <cell r="A1188">
            <v>432380</v>
          </cell>
          <cell r="AE1188" t="str">
            <v>Porto Alegre</v>
          </cell>
          <cell r="AH1188" t="str">
            <v>Tramandaí - Osório</v>
          </cell>
        </row>
        <row r="1189">
          <cell r="A1189">
            <v>421950</v>
          </cell>
          <cell r="AE1189" t="str">
            <v>Chapecó</v>
          </cell>
          <cell r="AH1189" t="str">
            <v>Xanxerê</v>
          </cell>
        </row>
        <row r="1190">
          <cell r="A1190">
            <v>421960</v>
          </cell>
          <cell r="AE1190" t="str">
            <v>Chapecó</v>
          </cell>
          <cell r="AH1190" t="str">
            <v>Xanxerê</v>
          </cell>
        </row>
        <row r="1191">
          <cell r="A1191">
            <v>421970</v>
          </cell>
          <cell r="AE1191" t="str">
            <v>Chapecó</v>
          </cell>
          <cell r="AH1191" t="str">
            <v>Chapecó</v>
          </cell>
        </row>
        <row r="1192">
          <cell r="A1192">
            <v>421985</v>
          </cell>
          <cell r="AE1192" t="str">
            <v>Chapecó</v>
          </cell>
          <cell r="AH1192" t="str">
            <v>Joaçaba - Herval d'Oeste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../../../../:b:/s/expansao/IQBrZyxcfNXlTb6b-BeIPnYKAQcX8_Co0Z66zQ6umlcuhmI?e=a1LVxT" TargetMode="External"/><Relationship Id="rId18" Type="http://schemas.openxmlformats.org/officeDocument/2006/relationships/hyperlink" Target="../../../../:b:/s/expansao/IQCTJFz6zof4SKrUJtDXo3jsAb_lXwdhWCOqFzDMOhDJ1o4?e=ECkmAs" TargetMode="External"/><Relationship Id="rId26" Type="http://schemas.openxmlformats.org/officeDocument/2006/relationships/hyperlink" Target="../../../../:b:/s/expansao/EYB1nHYQ6ENGliHRfOJrM-kBddVSS7DFUXiiG7RrHzpRJQ?e=smOVvV" TargetMode="External"/><Relationship Id="rId39" Type="http://schemas.openxmlformats.org/officeDocument/2006/relationships/hyperlink" Target="https://maps.app.goo.gl/YSKCkiJBQSgYZSaBA" TargetMode="External"/><Relationship Id="rId21" Type="http://schemas.openxmlformats.org/officeDocument/2006/relationships/hyperlink" Target="https://maps.app.goo.gl/mk2jJD75LiPWHqr17" TargetMode="External"/><Relationship Id="rId34" Type="http://schemas.openxmlformats.org/officeDocument/2006/relationships/hyperlink" Target="../../../../:b:/s/expansao/EduKCg3mLCZAr3wPMVCe_JIBK2pgNyyjWyWseE0EbCK-Vg?e=8hYyvG" TargetMode="External"/><Relationship Id="rId42" Type="http://schemas.openxmlformats.org/officeDocument/2006/relationships/hyperlink" Target="../../../../:b:/s/expansao/EXc5gTxrRD9IiJGpep3Aa1QBKDSzEy5RpHR-qDGpHnUVvw?e=7XlMmk" TargetMode="External"/><Relationship Id="rId47" Type="http://schemas.openxmlformats.org/officeDocument/2006/relationships/hyperlink" Target="https://maps.app.goo.gl/fF3xnZ6bdsWqq2RM6" TargetMode="External"/><Relationship Id="rId50" Type="http://schemas.openxmlformats.org/officeDocument/2006/relationships/hyperlink" Target="../../../../:b:/s/expansao/IQB2s47hGSo0RbfqYpJ8gy85AfV8_dQSsDndfDLm9BobBJU?e=JgbGYF" TargetMode="External"/><Relationship Id="rId55" Type="http://schemas.openxmlformats.org/officeDocument/2006/relationships/hyperlink" Target="../../../../:b:/s/expansao/IQBwPJ6CbbSpT6QAeFOVgTX5Abt3rSAZqbZn7G2lQm1Rcrg?e=mIA3jR" TargetMode="External"/><Relationship Id="rId63" Type="http://schemas.openxmlformats.org/officeDocument/2006/relationships/hyperlink" Target="https://farmaciassaojoao.sharepoint.com/:b:/s/expansao/IQB8Mu1gerzET676Hi8S09LDAdH3tDFp0Ta1FnkM9dTDqhs?e=liGOc9" TargetMode="External"/><Relationship Id="rId7" Type="http://schemas.openxmlformats.org/officeDocument/2006/relationships/hyperlink" Target="../../../../:v:/s/expansao/IQDZxL5oetLfSY4AtCDdiLIRAYSYkxo7upmyyJKAPl3dV94?e=LhF8J0" TargetMode="External"/><Relationship Id="rId2" Type="http://schemas.openxmlformats.org/officeDocument/2006/relationships/hyperlink" Target="https://maps.app.goo.gl/Fw2wNLHHi34AFaqp8" TargetMode="External"/><Relationship Id="rId16" Type="http://schemas.openxmlformats.org/officeDocument/2006/relationships/hyperlink" Target="https://maps.app.goo.gl/NFFoiKSdtfF74rFm8" TargetMode="External"/><Relationship Id="rId29" Type="http://schemas.openxmlformats.org/officeDocument/2006/relationships/hyperlink" Target="https://maps.app.goo.gl/YMnbjVBVWsm7DvMeA" TargetMode="External"/><Relationship Id="rId11" Type="http://schemas.openxmlformats.org/officeDocument/2006/relationships/hyperlink" Target="../../../../:b:/s/expansao/Eb-2lkAO34RGvIqXEMyjHVABVEM4_sCEKGn_POinOpk7xg?e=A1H6sg" TargetMode="External"/><Relationship Id="rId24" Type="http://schemas.openxmlformats.org/officeDocument/2006/relationships/hyperlink" Target="../../../../:b:/s/expansao/EZmda7283WpMjYyQnLYUL_cBPgzaFs69bgLe1ADFI2bkaw?e=C8uGqn" TargetMode="External"/><Relationship Id="rId32" Type="http://schemas.openxmlformats.org/officeDocument/2006/relationships/hyperlink" Target="https://maps.app.goo.gl/5cFx5tS9rmAvf6vA6" TargetMode="External"/><Relationship Id="rId37" Type="http://schemas.openxmlformats.org/officeDocument/2006/relationships/hyperlink" Target="https://maps.app.goo.gl/NWrzqfpkYNnb8vXC8" TargetMode="External"/><Relationship Id="rId40" Type="http://schemas.openxmlformats.org/officeDocument/2006/relationships/hyperlink" Target="../../../../:b:/s/expansao/ETu2xF9iuhJDtCCYo7uKI3YBktMKUFVfjFr1HqycWu5hcA?e=tSkI9y" TargetMode="External"/><Relationship Id="rId45" Type="http://schemas.openxmlformats.org/officeDocument/2006/relationships/hyperlink" Target="https://maps.app.goo.gl/gLDzVkuqFP89sWpG6" TargetMode="External"/><Relationship Id="rId53" Type="http://schemas.openxmlformats.org/officeDocument/2006/relationships/hyperlink" Target="../../../../:v:/s/expansao/IQDnJ1pgamqtRLmR7mQ9EDgKAfE9tUXiqzJiHFNQF4jEpOI?e=BZ0kjA" TargetMode="External"/><Relationship Id="rId58" Type="http://schemas.openxmlformats.org/officeDocument/2006/relationships/hyperlink" Target="https://maps.app.goo.gl/34cJe8AJpvFsuUjh8" TargetMode="External"/><Relationship Id="rId5" Type="http://schemas.openxmlformats.org/officeDocument/2006/relationships/hyperlink" Target="../../../../:b:/s/expansao/IQAiSUE6wL_dSLyk_5Gh4zsuAY5ixHtmMaSSnL0UC5o2cZQ?e=uOX86Z" TargetMode="External"/><Relationship Id="rId61" Type="http://schemas.openxmlformats.org/officeDocument/2006/relationships/hyperlink" Target="https://maps.app.goo.gl/ebJjT8JCdgoib5UY8" TargetMode="External"/><Relationship Id="rId19" Type="http://schemas.openxmlformats.org/officeDocument/2006/relationships/hyperlink" Target="https://maps.app.goo.gl/1RxjWS91bdmhA5P29" TargetMode="External"/><Relationship Id="rId14" Type="http://schemas.openxmlformats.org/officeDocument/2006/relationships/hyperlink" Target="https://maps.app.goo.gl/gcBHxV5RA39gn6nGA" TargetMode="External"/><Relationship Id="rId22" Type="http://schemas.openxmlformats.org/officeDocument/2006/relationships/hyperlink" Target="../../../../:b:/s/expansao/IQC-S2zLlNwKS6vYFWqz0Rc3AYcNldRwJpH5Jn410OHJQVk?e=FyYgbZ" TargetMode="External"/><Relationship Id="rId27" Type="http://schemas.openxmlformats.org/officeDocument/2006/relationships/hyperlink" Target="https://maps.app.goo.gl/6pRFL6AdvTyqEZrC9" TargetMode="External"/><Relationship Id="rId30" Type="http://schemas.openxmlformats.org/officeDocument/2006/relationships/hyperlink" Target="../../../../:b:/s/expansao/IQBYcU8KZic-QrP36y6aAo0UAYECaeAAC0dGyaA1ucxsVIQ?e=8fgipw" TargetMode="External"/><Relationship Id="rId35" Type="http://schemas.openxmlformats.org/officeDocument/2006/relationships/hyperlink" Target="https://maps.app.goo.gl/YnATPBH1vPBxorto9" TargetMode="External"/><Relationship Id="rId43" Type="http://schemas.openxmlformats.org/officeDocument/2006/relationships/hyperlink" Target="https://maps.app.goo.gl/xhDsKJriCFzA6w6p9" TargetMode="External"/><Relationship Id="rId48" Type="http://schemas.openxmlformats.org/officeDocument/2006/relationships/hyperlink" Target="../../../../:b:/s/expansao/IQCVAKn84STuRKSY8o9jm8KKAYKVo1LF4WAFyigFyHrIuAM?e=ApT9S8" TargetMode="External"/><Relationship Id="rId56" Type="http://schemas.openxmlformats.org/officeDocument/2006/relationships/hyperlink" Target="https://maps.app.goo.gl/8BpyBFHfpYT53okC8" TargetMode="External"/><Relationship Id="rId64" Type="http://schemas.openxmlformats.org/officeDocument/2006/relationships/hyperlink" Target="https://maps.app.goo.gl/MiPW9qZDNs59ccv86" TargetMode="External"/><Relationship Id="rId8" Type="http://schemas.openxmlformats.org/officeDocument/2006/relationships/hyperlink" Target="../../../../:b:/s/expansao/IQAHYwuSsCloTK1JDAqghEteAc0LK44sp3kWV3w9zWuIY7Y?e=uKhw2o" TargetMode="External"/><Relationship Id="rId51" Type="http://schemas.openxmlformats.org/officeDocument/2006/relationships/hyperlink" Target="https://maps.app.goo.gl/B5sJCZB7pQvbMPms6" TargetMode="External"/><Relationship Id="rId3" Type="http://schemas.openxmlformats.org/officeDocument/2006/relationships/hyperlink" Target="../../../../:b:/s/expansao/EYb6VAeghStApxsFsj-cJuQBJhEmRFFXpeQFu_vLZ_sPkA?e=8ejVXs" TargetMode="External"/><Relationship Id="rId12" Type="http://schemas.openxmlformats.org/officeDocument/2006/relationships/hyperlink" Target="https://maps.app.goo.gl/Gb32ciUUGjA5VCnj6" TargetMode="External"/><Relationship Id="rId17" Type="http://schemas.openxmlformats.org/officeDocument/2006/relationships/hyperlink" Target="https://maps.app.goo.gl/1nHtuojdG5urjjNd7" TargetMode="External"/><Relationship Id="rId25" Type="http://schemas.openxmlformats.org/officeDocument/2006/relationships/hyperlink" Target="https://maps.app.goo.gl/i4CkozPNEvPWYVJo7" TargetMode="External"/><Relationship Id="rId33" Type="http://schemas.openxmlformats.org/officeDocument/2006/relationships/hyperlink" Target="https://maps.app.goo.gl/pjmM1mX3oV1QkZWk7" TargetMode="External"/><Relationship Id="rId38" Type="http://schemas.openxmlformats.org/officeDocument/2006/relationships/hyperlink" Target="../../../../:b:/s/expansao/EZzXJ27fheJMs3c_IYNf_DMBnDUeF7e8mFuor2CHRhAxIg?e=6GM0Ra" TargetMode="External"/><Relationship Id="rId46" Type="http://schemas.openxmlformats.org/officeDocument/2006/relationships/hyperlink" Target="../../../../:b:/s/expansao/IQDoKmt0EDu2R6ICezGbgjzNAdRytvjiVO42pL1KgdEuXEQ?e=LXa0r3" TargetMode="External"/><Relationship Id="rId59" Type="http://schemas.openxmlformats.org/officeDocument/2006/relationships/hyperlink" Target="../../../../:b:/s/expansao/IQBY9QjrQaL5QYG_U5wk5VlMATTZmoS_3BzYHGucF3bG8jM?e=DMNaRc" TargetMode="External"/><Relationship Id="rId20" Type="http://schemas.openxmlformats.org/officeDocument/2006/relationships/hyperlink" Target="../../../../:b:/s/expansao/IQCmfsdu-F4MSpj9XCPlLoehAdgconXHVzZsLb4wgmqMBjA?e=odQK5v" TargetMode="External"/><Relationship Id="rId41" Type="http://schemas.openxmlformats.org/officeDocument/2006/relationships/hyperlink" Target="https://maps.app.goo.gl/pn6cNUYLpajCpkC38" TargetMode="External"/><Relationship Id="rId54" Type="http://schemas.openxmlformats.org/officeDocument/2006/relationships/hyperlink" Target="https://maps.app.goo.gl/ouscpPJozTk8x1VdA" TargetMode="External"/><Relationship Id="rId62" Type="http://schemas.openxmlformats.org/officeDocument/2006/relationships/hyperlink" Target="https://maps.app.goo.gl/36YrDmRph6gjqgnc9" TargetMode="External"/><Relationship Id="rId1" Type="http://schemas.openxmlformats.org/officeDocument/2006/relationships/hyperlink" Target="https://maps.app.goo.gl/dRGADH4mNp3gLYMM6" TargetMode="External"/><Relationship Id="rId6" Type="http://schemas.openxmlformats.org/officeDocument/2006/relationships/hyperlink" Target="https://maps.app.goo.gl/H1FfJSiWdrBMsAdH6" TargetMode="External"/><Relationship Id="rId15" Type="http://schemas.openxmlformats.org/officeDocument/2006/relationships/hyperlink" Target="https://maps.app.goo.gl/ZTfFqMxj9VVjoJX99" TargetMode="External"/><Relationship Id="rId23" Type="http://schemas.openxmlformats.org/officeDocument/2006/relationships/hyperlink" Target="https://maps.app.goo.gl/CsEyjMsapyXe78wW8" TargetMode="External"/><Relationship Id="rId28" Type="http://schemas.openxmlformats.org/officeDocument/2006/relationships/hyperlink" Target="../../../../:b:/s/expansao/IQCWq4_eU8HJSatn7oPBAtF8AUC_OwnC5TgiHZSgHuzvycU?e=uglgfC" TargetMode="External"/><Relationship Id="rId36" Type="http://schemas.openxmlformats.org/officeDocument/2006/relationships/hyperlink" Target="../../../../:b:/s/expansao/EbUrOTIAL1hIkHJqkTVgCFUBHyCi5db53cwiGUgNx8-8yA?e=1JZ3ib" TargetMode="External"/><Relationship Id="rId49" Type="http://schemas.openxmlformats.org/officeDocument/2006/relationships/hyperlink" Target="https://maps.app.goo.gl/sSzfpwqoWgRUyB6N6" TargetMode="External"/><Relationship Id="rId57" Type="http://schemas.openxmlformats.org/officeDocument/2006/relationships/hyperlink" Target="../../../../:v:/s/expansao/IQAm8u24spbGSr7H1Tseu8EqAWi58xiZ63fkltVMFZHAItQ?e=RaxSaS" TargetMode="External"/><Relationship Id="rId10" Type="http://schemas.openxmlformats.org/officeDocument/2006/relationships/hyperlink" Target="https://maps.app.goo.gl/iZaSKspcBUTHyg6v6" TargetMode="External"/><Relationship Id="rId31" Type="http://schemas.openxmlformats.org/officeDocument/2006/relationships/hyperlink" Target="https://maps.app.goo.gl/Pb1BgTJjQGV97ydC8" TargetMode="External"/><Relationship Id="rId44" Type="http://schemas.openxmlformats.org/officeDocument/2006/relationships/hyperlink" Target="../../../../:b:/s/expansao/EQGJjFA8gNFMlhMy51Kv8sMBhU8xWWSu7qF9_Vtqr24ifw?e=LLth0f" TargetMode="External"/><Relationship Id="rId52" Type="http://schemas.openxmlformats.org/officeDocument/2006/relationships/hyperlink" Target="https://maps.app.goo.gl/1bV1R3oJgoPRQ2tQ9" TargetMode="External"/><Relationship Id="rId60" Type="http://schemas.openxmlformats.org/officeDocument/2006/relationships/hyperlink" Target="https://maps.app.goo.gl/JgwGep2WnfRhDhbt9" TargetMode="External"/><Relationship Id="rId4" Type="http://schemas.openxmlformats.org/officeDocument/2006/relationships/hyperlink" Target="https://maps.app.goo.gl/uiL7QDZmyhqqH7yg9" TargetMode="External"/><Relationship Id="rId9" Type="http://schemas.openxmlformats.org/officeDocument/2006/relationships/hyperlink" Target="https://maps.app.goo.gl/8nx1Ekhc6NRCeM4s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193"/>
  <sheetViews>
    <sheetView showGridLines="0" tabSelected="1" workbookViewId="0">
      <selection activeCell="L3" sqref="L3"/>
    </sheetView>
  </sheetViews>
  <sheetFormatPr defaultRowHeight="15" x14ac:dyDescent="0.25"/>
  <cols>
    <col min="1" max="1" width="9" style="1" bestFit="1" customWidth="1"/>
    <col min="2" max="2" width="27.42578125" style="1" bestFit="1" customWidth="1"/>
    <col min="3" max="3" width="8" style="1" bestFit="1" customWidth="1"/>
    <col min="4" max="4" width="8" style="1" customWidth="1"/>
    <col min="5" max="5" width="9.28515625" style="1" customWidth="1"/>
    <col min="6" max="6" width="14.85546875" style="1" customWidth="1"/>
    <col min="7" max="7" width="14.7109375" style="1" customWidth="1"/>
    <col min="8" max="8" width="16.85546875" style="1" customWidth="1"/>
    <col min="9" max="10" width="14.5703125" style="1" customWidth="1"/>
    <col min="11" max="11" width="23.42578125" style="4" bestFit="1" customWidth="1"/>
    <col min="12" max="12" width="10.5703125" style="3" bestFit="1" customWidth="1"/>
    <col min="13" max="13" width="18" style="4" bestFit="1" customWidth="1"/>
    <col min="14" max="14" width="14.7109375" style="5" bestFit="1" customWidth="1"/>
    <col min="15" max="15" width="16.28515625" style="5" bestFit="1" customWidth="1"/>
    <col min="16" max="16" width="34.7109375" style="5" bestFit="1" customWidth="1"/>
    <col min="17" max="17" width="24.85546875" style="5" bestFit="1" customWidth="1"/>
    <col min="18" max="18" width="25.28515625" style="3" bestFit="1" customWidth="1"/>
    <col min="19" max="19" width="26.140625" style="3" bestFit="1" customWidth="1"/>
    <col min="20" max="20" width="17.140625" style="6" bestFit="1" customWidth="1"/>
    <col min="21" max="21" width="16.5703125" style="6" bestFit="1" customWidth="1"/>
    <col min="22" max="22" width="12.7109375" style="4" bestFit="1" customWidth="1"/>
    <col min="23" max="23" width="32" style="2" bestFit="1" customWidth="1"/>
    <col min="24" max="26" width="11.5703125" style="2" bestFit="1" customWidth="1"/>
    <col min="27" max="27" width="12.5703125" style="2" bestFit="1" customWidth="1"/>
    <col min="28" max="28" width="20" style="1" bestFit="1" customWidth="1"/>
    <col min="29" max="29" width="20" style="74" bestFit="1" customWidth="1"/>
  </cols>
  <sheetData>
    <row r="1" spans="1:29" ht="23.25" x14ac:dyDescent="0.25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</row>
    <row r="2" spans="1:29" ht="30" x14ac:dyDescent="0.25">
      <c r="A2" s="7" t="s">
        <v>1</v>
      </c>
      <c r="B2" s="7" t="s">
        <v>2</v>
      </c>
      <c r="C2" s="7" t="s">
        <v>3</v>
      </c>
      <c r="D2" s="7" t="s">
        <v>4</v>
      </c>
      <c r="E2" s="15" t="s">
        <v>5</v>
      </c>
      <c r="F2" s="15" t="s">
        <v>6</v>
      </c>
      <c r="G2" s="15" t="s">
        <v>7</v>
      </c>
      <c r="H2" s="15" t="s">
        <v>8</v>
      </c>
      <c r="I2" s="15" t="s">
        <v>9</v>
      </c>
      <c r="J2" s="15" t="s">
        <v>10</v>
      </c>
      <c r="K2" s="7" t="s">
        <v>11</v>
      </c>
      <c r="L2" s="8" t="s">
        <v>12</v>
      </c>
      <c r="M2" s="9" t="s">
        <v>13</v>
      </c>
      <c r="N2" s="10" t="s">
        <v>14</v>
      </c>
      <c r="O2" s="68" t="s">
        <v>15</v>
      </c>
      <c r="P2" s="68" t="s">
        <v>16</v>
      </c>
      <c r="Q2" s="68" t="s">
        <v>17</v>
      </c>
      <c r="R2" s="8" t="s">
        <v>18</v>
      </c>
      <c r="S2" s="8" t="s">
        <v>19</v>
      </c>
      <c r="T2" s="11" t="s">
        <v>20</v>
      </c>
      <c r="U2" s="11" t="s">
        <v>21</v>
      </c>
      <c r="V2" s="9" t="s">
        <v>22</v>
      </c>
      <c r="W2" s="12" t="s">
        <v>23</v>
      </c>
      <c r="X2" s="12" t="s">
        <v>24</v>
      </c>
      <c r="Y2" s="12" t="s">
        <v>25</v>
      </c>
      <c r="Z2" s="12" t="s">
        <v>26</v>
      </c>
      <c r="AA2" s="12" t="s">
        <v>27</v>
      </c>
      <c r="AB2" s="12" t="s">
        <v>28</v>
      </c>
      <c r="AC2" s="73" t="s">
        <v>29</v>
      </c>
    </row>
    <row r="3" spans="1:29" x14ac:dyDescent="0.25">
      <c r="A3" s="1">
        <v>410690</v>
      </c>
      <c r="B3" s="1" t="s">
        <v>30</v>
      </c>
      <c r="C3" s="1" t="s">
        <v>31</v>
      </c>
      <c r="D3" s="1">
        <v>4</v>
      </c>
      <c r="E3" s="1">
        <f>COUNTIFS('Contratos assinados '!F:F,'Direcional Expansão'!B3,'Contratos assinados '!J:J, "Assinado por ambos")</f>
        <v>0</v>
      </c>
      <c r="F3" s="1">
        <f>COUNTIFS('Contratos assinados '!F:F,'Direcional Expansão'!B3,'Contratos assinados '!J:J,"Aquisição")</f>
        <v>0</v>
      </c>
      <c r="G3" s="1">
        <f>COUNTIFS('Contratos assinados '!F:F,'Direcional Expansão'!B3,'Contratos assinados '!J:J,"Ampliação")</f>
        <v>0</v>
      </c>
      <c r="H3" s="1">
        <f>COUNTIFS('Contratos assinados '!F:F,'Direcional Expansão'!B3,'Contratos assinados '!J:J,"Assinado por proprietário")</f>
        <v>0</v>
      </c>
      <c r="I3" s="1">
        <f>SUM(E3:H3)</f>
        <v>0</v>
      </c>
      <c r="J3" s="3">
        <f>IF(D3=0, "-", COUNTIFS('Base Lojas'!B:B, A3, 'Base Lojas'!I:I, "&gt;500000")/D3)</f>
        <v>0.5</v>
      </c>
      <c r="K3" s="4">
        <v>529473.23750000005</v>
      </c>
      <c r="L3" s="3">
        <v>6.0592150003762942E-3</v>
      </c>
      <c r="M3" s="13">
        <v>349532563.18986422</v>
      </c>
      <c r="N3" s="5">
        <v>1773733</v>
      </c>
      <c r="O3" s="5" t="str">
        <f>_xlfn.XLOOKUP(A3,Cidades!A:A,Cidades!D:D)</f>
        <v>Maior que 200k</v>
      </c>
      <c r="P3" s="5" t="str">
        <f>_xlfn.XLOOKUP(A3,'[1]1° RAIZ'!$A:$A,'[1]1° RAIZ'!$AH:$AH)</f>
        <v>Curitiba</v>
      </c>
      <c r="Q3" s="5" t="str">
        <f>_xlfn.XLOOKUP(A3,'[1]1° RAIZ'!$A:$A,'[1]1° RAIZ'!$AE:$AE)</f>
        <v>Curitiba</v>
      </c>
      <c r="R3" s="3">
        <v>1.173446910386344E-5</v>
      </c>
      <c r="S3" s="3">
        <v>6.1701966746188219E-3</v>
      </c>
      <c r="T3" s="6">
        <v>760</v>
      </c>
      <c r="U3" s="6">
        <v>113</v>
      </c>
      <c r="V3" s="4">
        <v>59976.101992209697</v>
      </c>
      <c r="W3" s="2">
        <v>7.4815933753625821</v>
      </c>
      <c r="X3" s="2">
        <v>23.53013316508396</v>
      </c>
      <c r="Y3" s="2">
        <v>-6.6132887017593456</v>
      </c>
      <c r="Z3" s="2">
        <v>-1.4440722949134961</v>
      </c>
      <c r="AA3" s="2">
        <v>8.9042361373113827</v>
      </c>
      <c r="AB3" s="1" t="str">
        <f t="shared" ref="AB3:AB66" si="0">IF(B3="Capão do Leão","Erro IBGE",
   IF(AND(U3&lt;=0,M3&lt;=2000000),"Mercado insuficiente",
      IF(U3&lt;=0,"Limite de expansão",
         IF(K3&lt;500000,"Performance",
            IF(M3&lt;=2000000,"Mercado insuficiente","Expansão")
         )
      )
   )
)</f>
        <v>Expansão</v>
      </c>
      <c r="AC3" s="74" t="str">
        <f>IF(P3=B3,"Oportunidade","Validar")</f>
        <v>Oportunidade</v>
      </c>
    </row>
    <row r="4" spans="1:29" x14ac:dyDescent="0.25">
      <c r="A4" s="1">
        <v>420910</v>
      </c>
      <c r="B4" s="1" t="s">
        <v>32</v>
      </c>
      <c r="C4" s="1" t="s">
        <v>33</v>
      </c>
      <c r="D4" s="1">
        <v>4</v>
      </c>
      <c r="E4" s="1">
        <f>COUNTIFS('Contratos assinados '!F:F,'Direcional Expansão'!B4,'Contratos assinados '!J:J, "Assinado por ambos")</f>
        <v>0</v>
      </c>
      <c r="F4" s="1">
        <f>COUNTIFS('Contratos assinados '!F:F,'Direcional Expansão'!B4,'Contratos assinados '!J:J,"Aquisição")</f>
        <v>0</v>
      </c>
      <c r="G4" s="1">
        <f>COUNTIFS('Contratos assinados '!F:F,'Direcional Expansão'!B4,'Contratos assinados '!J:J,"Ampliação")</f>
        <v>0</v>
      </c>
      <c r="H4" s="1">
        <f>COUNTIFS('Contratos assinados '!F:F,'Direcional Expansão'!B4,'Contratos assinados '!J:J,"Assinado por proprietário")</f>
        <v>0</v>
      </c>
      <c r="I4" s="1">
        <f t="shared" ref="I4:I67" si="1">SUM(E4:H4)</f>
        <v>0</v>
      </c>
      <c r="J4" s="3">
        <f>IF(D4=0, "-", COUNTIFS('Base Lojas'!B:B, A4, 'Base Lojas'!G:G, "&gt;500000")/D4)</f>
        <v>0.5</v>
      </c>
      <c r="K4" s="4">
        <v>473206.54499999998</v>
      </c>
      <c r="L4" s="3">
        <v>1.6675382813772011E-2</v>
      </c>
      <c r="M4" s="13">
        <v>113510208.4994856</v>
      </c>
      <c r="N4" s="5">
        <v>616323</v>
      </c>
      <c r="O4" s="5" t="str">
        <f>_xlfn.XLOOKUP(A4,Cidades!A:A,Cidades!D:D)</f>
        <v>Maior que 200k</v>
      </c>
      <c r="P4" s="5" t="str">
        <f>_xlfn.XLOOKUP(A4,'[1]1° RAIZ'!$A:$A,'[1]1° RAIZ'!$AH:$AH)</f>
        <v>Joinville</v>
      </c>
      <c r="Q4" s="5" t="str">
        <f>_xlfn.XLOOKUP(A4,'[1]1° RAIZ'!$A:$A,'[1]1° RAIZ'!$AE:$AE)</f>
        <v>Joinville</v>
      </c>
      <c r="R4" s="3">
        <v>1.387374066506175E-4</v>
      </c>
      <c r="S4" s="3">
        <v>1.551293384857777E-2</v>
      </c>
      <c r="T4" s="6">
        <v>228</v>
      </c>
      <c r="U4" s="6">
        <v>36</v>
      </c>
      <c r="V4" s="4">
        <v>75898.326821522307</v>
      </c>
      <c r="W4" s="2">
        <v>5.6415158250619699</v>
      </c>
      <c r="X4" s="2">
        <v>7.5371564003552711</v>
      </c>
      <c r="Y4" s="2">
        <v>-1.1918204960057279</v>
      </c>
      <c r="Z4" s="2">
        <v>-0.53373233397307673</v>
      </c>
      <c r="AA4" s="2">
        <v>2.9774400800651688</v>
      </c>
      <c r="AB4" s="1" t="str">
        <f t="shared" si="0"/>
        <v>Performance</v>
      </c>
      <c r="AC4" s="74" t="str">
        <f t="shared" ref="AC4:AC67" si="2">IF(P4=B4,"Oportunidade","Validar")</f>
        <v>Oportunidade</v>
      </c>
    </row>
    <row r="5" spans="1:29" x14ac:dyDescent="0.25">
      <c r="A5" s="1">
        <v>411990</v>
      </c>
      <c r="B5" s="1" t="s">
        <v>34</v>
      </c>
      <c r="C5" s="1" t="s">
        <v>31</v>
      </c>
      <c r="D5" s="1">
        <v>0</v>
      </c>
      <c r="E5" s="1">
        <f>COUNTIFS('Contratos assinados '!F:F,'Direcional Expansão'!B5,'Contratos assinados '!J:J, "Assinado por ambos")</f>
        <v>0</v>
      </c>
      <c r="F5" s="1">
        <f>COUNTIFS('Contratos assinados '!F:F,'Direcional Expansão'!B5,'Contratos assinados '!J:J,"Aquisição")</f>
        <v>0</v>
      </c>
      <c r="G5" s="1">
        <f>COUNTIFS('Contratos assinados '!F:F,'Direcional Expansão'!B5,'Contratos assinados '!J:J,"Ampliação")</f>
        <v>0</v>
      </c>
      <c r="H5" s="1">
        <f>COUNTIFS('Contratos assinados '!F:F,'Direcional Expansão'!B5,'Contratos assinados '!J:J,"Assinado por proprietário")</f>
        <v>0</v>
      </c>
      <c r="I5" s="1">
        <f t="shared" si="1"/>
        <v>0</v>
      </c>
      <c r="J5" s="3" t="str">
        <f>IF(D5=0, "-", COUNTIFS('Base Lojas'!B:B, A5, 'Base Lojas'!I:I, "&gt;500000")/D5)</f>
        <v>-</v>
      </c>
      <c r="K5" s="4" t="s">
        <v>35</v>
      </c>
      <c r="L5" s="3">
        <v>0</v>
      </c>
      <c r="M5" s="13">
        <v>52309124.325376138</v>
      </c>
      <c r="N5" s="5">
        <v>358367</v>
      </c>
      <c r="O5" s="5" t="str">
        <f>_xlfn.XLOOKUP(A5,Cidades!A:A,Cidades!D:D)</f>
        <v>Maior que 200k</v>
      </c>
      <c r="P5" s="5" t="str">
        <f>_xlfn.XLOOKUP(A5,'[1]1° RAIZ'!$A:$A,'[1]1° RAIZ'!$AH:$AH)</f>
        <v>Ponta Grossa</v>
      </c>
      <c r="Q5" s="5" t="str">
        <f>_xlfn.XLOOKUP(A5,'[1]1° RAIZ'!$A:$A,'[1]1° RAIZ'!$AE:$AE)</f>
        <v>Ponta Grossa</v>
      </c>
      <c r="R5" s="3">
        <v>1.079057503108549E-4</v>
      </c>
      <c r="S5" s="3">
        <v>1.5582368263410419E-2</v>
      </c>
      <c r="T5" s="6">
        <v>109</v>
      </c>
      <c r="U5" s="6">
        <v>23</v>
      </c>
      <c r="V5" s="4">
        <v>58329.644946352098</v>
      </c>
      <c r="W5" s="2">
        <v>4.4952489586544333</v>
      </c>
      <c r="X5" s="2">
        <v>3.968154562281649</v>
      </c>
      <c r="Y5" s="2">
        <v>-0.78599628247169417</v>
      </c>
      <c r="Z5" s="2">
        <v>-0.73897543607026639</v>
      </c>
      <c r="AA5" s="2">
        <v>1.4924571053347671</v>
      </c>
      <c r="AB5" s="1" t="str">
        <f t="shared" si="0"/>
        <v>Expansão</v>
      </c>
      <c r="AC5" s="74" t="str">
        <f t="shared" si="2"/>
        <v>Oportunidade</v>
      </c>
    </row>
    <row r="6" spans="1:29" x14ac:dyDescent="0.25">
      <c r="A6" s="1">
        <v>412550</v>
      </c>
      <c r="B6" s="1" t="s">
        <v>36</v>
      </c>
      <c r="C6" s="1" t="s">
        <v>31</v>
      </c>
      <c r="D6" s="1">
        <v>0</v>
      </c>
      <c r="E6" s="1">
        <f>COUNTIFS('Contratos assinados '!F:F,'Direcional Expansão'!B6,'Contratos assinados '!J:J, "Assinado por ambos")</f>
        <v>0</v>
      </c>
      <c r="F6" s="1">
        <f>COUNTIFS('Contratos assinados '!F:F,'Direcional Expansão'!B6,'Contratos assinados '!J:J,"Aquisição")</f>
        <v>0</v>
      </c>
      <c r="G6" s="1">
        <f>COUNTIFS('Contratos assinados '!F:F,'Direcional Expansão'!B6,'Contratos assinados '!J:J,"Ampliação")</f>
        <v>0</v>
      </c>
      <c r="H6" s="1">
        <f>COUNTIFS('Contratos assinados '!F:F,'Direcional Expansão'!B6,'Contratos assinados '!J:J,"Assinado por proprietário")</f>
        <v>0</v>
      </c>
      <c r="I6" s="1">
        <f t="shared" si="1"/>
        <v>0</v>
      </c>
      <c r="J6" s="3" t="str">
        <f>IF(D6=0, "-", COUNTIFS('Base Lojas'!B:B, A6, 'Base Lojas'!I:I, "&gt;500000")/D6)</f>
        <v>-</v>
      </c>
      <c r="K6" s="4" t="s">
        <v>35</v>
      </c>
      <c r="L6" s="3">
        <v>0</v>
      </c>
      <c r="M6" s="13">
        <v>45151280.137621857</v>
      </c>
      <c r="N6" s="5">
        <v>329222</v>
      </c>
      <c r="O6" s="5" t="str">
        <f>_xlfn.XLOOKUP(A6,Cidades!A:A,Cidades!D:D)</f>
        <v>Maior que 200k</v>
      </c>
      <c r="P6" s="5" t="str">
        <f>_xlfn.XLOOKUP(A6,'[1]1° RAIZ'!$A:$A,'[1]1° RAIZ'!$AH:$AH)</f>
        <v>Curitiba</v>
      </c>
      <c r="Q6" s="5" t="str">
        <f>_xlfn.XLOOKUP(A6,'[1]1° RAIZ'!$A:$A,'[1]1° RAIZ'!$AE:$AE)</f>
        <v>Curitiba</v>
      </c>
      <c r="R6" s="3">
        <v>1.728025709597092E-4</v>
      </c>
      <c r="S6" s="3">
        <v>2.0583706841522661E-2</v>
      </c>
      <c r="T6" s="6">
        <v>129</v>
      </c>
      <c r="U6" s="6">
        <v>21</v>
      </c>
      <c r="V6" s="4">
        <v>86698.641351537095</v>
      </c>
      <c r="W6" s="2">
        <v>4.3486416712955993</v>
      </c>
      <c r="X6" s="2">
        <v>3.8143555714248278</v>
      </c>
      <c r="Y6" s="2">
        <v>-0.36303553900332941</v>
      </c>
      <c r="Z6" s="2">
        <v>-0.40662252445353558</v>
      </c>
      <c r="AA6" s="2">
        <v>1.525780422695068</v>
      </c>
      <c r="AB6" s="1" t="str">
        <f t="shared" si="0"/>
        <v>Expansão</v>
      </c>
      <c r="AC6" s="74" t="str">
        <f t="shared" si="2"/>
        <v>Validar</v>
      </c>
    </row>
    <row r="7" spans="1:29" x14ac:dyDescent="0.25">
      <c r="A7" s="1">
        <v>411370</v>
      </c>
      <c r="B7" s="14" t="s">
        <v>37</v>
      </c>
      <c r="C7" s="1" t="s">
        <v>31</v>
      </c>
      <c r="D7" s="1">
        <v>16</v>
      </c>
      <c r="E7" s="1">
        <f>COUNTIFS('Contratos assinados '!F:F,'Direcional Expansão'!B7,'Contratos assinados '!J:J, "Assinado por ambos")</f>
        <v>0</v>
      </c>
      <c r="F7" s="1">
        <f>COUNTIFS('Contratos assinados '!F:F,'Direcional Expansão'!B7,'Contratos assinados '!J:J,"Aquisição")</f>
        <v>0</v>
      </c>
      <c r="G7" s="1">
        <f>COUNTIFS('Contratos assinados '!F:F,'Direcional Expansão'!B7,'Contratos assinados '!J:J,"Ampliação")</f>
        <v>0</v>
      </c>
      <c r="H7" s="1">
        <f>COUNTIFS('Contratos assinados '!F:F,'Direcional Expansão'!B7,'Contratos assinados '!J:J,"Assinado por proprietário")</f>
        <v>0</v>
      </c>
      <c r="I7" s="1">
        <f t="shared" si="1"/>
        <v>0</v>
      </c>
      <c r="J7" s="3">
        <f>IF(D7=0, "-", COUNTIFS('Base Lojas'!B:B, A7, 'Base Lojas'!G:G, "&gt;500000")/D7)</f>
        <v>0.3125</v>
      </c>
      <c r="K7" s="4">
        <v>450156.55187499995</v>
      </c>
      <c r="L7" s="3">
        <v>7.6176118430838533E-2</v>
      </c>
      <c r="M7" s="13">
        <v>94550693.555477813</v>
      </c>
      <c r="N7" s="5">
        <v>555937</v>
      </c>
      <c r="O7" s="5" t="str">
        <f>_xlfn.XLOOKUP(A7,Cidades!A:A,Cidades!D:D)</f>
        <v>Maior que 200k</v>
      </c>
      <c r="P7" s="5" t="str">
        <f>_xlfn.XLOOKUP(A7,'[1]1° RAIZ'!$A:$A,'[1]1° RAIZ'!$AH:$AH)</f>
        <v>Londrina</v>
      </c>
      <c r="Q7" s="5" t="str">
        <f>_xlfn.XLOOKUP(A7,'[1]1° RAIZ'!$A:$A,'[1]1° RAIZ'!$AE:$AE)</f>
        <v>Londrina</v>
      </c>
      <c r="R7" s="3">
        <v>7.1674422945655622E-5</v>
      </c>
      <c r="S7" s="3">
        <v>1.099437947559445E-2</v>
      </c>
      <c r="T7" s="6">
        <v>183</v>
      </c>
      <c r="U7" s="6">
        <v>20</v>
      </c>
      <c r="V7" s="4">
        <v>45612.286594740799</v>
      </c>
      <c r="W7" s="2">
        <v>5.1864939669647816</v>
      </c>
      <c r="X7" s="2">
        <v>5.7246540241104844</v>
      </c>
      <c r="Y7" s="2">
        <v>-1.012412448081754</v>
      </c>
      <c r="Z7" s="2">
        <v>-0.37830490476562217</v>
      </c>
      <c r="AA7" s="2">
        <v>2.249099954308261</v>
      </c>
      <c r="AB7" s="1" t="str">
        <f t="shared" si="0"/>
        <v>Performance</v>
      </c>
      <c r="AC7" s="74" t="str">
        <f t="shared" si="2"/>
        <v>Oportunidade</v>
      </c>
    </row>
    <row r="8" spans="1:29" x14ac:dyDescent="0.25">
      <c r="A8" s="1">
        <v>420540</v>
      </c>
      <c r="B8" s="1" t="s">
        <v>38</v>
      </c>
      <c r="C8" s="1" t="s">
        <v>33</v>
      </c>
      <c r="D8" s="1">
        <v>18</v>
      </c>
      <c r="E8" s="1">
        <f>COUNTIFS('Contratos assinados '!F:F,'Direcional Expansão'!B8,'Contratos assinados '!J:J, "Assinado por ambos")</f>
        <v>0</v>
      </c>
      <c r="F8" s="1">
        <f>COUNTIFS('Contratos assinados '!F:F,'Direcional Expansão'!B8,'Contratos assinados '!J:J,"Aquisição")</f>
        <v>0</v>
      </c>
      <c r="G8" s="1">
        <f>COUNTIFS('Contratos assinados '!F:F,'Direcional Expansão'!B8,'Contratos assinados '!J:J,"Ampliação")</f>
        <v>0</v>
      </c>
      <c r="H8" s="1">
        <f>COUNTIFS('Contratos assinados '!F:F,'Direcional Expansão'!B8,'Contratos assinados '!J:J,"Assinado por proprietário")</f>
        <v>0</v>
      </c>
      <c r="I8" s="1">
        <f t="shared" si="1"/>
        <v>0</v>
      </c>
      <c r="J8" s="3">
        <f>IF(D8=0, "-", COUNTIFS('Base Lojas'!B:B, A8, 'Base Lojas'!I:I, "&gt;500000")/D8)</f>
        <v>0.77777777777777779</v>
      </c>
      <c r="K8" s="4">
        <v>884907.79666666675</v>
      </c>
      <c r="L8" s="3">
        <v>0.1201538918891273</v>
      </c>
      <c r="M8" s="13">
        <v>132566162.3570043</v>
      </c>
      <c r="N8" s="5">
        <v>537213</v>
      </c>
      <c r="O8" s="5" t="str">
        <f>_xlfn.XLOOKUP(A8,Cidades!A:A,Cidades!D:D)</f>
        <v>Maior que 200k</v>
      </c>
      <c r="P8" s="5" t="str">
        <f>_xlfn.XLOOKUP(A8,'[1]1° RAIZ'!$A:$A,'[1]1° RAIZ'!$AH:$AH)</f>
        <v>Florianópolis</v>
      </c>
      <c r="Q8" s="5" t="str">
        <f>_xlfn.XLOOKUP(A8,'[1]1° RAIZ'!$A:$A,'[1]1° RAIZ'!$AE:$AE)</f>
        <v>Florianópolis</v>
      </c>
      <c r="R8" s="3">
        <v>1.8890028873354891E-4</v>
      </c>
      <c r="S8" s="3">
        <v>2.034013285282987E-2</v>
      </c>
      <c r="T8" s="6">
        <v>237</v>
      </c>
      <c r="U8" s="6">
        <v>17</v>
      </c>
      <c r="V8" s="4">
        <v>44854.645506006702</v>
      </c>
      <c r="W8" s="2">
        <v>8.0222291582880771</v>
      </c>
      <c r="X8" s="2">
        <v>6.8794430028597544</v>
      </c>
      <c r="Y8" s="2">
        <v>0.53207886873869958</v>
      </c>
      <c r="Z8" s="2">
        <v>-0.33951717413891869</v>
      </c>
      <c r="AA8" s="2">
        <v>2.9676422157162121</v>
      </c>
      <c r="AB8" s="1" t="str">
        <f t="shared" si="0"/>
        <v>Expansão</v>
      </c>
      <c r="AC8" s="74" t="str">
        <f t="shared" si="2"/>
        <v>Oportunidade</v>
      </c>
    </row>
    <row r="9" spans="1:29" x14ac:dyDescent="0.25">
      <c r="A9" s="1">
        <v>420240</v>
      </c>
      <c r="B9" s="1" t="s">
        <v>39</v>
      </c>
      <c r="C9" s="1" t="s">
        <v>33</v>
      </c>
      <c r="D9" s="1">
        <v>6</v>
      </c>
      <c r="E9" s="1">
        <f>COUNTIFS('Contratos assinados '!F:F,'Direcional Expansão'!B9,'Contratos assinados '!J:J, "Assinado por ambos")</f>
        <v>1</v>
      </c>
      <c r="F9" s="1">
        <f>COUNTIFS('Contratos assinados '!F:F,'Direcional Expansão'!B9,'Contratos assinados '!J:J,"Aquisição")</f>
        <v>0</v>
      </c>
      <c r="G9" s="1">
        <f>COUNTIFS('Contratos assinados '!F:F,'Direcional Expansão'!B9,'Contratos assinados '!J:J,"Ampliação")</f>
        <v>0</v>
      </c>
      <c r="H9" s="1">
        <f>COUNTIFS('Contratos assinados '!F:F,'Direcional Expansão'!B9,'Contratos assinados '!J:J,"Assinado por proprietário")</f>
        <v>0</v>
      </c>
      <c r="I9" s="1">
        <f t="shared" si="1"/>
        <v>1</v>
      </c>
      <c r="J9" s="3">
        <f>IF(D9=0, "-", COUNTIFS('Base Lojas'!B:B, A9, 'Base Lojas'!G:G, "&gt;500000")/D9)</f>
        <v>0.16666666666666666</v>
      </c>
      <c r="K9" s="4">
        <v>399569.22666666663</v>
      </c>
      <c r="L9" s="3">
        <v>3.0600312729182809E-2</v>
      </c>
      <c r="M9" s="13">
        <v>78346106.49954699</v>
      </c>
      <c r="N9" s="5">
        <v>361261</v>
      </c>
      <c r="O9" s="5" t="str">
        <f>_xlfn.XLOOKUP(A9,Cidades!A:A,Cidades!D:D)</f>
        <v>Maior que 200k</v>
      </c>
      <c r="P9" s="5" t="str">
        <f>_xlfn.XLOOKUP(A9,'[1]1° RAIZ'!$A:$A,'[1]1° RAIZ'!$AH:$AH)</f>
        <v>Blumenau</v>
      </c>
      <c r="Q9" s="5" t="str">
        <f>_xlfn.XLOOKUP(A9,'[1]1° RAIZ'!$A:$A,'[1]1° RAIZ'!$AE:$AE)</f>
        <v>Blumenau</v>
      </c>
      <c r="R9" s="3">
        <v>1.203858702799487E-4</v>
      </c>
      <c r="S9" s="3">
        <v>1.489285916283856E-2</v>
      </c>
      <c r="T9" s="6">
        <v>134</v>
      </c>
      <c r="U9" s="6">
        <v>17</v>
      </c>
      <c r="V9" s="4">
        <v>59879.0708532192</v>
      </c>
      <c r="W9" s="2">
        <v>5.965000598674342</v>
      </c>
      <c r="X9" s="2">
        <v>4.4166560115463351</v>
      </c>
      <c r="Y9" s="2">
        <v>3.493768867021723E-2</v>
      </c>
      <c r="Z9" s="2">
        <v>-0.42486282486159288</v>
      </c>
      <c r="AA9" s="2">
        <v>1.837489572915658</v>
      </c>
      <c r="AB9" s="1" t="str">
        <f t="shared" si="0"/>
        <v>Performance</v>
      </c>
      <c r="AC9" s="74" t="str">
        <f t="shared" si="2"/>
        <v>Oportunidade</v>
      </c>
    </row>
    <row r="10" spans="1:29" x14ac:dyDescent="0.25">
      <c r="A10" s="1">
        <v>410480</v>
      </c>
      <c r="B10" s="1" t="s">
        <v>40</v>
      </c>
      <c r="C10" s="1" t="s">
        <v>31</v>
      </c>
      <c r="D10" s="1">
        <v>6</v>
      </c>
      <c r="E10" s="1">
        <f>COUNTIFS('Contratos assinados '!F:F,'Direcional Expansão'!B10,'Contratos assinados '!J:J, "Assinado por ambos")</f>
        <v>0</v>
      </c>
      <c r="F10" s="1">
        <f>COUNTIFS('Contratos assinados '!F:F,'Direcional Expansão'!B10,'Contratos assinados '!J:J,"Aquisição")</f>
        <v>0</v>
      </c>
      <c r="G10" s="1">
        <f>COUNTIFS('Contratos assinados '!F:F,'Direcional Expansão'!B10,'Contratos assinados '!J:J,"Ampliação")</f>
        <v>0</v>
      </c>
      <c r="H10" s="1">
        <f>COUNTIFS('Contratos assinados '!F:F,'Direcional Expansão'!B10,'Contratos assinados '!J:J,"Assinado por proprietário")</f>
        <v>0</v>
      </c>
      <c r="I10" s="1">
        <f t="shared" si="1"/>
        <v>0</v>
      </c>
      <c r="J10" s="3">
        <f>IF(D10=0, "-", COUNTIFS('Base Lojas'!B:B, A10, 'Base Lojas'!G:G, "&gt;500000")/D10)</f>
        <v>0.33333333333333331</v>
      </c>
      <c r="K10" s="4">
        <v>499028.02333333337</v>
      </c>
      <c r="L10" s="3">
        <v>5.1856356649486873E-2</v>
      </c>
      <c r="M10" s="13">
        <v>57739654.951822147</v>
      </c>
      <c r="N10" s="5">
        <v>348051</v>
      </c>
      <c r="O10" s="5" t="str">
        <f>_xlfn.XLOOKUP(A10,Cidades!A:A,Cidades!D:D)</f>
        <v>Maior que 200k</v>
      </c>
      <c r="P10" s="5" t="str">
        <f>_xlfn.XLOOKUP(A10,'[1]1° RAIZ'!$A:$A,'[1]1° RAIZ'!$AH:$AH)</f>
        <v>Cascavel</v>
      </c>
      <c r="Q10" s="5" t="str">
        <f>_xlfn.XLOOKUP(A10,'[1]1° RAIZ'!$A:$A,'[1]1° RAIZ'!$AE:$AE)</f>
        <v>Cascavel</v>
      </c>
      <c r="R10" s="3">
        <v>1.5172098444894201E-4</v>
      </c>
      <c r="S10" s="3">
        <v>1.9428703200596861E-2</v>
      </c>
      <c r="T10" s="6">
        <v>129</v>
      </c>
      <c r="U10" s="6">
        <v>17</v>
      </c>
      <c r="V10" s="4">
        <v>48193.638692307897</v>
      </c>
      <c r="W10" s="2">
        <v>4.8722280945583014</v>
      </c>
      <c r="X10" s="2">
        <v>3.8938652976400632</v>
      </c>
      <c r="Y10" s="2">
        <v>-0.39791192848441598</v>
      </c>
      <c r="Z10" s="2">
        <v>-0.68214471121590181</v>
      </c>
      <c r="AA10" s="2">
        <v>1.52316735424357</v>
      </c>
      <c r="AB10" s="1" t="str">
        <f t="shared" si="0"/>
        <v>Performance</v>
      </c>
      <c r="AC10" s="74" t="str">
        <f t="shared" si="2"/>
        <v>Oportunidade</v>
      </c>
    </row>
    <row r="11" spans="1:29" x14ac:dyDescent="0.25">
      <c r="A11" s="1">
        <v>410580</v>
      </c>
      <c r="B11" s="1" t="s">
        <v>41</v>
      </c>
      <c r="C11" s="1" t="s">
        <v>31</v>
      </c>
      <c r="D11" s="1">
        <v>0</v>
      </c>
      <c r="E11" s="1">
        <f>COUNTIFS('Contratos assinados '!F:F,'Direcional Expansão'!B11,'Contratos assinados '!J:J, "Assinado por ambos")</f>
        <v>0</v>
      </c>
      <c r="F11" s="1">
        <f>COUNTIFS('Contratos assinados '!F:F,'Direcional Expansão'!B11,'Contratos assinados '!J:J,"Aquisição")</f>
        <v>0</v>
      </c>
      <c r="G11" s="1">
        <f>COUNTIFS('Contratos assinados '!F:F,'Direcional Expansão'!B11,'Contratos assinados '!J:J,"Ampliação")</f>
        <v>0</v>
      </c>
      <c r="H11" s="1">
        <f>COUNTIFS('Contratos assinados '!F:F,'Direcional Expansão'!B11,'Contratos assinados '!J:J,"Assinado por proprietário")</f>
        <v>0</v>
      </c>
      <c r="I11" s="1">
        <f t="shared" si="1"/>
        <v>0</v>
      </c>
      <c r="J11" s="3" t="str">
        <f>IF(D11=0, "-", COUNTIFS('Base Lojas'!B:B, A11, 'Base Lojas'!I:I, "&gt;500000")/D11)</f>
        <v>-</v>
      </c>
      <c r="K11" s="4" t="s">
        <v>35</v>
      </c>
      <c r="L11" s="3">
        <v>0</v>
      </c>
      <c r="M11" s="13">
        <v>29870151.238606919</v>
      </c>
      <c r="N11" s="5">
        <v>232056</v>
      </c>
      <c r="O11" s="5" t="str">
        <f>_xlfn.XLOOKUP(A11,Cidades!A:A,Cidades!D:D)</f>
        <v>Maior que 200k</v>
      </c>
      <c r="P11" s="5" t="str">
        <f>_xlfn.XLOOKUP(A11,'[1]1° RAIZ'!$A:$A,'[1]1° RAIZ'!$AH:$AH)</f>
        <v>Curitiba</v>
      </c>
      <c r="Q11" s="5" t="str">
        <f>_xlfn.XLOOKUP(A11,'[1]1° RAIZ'!$A:$A,'[1]1° RAIZ'!$AE:$AE)</f>
        <v>Curitiba</v>
      </c>
      <c r="R11" s="3">
        <v>6.6032291724353869E-5</v>
      </c>
      <c r="S11" s="3">
        <v>1.152662814419303E-2</v>
      </c>
      <c r="T11" s="6">
        <v>74</v>
      </c>
      <c r="U11" s="6">
        <v>15</v>
      </c>
      <c r="V11" s="4">
        <v>26402.9936733914</v>
      </c>
      <c r="W11" s="2">
        <v>3.5680095275172858</v>
      </c>
      <c r="X11" s="2">
        <v>2.3689253106775681</v>
      </c>
      <c r="Y11" s="2">
        <v>-1.1012465012160111</v>
      </c>
      <c r="Z11" s="2">
        <v>-1.062374490150602</v>
      </c>
      <c r="AA11" s="2">
        <v>0.7290804754985637</v>
      </c>
      <c r="AB11" s="1" t="str">
        <f t="shared" si="0"/>
        <v>Expansão</v>
      </c>
      <c r="AC11" s="74" t="str">
        <f t="shared" si="2"/>
        <v>Validar</v>
      </c>
    </row>
    <row r="12" spans="1:29" x14ac:dyDescent="0.25">
      <c r="A12" s="1">
        <v>411520</v>
      </c>
      <c r="B12" s="14" t="s">
        <v>42</v>
      </c>
      <c r="C12" s="1" t="s">
        <v>31</v>
      </c>
      <c r="D12" s="1">
        <v>16</v>
      </c>
      <c r="E12" s="1">
        <f>COUNTIFS('Contratos assinados '!F:F,'Direcional Expansão'!B12,'Contratos assinados '!J:J, "Assinado por ambos")</f>
        <v>1</v>
      </c>
      <c r="F12" s="1">
        <f>COUNTIFS('Contratos assinados '!F:F,'Direcional Expansão'!B12,'Contratos assinados '!J:J,"Aquisição")</f>
        <v>0</v>
      </c>
      <c r="G12" s="1">
        <f>COUNTIFS('Contratos assinados '!F:F,'Direcional Expansão'!B12,'Contratos assinados '!J:J,"Ampliação")</f>
        <v>0</v>
      </c>
      <c r="H12" s="1">
        <f>COUNTIFS('Contratos assinados '!F:F,'Direcional Expansão'!B12,'Contratos assinados '!J:J,"Assinado por proprietário")</f>
        <v>0</v>
      </c>
      <c r="I12" s="1">
        <f t="shared" si="1"/>
        <v>1</v>
      </c>
      <c r="J12" s="3">
        <f>IF(D12=0, "-", COUNTIFS('Base Lojas'!B:B, A12, 'Base Lojas'!G:G, "&gt;500000")/D12)</f>
        <v>0.1875</v>
      </c>
      <c r="K12" s="4">
        <v>368659.02875</v>
      </c>
      <c r="L12" s="3">
        <v>8.0085143471036457E-2</v>
      </c>
      <c r="M12" s="13">
        <v>73653416.905387253</v>
      </c>
      <c r="N12" s="5">
        <v>409657</v>
      </c>
      <c r="O12" s="5" t="str">
        <f>_xlfn.XLOOKUP(A12,Cidades!A:A,Cidades!D:D)</f>
        <v>Maior que 200k</v>
      </c>
      <c r="P12" s="5" t="str">
        <f>_xlfn.XLOOKUP(A12,'[1]1° RAIZ'!$A:$A,'[1]1° RAIZ'!$AH:$AH)</f>
        <v>Maringá</v>
      </c>
      <c r="Q12" s="5" t="str">
        <f>_xlfn.XLOOKUP(A12,'[1]1° RAIZ'!$A:$A,'[1]1° RAIZ'!$AE:$AE)</f>
        <v>Maringá</v>
      </c>
      <c r="R12" s="3">
        <v>1.061414730464683E-4</v>
      </c>
      <c r="S12" s="3">
        <v>1.493678407664034E-2</v>
      </c>
      <c r="T12" s="6">
        <v>152</v>
      </c>
      <c r="U12" s="6">
        <v>11</v>
      </c>
      <c r="V12" s="4">
        <v>59294.0876435014</v>
      </c>
      <c r="W12" s="2">
        <v>5.7430176327599467</v>
      </c>
      <c r="X12" s="2">
        <v>4.2750995513935584</v>
      </c>
      <c r="Y12" s="2">
        <v>8.824413663035606E-2</v>
      </c>
      <c r="Z12" s="2">
        <v>-0.1089603546803042</v>
      </c>
      <c r="AA12" s="2">
        <v>1.8209409537664969</v>
      </c>
      <c r="AB12" s="1" t="str">
        <f t="shared" si="0"/>
        <v>Performance</v>
      </c>
      <c r="AC12" s="74" t="str">
        <f t="shared" si="2"/>
        <v>Oportunidade</v>
      </c>
    </row>
    <row r="13" spans="1:29" x14ac:dyDescent="0.25">
      <c r="A13" s="1">
        <v>421660</v>
      </c>
      <c r="B13" s="1" t="s">
        <v>43</v>
      </c>
      <c r="C13" s="1" t="s">
        <v>33</v>
      </c>
      <c r="D13" s="1">
        <v>7</v>
      </c>
      <c r="E13" s="1">
        <f>COUNTIFS('Contratos assinados '!F:F,'Direcional Expansão'!B13,'Contratos assinados '!J:J, "Assinado por ambos")</f>
        <v>1</v>
      </c>
      <c r="F13" s="1">
        <f>COUNTIFS('Contratos assinados '!F:F,'Direcional Expansão'!B13,'Contratos assinados '!J:J,"Aquisição")</f>
        <v>0</v>
      </c>
      <c r="G13" s="1">
        <f>COUNTIFS('Contratos assinados '!F:F,'Direcional Expansão'!B13,'Contratos assinados '!J:J,"Ampliação")</f>
        <v>0</v>
      </c>
      <c r="H13" s="1">
        <f>COUNTIFS('Contratos assinados '!F:F,'Direcional Expansão'!B13,'Contratos assinados '!J:J,"Assinado por proprietário")</f>
        <v>0</v>
      </c>
      <c r="I13" s="1">
        <f t="shared" si="1"/>
        <v>1</v>
      </c>
      <c r="J13" s="3">
        <f>IF(D13=0, "-", COUNTIFS('Base Lojas'!B:B, A13, 'Base Lojas'!G:G, "&gt;500000")/D13)</f>
        <v>0.42857142857142855</v>
      </c>
      <c r="K13" s="4">
        <v>477121.92857142852</v>
      </c>
      <c r="L13" s="3">
        <v>5.8758648666653542E-2</v>
      </c>
      <c r="M13" s="13">
        <v>56840202.689947478</v>
      </c>
      <c r="N13" s="5">
        <v>270295</v>
      </c>
      <c r="O13" s="5" t="str">
        <f>_xlfn.XLOOKUP(A13,Cidades!A:A,Cidades!D:D)</f>
        <v>Maior que 200k</v>
      </c>
      <c r="P13" s="5" t="str">
        <f>_xlfn.XLOOKUP(A13,'[1]1° RAIZ'!$A:$A,'[1]1° RAIZ'!$AH:$AH)</f>
        <v>Florianópolis</v>
      </c>
      <c r="Q13" s="5" t="str">
        <f>_xlfn.XLOOKUP(A13,'[1]1° RAIZ'!$A:$A,'[1]1° RAIZ'!$AE:$AE)</f>
        <v>Florianópolis</v>
      </c>
      <c r="R13" s="3">
        <v>1.9414248190751101E-4</v>
      </c>
      <c r="S13" s="3">
        <v>2.1606297214683101E-2</v>
      </c>
      <c r="T13" s="6">
        <v>100</v>
      </c>
      <c r="U13" s="6">
        <v>10</v>
      </c>
      <c r="V13" s="4">
        <v>52385.160913856402</v>
      </c>
      <c r="W13" s="2">
        <v>5.4429225551555263</v>
      </c>
      <c r="X13" s="2">
        <v>3.0875135838861292</v>
      </c>
      <c r="Y13" s="2">
        <v>0.3945551692414031</v>
      </c>
      <c r="Z13" s="2">
        <v>-0.53957272044081095</v>
      </c>
      <c r="AA13" s="2">
        <v>1.310102058143372</v>
      </c>
      <c r="AB13" s="1" t="str">
        <f t="shared" si="0"/>
        <v>Performance</v>
      </c>
      <c r="AC13" s="74" t="str">
        <f t="shared" si="2"/>
        <v>Validar</v>
      </c>
    </row>
    <row r="14" spans="1:29" x14ac:dyDescent="0.25">
      <c r="A14" s="1">
        <v>410940</v>
      </c>
      <c r="B14" s="1" t="s">
        <v>44</v>
      </c>
      <c r="C14" s="1" t="s">
        <v>31</v>
      </c>
      <c r="D14" s="1">
        <v>2</v>
      </c>
      <c r="E14" s="1">
        <f>COUNTIFS('Contratos assinados '!F:F,'Direcional Expansão'!B14,'Contratos assinados '!J:J, "Assinado por ambos")</f>
        <v>1</v>
      </c>
      <c r="F14" s="1">
        <f>COUNTIFS('Contratos assinados '!F:F,'Direcional Expansão'!B14,'Contratos assinados '!J:J,"Aquisição")</f>
        <v>0</v>
      </c>
      <c r="G14" s="1">
        <f>COUNTIFS('Contratos assinados '!F:F,'Direcional Expansão'!B14,'Contratos assinados '!J:J,"Ampliação")</f>
        <v>0</v>
      </c>
      <c r="H14" s="1">
        <f>COUNTIFS('Contratos assinados '!F:F,'Direcional Expansão'!B14,'Contratos assinados '!J:J,"Assinado por proprietário")</f>
        <v>0</v>
      </c>
      <c r="I14" s="1">
        <f t="shared" si="1"/>
        <v>1</v>
      </c>
      <c r="J14" s="3">
        <f>IF(D14=0, "-", COUNTIFS('Base Lojas'!B:B, A14, 'Base Lojas'!I:I, "&gt;500000")/D14)</f>
        <v>0.5</v>
      </c>
      <c r="K14" s="4">
        <v>516079.90499999997</v>
      </c>
      <c r="L14" s="3">
        <v>4.2569286375958228E-2</v>
      </c>
      <c r="M14" s="13">
        <v>24246584.753249019</v>
      </c>
      <c r="N14" s="5">
        <v>182093</v>
      </c>
      <c r="O14" s="5" t="str">
        <f>_xlfn.XLOOKUP(A14,Cidades!A:A,Cidades!D:D)</f>
        <v>Entre 150k e 200k</v>
      </c>
      <c r="P14" s="5" t="str">
        <f>_xlfn.XLOOKUP(A14,'[1]1° RAIZ'!$A:$A,'[1]1° RAIZ'!$AH:$AH)</f>
        <v>Guarapuava</v>
      </c>
      <c r="Q14" s="5" t="str">
        <f>_xlfn.XLOOKUP(A14,'[1]1° RAIZ'!$A:$A,'[1]1° RAIZ'!$AE:$AE)</f>
        <v>Guarapuava</v>
      </c>
      <c r="R14" s="3">
        <v>6.4634999366637301E-5</v>
      </c>
      <c r="S14" s="3">
        <v>1.0953216318777549E-2</v>
      </c>
      <c r="T14" s="6">
        <v>65</v>
      </c>
      <c r="U14" s="6">
        <v>10</v>
      </c>
      <c r="V14" s="4">
        <v>49171.471323430698</v>
      </c>
      <c r="W14" s="2">
        <v>3.8716270081722328</v>
      </c>
      <c r="X14" s="2">
        <v>1.8233472796979731</v>
      </c>
      <c r="Y14" s="2">
        <v>-0.4232746678411391</v>
      </c>
      <c r="Z14" s="2">
        <v>-0.45826001329974481</v>
      </c>
      <c r="AA14" s="2">
        <v>0.66328436120774181</v>
      </c>
      <c r="AB14" s="1" t="str">
        <f t="shared" si="0"/>
        <v>Expansão</v>
      </c>
      <c r="AC14" s="74" t="str">
        <f t="shared" si="2"/>
        <v>Oportunidade</v>
      </c>
    </row>
    <row r="15" spans="1:29" x14ac:dyDescent="0.25">
      <c r="A15" s="1">
        <v>420820</v>
      </c>
      <c r="B15" s="1" t="s">
        <v>45</v>
      </c>
      <c r="C15" s="1" t="s">
        <v>33</v>
      </c>
      <c r="D15" s="1">
        <v>8</v>
      </c>
      <c r="E15" s="1">
        <f>COUNTIFS('Contratos assinados '!F:F,'Direcional Expansão'!B15,'Contratos assinados '!J:J, "Assinado por ambos")</f>
        <v>0</v>
      </c>
      <c r="F15" s="1">
        <f>COUNTIFS('Contratos assinados '!F:F,'Direcional Expansão'!B15,'Contratos assinados '!J:J,"Aquisição")</f>
        <v>0</v>
      </c>
      <c r="G15" s="1">
        <f>COUNTIFS('Contratos assinados '!F:F,'Direcional Expansão'!B15,'Contratos assinados '!J:J,"Ampliação")</f>
        <v>1</v>
      </c>
      <c r="H15" s="1">
        <f>COUNTIFS('Contratos assinados '!F:F,'Direcional Expansão'!B15,'Contratos assinados '!J:J,"Assinado por proprietário")</f>
        <v>0</v>
      </c>
      <c r="I15" s="1">
        <f t="shared" si="1"/>
        <v>1</v>
      </c>
      <c r="J15" s="3">
        <f>IF(D15=0, "-", COUNTIFS('Base Lojas'!B:B, A15, 'Base Lojas'!I:I, "&gt;500000")/D15)</f>
        <v>0.75</v>
      </c>
      <c r="K15" s="4">
        <v>639106.45000000007</v>
      </c>
      <c r="L15" s="3">
        <v>0.1015486327384973</v>
      </c>
      <c r="M15" s="13">
        <v>50348798.030263454</v>
      </c>
      <c r="N15" s="5">
        <v>264054</v>
      </c>
      <c r="O15" s="5" t="str">
        <f>_xlfn.XLOOKUP(A15,Cidades!A:A,Cidades!D:D)</f>
        <v>Maior que 200k</v>
      </c>
      <c r="P15" s="5" t="str">
        <f>_xlfn.XLOOKUP(A15,'[1]1° RAIZ'!$A:$A,'[1]1° RAIZ'!$AH:$AH)</f>
        <v>Itajaí</v>
      </c>
      <c r="Q15" s="5" t="str">
        <f>_xlfn.XLOOKUP(A15,'[1]1° RAIZ'!$A:$A,'[1]1° RAIZ'!$AE:$AE)</f>
        <v>Blumenau</v>
      </c>
      <c r="R15" s="3">
        <v>2.8439154894389858E-4</v>
      </c>
      <c r="S15" s="3">
        <v>2.728601279607434E-2</v>
      </c>
      <c r="T15" s="6">
        <v>105</v>
      </c>
      <c r="U15" s="6">
        <v>9</v>
      </c>
      <c r="V15" s="4">
        <v>181166.22855394901</v>
      </c>
      <c r="W15" s="2">
        <v>5.0486227261631553</v>
      </c>
      <c r="X15" s="2">
        <v>2.9610386696233122</v>
      </c>
      <c r="Y15" s="2">
        <v>1.757511174729611</v>
      </c>
      <c r="Z15" s="2">
        <v>1.4836989053236169</v>
      </c>
      <c r="AA15" s="2">
        <v>1.6834054888012571</v>
      </c>
      <c r="AB15" s="1" t="str">
        <f t="shared" si="0"/>
        <v>Expansão</v>
      </c>
      <c r="AC15" s="74" t="str">
        <f t="shared" si="2"/>
        <v>Oportunidade</v>
      </c>
    </row>
    <row r="16" spans="1:29" x14ac:dyDescent="0.25">
      <c r="A16" s="1">
        <v>420420</v>
      </c>
      <c r="B16" s="14" t="s">
        <v>46</v>
      </c>
      <c r="C16" s="1" t="s">
        <v>33</v>
      </c>
      <c r="D16" s="1">
        <v>7</v>
      </c>
      <c r="E16" s="1">
        <f>COUNTIFS('Contratos assinados '!F:F,'Direcional Expansão'!B16,'Contratos assinados '!J:J, "Assinado por ambos")</f>
        <v>0</v>
      </c>
      <c r="F16" s="1">
        <f>COUNTIFS('Contratos assinados '!F:F,'Direcional Expansão'!B16,'Contratos assinados '!J:J,"Aquisição")</f>
        <v>0</v>
      </c>
      <c r="G16" s="1">
        <f>COUNTIFS('Contratos assinados '!F:F,'Direcional Expansão'!B16,'Contratos assinados '!J:J,"Ampliação")</f>
        <v>0</v>
      </c>
      <c r="H16" s="1">
        <f>COUNTIFS('Contratos assinados '!F:F,'Direcional Expansão'!B16,'Contratos assinados '!J:J,"Assinado por proprietário")</f>
        <v>0</v>
      </c>
      <c r="I16" s="1">
        <f t="shared" si="1"/>
        <v>0</v>
      </c>
      <c r="J16" s="3">
        <f>IF(D16=0, "-", COUNTIFS('Base Lojas'!B:B, A16, 'Base Lojas'!I:I, "&gt;500000")/D16)</f>
        <v>0.5714285714285714</v>
      </c>
      <c r="K16" s="4">
        <v>501567.46857142856</v>
      </c>
      <c r="L16" s="3">
        <v>7.9815749107362402E-2</v>
      </c>
      <c r="M16" s="13">
        <v>43988464.924100287</v>
      </c>
      <c r="N16" s="5">
        <v>254781</v>
      </c>
      <c r="O16" s="5" t="str">
        <f>_xlfn.XLOOKUP(A16,Cidades!A:A,Cidades!D:D)</f>
        <v>Maior que 200k</v>
      </c>
      <c r="P16" s="5" t="str">
        <f>_xlfn.XLOOKUP(A16,'[1]1° RAIZ'!$A:$A,'[1]1° RAIZ'!$AH:$AH)</f>
        <v>Chapecó</v>
      </c>
      <c r="Q16" s="5" t="str">
        <f>_xlfn.XLOOKUP(A16,'[1]1° RAIZ'!$A:$A,'[1]1° RAIZ'!$AE:$AE)</f>
        <v>Chapecó</v>
      </c>
      <c r="R16" s="3">
        <v>2.5540502876030929E-4</v>
      </c>
      <c r="S16" s="3">
        <v>2.501592045020096E-2</v>
      </c>
      <c r="T16" s="6">
        <v>100</v>
      </c>
      <c r="U16" s="6">
        <v>9</v>
      </c>
      <c r="V16" s="4">
        <v>54201.449080440201</v>
      </c>
      <c r="W16" s="2">
        <v>4.9208035243634383</v>
      </c>
      <c r="X16" s="2">
        <v>2.7357130405252441</v>
      </c>
      <c r="Y16" s="2">
        <v>0.40195739657411839</v>
      </c>
      <c r="Z16" s="2">
        <v>-0.57833914071475545</v>
      </c>
      <c r="AA16" s="2">
        <v>1.156917080989958</v>
      </c>
      <c r="AB16" s="1" t="str">
        <f t="shared" si="0"/>
        <v>Expansão</v>
      </c>
      <c r="AC16" s="74" t="str">
        <f t="shared" si="2"/>
        <v>Oportunidade</v>
      </c>
    </row>
    <row r="17" spans="1:29" x14ac:dyDescent="0.25">
      <c r="A17" s="1">
        <v>420890</v>
      </c>
      <c r="B17" s="1" t="s">
        <v>47</v>
      </c>
      <c r="C17" s="1" t="s">
        <v>33</v>
      </c>
      <c r="D17" s="1">
        <v>3</v>
      </c>
      <c r="E17" s="1">
        <f>COUNTIFS('Contratos assinados '!F:F,'Direcional Expansão'!B17,'Contratos assinados '!J:J, "Assinado por ambos")</f>
        <v>0</v>
      </c>
      <c r="F17" s="1">
        <f>COUNTIFS('Contratos assinados '!F:F,'Direcional Expansão'!B17,'Contratos assinados '!J:J,"Aquisição")</f>
        <v>0</v>
      </c>
      <c r="G17" s="1">
        <f>COUNTIFS('Contratos assinados '!F:F,'Direcional Expansão'!B17,'Contratos assinados '!J:J,"Ampliação")</f>
        <v>0</v>
      </c>
      <c r="H17" s="1">
        <f>COUNTIFS('Contratos assinados '!F:F,'Direcional Expansão'!B17,'Contratos assinados '!J:J,"Assinado por proprietário")</f>
        <v>0</v>
      </c>
      <c r="I17" s="1">
        <f t="shared" si="1"/>
        <v>0</v>
      </c>
      <c r="J17" s="3">
        <f>IF(D17=0, "-", COUNTIFS('Base Lojas'!B:B, A17, 'Base Lojas'!G:G, "&gt;500000")/D17)</f>
        <v>0.33333333333333331</v>
      </c>
      <c r="K17" s="4">
        <v>459276.87333333335</v>
      </c>
      <c r="L17" s="3">
        <v>4.0100084111069509E-2</v>
      </c>
      <c r="M17" s="13">
        <v>34359793.764613427</v>
      </c>
      <c r="N17" s="5">
        <v>182660</v>
      </c>
      <c r="O17" s="5" t="str">
        <f>_xlfn.XLOOKUP(A17,Cidades!A:A,Cidades!D:D)</f>
        <v>Entre 150k e 200k</v>
      </c>
      <c r="P17" s="5" t="str">
        <f>_xlfn.XLOOKUP(A17,'[1]1° RAIZ'!$A:$A,'[1]1° RAIZ'!$AH:$AH)</f>
        <v>Joinville</v>
      </c>
      <c r="Q17" s="5" t="str">
        <f>_xlfn.XLOOKUP(A17,'[1]1° RAIZ'!$A:$A,'[1]1° RAIZ'!$AE:$AE)</f>
        <v>Joinville</v>
      </c>
      <c r="R17" s="3">
        <v>1.8894934214071181E-4</v>
      </c>
      <c r="S17" s="3">
        <v>1.9594958247979081E-2</v>
      </c>
      <c r="T17" s="6">
        <v>92</v>
      </c>
      <c r="U17" s="6">
        <v>9</v>
      </c>
      <c r="V17" s="4">
        <v>67610.973946771497</v>
      </c>
      <c r="W17" s="2">
        <v>5.4838697995286232</v>
      </c>
      <c r="X17" s="2">
        <v>2.3618350540780071</v>
      </c>
      <c r="Y17" s="2">
        <v>0.74617974702234136</v>
      </c>
      <c r="Z17" s="2">
        <v>-0.3812676329632812</v>
      </c>
      <c r="AA17" s="2">
        <v>1.0697354660703029</v>
      </c>
      <c r="AB17" s="1" t="str">
        <f t="shared" si="0"/>
        <v>Performance</v>
      </c>
      <c r="AC17" s="74" t="str">
        <f t="shared" si="2"/>
        <v>Validar</v>
      </c>
    </row>
    <row r="18" spans="1:29" x14ac:dyDescent="0.25">
      <c r="A18" s="1">
        <v>410180</v>
      </c>
      <c r="B18" s="1" t="s">
        <v>48</v>
      </c>
      <c r="C18" s="1" t="s">
        <v>31</v>
      </c>
      <c r="D18" s="1">
        <v>1</v>
      </c>
      <c r="E18" s="1">
        <f>COUNTIFS('Contratos assinados '!F:F,'Direcional Expansão'!B18,'Contratos assinados '!J:J, "Assinado por ambos")</f>
        <v>0</v>
      </c>
      <c r="F18" s="1">
        <f>COUNTIFS('Contratos assinados '!F:F,'Direcional Expansão'!B18,'Contratos assinados '!J:J,"Aquisição")</f>
        <v>0</v>
      </c>
      <c r="G18" s="1">
        <f>COUNTIFS('Contratos assinados '!F:F,'Direcional Expansão'!B18,'Contratos assinados '!J:J,"Ampliação")</f>
        <v>0</v>
      </c>
      <c r="H18" s="1">
        <f>COUNTIFS('Contratos assinados '!F:F,'Direcional Expansão'!B18,'Contratos assinados '!J:J,"Assinado por proprietário")</f>
        <v>0</v>
      </c>
      <c r="I18" s="1">
        <f t="shared" si="1"/>
        <v>0</v>
      </c>
      <c r="J18" s="3">
        <f>IF(D18=0, "-", COUNTIFS('Base Lojas'!B:B, A18, 'Base Lojas'!I:I, "&gt;500000")/D18)</f>
        <v>1</v>
      </c>
      <c r="K18" s="4">
        <v>511004.74</v>
      </c>
      <c r="L18" s="3">
        <v>2.4332456494421579E-2</v>
      </c>
      <c r="M18" s="13">
        <v>21000951.55280159</v>
      </c>
      <c r="N18" s="5">
        <v>151666</v>
      </c>
      <c r="O18" s="5" t="str">
        <f>_xlfn.XLOOKUP(A18,Cidades!A:A,Cidades!D:D)</f>
        <v>Entre 150k e 200k</v>
      </c>
      <c r="P18" s="5" t="str">
        <f>_xlfn.XLOOKUP(A18,'[1]1° RAIZ'!$A:$A,'[1]1° RAIZ'!$AH:$AH)</f>
        <v>Curitiba</v>
      </c>
      <c r="Q18" s="5" t="str">
        <f>_xlfn.XLOOKUP(A18,'[1]1° RAIZ'!$A:$A,'[1]1° RAIZ'!$AE:$AE)</f>
        <v>Curitiba</v>
      </c>
      <c r="R18" s="3">
        <v>1.8697202257843111E-4</v>
      </c>
      <c r="S18" s="3">
        <v>2.2555881911077821E-2</v>
      </c>
      <c r="T18" s="6">
        <v>40</v>
      </c>
      <c r="U18" s="6">
        <v>9</v>
      </c>
      <c r="V18" s="4">
        <v>174727.79866483601</v>
      </c>
      <c r="W18" s="2">
        <v>4.2958383432409688</v>
      </c>
      <c r="X18" s="2">
        <v>1.529790796731552</v>
      </c>
      <c r="Y18" s="2">
        <v>1.422798706945648</v>
      </c>
      <c r="Z18" s="2">
        <v>1.2175216277139571</v>
      </c>
      <c r="AA18" s="2">
        <v>0.99529998863245217</v>
      </c>
      <c r="AB18" s="1" t="str">
        <f t="shared" si="0"/>
        <v>Expansão</v>
      </c>
      <c r="AC18" s="74" t="str">
        <f t="shared" si="2"/>
        <v>Validar</v>
      </c>
    </row>
    <row r="19" spans="1:29" x14ac:dyDescent="0.25">
      <c r="A19" s="1">
        <v>421190</v>
      </c>
      <c r="B19" s="1" t="s">
        <v>49</v>
      </c>
      <c r="C19" s="1" t="s">
        <v>33</v>
      </c>
      <c r="D19" s="1">
        <v>5</v>
      </c>
      <c r="E19" s="1">
        <f>COUNTIFS('Contratos assinados '!F:F,'Direcional Expansão'!B19,'Contratos assinados '!J:J, "Assinado por ambos")</f>
        <v>1</v>
      </c>
      <c r="F19" s="1">
        <f>COUNTIFS('Contratos assinados '!F:F,'Direcional Expansão'!B19,'Contratos assinados '!J:J,"Aquisição")</f>
        <v>0</v>
      </c>
      <c r="G19" s="1">
        <f>COUNTIFS('Contratos assinados '!F:F,'Direcional Expansão'!B19,'Contratos assinados '!J:J,"Ampliação")</f>
        <v>0</v>
      </c>
      <c r="H19" s="1">
        <f>COUNTIFS('Contratos assinados '!F:F,'Direcional Expansão'!B19,'Contratos assinados '!J:J,"Assinado por proprietário")</f>
        <v>0</v>
      </c>
      <c r="I19" s="1">
        <f t="shared" si="1"/>
        <v>1</v>
      </c>
      <c r="J19" s="3">
        <f>IF(D19=0, "-", COUNTIFS('Base Lojas'!B:B, A19, 'Base Lojas'!G:G, "&gt;500000")/D19)</f>
        <v>0.4</v>
      </c>
      <c r="K19" s="4">
        <v>493436.90599999996</v>
      </c>
      <c r="L19" s="3">
        <v>6.4238481714268075E-2</v>
      </c>
      <c r="M19" s="13">
        <v>38406644.493467391</v>
      </c>
      <c r="N19" s="5">
        <v>222598</v>
      </c>
      <c r="O19" s="5" t="str">
        <f>_xlfn.XLOOKUP(A19,Cidades!A:A,Cidades!D:D)</f>
        <v>Maior que 200k</v>
      </c>
      <c r="P19" s="5" t="str">
        <f>_xlfn.XLOOKUP(A19,'[1]1° RAIZ'!$A:$A,'[1]1° RAIZ'!$AH:$AH)</f>
        <v>Florianópolis</v>
      </c>
      <c r="Q19" s="5" t="str">
        <f>_xlfn.XLOOKUP(A19,'[1]1° RAIZ'!$A:$A,'[1]1° RAIZ'!$AE:$AE)</f>
        <v>Florianópolis</v>
      </c>
      <c r="R19" s="3">
        <v>3.7927328632544562E-4</v>
      </c>
      <c r="S19" s="3">
        <v>3.7769510136694613E-2</v>
      </c>
      <c r="T19" s="6">
        <v>76</v>
      </c>
      <c r="U19" s="6">
        <v>9</v>
      </c>
      <c r="V19" s="4">
        <v>36199.947750265601</v>
      </c>
      <c r="W19" s="2">
        <v>4.2944095002423914</v>
      </c>
      <c r="X19" s="2">
        <v>2.2931288461597998</v>
      </c>
      <c r="Y19" s="2">
        <v>0.30369951295331488</v>
      </c>
      <c r="Z19" s="2">
        <v>-1.245116054365053</v>
      </c>
      <c r="AA19" s="2">
        <v>0.87816468291153194</v>
      </c>
      <c r="AB19" s="1" t="str">
        <f t="shared" si="0"/>
        <v>Performance</v>
      </c>
      <c r="AC19" s="74" t="str">
        <f t="shared" si="2"/>
        <v>Validar</v>
      </c>
    </row>
    <row r="20" spans="1:29" x14ac:dyDescent="0.25">
      <c r="A20" s="1">
        <v>411820</v>
      </c>
      <c r="B20" s="1" t="s">
        <v>50</v>
      </c>
      <c r="C20" s="1" t="s">
        <v>31</v>
      </c>
      <c r="D20" s="1">
        <v>0</v>
      </c>
      <c r="E20" s="1">
        <f>COUNTIFS('Contratos assinados '!F:F,'Direcional Expansão'!B20,'Contratos assinados '!J:J, "Assinado por ambos")</f>
        <v>0</v>
      </c>
      <c r="F20" s="1">
        <f>COUNTIFS('Contratos assinados '!F:F,'Direcional Expansão'!B20,'Contratos assinados '!J:J,"Aquisição")</f>
        <v>0</v>
      </c>
      <c r="G20" s="1">
        <f>COUNTIFS('Contratos assinados '!F:F,'Direcional Expansão'!B20,'Contratos assinados '!J:J,"Ampliação")</f>
        <v>0</v>
      </c>
      <c r="H20" s="1">
        <f>COUNTIFS('Contratos assinados '!F:F,'Direcional Expansão'!B20,'Contratos assinados '!J:J,"Assinado por proprietário")</f>
        <v>0</v>
      </c>
      <c r="I20" s="1">
        <f t="shared" si="1"/>
        <v>0</v>
      </c>
      <c r="J20" s="3" t="str">
        <f>IF(D20=0, "-", COUNTIFS('Base Lojas'!B:B, A20, 'Base Lojas'!I:I, "&gt;500000")/D20)</f>
        <v>-</v>
      </c>
      <c r="K20" s="4" t="s">
        <v>35</v>
      </c>
      <c r="L20" s="3">
        <v>0</v>
      </c>
      <c r="M20" s="13">
        <v>19242219.088712461</v>
      </c>
      <c r="N20" s="5">
        <v>145829</v>
      </c>
      <c r="O20" s="5" t="str">
        <f>_xlfn.XLOOKUP(A20,Cidades!A:A,Cidades!D:D)</f>
        <v>Entre 100k e 150k</v>
      </c>
      <c r="P20" s="5" t="str">
        <f>_xlfn.XLOOKUP(A20,'[1]1° RAIZ'!$A:$A,'[1]1° RAIZ'!$AH:$AH)</f>
        <v>Paranaguá</v>
      </c>
      <c r="Q20" s="5" t="str">
        <f>_xlfn.XLOOKUP(A20,'[1]1° RAIZ'!$A:$A,'[1]1° RAIZ'!$AE:$AE)</f>
        <v>Curitiba</v>
      </c>
      <c r="R20" s="3">
        <v>2.8951944538309069E-5</v>
      </c>
      <c r="S20" s="3">
        <v>8.2289960072665647E-3</v>
      </c>
      <c r="T20" s="6">
        <v>42</v>
      </c>
      <c r="U20" s="6">
        <v>9</v>
      </c>
      <c r="V20" s="4">
        <v>102167.39424593499</v>
      </c>
      <c r="W20" s="2">
        <v>4.1460404303603822</v>
      </c>
      <c r="X20" s="2">
        <v>1.432687701600079</v>
      </c>
      <c r="Y20" s="2">
        <v>0.24780077534547021</v>
      </c>
      <c r="Z20" s="2">
        <v>0.33226946940146529</v>
      </c>
      <c r="AA20" s="2">
        <v>0.68375400983732249</v>
      </c>
      <c r="AB20" s="1" t="str">
        <f t="shared" si="0"/>
        <v>Expansão</v>
      </c>
      <c r="AC20" s="74" t="str">
        <f t="shared" si="2"/>
        <v>Oportunidade</v>
      </c>
    </row>
    <row r="21" spans="1:29" x14ac:dyDescent="0.25">
      <c r="A21" s="1">
        <v>410420</v>
      </c>
      <c r="B21" s="1" t="s">
        <v>51</v>
      </c>
      <c r="C21" s="1" t="s">
        <v>31</v>
      </c>
      <c r="D21" s="1">
        <v>1</v>
      </c>
      <c r="E21" s="1">
        <f>COUNTIFS('Contratos assinados '!F:F,'Direcional Expansão'!B21,'Contratos assinados '!J:J, "Assinado por ambos")</f>
        <v>0</v>
      </c>
      <c r="F21" s="1">
        <f>COUNTIFS('Contratos assinados '!F:F,'Direcional Expansão'!B21,'Contratos assinados '!J:J,"Aquisição")</f>
        <v>0</v>
      </c>
      <c r="G21" s="1">
        <f>COUNTIFS('Contratos assinados '!F:F,'Direcional Expansão'!B21,'Contratos assinados '!J:J,"Ampliação")</f>
        <v>0</v>
      </c>
      <c r="H21" s="1">
        <f>COUNTIFS('Contratos assinados '!F:F,'Direcional Expansão'!B21,'Contratos assinados '!J:J,"Assinado por proprietário")</f>
        <v>0</v>
      </c>
      <c r="I21" s="1">
        <f t="shared" si="1"/>
        <v>0</v>
      </c>
      <c r="J21" s="3">
        <f>IF(D21=0, "-", COUNTIFS('Base Lojas'!B:B, A21, 'Base Lojas'!G:G, "&gt;500000")/D21)</f>
        <v>0</v>
      </c>
      <c r="K21" s="4">
        <v>301953.03000000003</v>
      </c>
      <c r="L21" s="3">
        <v>1.5641302319560769E-2</v>
      </c>
      <c r="M21" s="13">
        <v>19304852.232309472</v>
      </c>
      <c r="N21" s="5">
        <v>136327</v>
      </c>
      <c r="O21" s="5" t="str">
        <f>_xlfn.XLOOKUP(A21,Cidades!A:A,Cidades!D:D)</f>
        <v>Entre 100k e 150k</v>
      </c>
      <c r="P21" s="5" t="str">
        <f>_xlfn.XLOOKUP(A21,'[1]1° RAIZ'!$A:$A,'[1]1° RAIZ'!$AH:$AH)</f>
        <v>Curitiba</v>
      </c>
      <c r="Q21" s="5" t="str">
        <f>_xlfn.XLOOKUP(A21,'[1]1° RAIZ'!$A:$A,'[1]1° RAIZ'!$AE:$AE)</f>
        <v>Curitiba</v>
      </c>
      <c r="R21" s="3">
        <v>1.4896606408619121E-4</v>
      </c>
      <c r="S21" s="3">
        <v>1.998373980191492E-2</v>
      </c>
      <c r="T21" s="6">
        <v>43</v>
      </c>
      <c r="U21" s="6">
        <v>9</v>
      </c>
      <c r="V21" s="4">
        <v>44646.151588966401</v>
      </c>
      <c r="W21" s="2">
        <v>3.83734735547274</v>
      </c>
      <c r="X21" s="2">
        <v>1.3776874528821761</v>
      </c>
      <c r="Y21" s="2">
        <v>-0.16186840995127619</v>
      </c>
      <c r="Z21" s="2">
        <v>-0.82874599662360471</v>
      </c>
      <c r="AA21" s="2">
        <v>0.46881748755243818</v>
      </c>
      <c r="AB21" s="1" t="str">
        <f t="shared" si="0"/>
        <v>Performance</v>
      </c>
      <c r="AC21" s="74" t="str">
        <f t="shared" si="2"/>
        <v>Validar</v>
      </c>
    </row>
    <row r="22" spans="1:29" x14ac:dyDescent="0.25">
      <c r="A22" s="1">
        <v>410830</v>
      </c>
      <c r="B22" s="1" t="s">
        <v>52</v>
      </c>
      <c r="C22" s="1" t="s">
        <v>31</v>
      </c>
      <c r="D22" s="1">
        <v>10</v>
      </c>
      <c r="E22" s="1">
        <f>COUNTIFS('Contratos assinados '!F:F,'Direcional Expansão'!B22,'Contratos assinados '!J:J, "Assinado por ambos")</f>
        <v>0</v>
      </c>
      <c r="F22" s="1">
        <f>COUNTIFS('Contratos assinados '!F:F,'Direcional Expansão'!B22,'Contratos assinados '!J:J,"Aquisição")</f>
        <v>0</v>
      </c>
      <c r="G22" s="1">
        <f>COUNTIFS('Contratos assinados '!F:F,'Direcional Expansão'!B22,'Contratos assinados '!J:J,"Ampliação")</f>
        <v>0</v>
      </c>
      <c r="H22" s="1">
        <f>COUNTIFS('Contratos assinados '!F:F,'Direcional Expansão'!B22,'Contratos assinados '!J:J,"Assinado por proprietário")</f>
        <v>0</v>
      </c>
      <c r="I22" s="1">
        <f t="shared" si="1"/>
        <v>0</v>
      </c>
      <c r="J22" s="3">
        <f>IF(D22=0, "-", COUNTIFS('Base Lojas'!B:B, A22, 'Base Lojas'!G:G, "&gt;500000")/D22)</f>
        <v>0.3</v>
      </c>
      <c r="K22" s="4">
        <v>452232.30999999994</v>
      </c>
      <c r="L22" s="3">
        <v>0.11863705691003119</v>
      </c>
      <c r="M22" s="13">
        <v>38118975.788732827</v>
      </c>
      <c r="N22" s="5">
        <v>285415</v>
      </c>
      <c r="O22" s="5" t="str">
        <f>_xlfn.XLOOKUP(A22,Cidades!A:A,Cidades!D:D)</f>
        <v>Maior que 200k</v>
      </c>
      <c r="P22" s="5" t="str">
        <f>_xlfn.XLOOKUP(A22,'[1]1° RAIZ'!$A:$A,'[1]1° RAIZ'!$AH:$AH)</f>
        <v>Foz do Iguaçu</v>
      </c>
      <c r="Q22" s="5" t="str">
        <f>_xlfn.XLOOKUP(A22,'[1]1° RAIZ'!$A:$A,'[1]1° RAIZ'!$AE:$AE)</f>
        <v>Cascavel</v>
      </c>
      <c r="R22" s="3">
        <v>8.3772374482689037E-5</v>
      </c>
      <c r="S22" s="3">
        <v>1.200841321172175E-2</v>
      </c>
      <c r="T22" s="6">
        <v>145</v>
      </c>
      <c r="U22" s="6">
        <v>8</v>
      </c>
      <c r="V22" s="4">
        <v>71722.667867923796</v>
      </c>
      <c r="W22" s="2">
        <v>4.2109551082520218</v>
      </c>
      <c r="X22" s="2">
        <v>2.940741577748001</v>
      </c>
      <c r="Y22" s="2">
        <v>-0.18157163402377349</v>
      </c>
      <c r="Z22" s="2">
        <v>0.22555935133591579</v>
      </c>
      <c r="AA22" s="2">
        <v>1.2520177435464901</v>
      </c>
      <c r="AB22" s="1" t="str">
        <f t="shared" si="0"/>
        <v>Performance</v>
      </c>
      <c r="AC22" s="74" t="str">
        <f t="shared" si="2"/>
        <v>Oportunidade</v>
      </c>
    </row>
    <row r="23" spans="1:29" x14ac:dyDescent="0.25">
      <c r="A23" s="1">
        <v>410765</v>
      </c>
      <c r="B23" s="1" t="s">
        <v>53</v>
      </c>
      <c r="C23" s="1" t="s">
        <v>31</v>
      </c>
      <c r="D23" s="1">
        <v>1</v>
      </c>
      <c r="E23" s="1">
        <f>COUNTIFS('Contratos assinados '!F:F,'Direcional Expansão'!B23,'Contratos assinados '!J:J, "Assinado por ambos")</f>
        <v>0</v>
      </c>
      <c r="F23" s="1">
        <f>COUNTIFS('Contratos assinados '!F:F,'Direcional Expansão'!B23,'Contratos assinados '!J:J,"Aquisição")</f>
        <v>0</v>
      </c>
      <c r="G23" s="1">
        <f>COUNTIFS('Contratos assinados '!F:F,'Direcional Expansão'!B23,'Contratos assinados '!J:J,"Ampliação")</f>
        <v>0</v>
      </c>
      <c r="H23" s="1">
        <f>COUNTIFS('Contratos assinados '!F:F,'Direcional Expansão'!B23,'Contratos assinados '!J:J,"Assinado por proprietário")</f>
        <v>0</v>
      </c>
      <c r="I23" s="1">
        <f t="shared" si="1"/>
        <v>0</v>
      </c>
      <c r="J23" s="3">
        <f>IF(D23=0, "-", COUNTIFS('Base Lojas'!B:B, A23, 'Base Lojas'!G:G, "&gt;500000")/D23)</f>
        <v>0</v>
      </c>
      <c r="K23" s="4">
        <v>335285.31</v>
      </c>
      <c r="L23" s="3">
        <v>1.8299132456828869E-2</v>
      </c>
      <c r="M23" s="13">
        <v>18322470.247756369</v>
      </c>
      <c r="N23" s="5">
        <v>148873</v>
      </c>
      <c r="O23" s="5" t="str">
        <f>_xlfn.XLOOKUP(A23,Cidades!A:A,Cidades!D:D)</f>
        <v>Entre 100k e 150k</v>
      </c>
      <c r="P23" s="5" t="str">
        <f>_xlfn.XLOOKUP(A23,'[1]1° RAIZ'!$A:$A,'[1]1° RAIZ'!$AH:$AH)</f>
        <v>Curitiba</v>
      </c>
      <c r="Q23" s="5" t="str">
        <f>_xlfn.XLOOKUP(A23,'[1]1° RAIZ'!$A:$A,'[1]1° RAIZ'!$AE:$AE)</f>
        <v>Curitiba</v>
      </c>
      <c r="R23" s="3">
        <v>4.7251520288527299E-4</v>
      </c>
      <c r="S23" s="3">
        <v>4.9679155414503962E-2</v>
      </c>
      <c r="T23" s="6">
        <v>55</v>
      </c>
      <c r="U23" s="6">
        <v>8</v>
      </c>
      <c r="V23" s="4">
        <v>22385.599181043901</v>
      </c>
      <c r="W23" s="2">
        <v>3.662023456820152</v>
      </c>
      <c r="X23" s="2">
        <v>1.4618286951472359</v>
      </c>
      <c r="Y23" s="2">
        <v>0.28013873172928028</v>
      </c>
      <c r="Z23" s="2">
        <v>-1.908833166359476</v>
      </c>
      <c r="AA23" s="2">
        <v>0.44496717731467172</v>
      </c>
      <c r="AB23" s="1" t="str">
        <f t="shared" si="0"/>
        <v>Performance</v>
      </c>
      <c r="AC23" s="74" t="str">
        <f t="shared" si="2"/>
        <v>Validar</v>
      </c>
    </row>
    <row r="24" spans="1:29" x14ac:dyDescent="0.25">
      <c r="A24" s="1">
        <v>420460</v>
      </c>
      <c r="B24" s="14" t="s">
        <v>54</v>
      </c>
      <c r="C24" s="1" t="s">
        <v>33</v>
      </c>
      <c r="D24" s="1">
        <v>7</v>
      </c>
      <c r="E24" s="1">
        <f>COUNTIFS('Contratos assinados '!F:F,'Direcional Expansão'!B24,'Contratos assinados '!J:J, "Assinado por ambos")</f>
        <v>1</v>
      </c>
      <c r="F24" s="1">
        <f>COUNTIFS('Contratos assinados '!F:F,'Direcional Expansão'!B24,'Contratos assinados '!J:J,"Aquisição")</f>
        <v>0</v>
      </c>
      <c r="G24" s="1">
        <f>COUNTIFS('Contratos assinados '!F:F,'Direcional Expansão'!B24,'Contratos assinados '!J:J,"Ampliação")</f>
        <v>0</v>
      </c>
      <c r="H24" s="1">
        <f>COUNTIFS('Contratos assinados '!F:F,'Direcional Expansão'!B24,'Contratos assinados '!J:J,"Assinado por proprietário")</f>
        <v>0</v>
      </c>
      <c r="I24" s="1">
        <f t="shared" si="1"/>
        <v>1</v>
      </c>
      <c r="J24" s="3">
        <f>IF(D24=0, "-", COUNTIFS('Base Lojas'!B:B, A24, 'Base Lojas'!G:G, "&gt;500000")/D24)</f>
        <v>0.42857142857142855</v>
      </c>
      <c r="K24" s="4">
        <v>444973.28428571433</v>
      </c>
      <c r="L24" s="3">
        <v>8.6056193280260998E-2</v>
      </c>
      <c r="M24" s="13">
        <v>36195105.445298098</v>
      </c>
      <c r="N24" s="5">
        <v>214493</v>
      </c>
      <c r="O24" s="5" t="str">
        <f>_xlfn.XLOOKUP(A24,Cidades!A:A,Cidades!D:D)</f>
        <v>Maior que 200k</v>
      </c>
      <c r="P24" s="5" t="str">
        <f>_xlfn.XLOOKUP(A24,'[1]1° RAIZ'!$A:$A,'[1]1° RAIZ'!$AH:$AH)</f>
        <v>Criciúma</v>
      </c>
      <c r="Q24" s="5" t="str">
        <f>_xlfn.XLOOKUP(A24,'[1]1° RAIZ'!$A:$A,'[1]1° RAIZ'!$AE:$AE)</f>
        <v>Criciúma</v>
      </c>
      <c r="R24" s="3">
        <v>8.4627870798459343E-5</v>
      </c>
      <c r="S24" s="3">
        <v>1.136532368126608E-2</v>
      </c>
      <c r="T24" s="6">
        <v>115</v>
      </c>
      <c r="U24" s="6">
        <v>7</v>
      </c>
      <c r="V24" s="4">
        <v>49553.489540443901</v>
      </c>
      <c r="W24" s="2">
        <v>5.1604455186162381</v>
      </c>
      <c r="X24" s="2">
        <v>2.503241754766147</v>
      </c>
      <c r="Y24" s="2">
        <v>0.2083284903783065</v>
      </c>
      <c r="Z24" s="2">
        <v>-0.22901546122901781</v>
      </c>
      <c r="AA24" s="2">
        <v>1.069921480718067</v>
      </c>
      <c r="AB24" s="1" t="str">
        <f t="shared" si="0"/>
        <v>Performance</v>
      </c>
      <c r="AC24" s="74" t="str">
        <f t="shared" si="2"/>
        <v>Oportunidade</v>
      </c>
    </row>
    <row r="25" spans="1:29" x14ac:dyDescent="0.25">
      <c r="A25" s="1">
        <v>411915</v>
      </c>
      <c r="B25" s="1" t="s">
        <v>55</v>
      </c>
      <c r="C25" s="1" t="s">
        <v>31</v>
      </c>
      <c r="D25" s="1">
        <v>1</v>
      </c>
      <c r="E25" s="1">
        <f>COUNTIFS('Contratos assinados '!F:F,'Direcional Expansão'!B25,'Contratos assinados '!J:J, "Assinado por ambos")</f>
        <v>0</v>
      </c>
      <c r="F25" s="1">
        <f>COUNTIFS('Contratos assinados '!F:F,'Direcional Expansão'!B25,'Contratos assinados '!J:J,"Aquisição")</f>
        <v>0</v>
      </c>
      <c r="G25" s="1">
        <f>COUNTIFS('Contratos assinados '!F:F,'Direcional Expansão'!B25,'Contratos assinados '!J:J,"Ampliação")</f>
        <v>0</v>
      </c>
      <c r="H25" s="1">
        <f>COUNTIFS('Contratos assinados '!F:F,'Direcional Expansão'!B25,'Contratos assinados '!J:J,"Assinado por proprietário")</f>
        <v>0</v>
      </c>
      <c r="I25" s="1">
        <f t="shared" si="1"/>
        <v>0</v>
      </c>
      <c r="J25" s="3">
        <f>IF(D25=0, "-", COUNTIFS('Base Lojas'!B:B, A25, 'Base Lojas'!G:G, "&gt;500000")/D25)</f>
        <v>0</v>
      </c>
      <c r="K25" s="4">
        <v>294273.62</v>
      </c>
      <c r="L25" s="3">
        <v>1.6034957501317511E-2</v>
      </c>
      <c r="M25" s="13">
        <v>18352004.985097151</v>
      </c>
      <c r="N25" s="5">
        <v>127019</v>
      </c>
      <c r="O25" s="5" t="str">
        <f>_xlfn.XLOOKUP(A25,Cidades!A:A,Cidades!D:D)</f>
        <v>Entre 100k e 150k</v>
      </c>
      <c r="P25" s="5" t="str">
        <f>_xlfn.XLOOKUP(A25,'[1]1° RAIZ'!$A:$A,'[1]1° RAIZ'!$AH:$AH)</f>
        <v>Curitiba</v>
      </c>
      <c r="Q25" s="5" t="str">
        <f>_xlfn.XLOOKUP(A25,'[1]1° RAIZ'!$A:$A,'[1]1° RAIZ'!$AE:$AE)</f>
        <v>Curitiba</v>
      </c>
      <c r="R25" s="3">
        <v>6.2304791052771863E-5</v>
      </c>
      <c r="S25" s="3">
        <v>1.2242356197363909E-2</v>
      </c>
      <c r="T25" s="6">
        <v>48</v>
      </c>
      <c r="U25" s="6">
        <v>7</v>
      </c>
      <c r="V25" s="4">
        <v>67892.1113120394</v>
      </c>
      <c r="W25" s="2">
        <v>4.5990474380501247</v>
      </c>
      <c r="X25" s="2">
        <v>1.3498470315644859</v>
      </c>
      <c r="Y25" s="2">
        <v>0.31558757203527099</v>
      </c>
      <c r="Z25" s="2">
        <v>-0.2068732713243589</v>
      </c>
      <c r="AA25" s="2">
        <v>0.59668060531745504</v>
      </c>
      <c r="AB25" s="1" t="str">
        <f t="shared" si="0"/>
        <v>Performance</v>
      </c>
      <c r="AC25" s="74" t="str">
        <f t="shared" si="2"/>
        <v>Validar</v>
      </c>
    </row>
    <row r="26" spans="1:29" x14ac:dyDescent="0.25">
      <c r="A26" s="1">
        <v>430060</v>
      </c>
      <c r="B26" s="1" t="s">
        <v>56</v>
      </c>
      <c r="C26" s="1" t="s">
        <v>57</v>
      </c>
      <c r="D26" s="1">
        <v>5</v>
      </c>
      <c r="E26" s="1">
        <f>COUNTIFS('Contratos assinados '!F:F,'Direcional Expansão'!B26,'Contratos assinados '!J:J, "Assinado por ambos")</f>
        <v>0</v>
      </c>
      <c r="F26" s="1">
        <f>COUNTIFS('Contratos assinados '!F:F,'Direcional Expansão'!B26,'Contratos assinados '!J:J,"Aquisição")</f>
        <v>0</v>
      </c>
      <c r="G26" s="1">
        <f>COUNTIFS('Contratos assinados '!F:F,'Direcional Expansão'!B26,'Contratos assinados '!J:J,"Ampliação")</f>
        <v>0</v>
      </c>
      <c r="H26" s="1">
        <f>COUNTIFS('Contratos assinados '!F:F,'Direcional Expansão'!B26,'Contratos assinados '!J:J,"Assinado por proprietário")</f>
        <v>0</v>
      </c>
      <c r="I26" s="1">
        <f t="shared" si="1"/>
        <v>0</v>
      </c>
      <c r="J26" s="3">
        <f>IF(D26=0, "-", COUNTIFS('Base Lojas'!B:B, A26, 'Base Lojas'!G:G, "&gt;500000")/D26)</f>
        <v>0.4</v>
      </c>
      <c r="K26" s="4">
        <v>490164.90399999998</v>
      </c>
      <c r="L26" s="3">
        <v>7.9990000371213815E-2</v>
      </c>
      <c r="M26" s="13">
        <v>30639136.24986035</v>
      </c>
      <c r="N26" s="5">
        <v>187315</v>
      </c>
      <c r="O26" s="5" t="str">
        <f>_xlfn.XLOOKUP(A26,Cidades!A:A,Cidades!D:D)</f>
        <v>Entre 150k e 200k</v>
      </c>
      <c r="P26" s="5" t="str">
        <f>_xlfn.XLOOKUP(A26,'[1]1° RAIZ'!$A:$A,'[1]1° RAIZ'!$AH:$AH)</f>
        <v>Porto Alegre</v>
      </c>
      <c r="Q26" s="5" t="str">
        <f>_xlfn.XLOOKUP(A26,'[1]1° RAIZ'!$A:$A,'[1]1° RAIZ'!$AE:$AE)</f>
        <v>Porto Alegre</v>
      </c>
      <c r="R26" s="3">
        <v>-3.3699363615097291E-5</v>
      </c>
      <c r="S26" s="3">
        <v>1.7537068849120541E-3</v>
      </c>
      <c r="T26" s="6">
        <v>55</v>
      </c>
      <c r="U26" s="6">
        <v>7</v>
      </c>
      <c r="V26" s="4">
        <v>18997.492405643799</v>
      </c>
      <c r="W26" s="2">
        <v>3.0643440459083848</v>
      </c>
      <c r="X26" s="2">
        <v>1.5643552146270461</v>
      </c>
      <c r="Y26" s="2">
        <v>-1.2160410399907511</v>
      </c>
      <c r="Z26" s="2">
        <v>-0.51207539013235071</v>
      </c>
      <c r="AA26" s="2">
        <v>0.4327309701212898</v>
      </c>
      <c r="AB26" s="1" t="str">
        <f t="shared" si="0"/>
        <v>Performance</v>
      </c>
      <c r="AC26" s="74" t="str">
        <f t="shared" si="2"/>
        <v>Validar</v>
      </c>
    </row>
    <row r="27" spans="1:29" x14ac:dyDescent="0.25">
      <c r="A27" s="1">
        <v>410040</v>
      </c>
      <c r="B27" s="1" t="s">
        <v>58</v>
      </c>
      <c r="C27" s="1" t="s">
        <v>31</v>
      </c>
      <c r="D27" s="1">
        <v>0</v>
      </c>
      <c r="E27" s="1">
        <f>COUNTIFS('Contratos assinados '!F:F,'Direcional Expansão'!B27,'Contratos assinados '!J:J, "Assinado por ambos")</f>
        <v>0</v>
      </c>
      <c r="F27" s="1">
        <f>COUNTIFS('Contratos assinados '!F:F,'Direcional Expansão'!B27,'Contratos assinados '!J:J,"Aquisição")</f>
        <v>0</v>
      </c>
      <c r="G27" s="1">
        <f>COUNTIFS('Contratos assinados '!F:F,'Direcional Expansão'!B27,'Contratos assinados '!J:J,"Ampliação")</f>
        <v>0</v>
      </c>
      <c r="H27" s="1">
        <f>COUNTIFS('Contratos assinados '!F:F,'Direcional Expansão'!B27,'Contratos assinados '!J:J,"Assinado por proprietário")</f>
        <v>0</v>
      </c>
      <c r="I27" s="1">
        <f t="shared" si="1"/>
        <v>0</v>
      </c>
      <c r="J27" s="3" t="str">
        <f>IF(D27=0, "-", COUNTIFS('Base Lojas'!B:B, A27, 'Base Lojas'!I:I, "&gt;500000")/D27)</f>
        <v>-</v>
      </c>
      <c r="K27" s="4" t="s">
        <v>35</v>
      </c>
      <c r="L27" s="3">
        <v>0</v>
      </c>
      <c r="M27" s="13">
        <v>15513832.114742059</v>
      </c>
      <c r="N27" s="5">
        <v>119825</v>
      </c>
      <c r="O27" s="5" t="str">
        <f>_xlfn.XLOOKUP(A27,Cidades!A:A,Cidades!D:D)</f>
        <v>Entre 100k e 150k</v>
      </c>
      <c r="P27" s="5" t="str">
        <f>_xlfn.XLOOKUP(A27,'[1]1° RAIZ'!$A:$A,'[1]1° RAIZ'!$AH:$AH)</f>
        <v>Curitiba</v>
      </c>
      <c r="Q27" s="5" t="str">
        <f>_xlfn.XLOOKUP(A27,'[1]1° RAIZ'!$A:$A,'[1]1° RAIZ'!$AE:$AE)</f>
        <v>Curitiba</v>
      </c>
      <c r="R27" s="3">
        <v>1.152183551680919E-4</v>
      </c>
      <c r="S27" s="3">
        <v>1.5322247777533439E-2</v>
      </c>
      <c r="T27" s="6">
        <v>24</v>
      </c>
      <c r="U27" s="6">
        <v>7</v>
      </c>
      <c r="V27" s="4">
        <v>17286.060986458699</v>
      </c>
      <c r="W27" s="2">
        <v>3.4368990308638798</v>
      </c>
      <c r="X27" s="2">
        <v>0.93645500274423843</v>
      </c>
      <c r="Y27" s="2">
        <v>-0.60054970852433365</v>
      </c>
      <c r="Z27" s="2">
        <v>-1.2010641802406881</v>
      </c>
      <c r="AA27" s="2">
        <v>0.17525693193725159</v>
      </c>
      <c r="AB27" s="1" t="str">
        <f t="shared" si="0"/>
        <v>Expansão</v>
      </c>
      <c r="AC27" s="74" t="str">
        <f t="shared" si="2"/>
        <v>Validar</v>
      </c>
    </row>
    <row r="28" spans="1:29" x14ac:dyDescent="0.25">
      <c r="A28" s="1">
        <v>411950</v>
      </c>
      <c r="B28" s="1" t="s">
        <v>59</v>
      </c>
      <c r="C28" s="1" t="s">
        <v>31</v>
      </c>
      <c r="D28" s="1">
        <v>0</v>
      </c>
      <c r="E28" s="1">
        <f>COUNTIFS('Contratos assinados '!F:F,'Direcional Expansão'!B28,'Contratos assinados '!J:J, "Assinado por ambos")</f>
        <v>0</v>
      </c>
      <c r="F28" s="1">
        <f>COUNTIFS('Contratos assinados '!F:F,'Direcional Expansão'!B28,'Contratos assinados '!J:J,"Aquisição")</f>
        <v>0</v>
      </c>
      <c r="G28" s="1">
        <f>COUNTIFS('Contratos assinados '!F:F,'Direcional Expansão'!B28,'Contratos assinados '!J:J,"Ampliação")</f>
        <v>0</v>
      </c>
      <c r="H28" s="1">
        <f>COUNTIFS('Contratos assinados '!F:F,'Direcional Expansão'!B28,'Contratos assinados '!J:J,"Assinado por proprietário")</f>
        <v>0</v>
      </c>
      <c r="I28" s="1">
        <f t="shared" si="1"/>
        <v>0</v>
      </c>
      <c r="J28" s="3" t="str">
        <f>IF(D28=0, "-", COUNTIFS('Base Lojas'!B:B, A28, 'Base Lojas'!I:I, "&gt;500000")/D28)</f>
        <v>-</v>
      </c>
      <c r="K28" s="4" t="s">
        <v>35</v>
      </c>
      <c r="L28" s="3">
        <v>0</v>
      </c>
      <c r="M28" s="13">
        <v>13534010.28967898</v>
      </c>
      <c r="N28" s="5">
        <v>118730</v>
      </c>
      <c r="O28" s="5" t="str">
        <f>_xlfn.XLOOKUP(A28,Cidades!A:A,Cidades!D:D)</f>
        <v>Entre 100k e 150k</v>
      </c>
      <c r="P28" s="5" t="str">
        <f>_xlfn.XLOOKUP(A28,'[1]1° RAIZ'!$A:$A,'[1]1° RAIZ'!$AH:$AH)</f>
        <v>Curitiba</v>
      </c>
      <c r="Q28" s="5" t="str">
        <f>_xlfn.XLOOKUP(A28,'[1]1° RAIZ'!$A:$A,'[1]1° RAIZ'!$AE:$AE)</f>
        <v>Curitiba</v>
      </c>
      <c r="R28" s="3">
        <v>1.8731505396113679E-4</v>
      </c>
      <c r="S28" s="3">
        <v>2.1167385352226949E-2</v>
      </c>
      <c r="T28" s="6">
        <v>30</v>
      </c>
      <c r="U28" s="6">
        <v>7</v>
      </c>
      <c r="V28" s="4">
        <v>13696.2416450131</v>
      </c>
      <c r="W28" s="2">
        <v>3.0673406511250141</v>
      </c>
      <c r="X28" s="2">
        <v>0.91408894552830267</v>
      </c>
      <c r="Y28" s="2">
        <v>-0.66560603335823321</v>
      </c>
      <c r="Z28" s="2">
        <v>-1.428386121302383</v>
      </c>
      <c r="AA28" s="2">
        <v>0.13041565964884261</v>
      </c>
      <c r="AB28" s="1" t="str">
        <f t="shared" si="0"/>
        <v>Expansão</v>
      </c>
      <c r="AC28" s="74" t="str">
        <f t="shared" si="2"/>
        <v>Validar</v>
      </c>
    </row>
    <row r="29" spans="1:29" x14ac:dyDescent="0.25">
      <c r="A29" s="1">
        <v>412770</v>
      </c>
      <c r="B29" s="1" t="s">
        <v>60</v>
      </c>
      <c r="C29" s="1" t="s">
        <v>31</v>
      </c>
      <c r="D29" s="1">
        <v>4</v>
      </c>
      <c r="E29" s="1">
        <f>COUNTIFS('Contratos assinados '!F:F,'Direcional Expansão'!B29,'Contratos assinados '!J:J, "Assinado por ambos")</f>
        <v>0</v>
      </c>
      <c r="F29" s="1">
        <f>COUNTIFS('Contratos assinados '!F:F,'Direcional Expansão'!B29,'Contratos assinados '!J:J,"Aquisição")</f>
        <v>0</v>
      </c>
      <c r="G29" s="1">
        <f>COUNTIFS('Contratos assinados '!F:F,'Direcional Expansão'!B29,'Contratos assinados '!J:J,"Ampliação")</f>
        <v>0</v>
      </c>
      <c r="H29" s="1">
        <f>COUNTIFS('Contratos assinados '!F:F,'Direcional Expansão'!B29,'Contratos assinados '!J:J,"Assinado por proprietário")</f>
        <v>0</v>
      </c>
      <c r="I29" s="1">
        <f t="shared" si="1"/>
        <v>0</v>
      </c>
      <c r="J29" s="3">
        <f>IF(D29=0, "-", COUNTIFS('Base Lojas'!B:B, A29, 'Base Lojas'!I:I, "&gt;500000")/D29)</f>
        <v>0.75</v>
      </c>
      <c r="K29" s="4">
        <v>716649.97750000004</v>
      </c>
      <c r="L29" s="3">
        <v>0.1224696048050657</v>
      </c>
      <c r="M29" s="13">
        <v>23406623.337788619</v>
      </c>
      <c r="N29" s="5">
        <v>150470</v>
      </c>
      <c r="O29" s="5" t="str">
        <f>_xlfn.XLOOKUP(A29,Cidades!A:A,Cidades!D:D)</f>
        <v>Entre 150k e 200k</v>
      </c>
      <c r="P29" s="5" t="str">
        <f>_xlfn.XLOOKUP(A29,'[1]1° RAIZ'!$A:$A,'[1]1° RAIZ'!$AH:$AH)</f>
        <v>Toledo</v>
      </c>
      <c r="Q29" s="5" t="str">
        <f>_xlfn.XLOOKUP(A29,'[1]1° RAIZ'!$A:$A,'[1]1° RAIZ'!$AE:$AE)</f>
        <v>Cascavel</v>
      </c>
      <c r="R29" s="3">
        <v>1.79811518637194E-4</v>
      </c>
      <c r="S29" s="3">
        <v>2.0328580593495849E-2</v>
      </c>
      <c r="T29" s="6">
        <v>79</v>
      </c>
      <c r="U29" s="6">
        <v>6</v>
      </c>
      <c r="V29" s="4">
        <v>52230.744078509299</v>
      </c>
      <c r="W29" s="2">
        <v>4.203652175374657</v>
      </c>
      <c r="X29" s="2">
        <v>1.668931653910374</v>
      </c>
      <c r="Y29" s="2">
        <v>0.25889270203530862</v>
      </c>
      <c r="Z29" s="2">
        <v>-0.317938434617626</v>
      </c>
      <c r="AA29" s="2">
        <v>0.71173209367193235</v>
      </c>
      <c r="AB29" s="1" t="str">
        <f t="shared" si="0"/>
        <v>Expansão</v>
      </c>
      <c r="AC29" s="74" t="str">
        <f t="shared" si="2"/>
        <v>Oportunidade</v>
      </c>
    </row>
    <row r="30" spans="1:29" x14ac:dyDescent="0.25">
      <c r="A30" s="1">
        <v>421870</v>
      </c>
      <c r="B30" s="1" t="s">
        <v>61</v>
      </c>
      <c r="C30" s="1" t="s">
        <v>33</v>
      </c>
      <c r="D30" s="1">
        <v>1</v>
      </c>
      <c r="E30" s="1">
        <f>COUNTIFS('Contratos assinados '!F:F,'Direcional Expansão'!B30,'Contratos assinados '!J:J, "Assinado por ambos")</f>
        <v>0</v>
      </c>
      <c r="F30" s="1">
        <f>COUNTIFS('Contratos assinados '!F:F,'Direcional Expansão'!B30,'Contratos assinados '!J:J,"Aquisição")</f>
        <v>0</v>
      </c>
      <c r="G30" s="1">
        <f>COUNTIFS('Contratos assinados '!F:F,'Direcional Expansão'!B30,'Contratos assinados '!J:J,"Ampliação")</f>
        <v>0</v>
      </c>
      <c r="H30" s="1">
        <f>COUNTIFS('Contratos assinados '!F:F,'Direcional Expansão'!B30,'Contratos assinados '!J:J,"Assinado por proprietário")</f>
        <v>0</v>
      </c>
      <c r="I30" s="1">
        <f t="shared" si="1"/>
        <v>0</v>
      </c>
      <c r="J30" s="3">
        <f>IF(D30=0, "-", COUNTIFS('Base Lojas'!B:B, A30, 'Base Lojas'!G:G, "&gt;500000")/D30)</f>
        <v>0</v>
      </c>
      <c r="K30" s="4">
        <v>205659.28</v>
      </c>
      <c r="L30" s="3">
        <v>9.71200714573087E-3</v>
      </c>
      <c r="M30" s="13">
        <v>21175775.193946611</v>
      </c>
      <c r="N30" s="5">
        <v>110088</v>
      </c>
      <c r="O30" s="5" t="str">
        <f>_xlfn.XLOOKUP(A30,Cidades!A:A,Cidades!D:D)</f>
        <v>Entre 100k e 150k</v>
      </c>
      <c r="P30" s="5" t="str">
        <f>_xlfn.XLOOKUP(A30,'[1]1° RAIZ'!$A:$A,'[1]1° RAIZ'!$AH:$AH)</f>
        <v>Tubarão</v>
      </c>
      <c r="Q30" s="5" t="str">
        <f>_xlfn.XLOOKUP(A30,'[1]1° RAIZ'!$A:$A,'[1]1° RAIZ'!$AE:$AE)</f>
        <v>Criciúma</v>
      </c>
      <c r="R30" s="3">
        <v>9.5589630582431089E-5</v>
      </c>
      <c r="S30" s="3">
        <v>1.205218124814156E-2</v>
      </c>
      <c r="T30" s="6">
        <v>66</v>
      </c>
      <c r="U30" s="6">
        <v>6</v>
      </c>
      <c r="V30" s="4">
        <v>46288.180003565103</v>
      </c>
      <c r="W30" s="2">
        <v>5.0774550946337937</v>
      </c>
      <c r="X30" s="2">
        <v>1.4827910582109309</v>
      </c>
      <c r="Y30" s="2">
        <v>0.37417524195234297</v>
      </c>
      <c r="Z30" s="2">
        <v>-0.59938899518725441</v>
      </c>
      <c r="AA30" s="2">
        <v>0.61692087662440598</v>
      </c>
      <c r="AB30" s="1" t="str">
        <f t="shared" si="0"/>
        <v>Performance</v>
      </c>
      <c r="AC30" s="74" t="str">
        <f t="shared" si="2"/>
        <v>Oportunidade</v>
      </c>
    </row>
    <row r="31" spans="1:29" x14ac:dyDescent="0.25">
      <c r="A31" s="1">
        <v>411850</v>
      </c>
      <c r="B31" s="1" t="s">
        <v>62</v>
      </c>
      <c r="C31" s="1" t="s">
        <v>31</v>
      </c>
      <c r="D31" s="1">
        <v>0</v>
      </c>
      <c r="E31" s="1">
        <f>COUNTIFS('Contratos assinados '!F:F,'Direcional Expansão'!B31,'Contratos assinados '!J:J, "Assinado por ambos")</f>
        <v>0</v>
      </c>
      <c r="F31" s="1">
        <f>COUNTIFS('Contratos assinados '!F:F,'Direcional Expansão'!B31,'Contratos assinados '!J:J,"Aquisição")</f>
        <v>0</v>
      </c>
      <c r="G31" s="1">
        <f>COUNTIFS('Contratos assinados '!F:F,'Direcional Expansão'!B31,'Contratos assinados '!J:J,"Ampliação")</f>
        <v>0</v>
      </c>
      <c r="H31" s="1">
        <f>COUNTIFS('Contratos assinados '!F:F,'Direcional Expansão'!B31,'Contratos assinados '!J:J,"Assinado por proprietário")</f>
        <v>0</v>
      </c>
      <c r="I31" s="1">
        <f t="shared" si="1"/>
        <v>0</v>
      </c>
      <c r="J31" s="3" t="str">
        <f>IF(D31=0, "-", COUNTIFS('Base Lojas'!B:B, A31, 'Base Lojas'!I:I, "&gt;500000")/D31)</f>
        <v>-</v>
      </c>
      <c r="K31" s="4" t="s">
        <v>35</v>
      </c>
      <c r="L31" s="3">
        <v>0</v>
      </c>
      <c r="M31" s="13">
        <v>14520213.849680031</v>
      </c>
      <c r="N31" s="5">
        <v>91836</v>
      </c>
      <c r="O31" s="5" t="str">
        <f>_xlfn.XLOOKUP(A31,Cidades!A:A,Cidades!D:D)</f>
        <v>Entre 50k e 100k</v>
      </c>
      <c r="P31" s="5" t="str">
        <f>_xlfn.XLOOKUP(A31,'[1]1° RAIZ'!$A:$A,'[1]1° RAIZ'!$AH:$AH)</f>
        <v>Pato Branco</v>
      </c>
      <c r="Q31" s="5" t="str">
        <f>_xlfn.XLOOKUP(A31,'[1]1° RAIZ'!$A:$A,'[1]1° RAIZ'!$AE:$AE)</f>
        <v>Cascavel</v>
      </c>
      <c r="R31" s="3">
        <v>1.8489708427152029E-4</v>
      </c>
      <c r="S31" s="3">
        <v>2.1716200369390481E-2</v>
      </c>
      <c r="T31" s="6">
        <v>39</v>
      </c>
      <c r="U31" s="6">
        <v>6</v>
      </c>
      <c r="V31" s="4">
        <v>52187.733333195298</v>
      </c>
      <c r="W31" s="2">
        <v>4.8692033091415148</v>
      </c>
      <c r="X31" s="2">
        <v>1.099073670077783</v>
      </c>
      <c r="Y31" s="2">
        <v>0.64686753404043384</v>
      </c>
      <c r="Z31" s="2">
        <v>-0.7777071600717933</v>
      </c>
      <c r="AA31" s="2">
        <v>0.47239708613343528</v>
      </c>
      <c r="AB31" s="1" t="str">
        <f t="shared" si="0"/>
        <v>Expansão</v>
      </c>
      <c r="AC31" s="74" t="str">
        <f t="shared" si="2"/>
        <v>Oportunidade</v>
      </c>
    </row>
    <row r="32" spans="1:29" x14ac:dyDescent="0.25">
      <c r="A32" s="1">
        <v>420290</v>
      </c>
      <c r="B32" s="14" t="s">
        <v>63</v>
      </c>
      <c r="C32" s="1" t="s">
        <v>33</v>
      </c>
      <c r="D32" s="1">
        <v>4</v>
      </c>
      <c r="E32" s="1">
        <f>COUNTIFS('Contratos assinados '!F:F,'Direcional Expansão'!B32,'Contratos assinados '!J:J, "Assinado por ambos")</f>
        <v>0</v>
      </c>
      <c r="F32" s="1">
        <f>COUNTIFS('Contratos assinados '!F:F,'Direcional Expansão'!B32,'Contratos assinados '!J:J,"Aquisição")</f>
        <v>0</v>
      </c>
      <c r="G32" s="1">
        <f>COUNTIFS('Contratos assinados '!F:F,'Direcional Expansão'!B32,'Contratos assinados '!J:J,"Ampliação")</f>
        <v>0</v>
      </c>
      <c r="H32" s="1">
        <f>COUNTIFS('Contratos assinados '!F:F,'Direcional Expansão'!B32,'Contratos assinados '!J:J,"Assinado por proprietário")</f>
        <v>0</v>
      </c>
      <c r="I32" s="1">
        <f t="shared" si="1"/>
        <v>0</v>
      </c>
      <c r="J32" s="3">
        <f>IF(D32=0, "-", COUNTIFS('Base Lojas'!B:B, A32, 'Base Lojas'!G:G, "&gt;500000")/D32)</f>
        <v>0</v>
      </c>
      <c r="K32" s="4">
        <v>328465.09749999997</v>
      </c>
      <c r="L32" s="3">
        <v>4.9682322603608532E-2</v>
      </c>
      <c r="M32" s="13">
        <v>26445228.82882636</v>
      </c>
      <c r="N32" s="5">
        <v>141385</v>
      </c>
      <c r="O32" s="5" t="str">
        <f>_xlfn.XLOOKUP(A32,Cidades!A:A,Cidades!D:D)</f>
        <v>Entre 100k e 150k</v>
      </c>
      <c r="P32" s="5" t="str">
        <f>_xlfn.XLOOKUP(A32,'[1]1° RAIZ'!$A:$A,'[1]1° RAIZ'!$AH:$AH)</f>
        <v>Brusque</v>
      </c>
      <c r="Q32" s="5" t="str">
        <f>_xlfn.XLOOKUP(A32,'[1]1° RAIZ'!$A:$A,'[1]1° RAIZ'!$AE:$AE)</f>
        <v>Blumenau</v>
      </c>
      <c r="R32" s="3">
        <v>2.2780454456483579E-4</v>
      </c>
      <c r="S32" s="3">
        <v>2.2209263008216681E-2</v>
      </c>
      <c r="T32" s="6">
        <v>61</v>
      </c>
      <c r="U32" s="6">
        <v>5</v>
      </c>
      <c r="V32" s="4">
        <v>62954.384416520203</v>
      </c>
      <c r="W32" s="2">
        <v>5.5249780495607244</v>
      </c>
      <c r="X32" s="2">
        <v>1.649896168845556</v>
      </c>
      <c r="Y32" s="2">
        <v>1.0920018050936739</v>
      </c>
      <c r="Z32" s="2">
        <v>-0.44529380684893771</v>
      </c>
      <c r="AA32" s="2">
        <v>0.80900298867206355</v>
      </c>
      <c r="AB32" s="1" t="str">
        <f t="shared" si="0"/>
        <v>Performance</v>
      </c>
      <c r="AC32" s="74" t="str">
        <f t="shared" si="2"/>
        <v>Oportunidade</v>
      </c>
    </row>
    <row r="33" spans="1:29" x14ac:dyDescent="0.25">
      <c r="A33" s="1">
        <v>420930</v>
      </c>
      <c r="B33" s="1" t="s">
        <v>64</v>
      </c>
      <c r="C33" s="1" t="s">
        <v>33</v>
      </c>
      <c r="D33" s="1">
        <v>5</v>
      </c>
      <c r="E33" s="1">
        <f>COUNTIFS('Contratos assinados '!F:F,'Direcional Expansão'!B33,'Contratos assinados '!J:J, "Assinado por ambos")</f>
        <v>0</v>
      </c>
      <c r="F33" s="1">
        <f>COUNTIFS('Contratos assinados '!F:F,'Direcional Expansão'!B33,'Contratos assinados '!J:J,"Aquisição")</f>
        <v>0</v>
      </c>
      <c r="G33" s="1">
        <f>COUNTIFS('Contratos assinados '!F:F,'Direcional Expansão'!B33,'Contratos assinados '!J:J,"Ampliação")</f>
        <v>0</v>
      </c>
      <c r="H33" s="1">
        <f>COUNTIFS('Contratos assinados '!F:F,'Direcional Expansão'!B33,'Contratos assinados '!J:J,"Assinado por proprietário")</f>
        <v>0</v>
      </c>
      <c r="I33" s="1">
        <f t="shared" si="1"/>
        <v>0</v>
      </c>
      <c r="J33" s="3">
        <f>IF(D33=0, "-", COUNTIFS('Base Lojas'!B:B, A33, 'Base Lojas'!G:G, "&gt;500000")/D33)</f>
        <v>0.4</v>
      </c>
      <c r="K33" s="4">
        <v>490487.45999999996</v>
      </c>
      <c r="L33" s="3">
        <v>9.1539244804115349E-2</v>
      </c>
      <c r="M33" s="13">
        <v>26791102.605750851</v>
      </c>
      <c r="N33" s="5">
        <v>164981</v>
      </c>
      <c r="O33" s="5" t="str">
        <f>_xlfn.XLOOKUP(A33,Cidades!A:A,Cidades!D:D)</f>
        <v>Entre 150k e 200k</v>
      </c>
      <c r="P33" s="5" t="str">
        <f>_xlfn.XLOOKUP(A33,'[1]1° RAIZ'!$A:$A,'[1]1° RAIZ'!$AH:$AH)</f>
        <v>Lages</v>
      </c>
      <c r="Q33" s="5" t="str">
        <f>_xlfn.XLOOKUP(A33,'[1]1° RAIZ'!$A:$A,'[1]1° RAIZ'!$AE:$AE)</f>
        <v>Lages</v>
      </c>
      <c r="R33" s="3">
        <v>3.9509440429217338E-5</v>
      </c>
      <c r="S33" s="3">
        <v>7.5488933541913994E-3</v>
      </c>
      <c r="T33" s="6">
        <v>115</v>
      </c>
      <c r="U33" s="6">
        <v>5</v>
      </c>
      <c r="V33" s="4">
        <v>42716.1821992189</v>
      </c>
      <c r="W33" s="2">
        <v>4.3835906726347957</v>
      </c>
      <c r="X33" s="2">
        <v>1.98760096083868</v>
      </c>
      <c r="Y33" s="2">
        <v>-0.18906524230087859</v>
      </c>
      <c r="Z33" s="2">
        <v>-0.21258802470114771</v>
      </c>
      <c r="AA33" s="2">
        <v>0.79499537075831228</v>
      </c>
      <c r="AB33" s="1" t="str">
        <f t="shared" si="0"/>
        <v>Performance</v>
      </c>
      <c r="AC33" s="74" t="str">
        <f t="shared" si="2"/>
        <v>Oportunidade</v>
      </c>
    </row>
    <row r="34" spans="1:29" x14ac:dyDescent="0.25">
      <c r="A34" s="1">
        <v>412710</v>
      </c>
      <c r="B34" s="1" t="s">
        <v>65</v>
      </c>
      <c r="C34" s="1" t="s">
        <v>31</v>
      </c>
      <c r="D34" s="1">
        <v>0</v>
      </c>
      <c r="E34" s="1">
        <f>COUNTIFS('Contratos assinados '!F:F,'Direcional Expansão'!B34,'Contratos assinados '!J:J, "Assinado por ambos")</f>
        <v>0</v>
      </c>
      <c r="F34" s="1">
        <f>COUNTIFS('Contratos assinados '!F:F,'Direcional Expansão'!B34,'Contratos assinados '!J:J,"Aquisição")</f>
        <v>0</v>
      </c>
      <c r="G34" s="1">
        <f>COUNTIFS('Contratos assinados '!F:F,'Direcional Expansão'!B34,'Contratos assinados '!J:J,"Ampliação")</f>
        <v>0</v>
      </c>
      <c r="H34" s="1">
        <f>COUNTIFS('Contratos assinados '!F:F,'Direcional Expansão'!B34,'Contratos assinados '!J:J,"Assinado por proprietário")</f>
        <v>0</v>
      </c>
      <c r="I34" s="1">
        <f t="shared" si="1"/>
        <v>0</v>
      </c>
      <c r="J34" s="3" t="str">
        <f>IF(D34=0, "-", COUNTIFS('Base Lojas'!B:B, A34, 'Base Lojas'!I:I, "&gt;500000")/D34)</f>
        <v>-</v>
      </c>
      <c r="K34" s="4" t="s">
        <v>35</v>
      </c>
      <c r="L34" s="3">
        <v>0</v>
      </c>
      <c r="M34" s="13">
        <v>9914555.7284683716</v>
      </c>
      <c r="N34" s="5">
        <v>75042</v>
      </c>
      <c r="O34" s="5" t="str">
        <f>_xlfn.XLOOKUP(A34,Cidades!A:A,Cidades!D:D)</f>
        <v>Entre 50k e 100k</v>
      </c>
      <c r="P34" s="5" t="str">
        <f>_xlfn.XLOOKUP(A34,'[1]1° RAIZ'!$A:$A,'[1]1° RAIZ'!$AH:$AH)</f>
        <v>Telêmaco Borba</v>
      </c>
      <c r="Q34" s="5" t="str">
        <f>_xlfn.XLOOKUP(A34,'[1]1° RAIZ'!$A:$A,'[1]1° RAIZ'!$AE:$AE)</f>
        <v>Ponta Grossa</v>
      </c>
      <c r="R34" s="3">
        <v>5.499458533245294E-5</v>
      </c>
      <c r="S34" s="3">
        <v>9.1259360090309993E-3</v>
      </c>
      <c r="T34" s="6">
        <v>30</v>
      </c>
      <c r="U34" s="6">
        <v>5</v>
      </c>
      <c r="V34" s="4">
        <v>71362.288714165901</v>
      </c>
      <c r="W34" s="2">
        <v>3.679128434830949</v>
      </c>
      <c r="X34" s="2">
        <v>0.68350388328431366</v>
      </c>
      <c r="Y34" s="2">
        <v>2.4108935860125979E-2</v>
      </c>
      <c r="Z34" s="2">
        <v>-0.16464125287239889</v>
      </c>
      <c r="AA34" s="2">
        <v>0.27576468496426609</v>
      </c>
      <c r="AB34" s="1" t="str">
        <f t="shared" si="0"/>
        <v>Expansão</v>
      </c>
      <c r="AC34" s="74" t="str">
        <f t="shared" si="2"/>
        <v>Oportunidade</v>
      </c>
    </row>
    <row r="35" spans="1:29" x14ac:dyDescent="0.25">
      <c r="A35" s="1">
        <v>420200</v>
      </c>
      <c r="B35" s="1" t="s">
        <v>66</v>
      </c>
      <c r="C35" s="1" t="s">
        <v>33</v>
      </c>
      <c r="D35" s="1">
        <v>5</v>
      </c>
      <c r="E35" s="1">
        <f>COUNTIFS('Contratos assinados '!F:F,'Direcional Expansão'!B35,'Contratos assinados '!J:J, "Assinado por ambos")</f>
        <v>1</v>
      </c>
      <c r="F35" s="1">
        <f>COUNTIFS('Contratos assinados '!F:F,'Direcional Expansão'!B35,'Contratos assinados '!J:J,"Aquisição")</f>
        <v>0</v>
      </c>
      <c r="G35" s="1">
        <f>COUNTIFS('Contratos assinados '!F:F,'Direcional Expansão'!B35,'Contratos assinados '!J:J,"Ampliação")</f>
        <v>1</v>
      </c>
      <c r="H35" s="1">
        <f>COUNTIFS('Contratos assinados '!F:F,'Direcional Expansão'!B35,'Contratos assinados '!J:J,"Assinado por proprietário")</f>
        <v>0</v>
      </c>
      <c r="I35" s="1">
        <f t="shared" si="1"/>
        <v>2</v>
      </c>
      <c r="J35" s="3">
        <f>IF(D35=0, "-", COUNTIFS('Base Lojas'!B:B, A35, 'Base Lojas'!I:I, "&gt;500000")/D35)</f>
        <v>0.4</v>
      </c>
      <c r="K35" s="4">
        <v>806616.68200000003</v>
      </c>
      <c r="L35" s="3">
        <v>0.11471086584016151</v>
      </c>
      <c r="M35" s="13">
        <v>35158686.846804127</v>
      </c>
      <c r="N35" s="5">
        <v>139155</v>
      </c>
      <c r="O35" s="5" t="str">
        <f>_xlfn.XLOOKUP(A35,Cidades!A:A,Cidades!D:D)</f>
        <v>Entre 100k e 150k</v>
      </c>
      <c r="P35" s="5" t="str">
        <f>_xlfn.XLOOKUP(A35,'[1]1° RAIZ'!$A:$A,'[1]1° RAIZ'!$AH:$AH)</f>
        <v>Itajaí</v>
      </c>
      <c r="Q35" s="5" t="str">
        <f>_xlfn.XLOOKUP(A35,'[1]1° RAIZ'!$A:$A,'[1]1° RAIZ'!$AE:$AE)</f>
        <v>Blumenau</v>
      </c>
      <c r="R35" s="3">
        <v>1.961033931487921E-4</v>
      </c>
      <c r="S35" s="3">
        <v>1.9889433130697132E-2</v>
      </c>
      <c r="T35" s="6">
        <v>65</v>
      </c>
      <c r="U35" s="6">
        <v>4</v>
      </c>
      <c r="V35" s="4">
        <v>54378.590395732899</v>
      </c>
      <c r="W35" s="2">
        <v>6.9553492893990114</v>
      </c>
      <c r="X35" s="2">
        <v>1.933472304290744</v>
      </c>
      <c r="Y35" s="2">
        <v>1.7233715967087311</v>
      </c>
      <c r="Z35" s="2">
        <v>-0.24266622611668301</v>
      </c>
      <c r="AA35" s="2">
        <v>1.0437838639251911</v>
      </c>
      <c r="AB35" s="1" t="str">
        <f t="shared" si="0"/>
        <v>Expansão</v>
      </c>
      <c r="AC35" s="74" t="str">
        <f t="shared" si="2"/>
        <v>Validar</v>
      </c>
    </row>
    <row r="36" spans="1:29" x14ac:dyDescent="0.25">
      <c r="A36" s="1">
        <v>432300</v>
      </c>
      <c r="B36" s="1" t="s">
        <v>67</v>
      </c>
      <c r="C36" s="1" t="s">
        <v>57</v>
      </c>
      <c r="D36" s="1">
        <v>10</v>
      </c>
      <c r="E36" s="1">
        <f>COUNTIFS('Contratos assinados '!F:F,'Direcional Expansão'!B36,'Contratos assinados '!J:J, "Assinado por ambos")</f>
        <v>0</v>
      </c>
      <c r="F36" s="1">
        <f>COUNTIFS('Contratos assinados '!F:F,'Direcional Expansão'!B36,'Contratos assinados '!J:J,"Aquisição")</f>
        <v>0</v>
      </c>
      <c r="G36" s="1">
        <f>COUNTIFS('Contratos assinados '!F:F,'Direcional Expansão'!B36,'Contratos assinados '!J:J,"Ampliação")</f>
        <v>0</v>
      </c>
      <c r="H36" s="1">
        <f>COUNTIFS('Contratos assinados '!F:F,'Direcional Expansão'!B36,'Contratos assinados '!J:J,"Assinado por proprietário")</f>
        <v>0</v>
      </c>
      <c r="I36" s="1">
        <f t="shared" si="1"/>
        <v>0</v>
      </c>
      <c r="J36" s="3">
        <f>IF(D36=0, "-", COUNTIFS('Base Lojas'!B:B, A36, 'Base Lojas'!I:I, "&gt;500000")/D36)</f>
        <v>0.7</v>
      </c>
      <c r="K36" s="4">
        <v>570796.93900000001</v>
      </c>
      <c r="L36" s="3">
        <v>0.1523661349909616</v>
      </c>
      <c r="M36" s="13">
        <v>37462191.912517808</v>
      </c>
      <c r="N36" s="5">
        <v>224116</v>
      </c>
      <c r="O36" s="5" t="str">
        <f>_xlfn.XLOOKUP(A36,Cidades!A:A,Cidades!D:D)</f>
        <v>Maior que 200k</v>
      </c>
      <c r="P36" s="5" t="str">
        <f>_xlfn.XLOOKUP(A36,'[1]1° RAIZ'!$A:$A,'[1]1° RAIZ'!$AH:$AH)</f>
        <v>Porto Alegre</v>
      </c>
      <c r="Q36" s="5" t="str">
        <f>_xlfn.XLOOKUP(A36,'[1]1° RAIZ'!$A:$A,'[1]1° RAIZ'!$AE:$AE)</f>
        <v>Porto Alegre</v>
      </c>
      <c r="R36" s="3">
        <v>-5.0088274310391417E-5</v>
      </c>
      <c r="S36" s="3">
        <v>2.2813511610730861E-4</v>
      </c>
      <c r="T36" s="6">
        <v>70</v>
      </c>
      <c r="U36" s="6">
        <v>4</v>
      </c>
      <c r="V36" s="4">
        <v>20862.8512163052</v>
      </c>
      <c r="W36" s="2">
        <v>3.515078988172879</v>
      </c>
      <c r="X36" s="2">
        <v>1.7963635978404791</v>
      </c>
      <c r="Y36" s="2">
        <v>-0.92158161589879739</v>
      </c>
      <c r="Z36" s="2">
        <v>-0.10533239876019029</v>
      </c>
      <c r="AA36" s="2">
        <v>0.62035810116251211</v>
      </c>
      <c r="AB36" s="1" t="str">
        <f t="shared" si="0"/>
        <v>Expansão</v>
      </c>
      <c r="AC36" s="74" t="str">
        <f t="shared" si="2"/>
        <v>Validar</v>
      </c>
    </row>
    <row r="37" spans="1:29" x14ac:dyDescent="0.25">
      <c r="A37" s="1">
        <v>421480</v>
      </c>
      <c r="B37" s="1" t="s">
        <v>68</v>
      </c>
      <c r="C37" s="1" t="s">
        <v>33</v>
      </c>
      <c r="D37" s="1">
        <v>0</v>
      </c>
      <c r="E37" s="1">
        <f>COUNTIFS('Contratos assinados '!F:F,'Direcional Expansão'!B37,'Contratos assinados '!J:J, "Assinado por ambos")</f>
        <v>0</v>
      </c>
      <c r="F37" s="1">
        <f>COUNTIFS('Contratos assinados '!F:F,'Direcional Expansão'!B37,'Contratos assinados '!J:J,"Aquisição")</f>
        <v>0</v>
      </c>
      <c r="G37" s="1">
        <f>COUNTIFS('Contratos assinados '!F:F,'Direcional Expansão'!B37,'Contratos assinados '!J:J,"Ampliação")</f>
        <v>0</v>
      </c>
      <c r="H37" s="1">
        <f>COUNTIFS('Contratos assinados '!F:F,'Direcional Expansão'!B37,'Contratos assinados '!J:J,"Assinado por proprietário")</f>
        <v>0</v>
      </c>
      <c r="I37" s="1">
        <f t="shared" si="1"/>
        <v>0</v>
      </c>
      <c r="J37" s="3" t="str">
        <f>IF(D37=0, "-", COUNTIFS('Base Lojas'!B:B, A37, 'Base Lojas'!I:I, "&gt;500000")/D37)</f>
        <v>-</v>
      </c>
      <c r="K37" s="4" t="s">
        <v>35</v>
      </c>
      <c r="L37" s="3">
        <v>0</v>
      </c>
      <c r="M37" s="13">
        <v>15402738.31414002</v>
      </c>
      <c r="N37" s="5">
        <v>72587</v>
      </c>
      <c r="O37" s="5" t="str">
        <f>_xlfn.XLOOKUP(A37,Cidades!A:A,Cidades!D:D)</f>
        <v>Entre 50k e 100k</v>
      </c>
      <c r="P37" s="5" t="str">
        <f>_xlfn.XLOOKUP(A37,'[1]1° RAIZ'!$A:$A,'[1]1° RAIZ'!$AH:$AH)</f>
        <v>Rio do Sul</v>
      </c>
      <c r="Q37" s="5" t="str">
        <f>_xlfn.XLOOKUP(A37,'[1]1° RAIZ'!$A:$A,'[1]1° RAIZ'!$AE:$AE)</f>
        <v>Blumenau</v>
      </c>
      <c r="R37" s="3">
        <v>1.3217669242947101E-4</v>
      </c>
      <c r="S37" s="3">
        <v>1.6087151960736849E-2</v>
      </c>
      <c r="T37" s="6">
        <v>42</v>
      </c>
      <c r="U37" s="6">
        <v>4</v>
      </c>
      <c r="V37" s="4">
        <v>53526.936777646297</v>
      </c>
      <c r="W37" s="2">
        <v>5.3408018860740238</v>
      </c>
      <c r="X37" s="2">
        <v>1.0136017335456251</v>
      </c>
      <c r="Y37" s="2">
        <v>0.83875507514683567</v>
      </c>
      <c r="Z37" s="2">
        <v>-0.58173168125572339</v>
      </c>
      <c r="AA37" s="2">
        <v>0.4859896995226255</v>
      </c>
      <c r="AB37" s="1" t="str">
        <f t="shared" si="0"/>
        <v>Expansão</v>
      </c>
      <c r="AC37" s="74" t="str">
        <f t="shared" si="2"/>
        <v>Oportunidade</v>
      </c>
    </row>
    <row r="38" spans="1:29" x14ac:dyDescent="0.25">
      <c r="A38" s="1">
        <v>410430</v>
      </c>
      <c r="B38" s="1" t="s">
        <v>69</v>
      </c>
      <c r="C38" s="1" t="s">
        <v>31</v>
      </c>
      <c r="D38" s="1">
        <v>2</v>
      </c>
      <c r="E38" s="1">
        <f>COUNTIFS('Contratos assinados '!F:F,'Direcional Expansão'!B38,'Contratos assinados '!J:J, "Assinado por ambos")</f>
        <v>0</v>
      </c>
      <c r="F38" s="1">
        <f>COUNTIFS('Contratos assinados '!F:F,'Direcional Expansão'!B38,'Contratos assinados '!J:J,"Aquisição")</f>
        <v>0</v>
      </c>
      <c r="G38" s="1">
        <f>COUNTIFS('Contratos assinados '!F:F,'Direcional Expansão'!B38,'Contratos assinados '!J:J,"Ampliação")</f>
        <v>0</v>
      </c>
      <c r="H38" s="1">
        <f>COUNTIFS('Contratos assinados '!F:F,'Direcional Expansão'!B38,'Contratos assinados '!J:J,"Assinado por proprietário")</f>
        <v>0</v>
      </c>
      <c r="I38" s="1">
        <f t="shared" si="1"/>
        <v>0</v>
      </c>
      <c r="J38" s="3">
        <f>IF(D38=0, "-", COUNTIFS('Base Lojas'!B:B, A38, 'Base Lojas'!I:I, "&gt;500000")/D38)</f>
        <v>0.5</v>
      </c>
      <c r="K38" s="4">
        <v>501535.03499999997</v>
      </c>
      <c r="L38" s="3">
        <v>6.6502735127400542E-2</v>
      </c>
      <c r="M38" s="13">
        <v>15083140.085567901</v>
      </c>
      <c r="N38" s="5">
        <v>99432</v>
      </c>
      <c r="O38" s="5" t="str">
        <f>_xlfn.XLOOKUP(A38,Cidades!A:A,Cidades!D:D)</f>
        <v>Entre 50k e 100k</v>
      </c>
      <c r="P38" s="5" t="str">
        <f>_xlfn.XLOOKUP(A38,'[1]1° RAIZ'!$A:$A,'[1]1° RAIZ'!$AH:$AH)</f>
        <v>Campo Mourão</v>
      </c>
      <c r="Q38" s="5" t="str">
        <f>_xlfn.XLOOKUP(A38,'[1]1° RAIZ'!$A:$A,'[1]1° RAIZ'!$AE:$AE)</f>
        <v>Maringá</v>
      </c>
      <c r="R38" s="3">
        <v>1.007133589734521E-4</v>
      </c>
      <c r="S38" s="3">
        <v>1.4473581434846229E-2</v>
      </c>
      <c r="T38" s="6">
        <v>43</v>
      </c>
      <c r="U38" s="6">
        <v>4</v>
      </c>
      <c r="V38" s="4">
        <v>55545.373520144502</v>
      </c>
      <c r="W38" s="2">
        <v>4.0864536187626026</v>
      </c>
      <c r="X38" s="2">
        <v>0.94905437260163539</v>
      </c>
      <c r="Y38" s="2">
        <v>0.22828437531881829</v>
      </c>
      <c r="Z38" s="2">
        <v>-0.26698713386861173</v>
      </c>
      <c r="AA38" s="2">
        <v>0.4065619554498382</v>
      </c>
      <c r="AB38" s="1" t="str">
        <f t="shared" si="0"/>
        <v>Expansão</v>
      </c>
      <c r="AC38" s="74" t="str">
        <f t="shared" si="2"/>
        <v>Oportunidade</v>
      </c>
    </row>
    <row r="39" spans="1:29" x14ac:dyDescent="0.25">
      <c r="A39" s="1">
        <v>420590</v>
      </c>
      <c r="B39" s="1" t="s">
        <v>70</v>
      </c>
      <c r="C39" s="1" t="s">
        <v>33</v>
      </c>
      <c r="D39" s="1">
        <v>0</v>
      </c>
      <c r="E39" s="1">
        <f>COUNTIFS('Contratos assinados '!F:F,'Direcional Expansão'!B39,'Contratos assinados '!J:J, "Assinado por ambos")</f>
        <v>0</v>
      </c>
      <c r="F39" s="1">
        <f>COUNTIFS('Contratos assinados '!F:F,'Direcional Expansão'!B39,'Contratos assinados '!J:J,"Aquisição")</f>
        <v>0</v>
      </c>
      <c r="G39" s="1">
        <f>COUNTIFS('Contratos assinados '!F:F,'Direcional Expansão'!B39,'Contratos assinados '!J:J,"Ampliação")</f>
        <v>0</v>
      </c>
      <c r="H39" s="1">
        <f>COUNTIFS('Contratos assinados '!F:F,'Direcional Expansão'!B39,'Contratos assinados '!J:J,"Assinado por proprietário")</f>
        <v>0</v>
      </c>
      <c r="I39" s="1">
        <f t="shared" si="1"/>
        <v>0</v>
      </c>
      <c r="J39" s="3" t="str">
        <f>IF(D39=0, "-", COUNTIFS('Base Lojas'!B:B, A39, 'Base Lojas'!I:I, "&gt;500000")/D39)</f>
        <v>-</v>
      </c>
      <c r="K39" s="4" t="s">
        <v>35</v>
      </c>
      <c r="L39" s="3">
        <v>0</v>
      </c>
      <c r="M39" s="13">
        <v>13722462.04598891</v>
      </c>
      <c r="N39" s="5">
        <v>72570</v>
      </c>
      <c r="O39" s="5" t="str">
        <f>_xlfn.XLOOKUP(A39,Cidades!A:A,Cidades!D:D)</f>
        <v>Entre 50k e 100k</v>
      </c>
      <c r="P39" s="5" t="str">
        <f>_xlfn.XLOOKUP(A39,'[1]1° RAIZ'!$A:$A,'[1]1° RAIZ'!$AH:$AH)</f>
        <v>Blumenau</v>
      </c>
      <c r="Q39" s="5" t="str">
        <f>_xlfn.XLOOKUP(A39,'[1]1° RAIZ'!$A:$A,'[1]1° RAIZ'!$AE:$AE)</f>
        <v>Blumenau</v>
      </c>
      <c r="R39" s="3">
        <v>1.744526816210956E-4</v>
      </c>
      <c r="S39" s="3">
        <v>1.9226369350803459E-2</v>
      </c>
      <c r="T39" s="6">
        <v>30</v>
      </c>
      <c r="U39" s="6">
        <v>4</v>
      </c>
      <c r="V39" s="4">
        <v>59599.865755268103</v>
      </c>
      <c r="W39" s="2">
        <v>4.8103238529614227</v>
      </c>
      <c r="X39" s="2">
        <v>0.83352119369429511</v>
      </c>
      <c r="Y39" s="2">
        <v>0.76046429302657681</v>
      </c>
      <c r="Z39" s="2">
        <v>-0.58562713460291249</v>
      </c>
      <c r="AA39" s="2">
        <v>0.39758320781215922</v>
      </c>
      <c r="AB39" s="1" t="str">
        <f t="shared" si="0"/>
        <v>Expansão</v>
      </c>
      <c r="AC39" s="74" t="str">
        <f t="shared" si="2"/>
        <v>Validar</v>
      </c>
    </row>
    <row r="40" spans="1:29" x14ac:dyDescent="0.25">
      <c r="A40" s="1">
        <v>421580</v>
      </c>
      <c r="B40" s="1" t="s">
        <v>71</v>
      </c>
      <c r="C40" s="1" t="s">
        <v>33</v>
      </c>
      <c r="D40" s="1">
        <v>1</v>
      </c>
      <c r="E40" s="1">
        <f>COUNTIFS('Contratos assinados '!F:F,'Direcional Expansão'!B40,'Contratos assinados '!J:J, "Assinado por ambos")</f>
        <v>0</v>
      </c>
      <c r="F40" s="1">
        <f>COUNTIFS('Contratos assinados '!F:F,'Direcional Expansão'!B40,'Contratos assinados '!J:J,"Aquisição")</f>
        <v>0</v>
      </c>
      <c r="G40" s="1">
        <f>COUNTIFS('Contratos assinados '!F:F,'Direcional Expansão'!B40,'Contratos assinados '!J:J,"Ampliação")</f>
        <v>0</v>
      </c>
      <c r="H40" s="1">
        <f>COUNTIFS('Contratos assinados '!F:F,'Direcional Expansão'!B40,'Contratos assinados '!J:J,"Assinado por proprietário")</f>
        <v>0</v>
      </c>
      <c r="I40" s="1">
        <f t="shared" si="1"/>
        <v>0</v>
      </c>
      <c r="J40" s="3">
        <f>IF(D40=0, "-", COUNTIFS('Base Lojas'!B:B, A40, 'Base Lojas'!I:I, "&gt;500000")/D40)</f>
        <v>1</v>
      </c>
      <c r="K40" s="4">
        <v>512968.37</v>
      </c>
      <c r="L40" s="3">
        <v>3.7645221116498963E-2</v>
      </c>
      <c r="M40" s="13">
        <v>13626387.48787104</v>
      </c>
      <c r="N40" s="5">
        <v>83275</v>
      </c>
      <c r="O40" s="5" t="str">
        <f>_xlfn.XLOOKUP(A40,Cidades!A:A,Cidades!D:D)</f>
        <v>Entre 50k e 100k</v>
      </c>
      <c r="P40" s="5" t="str">
        <f>_xlfn.XLOOKUP(A40,'[1]1° RAIZ'!$A:$A,'[1]1° RAIZ'!$AH:$AH)</f>
        <v>São Bento do Sul - Rio Negrinho</v>
      </c>
      <c r="Q40" s="5" t="str">
        <f>_xlfn.XLOOKUP(A40,'[1]1° RAIZ'!$A:$A,'[1]1° RAIZ'!$AE:$AE)</f>
        <v>Joinville</v>
      </c>
      <c r="R40" s="3">
        <v>8.2934793786511025E-5</v>
      </c>
      <c r="S40" s="3">
        <v>1.0469137379262691E-2</v>
      </c>
      <c r="T40" s="6">
        <v>29</v>
      </c>
      <c r="U40" s="6">
        <v>4</v>
      </c>
      <c r="V40" s="4">
        <v>60201.782263835201</v>
      </c>
      <c r="W40" s="2">
        <v>4.5119363067322862</v>
      </c>
      <c r="X40" s="2">
        <v>0.81199540389393299</v>
      </c>
      <c r="Y40" s="2">
        <v>0.44217743196386522</v>
      </c>
      <c r="Z40" s="2">
        <v>-0.23341160435905631</v>
      </c>
      <c r="AA40" s="2">
        <v>0.38281200665543452</v>
      </c>
      <c r="AB40" s="1" t="str">
        <f t="shared" si="0"/>
        <v>Expansão</v>
      </c>
      <c r="AC40" s="74" t="str">
        <f t="shared" si="2"/>
        <v>Validar</v>
      </c>
    </row>
    <row r="41" spans="1:29" x14ac:dyDescent="0.25">
      <c r="A41" s="1">
        <v>420230</v>
      </c>
      <c r="B41" s="1" t="s">
        <v>72</v>
      </c>
      <c r="C41" s="1" t="s">
        <v>33</v>
      </c>
      <c r="D41" s="1">
        <v>1</v>
      </c>
      <c r="E41" s="1">
        <f>COUNTIFS('Contratos assinados '!F:F,'Direcional Expansão'!B41,'Contratos assinados '!J:J, "Assinado por ambos")</f>
        <v>0</v>
      </c>
      <c r="F41" s="1">
        <f>COUNTIFS('Contratos assinados '!F:F,'Direcional Expansão'!B41,'Contratos assinados '!J:J,"Aquisição")</f>
        <v>0</v>
      </c>
      <c r="G41" s="1">
        <f>COUNTIFS('Contratos assinados '!F:F,'Direcional Expansão'!B41,'Contratos assinados '!J:J,"Ampliação")</f>
        <v>0</v>
      </c>
      <c r="H41" s="1">
        <f>COUNTIFS('Contratos assinados '!F:F,'Direcional Expansão'!B41,'Contratos assinados '!J:J,"Assinado por proprietário")</f>
        <v>0</v>
      </c>
      <c r="I41" s="1">
        <f t="shared" si="1"/>
        <v>0</v>
      </c>
      <c r="J41" s="3">
        <f>IF(D41=0, "-", COUNTIFS('Base Lojas'!B:B, A41, 'Base Lojas'!I:I, "&gt;500000")/D41)</f>
        <v>1</v>
      </c>
      <c r="K41" s="4">
        <v>585500.34</v>
      </c>
      <c r="L41" s="3">
        <v>4.7204777541990962E-2</v>
      </c>
      <c r="M41" s="13">
        <v>12403412.757938931</v>
      </c>
      <c r="N41" s="5">
        <v>76773</v>
      </c>
      <c r="O41" s="5" t="str">
        <f>_xlfn.XLOOKUP(A41,Cidades!A:A,Cidades!D:D)</f>
        <v>Entre 50k e 100k</v>
      </c>
      <c r="P41" s="5" t="str">
        <f>_xlfn.XLOOKUP(A41,'[1]1° RAIZ'!$A:$A,'[1]1° RAIZ'!$AH:$AH)</f>
        <v>Florianópolis</v>
      </c>
      <c r="Q41" s="5" t="str">
        <f>_xlfn.XLOOKUP(A41,'[1]1° RAIZ'!$A:$A,'[1]1° RAIZ'!$AE:$AE)</f>
        <v>Florianópolis</v>
      </c>
      <c r="R41" s="3">
        <v>2.1482492788789769E-4</v>
      </c>
      <c r="S41" s="3">
        <v>2.4773485814932439E-2</v>
      </c>
      <c r="T41" s="6">
        <v>23</v>
      </c>
      <c r="U41" s="6">
        <v>4</v>
      </c>
      <c r="V41" s="4">
        <v>35795.642671413298</v>
      </c>
      <c r="W41" s="2">
        <v>3.842152636111265</v>
      </c>
      <c r="X41" s="2">
        <v>0.65656665275895498</v>
      </c>
      <c r="Y41" s="2">
        <v>0.23090533644999231</v>
      </c>
      <c r="Z41" s="2">
        <v>-0.92760609026099172</v>
      </c>
      <c r="AA41" s="2">
        <v>0.20695604489675579</v>
      </c>
      <c r="AB41" s="1" t="str">
        <f t="shared" si="0"/>
        <v>Expansão</v>
      </c>
      <c r="AC41" s="74" t="str">
        <f t="shared" si="2"/>
        <v>Validar</v>
      </c>
    </row>
    <row r="42" spans="1:29" x14ac:dyDescent="0.25">
      <c r="A42" s="1">
        <v>410490</v>
      </c>
      <c r="B42" s="1" t="s">
        <v>73</v>
      </c>
      <c r="C42" s="1" t="s">
        <v>31</v>
      </c>
      <c r="D42" s="1">
        <v>0</v>
      </c>
      <c r="E42" s="1">
        <f>COUNTIFS('Contratos assinados '!F:F,'Direcional Expansão'!B42,'Contratos assinados '!J:J, "Assinado por ambos")</f>
        <v>1</v>
      </c>
      <c r="F42" s="1">
        <f>COUNTIFS('Contratos assinados '!F:F,'Direcional Expansão'!B42,'Contratos assinados '!J:J,"Aquisição")</f>
        <v>0</v>
      </c>
      <c r="G42" s="1">
        <f>COUNTIFS('Contratos assinados '!F:F,'Direcional Expansão'!B42,'Contratos assinados '!J:J,"Ampliação")</f>
        <v>0</v>
      </c>
      <c r="H42" s="1">
        <f>COUNTIFS('Contratos assinados '!F:F,'Direcional Expansão'!B42,'Contratos assinados '!J:J,"Assinado por proprietário")</f>
        <v>0</v>
      </c>
      <c r="I42" s="1">
        <f t="shared" si="1"/>
        <v>1</v>
      </c>
      <c r="J42" s="3" t="str">
        <f>IF(D42=0, "-", COUNTIFS('Base Lojas'!B:B, A42, 'Base Lojas'!I:I, "&gt;500000")/D42)</f>
        <v>-</v>
      </c>
      <c r="K42" s="4" t="s">
        <v>35</v>
      </c>
      <c r="L42" s="3">
        <v>0</v>
      </c>
      <c r="M42" s="13">
        <v>9100246.1790278293</v>
      </c>
      <c r="N42" s="5">
        <v>73044</v>
      </c>
      <c r="O42" s="5" t="str">
        <f>_xlfn.XLOOKUP(A42,Cidades!A:A,Cidades!D:D)</f>
        <v>Entre 50k e 100k</v>
      </c>
      <c r="P42" s="5" t="str">
        <f>_xlfn.XLOOKUP(A42,'[1]1° RAIZ'!$A:$A,'[1]1° RAIZ'!$AH:$AH)</f>
        <v>Ponta Grossa</v>
      </c>
      <c r="Q42" s="5" t="str">
        <f>_xlfn.XLOOKUP(A42,'[1]1° RAIZ'!$A:$A,'[1]1° RAIZ'!$AE:$AE)</f>
        <v>Ponta Grossa</v>
      </c>
      <c r="R42" s="3">
        <v>6.5712076224138109E-5</v>
      </c>
      <c r="S42" s="3">
        <v>1.148811504686909E-2</v>
      </c>
      <c r="T42" s="6">
        <v>25</v>
      </c>
      <c r="U42" s="6">
        <v>4</v>
      </c>
      <c r="V42" s="4">
        <v>54005.394678008801</v>
      </c>
      <c r="W42" s="2">
        <v>3.4072389885207639</v>
      </c>
      <c r="X42" s="2">
        <v>0.53073303789730308</v>
      </c>
      <c r="Y42" s="2">
        <v>-0.1947309847084957</v>
      </c>
      <c r="Z42" s="2">
        <v>-0.46102892220089697</v>
      </c>
      <c r="AA42" s="2">
        <v>0.14536637824323281</v>
      </c>
      <c r="AB42" s="1" t="str">
        <f t="shared" si="0"/>
        <v>Expansão</v>
      </c>
      <c r="AC42" s="74" t="str">
        <f t="shared" si="2"/>
        <v>Validar</v>
      </c>
    </row>
    <row r="43" spans="1:29" x14ac:dyDescent="0.25">
      <c r="A43" s="1">
        <v>421620</v>
      </c>
      <c r="B43" s="1" t="s">
        <v>74</v>
      </c>
      <c r="C43" s="1" t="s">
        <v>33</v>
      </c>
      <c r="D43" s="1">
        <v>0</v>
      </c>
      <c r="E43" s="1">
        <f>COUNTIFS('Contratos assinados '!F:F,'Direcional Expansão'!B43,'Contratos assinados '!J:J, "Assinado por ambos")</f>
        <v>1</v>
      </c>
      <c r="F43" s="1">
        <f>COUNTIFS('Contratos assinados '!F:F,'Direcional Expansão'!B43,'Contratos assinados '!J:J,"Aquisição")</f>
        <v>0</v>
      </c>
      <c r="G43" s="1">
        <f>COUNTIFS('Contratos assinados '!F:F,'Direcional Expansão'!B43,'Contratos assinados '!J:J,"Ampliação")</f>
        <v>0</v>
      </c>
      <c r="H43" s="1">
        <f>COUNTIFS('Contratos assinados '!F:F,'Direcional Expansão'!B43,'Contratos assinados '!J:J,"Assinado por proprietário")</f>
        <v>0</v>
      </c>
      <c r="I43" s="1">
        <f t="shared" si="1"/>
        <v>1</v>
      </c>
      <c r="J43" s="3" t="str">
        <f>IF(D43=0, "-", COUNTIFS('Base Lojas'!B:B, A43, 'Base Lojas'!I:I, "&gt;500000")/D43)</f>
        <v>-</v>
      </c>
      <c r="K43" s="4" t="s">
        <v>35</v>
      </c>
      <c r="L43" s="3">
        <v>0</v>
      </c>
      <c r="M43" s="13">
        <v>8252173.4748027213</v>
      </c>
      <c r="N43" s="5">
        <v>52674</v>
      </c>
      <c r="O43" s="5" t="str">
        <f>_xlfn.XLOOKUP(A43,Cidades!A:A,Cidades!D:D)</f>
        <v>Entre 50k e 100k</v>
      </c>
      <c r="P43" s="5" t="str">
        <f>_xlfn.XLOOKUP(A43,'[1]1° RAIZ'!$A:$A,'[1]1° RAIZ'!$AH:$AH)</f>
        <v>Joinville</v>
      </c>
      <c r="Q43" s="5" t="str">
        <f>_xlfn.XLOOKUP(A43,'[1]1° RAIZ'!$A:$A,'[1]1° RAIZ'!$AE:$AE)</f>
        <v>Joinville</v>
      </c>
      <c r="R43" s="3">
        <v>1.6519241996014729E-4</v>
      </c>
      <c r="S43" s="3">
        <v>1.852036524648604E-2</v>
      </c>
      <c r="T43" s="6">
        <v>23</v>
      </c>
      <c r="U43" s="6">
        <v>3</v>
      </c>
      <c r="V43" s="4">
        <v>168642.28759437299</v>
      </c>
      <c r="W43" s="2">
        <v>3.9590917997234119</v>
      </c>
      <c r="X43" s="2">
        <v>0.49924450591158259</v>
      </c>
      <c r="Y43" s="2">
        <v>1.479746627260403</v>
      </c>
      <c r="Z43" s="2">
        <v>1.182228063323105</v>
      </c>
      <c r="AA43" s="2">
        <v>0.56057896237963567</v>
      </c>
      <c r="AB43" s="1" t="str">
        <f t="shared" si="0"/>
        <v>Expansão</v>
      </c>
      <c r="AC43" s="74" t="str">
        <f t="shared" si="2"/>
        <v>Validar</v>
      </c>
    </row>
    <row r="44" spans="1:29" x14ac:dyDescent="0.25">
      <c r="A44" s="1">
        <v>410150</v>
      </c>
      <c r="B44" s="1" t="s">
        <v>75</v>
      </c>
      <c r="C44" s="1" t="s">
        <v>31</v>
      </c>
      <c r="D44" s="1">
        <v>4</v>
      </c>
      <c r="E44" s="1">
        <f>COUNTIFS('Contratos assinados '!F:F,'Direcional Expansão'!B44,'Contratos assinados '!J:J, "Assinado por ambos")</f>
        <v>0</v>
      </c>
      <c r="F44" s="1">
        <f>COUNTIFS('Contratos assinados '!F:F,'Direcional Expansão'!B44,'Contratos assinados '!J:J,"Aquisição")</f>
        <v>0</v>
      </c>
      <c r="G44" s="1">
        <f>COUNTIFS('Contratos assinados '!F:F,'Direcional Expansão'!B44,'Contratos assinados '!J:J,"Ampliação")</f>
        <v>0</v>
      </c>
      <c r="H44" s="1">
        <f>COUNTIFS('Contratos assinados '!F:F,'Direcional Expansão'!B44,'Contratos assinados '!J:J,"Assinado por proprietário")</f>
        <v>0</v>
      </c>
      <c r="I44" s="1">
        <f t="shared" si="1"/>
        <v>0</v>
      </c>
      <c r="J44" s="3">
        <f>IF(D44=0, "-", COUNTIFS('Base Lojas'!B:B, A44, 'Base Lojas'!I:I, "&gt;500000")/D44)</f>
        <v>0.75</v>
      </c>
      <c r="K44" s="4">
        <v>788656.39749999996</v>
      </c>
      <c r="L44" s="3">
        <v>0.1859672930604177</v>
      </c>
      <c r="M44" s="13">
        <v>16963335.531130809</v>
      </c>
      <c r="N44" s="5">
        <v>119138</v>
      </c>
      <c r="O44" s="5" t="str">
        <f>_xlfn.XLOOKUP(A44,Cidades!A:A,Cidades!D:D)</f>
        <v>Entre 100k e 150k</v>
      </c>
      <c r="P44" s="5" t="str">
        <f>_xlfn.XLOOKUP(A44,'[1]1° RAIZ'!$A:$A,'[1]1° RAIZ'!$AH:$AH)</f>
        <v>Londrina</v>
      </c>
      <c r="Q44" s="5" t="str">
        <f>_xlfn.XLOOKUP(A44,'[1]1° RAIZ'!$A:$A,'[1]1° RAIZ'!$AE:$AE)</f>
        <v>Londrina</v>
      </c>
      <c r="R44" s="3">
        <v>1.038779050539396E-4</v>
      </c>
      <c r="S44" s="3">
        <v>1.4334251543633989E-2</v>
      </c>
      <c r="T44" s="6">
        <v>39</v>
      </c>
      <c r="U44" s="6">
        <v>3</v>
      </c>
      <c r="V44" s="4">
        <v>44594.278061381301</v>
      </c>
      <c r="W44" s="2">
        <v>4.198797764660573</v>
      </c>
      <c r="X44" s="2">
        <v>0.98118363973617861</v>
      </c>
      <c r="Y44" s="2">
        <v>0.34545532359300452</v>
      </c>
      <c r="Z44" s="2">
        <v>-1.304491133195889E-2</v>
      </c>
      <c r="AA44" s="2">
        <v>0.46610158272596808</v>
      </c>
      <c r="AB44" s="1" t="str">
        <f t="shared" si="0"/>
        <v>Expansão</v>
      </c>
      <c r="AC44" s="74" t="str">
        <f t="shared" si="2"/>
        <v>Validar</v>
      </c>
    </row>
    <row r="45" spans="1:29" x14ac:dyDescent="0.25">
      <c r="A45" s="1">
        <v>412810</v>
      </c>
      <c r="B45" s="1" t="s">
        <v>76</v>
      </c>
      <c r="C45" s="1" t="s">
        <v>31</v>
      </c>
      <c r="D45" s="1">
        <v>4</v>
      </c>
      <c r="E45" s="1">
        <f>COUNTIFS('Contratos assinados '!F:F,'Direcional Expansão'!B45,'Contratos assinados '!J:J, "Assinado por ambos")</f>
        <v>0</v>
      </c>
      <c r="F45" s="1">
        <f>COUNTIFS('Contratos assinados '!F:F,'Direcional Expansão'!B45,'Contratos assinados '!J:J,"Aquisição")</f>
        <v>0</v>
      </c>
      <c r="G45" s="1">
        <f>COUNTIFS('Contratos assinados '!F:F,'Direcional Expansão'!B45,'Contratos assinados '!J:J,"Ampliação")</f>
        <v>0</v>
      </c>
      <c r="H45" s="1">
        <f>COUNTIFS('Contratos assinados '!F:F,'Direcional Expansão'!B45,'Contratos assinados '!J:J,"Assinado por proprietário")</f>
        <v>0</v>
      </c>
      <c r="I45" s="1">
        <f t="shared" si="1"/>
        <v>0</v>
      </c>
      <c r="J45" s="3">
        <f>IF(D45=0, "-", COUNTIFS('Base Lojas'!B:B, A45, 'Base Lojas'!G:G, "&gt;500000")/D45)</f>
        <v>0.25</v>
      </c>
      <c r="K45" s="4">
        <v>391546.83999999997</v>
      </c>
      <c r="L45" s="3">
        <v>8.9952596909727525E-2</v>
      </c>
      <c r="M45" s="13">
        <v>17411252.301829111</v>
      </c>
      <c r="N45" s="5">
        <v>117095</v>
      </c>
      <c r="O45" s="5" t="str">
        <f>_xlfn.XLOOKUP(A45,Cidades!A:A,Cidades!D:D)</f>
        <v>Entre 100k e 150k</v>
      </c>
      <c r="P45" s="5" t="str">
        <f>_xlfn.XLOOKUP(A45,'[1]1° RAIZ'!$A:$A,'[1]1° RAIZ'!$AH:$AH)</f>
        <v>Umuarama</v>
      </c>
      <c r="Q45" s="5" t="str">
        <f>_xlfn.XLOOKUP(A45,'[1]1° RAIZ'!$A:$A,'[1]1° RAIZ'!$AE:$AE)</f>
        <v>Maringá</v>
      </c>
      <c r="R45" s="3">
        <v>1.165827222546434E-4</v>
      </c>
      <c r="S45" s="3">
        <v>1.4438820705114709E-2</v>
      </c>
      <c r="T45" s="6">
        <v>48</v>
      </c>
      <c r="U45" s="6">
        <v>3</v>
      </c>
      <c r="V45" s="4">
        <v>37476.401583807201</v>
      </c>
      <c r="W45" s="2">
        <v>4.1369795666198348</v>
      </c>
      <c r="X45" s="2">
        <v>1.0284411895035961</v>
      </c>
      <c r="Y45" s="2">
        <v>0.1221491564477591</v>
      </c>
      <c r="Z45" s="2">
        <v>-0.47122705800335229</v>
      </c>
      <c r="AA45" s="2">
        <v>0.40177743528904902</v>
      </c>
      <c r="AB45" s="1" t="str">
        <f t="shared" si="0"/>
        <v>Performance</v>
      </c>
      <c r="AC45" s="74" t="str">
        <f t="shared" si="2"/>
        <v>Oportunidade</v>
      </c>
    </row>
    <row r="46" spans="1:29" x14ac:dyDescent="0.25">
      <c r="A46" s="1">
        <v>410840</v>
      </c>
      <c r="B46" s="1" t="s">
        <v>77</v>
      </c>
      <c r="C46" s="1" t="s">
        <v>31</v>
      </c>
      <c r="D46" s="1">
        <v>3</v>
      </c>
      <c r="E46" s="1">
        <f>COUNTIFS('Contratos assinados '!F:F,'Direcional Expansão'!B46,'Contratos assinados '!J:J, "Assinado por ambos")</f>
        <v>0</v>
      </c>
      <c r="F46" s="1">
        <f>COUNTIFS('Contratos assinados '!F:F,'Direcional Expansão'!B46,'Contratos assinados '!J:J,"Aquisição")</f>
        <v>0</v>
      </c>
      <c r="G46" s="1">
        <f>COUNTIFS('Contratos assinados '!F:F,'Direcional Expansão'!B46,'Contratos assinados '!J:J,"Ampliação")</f>
        <v>0</v>
      </c>
      <c r="H46" s="1">
        <f>COUNTIFS('Contratos assinados '!F:F,'Direcional Expansão'!B46,'Contratos assinados '!J:J,"Assinado por proprietário")</f>
        <v>0</v>
      </c>
      <c r="I46" s="1">
        <f t="shared" si="1"/>
        <v>0</v>
      </c>
      <c r="J46" s="3">
        <f>IF(D46=0, "-", COUNTIFS('Base Lojas'!B:B, A46, 'Base Lojas'!G:G, "&gt;500000")/D46)</f>
        <v>0.66666666666666663</v>
      </c>
      <c r="K46" s="4">
        <v>483004.91666666669</v>
      </c>
      <c r="L46" s="3">
        <v>9.5407422019687563E-2</v>
      </c>
      <c r="M46" s="13">
        <v>15187652.274065141</v>
      </c>
      <c r="N46" s="5">
        <v>96666</v>
      </c>
      <c r="O46" s="5" t="str">
        <f>_xlfn.XLOOKUP(A46,Cidades!A:A,Cidades!D:D)</f>
        <v>Entre 50k e 100k</v>
      </c>
      <c r="P46" s="5" t="str">
        <f>_xlfn.XLOOKUP(A46,'[1]1° RAIZ'!$A:$A,'[1]1° RAIZ'!$AH:$AH)</f>
        <v>Francisco Beltrão</v>
      </c>
      <c r="Q46" s="5" t="str">
        <f>_xlfn.XLOOKUP(A46,'[1]1° RAIZ'!$A:$A,'[1]1° RAIZ'!$AE:$AE)</f>
        <v>Cascavel</v>
      </c>
      <c r="R46" s="3">
        <v>1.568780758938537E-4</v>
      </c>
      <c r="S46" s="3">
        <v>1.9804099677552589E-2</v>
      </c>
      <c r="T46" s="6">
        <v>47</v>
      </c>
      <c r="U46" s="6">
        <v>3</v>
      </c>
      <c r="V46" s="4">
        <v>40502.684523629301</v>
      </c>
      <c r="W46" s="2">
        <v>4.2400865043951317</v>
      </c>
      <c r="X46" s="2">
        <v>0.94539025131555188</v>
      </c>
      <c r="Y46" s="2">
        <v>0.35016857035571319</v>
      </c>
      <c r="Z46" s="2">
        <v>-0.52026833469363032</v>
      </c>
      <c r="AA46" s="2">
        <v>0.39362992851364892</v>
      </c>
      <c r="AB46" s="1" t="str">
        <f t="shared" si="0"/>
        <v>Performance</v>
      </c>
      <c r="AC46" s="74" t="str">
        <f t="shared" si="2"/>
        <v>Oportunidade</v>
      </c>
    </row>
    <row r="47" spans="1:29" x14ac:dyDescent="0.25">
      <c r="A47" s="1">
        <v>411840</v>
      </c>
      <c r="B47" s="14" t="s">
        <v>78</v>
      </c>
      <c r="C47" s="1" t="s">
        <v>31</v>
      </c>
      <c r="D47" s="1">
        <v>3</v>
      </c>
      <c r="E47" s="1">
        <f>COUNTIFS('Contratos assinados '!F:F,'Direcional Expansão'!B47,'Contratos assinados '!J:J, "Assinado por ambos")</f>
        <v>0</v>
      </c>
      <c r="F47" s="1">
        <f>COUNTIFS('Contratos assinados '!F:F,'Direcional Expansão'!B47,'Contratos assinados '!J:J,"Aquisição")</f>
        <v>0</v>
      </c>
      <c r="G47" s="1">
        <f>COUNTIFS('Contratos assinados '!F:F,'Direcional Expansão'!B47,'Contratos assinados '!J:J,"Ampliação")</f>
        <v>0</v>
      </c>
      <c r="H47" s="1">
        <f>COUNTIFS('Contratos assinados '!F:F,'Direcional Expansão'!B47,'Contratos assinados '!J:J,"Assinado por proprietário")</f>
        <v>0</v>
      </c>
      <c r="I47" s="1">
        <f t="shared" si="1"/>
        <v>0</v>
      </c>
      <c r="J47" s="3">
        <f>IF(D47=0, "-", COUNTIFS('Base Lojas'!B:B, A47, 'Base Lojas'!I:I, "&gt;500000")/D47)</f>
        <v>1</v>
      </c>
      <c r="K47" s="4">
        <v>685217.31333333335</v>
      </c>
      <c r="L47" s="3">
        <v>0.14639265955961309</v>
      </c>
      <c r="M47" s="13">
        <v>14042042.45065245</v>
      </c>
      <c r="N47" s="5">
        <v>91950</v>
      </c>
      <c r="O47" s="5" t="str">
        <f>_xlfn.XLOOKUP(A47,Cidades!A:A,Cidades!D:D)</f>
        <v>Entre 50k e 100k</v>
      </c>
      <c r="P47" s="5" t="str">
        <f>_xlfn.XLOOKUP(A47,'[1]1° RAIZ'!$A:$A,'[1]1° RAIZ'!$AH:$AH)</f>
        <v>Paranavaí</v>
      </c>
      <c r="Q47" s="5" t="str">
        <f>_xlfn.XLOOKUP(A47,'[1]1° RAIZ'!$A:$A,'[1]1° RAIZ'!$AE:$AE)</f>
        <v>Maringá</v>
      </c>
      <c r="R47" s="3">
        <v>9.2328984584186819E-5</v>
      </c>
      <c r="S47" s="3">
        <v>1.3335799512079751E-2</v>
      </c>
      <c r="T47" s="6">
        <v>43</v>
      </c>
      <c r="U47" s="6">
        <v>3</v>
      </c>
      <c r="V47" s="4">
        <v>37129.157058942699</v>
      </c>
      <c r="W47" s="2">
        <v>4.1212857625466466</v>
      </c>
      <c r="X47" s="2">
        <v>0.86423315319401672</v>
      </c>
      <c r="Y47" s="2">
        <v>0.18602875223452131</v>
      </c>
      <c r="Z47" s="2">
        <v>-0.25328487762668961</v>
      </c>
      <c r="AA47" s="2">
        <v>0.36592037000109268</v>
      </c>
      <c r="AB47" s="1" t="str">
        <f t="shared" si="0"/>
        <v>Expansão</v>
      </c>
      <c r="AC47" s="74" t="str">
        <f t="shared" si="2"/>
        <v>Oportunidade</v>
      </c>
    </row>
    <row r="48" spans="1:29" x14ac:dyDescent="0.25">
      <c r="A48" s="1">
        <v>410370</v>
      </c>
      <c r="B48" s="1" t="s">
        <v>79</v>
      </c>
      <c r="C48" s="1" t="s">
        <v>31</v>
      </c>
      <c r="D48" s="1">
        <v>4</v>
      </c>
      <c r="E48" s="1">
        <f>COUNTIFS('Contratos assinados '!F:F,'Direcional Expansão'!B48,'Contratos assinados '!J:J, "Assinado por ambos")</f>
        <v>0</v>
      </c>
      <c r="F48" s="1">
        <f>COUNTIFS('Contratos assinados '!F:F,'Direcional Expansão'!B48,'Contratos assinados '!J:J,"Aquisição")</f>
        <v>0</v>
      </c>
      <c r="G48" s="1">
        <f>COUNTIFS('Contratos assinados '!F:F,'Direcional Expansão'!B48,'Contratos assinados '!J:J,"Ampliação")</f>
        <v>0</v>
      </c>
      <c r="H48" s="1">
        <f>COUNTIFS('Contratos assinados '!F:F,'Direcional Expansão'!B48,'Contratos assinados '!J:J,"Assinado por proprietário")</f>
        <v>0</v>
      </c>
      <c r="I48" s="1">
        <f t="shared" si="1"/>
        <v>0</v>
      </c>
      <c r="J48" s="3">
        <f>IF(D48=0, "-", COUNTIFS('Base Lojas'!B:B, A48, 'Base Lojas'!I:I, "&gt;500000")/D48)</f>
        <v>0.5</v>
      </c>
      <c r="K48" s="4">
        <v>550069.36750000005</v>
      </c>
      <c r="L48" s="3">
        <v>0.14686238881291311</v>
      </c>
      <c r="M48" s="13">
        <v>14981898.95850678</v>
      </c>
      <c r="N48" s="5">
        <v>107208</v>
      </c>
      <c r="O48" s="5" t="str">
        <f>_xlfn.XLOOKUP(A48,Cidades!A:A,Cidades!D:D)</f>
        <v>Entre 100k e 150k</v>
      </c>
      <c r="P48" s="5" t="str">
        <f>_xlfn.XLOOKUP(A48,'[1]1° RAIZ'!$A:$A,'[1]1° RAIZ'!$AH:$AH)</f>
        <v>Londrina</v>
      </c>
      <c r="Q48" s="5" t="str">
        <f>_xlfn.XLOOKUP(A48,'[1]1° RAIZ'!$A:$A,'[1]1° RAIZ'!$AE:$AE)</f>
        <v>Londrina</v>
      </c>
      <c r="R48" s="3">
        <v>7.9386988823357819E-5</v>
      </c>
      <c r="S48" s="3">
        <v>1.2573596425361039E-2</v>
      </c>
      <c r="T48" s="6">
        <v>36</v>
      </c>
      <c r="U48" s="6">
        <v>3</v>
      </c>
      <c r="V48" s="4">
        <v>50622.431508311303</v>
      </c>
      <c r="W48" s="2">
        <v>3.5803810248488341</v>
      </c>
      <c r="X48" s="2">
        <v>0.80368738109130289</v>
      </c>
      <c r="Y48" s="2">
        <v>2.1607385770341041E-2</v>
      </c>
      <c r="Z48" s="2">
        <v>-7.2267783050639547E-3</v>
      </c>
      <c r="AA48" s="2">
        <v>0.34455932083113588</v>
      </c>
      <c r="AB48" s="1" t="str">
        <f t="shared" si="0"/>
        <v>Expansão</v>
      </c>
      <c r="AC48" s="74" t="str">
        <f t="shared" si="2"/>
        <v>Validar</v>
      </c>
    </row>
    <row r="49" spans="1:29" x14ac:dyDescent="0.25">
      <c r="A49" s="1">
        <v>420140</v>
      </c>
      <c r="B49" s="1" t="s">
        <v>80</v>
      </c>
      <c r="C49" s="1" t="s">
        <v>33</v>
      </c>
      <c r="D49" s="1">
        <v>1</v>
      </c>
      <c r="E49" s="1">
        <f>COUNTIFS('Contratos assinados '!F:F,'Direcional Expansão'!B49,'Contratos assinados '!J:J, "Assinado por ambos")</f>
        <v>0</v>
      </c>
      <c r="F49" s="1">
        <f>COUNTIFS('Contratos assinados '!F:F,'Direcional Expansão'!B49,'Contratos assinados '!J:J,"Aquisição")</f>
        <v>0</v>
      </c>
      <c r="G49" s="1">
        <f>COUNTIFS('Contratos assinados '!F:F,'Direcional Expansão'!B49,'Contratos assinados '!J:J,"Ampliação")</f>
        <v>0</v>
      </c>
      <c r="H49" s="1">
        <f>COUNTIFS('Contratos assinados '!F:F,'Direcional Expansão'!B49,'Contratos assinados '!J:J,"Assinado por proprietário")</f>
        <v>0</v>
      </c>
      <c r="I49" s="1">
        <f t="shared" si="1"/>
        <v>0</v>
      </c>
      <c r="J49" s="3">
        <f>IF(D49=0, "-", COUNTIFS('Base Lojas'!B:B, A49, 'Base Lojas'!G:G, "&gt;500000")/D49)</f>
        <v>0</v>
      </c>
      <c r="K49" s="4">
        <v>415005.2</v>
      </c>
      <c r="L49" s="3">
        <v>3.7481874283229848E-2</v>
      </c>
      <c r="M49" s="13">
        <v>11072157.087557429</v>
      </c>
      <c r="N49" s="5">
        <v>71922</v>
      </c>
      <c r="O49" s="5" t="str">
        <f>_xlfn.XLOOKUP(A49,Cidades!A:A,Cidades!D:D)</f>
        <v>Entre 50k e 100k</v>
      </c>
      <c r="P49" s="5" t="str">
        <f>_xlfn.XLOOKUP(A49,'[1]1° RAIZ'!$A:$A,'[1]1° RAIZ'!$AH:$AH)</f>
        <v>Araranguá</v>
      </c>
      <c r="Q49" s="5" t="str">
        <f>_xlfn.XLOOKUP(A49,'[1]1° RAIZ'!$A:$A,'[1]1° RAIZ'!$AE:$AE)</f>
        <v>Criciúma</v>
      </c>
      <c r="R49" s="3">
        <v>1.2318824079019081E-4</v>
      </c>
      <c r="S49" s="3">
        <v>1.5219880675123809E-2</v>
      </c>
      <c r="T49" s="6">
        <v>57</v>
      </c>
      <c r="U49" s="6">
        <v>3</v>
      </c>
      <c r="V49" s="4">
        <v>34980.437337473297</v>
      </c>
      <c r="W49" s="2">
        <v>4.0137072565341638</v>
      </c>
      <c r="X49" s="2">
        <v>0.84044617434490909</v>
      </c>
      <c r="Y49" s="2">
        <v>3.5287676561411088E-2</v>
      </c>
      <c r="Z49" s="2">
        <v>-0.73044824293215149</v>
      </c>
      <c r="AA49" s="2">
        <v>0.27961779332808301</v>
      </c>
      <c r="AB49" s="1" t="str">
        <f t="shared" si="0"/>
        <v>Performance</v>
      </c>
      <c r="AC49" s="74" t="str">
        <f t="shared" si="2"/>
        <v>Oportunidade</v>
      </c>
    </row>
    <row r="50" spans="1:29" x14ac:dyDescent="0.25">
      <c r="A50" s="1">
        <v>421950</v>
      </c>
      <c r="B50" s="1" t="s">
        <v>81</v>
      </c>
      <c r="C50" s="1" t="s">
        <v>33</v>
      </c>
      <c r="D50" s="1">
        <v>0</v>
      </c>
      <c r="E50" s="1">
        <f>COUNTIFS('Contratos assinados '!F:F,'Direcional Expansão'!B50,'Contratos assinados '!J:J, "Assinado por ambos")</f>
        <v>0</v>
      </c>
      <c r="F50" s="1">
        <f>COUNTIFS('Contratos assinados '!F:F,'Direcional Expansão'!B50,'Contratos assinados '!J:J,"Aquisição")</f>
        <v>0</v>
      </c>
      <c r="G50" s="1">
        <f>COUNTIFS('Contratos assinados '!F:F,'Direcional Expansão'!B50,'Contratos assinados '!J:J,"Ampliação")</f>
        <v>0</v>
      </c>
      <c r="H50" s="1">
        <f>COUNTIFS('Contratos assinados '!F:F,'Direcional Expansão'!B50,'Contratos assinados '!J:J,"Assinado por proprietário")</f>
        <v>0</v>
      </c>
      <c r="I50" s="1">
        <f t="shared" si="1"/>
        <v>0</v>
      </c>
      <c r="J50" s="3" t="str">
        <f>IF(D50=0, "-", COUNTIFS('Base Lojas'!B:B, A50, 'Base Lojas'!I:I, "&gt;500000")/D50)</f>
        <v>-</v>
      </c>
      <c r="K50" s="4" t="s">
        <v>35</v>
      </c>
      <c r="L50" s="3">
        <v>0</v>
      </c>
      <c r="M50" s="13">
        <v>8584204.1154567637</v>
      </c>
      <c r="N50" s="5">
        <v>51607</v>
      </c>
      <c r="O50" s="5" t="str">
        <f>_xlfn.XLOOKUP(A50,Cidades!A:A,Cidades!D:D)</f>
        <v>Entre 50k e 100k</v>
      </c>
      <c r="P50" s="5" t="str">
        <f>_xlfn.XLOOKUP(A50,'[1]1° RAIZ'!$A:$A,'[1]1° RAIZ'!$AH:$AH)</f>
        <v>Xanxerê</v>
      </c>
      <c r="Q50" s="5" t="str">
        <f>_xlfn.XLOOKUP(A50,'[1]1° RAIZ'!$A:$A,'[1]1° RAIZ'!$AE:$AE)</f>
        <v>Chapecó</v>
      </c>
      <c r="R50" s="3">
        <v>1.216199275394647E-4</v>
      </c>
      <c r="S50" s="3">
        <v>1.737607089408422E-2</v>
      </c>
      <c r="T50" s="6">
        <v>31</v>
      </c>
      <c r="U50" s="6">
        <v>3</v>
      </c>
      <c r="V50" s="4">
        <v>54797.374048016201</v>
      </c>
      <c r="W50" s="2">
        <v>4.5281044629972929</v>
      </c>
      <c r="X50" s="2">
        <v>0.59798917860280609</v>
      </c>
      <c r="Y50" s="2">
        <v>0.55006791729493765</v>
      </c>
      <c r="Z50" s="2">
        <v>-0.55880519193919131</v>
      </c>
      <c r="AA50" s="2">
        <v>0.27005268578823721</v>
      </c>
      <c r="AB50" s="1" t="str">
        <f t="shared" si="0"/>
        <v>Expansão</v>
      </c>
      <c r="AC50" s="74" t="str">
        <f t="shared" si="2"/>
        <v>Oportunidade</v>
      </c>
    </row>
    <row r="51" spans="1:29" x14ac:dyDescent="0.25">
      <c r="A51" s="1">
        <v>411580</v>
      </c>
      <c r="B51" s="1" t="s">
        <v>82</v>
      </c>
      <c r="C51" s="1" t="s">
        <v>31</v>
      </c>
      <c r="D51" s="1">
        <v>0</v>
      </c>
      <c r="E51" s="1">
        <f>COUNTIFS('Contratos assinados '!F:F,'Direcional Expansão'!B51,'Contratos assinados '!J:J, "Assinado por ambos")</f>
        <v>0</v>
      </c>
      <c r="F51" s="1">
        <f>COUNTIFS('Contratos assinados '!F:F,'Direcional Expansão'!B51,'Contratos assinados '!J:J,"Aquisição")</f>
        <v>0</v>
      </c>
      <c r="G51" s="1">
        <f>COUNTIFS('Contratos assinados '!F:F,'Direcional Expansão'!B51,'Contratos assinados '!J:J,"Ampliação")</f>
        <v>0</v>
      </c>
      <c r="H51" s="1">
        <f>COUNTIFS('Contratos assinados '!F:F,'Direcional Expansão'!B51,'Contratos assinados '!J:J,"Assinado por proprietário")</f>
        <v>0</v>
      </c>
      <c r="I51" s="1">
        <f t="shared" si="1"/>
        <v>0</v>
      </c>
      <c r="J51" s="3" t="str">
        <f>IF(D51=0, "-", COUNTIFS('Base Lojas'!B:B, A51, 'Base Lojas'!I:I, "&gt;500000")/D51)</f>
        <v>-</v>
      </c>
      <c r="K51" s="4" t="s">
        <v>35</v>
      </c>
      <c r="L51" s="3">
        <v>0</v>
      </c>
      <c r="M51" s="13">
        <v>7903499.5146185271</v>
      </c>
      <c r="N51" s="5">
        <v>54369</v>
      </c>
      <c r="O51" s="5" t="str">
        <f>_xlfn.XLOOKUP(A51,Cidades!A:A,Cidades!D:D)</f>
        <v>Entre 50k e 100k</v>
      </c>
      <c r="P51" s="5" t="str">
        <f>_xlfn.XLOOKUP(A51,'[1]1° RAIZ'!$A:$A,'[1]1° RAIZ'!$AH:$AH)</f>
        <v>Foz do Iguaçu</v>
      </c>
      <c r="Q51" s="5" t="str">
        <f>_xlfn.XLOOKUP(A51,'[1]1° RAIZ'!$A:$A,'[1]1° RAIZ'!$AE:$AE)</f>
        <v>Cascavel</v>
      </c>
      <c r="R51" s="3">
        <v>2.037246199904597E-4</v>
      </c>
      <c r="S51" s="3">
        <v>2.2384281152051821E-2</v>
      </c>
      <c r="T51" s="6">
        <v>23</v>
      </c>
      <c r="U51" s="6">
        <v>3</v>
      </c>
      <c r="V51" s="4">
        <v>47419.246285697598</v>
      </c>
      <c r="W51" s="2">
        <v>4.4203696347915411</v>
      </c>
      <c r="X51" s="2">
        <v>0.52839845350490211</v>
      </c>
      <c r="Y51" s="2">
        <v>0.60964562967557756</v>
      </c>
      <c r="Z51" s="2">
        <v>-0.85100733895349479</v>
      </c>
      <c r="AA51" s="2">
        <v>0.21563215518929821</v>
      </c>
      <c r="AB51" s="1" t="str">
        <f t="shared" si="0"/>
        <v>Expansão</v>
      </c>
      <c r="AC51" s="74" t="str">
        <f t="shared" si="2"/>
        <v>Validar</v>
      </c>
    </row>
    <row r="52" spans="1:29" x14ac:dyDescent="0.25">
      <c r="A52" s="1">
        <v>420730</v>
      </c>
      <c r="B52" s="1" t="s">
        <v>83</v>
      </c>
      <c r="C52" s="1" t="s">
        <v>33</v>
      </c>
      <c r="D52" s="1">
        <v>0</v>
      </c>
      <c r="E52" s="1">
        <f>COUNTIFS('Contratos assinados '!F:F,'Direcional Expansão'!B52,'Contratos assinados '!J:J, "Assinado por ambos")</f>
        <v>0</v>
      </c>
      <c r="F52" s="1">
        <f>COUNTIFS('Contratos assinados '!F:F,'Direcional Expansão'!B52,'Contratos assinados '!J:J,"Aquisição")</f>
        <v>0</v>
      </c>
      <c r="G52" s="1">
        <f>COUNTIFS('Contratos assinados '!F:F,'Direcional Expansão'!B52,'Contratos assinados '!J:J,"Ampliação")</f>
        <v>0</v>
      </c>
      <c r="H52" s="1">
        <f>COUNTIFS('Contratos assinados '!F:F,'Direcional Expansão'!B52,'Contratos assinados '!J:J,"Assinado por proprietário")</f>
        <v>0</v>
      </c>
      <c r="I52" s="1">
        <f t="shared" si="1"/>
        <v>0</v>
      </c>
      <c r="J52" s="3" t="str">
        <f>IF(D52=0, "-", COUNTIFS('Base Lojas'!B:B, A52, 'Base Lojas'!I:I, "&gt;500000")/D52)</f>
        <v>-</v>
      </c>
      <c r="K52" s="4" t="s">
        <v>35</v>
      </c>
      <c r="L52" s="3">
        <v>0</v>
      </c>
      <c r="M52" s="13">
        <v>9162175.8907812219</v>
      </c>
      <c r="N52" s="5">
        <v>52581</v>
      </c>
      <c r="O52" s="5" t="str">
        <f>_xlfn.XLOOKUP(A52,Cidades!A:A,Cidades!D:D)</f>
        <v>Entre 50k e 100k</v>
      </c>
      <c r="P52" s="5" t="str">
        <f>_xlfn.XLOOKUP(A52,'[1]1° RAIZ'!$A:$A,'[1]1° RAIZ'!$AH:$AH)</f>
        <v>Florianópolis</v>
      </c>
      <c r="Q52" s="5" t="str">
        <f>_xlfn.XLOOKUP(A52,'[1]1° RAIZ'!$A:$A,'[1]1° RAIZ'!$AE:$AE)</f>
        <v>Florianópolis</v>
      </c>
      <c r="R52" s="3">
        <v>2.0867658135445219E-4</v>
      </c>
      <c r="S52" s="3">
        <v>2.2939543102074241E-2</v>
      </c>
      <c r="T52" s="6">
        <v>42</v>
      </c>
      <c r="U52" s="6">
        <v>3</v>
      </c>
      <c r="V52" s="4">
        <v>49084.376197982303</v>
      </c>
      <c r="W52" s="2">
        <v>3.6417083136289188</v>
      </c>
      <c r="X52" s="2">
        <v>0.59586522034944234</v>
      </c>
      <c r="Y52" s="2">
        <v>0.20019151358438089</v>
      </c>
      <c r="Z52" s="2">
        <v>-0.84121986724319353</v>
      </c>
      <c r="AA52" s="2">
        <v>0.1865457616154062</v>
      </c>
      <c r="AB52" s="1" t="str">
        <f t="shared" si="0"/>
        <v>Expansão</v>
      </c>
      <c r="AC52" s="74" t="str">
        <f t="shared" si="2"/>
        <v>Validar</v>
      </c>
    </row>
    <row r="53" spans="1:29" x14ac:dyDescent="0.25">
      <c r="A53" s="1">
        <v>410980</v>
      </c>
      <c r="B53" s="1" t="s">
        <v>84</v>
      </c>
      <c r="C53" s="1" t="s">
        <v>31</v>
      </c>
      <c r="D53" s="1">
        <v>0</v>
      </c>
      <c r="E53" s="1">
        <f>COUNTIFS('Contratos assinados '!F:F,'Direcional Expansão'!B53,'Contratos assinados '!J:J, "Assinado por ambos")</f>
        <v>0</v>
      </c>
      <c r="F53" s="1">
        <f>COUNTIFS('Contratos assinados '!F:F,'Direcional Expansão'!B53,'Contratos assinados '!J:J,"Aquisição")</f>
        <v>0</v>
      </c>
      <c r="G53" s="1">
        <f>COUNTIFS('Contratos assinados '!F:F,'Direcional Expansão'!B53,'Contratos assinados '!J:J,"Ampliação")</f>
        <v>0</v>
      </c>
      <c r="H53" s="1">
        <f>COUNTIFS('Contratos assinados '!F:F,'Direcional Expansão'!B53,'Contratos assinados '!J:J,"Assinado por proprietário")</f>
        <v>0</v>
      </c>
      <c r="I53" s="1">
        <f t="shared" si="1"/>
        <v>0</v>
      </c>
      <c r="J53" s="3" t="str">
        <f>IF(D53=0, "-", COUNTIFS('Base Lojas'!B:B, A53, 'Base Lojas'!I:I, "&gt;500000")/D53)</f>
        <v>-</v>
      </c>
      <c r="K53" s="4" t="s">
        <v>35</v>
      </c>
      <c r="L53" s="3">
        <v>0</v>
      </c>
      <c r="M53" s="13">
        <v>7174676.4606651207</v>
      </c>
      <c r="N53" s="5">
        <v>51603</v>
      </c>
      <c r="O53" s="5" t="str">
        <f>_xlfn.XLOOKUP(A53,Cidades!A:A,Cidades!D:D)</f>
        <v>Entre 50k e 100k</v>
      </c>
      <c r="P53" s="5" t="str">
        <f>_xlfn.XLOOKUP(A53,'[1]1° RAIZ'!$A:$A,'[1]1° RAIZ'!$AH:$AH)</f>
        <v>Londrina</v>
      </c>
      <c r="Q53" s="5" t="str">
        <f>_xlfn.XLOOKUP(A53,'[1]1° RAIZ'!$A:$A,'[1]1° RAIZ'!$AE:$AE)</f>
        <v>Londrina</v>
      </c>
      <c r="R53" s="3">
        <v>5.2615465949692462E-5</v>
      </c>
      <c r="S53" s="3">
        <v>1.009136399608113E-2</v>
      </c>
      <c r="T53" s="6">
        <v>18</v>
      </c>
      <c r="U53" s="6">
        <v>3</v>
      </c>
      <c r="V53" s="4">
        <v>70023.364523441996</v>
      </c>
      <c r="W53" s="2">
        <v>3.5442217103481419</v>
      </c>
      <c r="X53" s="2">
        <v>0.34211795681043738</v>
      </c>
      <c r="Y53" s="2">
        <v>7.7063374718776445E-2</v>
      </c>
      <c r="Z53" s="2">
        <v>-0.15836187985229219</v>
      </c>
      <c r="AA53" s="2">
        <v>0.13871441622555031</v>
      </c>
      <c r="AB53" s="1" t="str">
        <f t="shared" si="0"/>
        <v>Expansão</v>
      </c>
      <c r="AC53" s="74" t="str">
        <f t="shared" si="2"/>
        <v>Validar</v>
      </c>
    </row>
    <row r="54" spans="1:29" x14ac:dyDescent="0.25">
      <c r="A54" s="1">
        <v>411070</v>
      </c>
      <c r="B54" s="1" t="s">
        <v>85</v>
      </c>
      <c r="C54" s="1" t="s">
        <v>31</v>
      </c>
      <c r="D54" s="1">
        <v>0</v>
      </c>
      <c r="E54" s="1">
        <f>COUNTIFS('Contratos assinados '!F:F,'Direcional Expansão'!B54,'Contratos assinados '!J:J, "Assinado por ambos")</f>
        <v>0</v>
      </c>
      <c r="F54" s="1">
        <f>COUNTIFS('Contratos assinados '!F:F,'Direcional Expansão'!B54,'Contratos assinados '!J:J,"Aquisição")</f>
        <v>0</v>
      </c>
      <c r="G54" s="1">
        <f>COUNTIFS('Contratos assinados '!F:F,'Direcional Expansão'!B54,'Contratos assinados '!J:J,"Ampliação")</f>
        <v>0</v>
      </c>
      <c r="H54" s="1">
        <f>COUNTIFS('Contratos assinados '!F:F,'Direcional Expansão'!B54,'Contratos assinados '!J:J,"Assinado por proprietário")</f>
        <v>0</v>
      </c>
      <c r="I54" s="1">
        <f t="shared" si="1"/>
        <v>0</v>
      </c>
      <c r="J54" s="3" t="str">
        <f>IF(D54=0, "-", COUNTIFS('Base Lojas'!B:B, A54, 'Base Lojas'!I:I, "&gt;500000")/D54)</f>
        <v>-</v>
      </c>
      <c r="K54" s="4" t="s">
        <v>35</v>
      </c>
      <c r="L54" s="3">
        <v>0</v>
      </c>
      <c r="M54" s="13">
        <v>7795548.9655375052</v>
      </c>
      <c r="N54" s="5">
        <v>59250</v>
      </c>
      <c r="O54" s="5" t="str">
        <f>_xlfn.XLOOKUP(A54,Cidades!A:A,Cidades!D:D)</f>
        <v>Entre 50k e 100k</v>
      </c>
      <c r="P54" s="5" t="str">
        <f>_xlfn.XLOOKUP(A54,'[1]1° RAIZ'!$A:$A,'[1]1° RAIZ'!$AH:$AH)</f>
        <v>Irati</v>
      </c>
      <c r="Q54" s="5" t="str">
        <f>_xlfn.XLOOKUP(A54,'[1]1° RAIZ'!$A:$A,'[1]1° RAIZ'!$AE:$AE)</f>
        <v>Ponta Grossa</v>
      </c>
      <c r="R54" s="3">
        <v>3.9527463040374133E-5</v>
      </c>
      <c r="S54" s="3">
        <v>9.7215773125487459E-3</v>
      </c>
      <c r="T54" s="6">
        <v>30</v>
      </c>
      <c r="U54" s="6">
        <v>3</v>
      </c>
      <c r="V54" s="4">
        <v>42204.329984471697</v>
      </c>
      <c r="W54" s="2">
        <v>3.4410278613689789</v>
      </c>
      <c r="X54" s="2">
        <v>0.44797438886973018</v>
      </c>
      <c r="Y54" s="2">
        <v>-0.30931056016236119</v>
      </c>
      <c r="Z54" s="2">
        <v>-0.57786445824759858</v>
      </c>
      <c r="AA54" s="2">
        <v>8.0290298501212248E-2</v>
      </c>
      <c r="AB54" s="1" t="str">
        <f t="shared" si="0"/>
        <v>Expansão</v>
      </c>
      <c r="AC54" s="74" t="str">
        <f t="shared" si="2"/>
        <v>Oportunidade</v>
      </c>
    </row>
    <row r="55" spans="1:29" x14ac:dyDescent="0.25">
      <c r="A55" s="1">
        <v>410400</v>
      </c>
      <c r="B55" s="1" t="s">
        <v>86</v>
      </c>
      <c r="C55" s="1" t="s">
        <v>31</v>
      </c>
      <c r="D55" s="1">
        <v>0</v>
      </c>
      <c r="E55" s="1">
        <f>COUNTIFS('Contratos assinados '!F:F,'Direcional Expansão'!B55,'Contratos assinados '!J:J, "Assinado por ambos")</f>
        <v>0</v>
      </c>
      <c r="F55" s="1">
        <f>COUNTIFS('Contratos assinados '!F:F,'Direcional Expansão'!B55,'Contratos assinados '!J:J,"Aquisição")</f>
        <v>0</v>
      </c>
      <c r="G55" s="1">
        <f>COUNTIFS('Contratos assinados '!F:F,'Direcional Expansão'!B55,'Contratos assinados '!J:J,"Ampliação")</f>
        <v>0</v>
      </c>
      <c r="H55" s="1">
        <f>COUNTIFS('Contratos assinados '!F:F,'Direcional Expansão'!B55,'Contratos assinados '!J:J,"Assinado por proprietário")</f>
        <v>0</v>
      </c>
      <c r="I55" s="1">
        <f t="shared" si="1"/>
        <v>0</v>
      </c>
      <c r="J55" s="3" t="str">
        <f>IF(D55=0, "-", COUNTIFS('Base Lojas'!B:B, A55, 'Base Lojas'!I:I, "&gt;500000")/D55)</f>
        <v>-</v>
      </c>
      <c r="K55" s="4" t="s">
        <v>35</v>
      </c>
      <c r="L55" s="3">
        <v>0</v>
      </c>
      <c r="M55" s="13">
        <v>6307111.0800087908</v>
      </c>
      <c r="N55" s="5">
        <v>47799</v>
      </c>
      <c r="O55" s="5" t="str">
        <f>_xlfn.XLOOKUP(A55,Cidades!A:A,Cidades!D:D)</f>
        <v>Entre 30k e 50k</v>
      </c>
      <c r="P55" s="5" t="str">
        <f>_xlfn.XLOOKUP(A55,'[1]1° RAIZ'!$A:$A,'[1]1° RAIZ'!$AH:$AH)</f>
        <v>Curitiba</v>
      </c>
      <c r="Q55" s="5" t="str">
        <f>_xlfn.XLOOKUP(A55,'[1]1° RAIZ'!$A:$A,'[1]1° RAIZ'!$AE:$AE)</f>
        <v>Curitiba</v>
      </c>
      <c r="R55" s="3">
        <v>1.6263068419197779E-4</v>
      </c>
      <c r="S55" s="3">
        <v>2.1511709146856409E-2</v>
      </c>
      <c r="T55" s="6">
        <v>15</v>
      </c>
      <c r="U55" s="6">
        <v>3</v>
      </c>
      <c r="V55" s="4">
        <v>48418.028506891598</v>
      </c>
      <c r="W55" s="2">
        <v>3.4900718129414159</v>
      </c>
      <c r="X55" s="2">
        <v>0.29768948729385353</v>
      </c>
      <c r="Y55" s="2">
        <v>0.1188645895681239</v>
      </c>
      <c r="Z55" s="2">
        <v>-0.77494667690685293</v>
      </c>
      <c r="AA55" s="2">
        <v>5.5418592194753841E-2</v>
      </c>
      <c r="AB55" s="1" t="str">
        <f t="shared" si="0"/>
        <v>Expansão</v>
      </c>
      <c r="AC55" s="74" t="str">
        <f t="shared" si="2"/>
        <v>Validar</v>
      </c>
    </row>
    <row r="56" spans="1:29" x14ac:dyDescent="0.25">
      <c r="A56" s="1">
        <v>411320</v>
      </c>
      <c r="B56" s="1" t="s">
        <v>87</v>
      </c>
      <c r="C56" s="1" t="s">
        <v>31</v>
      </c>
      <c r="D56" s="1">
        <v>0</v>
      </c>
      <c r="E56" s="1">
        <f>COUNTIFS('Contratos assinados '!F:F,'Direcional Expansão'!B56,'Contratos assinados '!J:J, "Assinado por ambos")</f>
        <v>0</v>
      </c>
      <c r="F56" s="1">
        <f>COUNTIFS('Contratos assinados '!F:F,'Direcional Expansão'!B56,'Contratos assinados '!J:J,"Aquisição")</f>
        <v>0</v>
      </c>
      <c r="G56" s="1">
        <f>COUNTIFS('Contratos assinados '!F:F,'Direcional Expansão'!B56,'Contratos assinados '!J:J,"Ampliação")</f>
        <v>0</v>
      </c>
      <c r="H56" s="1">
        <f>COUNTIFS('Contratos assinados '!F:F,'Direcional Expansão'!B56,'Contratos assinados '!J:J,"Assinado por proprietário")</f>
        <v>0</v>
      </c>
      <c r="I56" s="1">
        <f t="shared" si="1"/>
        <v>0</v>
      </c>
      <c r="J56" s="3" t="str">
        <f>IF(D56=0, "-", COUNTIFS('Base Lojas'!B:B, A56, 'Base Lojas'!I:I, "&gt;500000")/D56)</f>
        <v>-</v>
      </c>
      <c r="K56" s="4" t="s">
        <v>35</v>
      </c>
      <c r="L56" s="3">
        <v>0</v>
      </c>
      <c r="M56" s="13">
        <v>5883642.1597521389</v>
      </c>
      <c r="N56" s="5">
        <v>45003</v>
      </c>
      <c r="O56" s="5" t="str">
        <f>_xlfn.XLOOKUP(A56,Cidades!A:A,Cidades!D:D)</f>
        <v>Entre 30k e 50k</v>
      </c>
      <c r="P56" s="5" t="str">
        <f>_xlfn.XLOOKUP(A56,'[1]1° RAIZ'!$A:$A,'[1]1° RAIZ'!$AH:$AH)</f>
        <v>Curitiba</v>
      </c>
      <c r="Q56" s="5" t="str">
        <f>_xlfn.XLOOKUP(A56,'[1]1° RAIZ'!$A:$A,'[1]1° RAIZ'!$AE:$AE)</f>
        <v>Curitiba</v>
      </c>
      <c r="R56" s="3">
        <v>1.1461418191371919E-6</v>
      </c>
      <c r="S56" s="3">
        <v>6.606792010702911E-3</v>
      </c>
      <c r="T56" s="6">
        <v>11</v>
      </c>
      <c r="U56" s="6">
        <v>3</v>
      </c>
      <c r="V56" s="4">
        <v>69777.869743013405</v>
      </c>
      <c r="W56" s="2">
        <v>3.036586454749453</v>
      </c>
      <c r="X56" s="2">
        <v>0.1747248245766021</v>
      </c>
      <c r="Y56" s="2">
        <v>-0.25798117906655238</v>
      </c>
      <c r="Z56" s="2">
        <v>-6.0931904143485913E-2</v>
      </c>
      <c r="AA56" s="2">
        <v>3.0321967083863519E-2</v>
      </c>
      <c r="AB56" s="1" t="str">
        <f t="shared" si="0"/>
        <v>Expansão</v>
      </c>
      <c r="AC56" s="74" t="str">
        <f t="shared" si="2"/>
        <v>Validar</v>
      </c>
    </row>
    <row r="57" spans="1:29" x14ac:dyDescent="0.25">
      <c r="A57" s="1">
        <v>412625</v>
      </c>
      <c r="B57" s="1" t="s">
        <v>88</v>
      </c>
      <c r="C57" s="1" t="s">
        <v>31</v>
      </c>
      <c r="D57" s="1">
        <v>3</v>
      </c>
      <c r="E57" s="1">
        <f>COUNTIFS('Contratos assinados '!F:F,'Direcional Expansão'!B57,'Contratos assinados '!J:J, "Assinado por ambos")</f>
        <v>0</v>
      </c>
      <c r="F57" s="1">
        <f>COUNTIFS('Contratos assinados '!F:F,'Direcional Expansão'!B57,'Contratos assinados '!J:J,"Aquisição")</f>
        <v>0</v>
      </c>
      <c r="G57" s="1">
        <f>COUNTIFS('Contratos assinados '!F:F,'Direcional Expansão'!B57,'Contratos assinados '!J:J,"Ampliação")</f>
        <v>0</v>
      </c>
      <c r="H57" s="1">
        <f>COUNTIFS('Contratos assinados '!F:F,'Direcional Expansão'!B57,'Contratos assinados '!J:J,"Assinado por proprietário")</f>
        <v>0</v>
      </c>
      <c r="I57" s="1">
        <f t="shared" si="1"/>
        <v>0</v>
      </c>
      <c r="J57" s="3">
        <f>IF(D57=0, "-", COUNTIFS('Base Lojas'!B:B, A57, 'Base Lojas'!G:G, "&gt;500000")/D57)</f>
        <v>0.33333333333333331</v>
      </c>
      <c r="K57" s="4">
        <v>428223.24333333335</v>
      </c>
      <c r="L57" s="3">
        <v>7.8179303451563972E-2</v>
      </c>
      <c r="M57" s="13">
        <v>16432350.67700389</v>
      </c>
      <c r="N57" s="5">
        <v>118455</v>
      </c>
      <c r="O57" s="5" t="str">
        <f>_xlfn.XLOOKUP(A57,Cidades!A:A,Cidades!D:D)</f>
        <v>Entre 100k e 150k</v>
      </c>
      <c r="P57" s="5" t="str">
        <f>_xlfn.XLOOKUP(A57,'[1]1° RAIZ'!$A:$A,'[1]1° RAIZ'!$AH:$AH)</f>
        <v>Maringá</v>
      </c>
      <c r="Q57" s="5" t="str">
        <f>_xlfn.XLOOKUP(A57,'[1]1° RAIZ'!$A:$A,'[1]1° RAIZ'!$AE:$AE)</f>
        <v>Maringá</v>
      </c>
      <c r="R57" s="3">
        <v>2.7889360813903251E-4</v>
      </c>
      <c r="S57" s="3">
        <v>3.0811153848601339E-2</v>
      </c>
      <c r="T57" s="6">
        <v>0</v>
      </c>
      <c r="U57" s="6">
        <v>3</v>
      </c>
      <c r="V57" s="4">
        <v>18180.400918750001</v>
      </c>
      <c r="W57" s="2">
        <v>2.7754022144852302</v>
      </c>
      <c r="X57" s="2">
        <v>0.48106691044202238</v>
      </c>
      <c r="Y57" s="2">
        <v>-0.25532641761903802</v>
      </c>
      <c r="Z57" s="2">
        <v>-1.224836199733971</v>
      </c>
      <c r="AA57" s="2">
        <v>2.8293618428364031E-2</v>
      </c>
      <c r="AB57" s="1" t="str">
        <f t="shared" si="0"/>
        <v>Performance</v>
      </c>
      <c r="AC57" s="74" t="str">
        <f t="shared" si="2"/>
        <v>Validar</v>
      </c>
    </row>
    <row r="58" spans="1:29" x14ac:dyDescent="0.25">
      <c r="A58" s="1">
        <v>430700</v>
      </c>
      <c r="B58" s="1" t="s">
        <v>89</v>
      </c>
      <c r="C58" s="1" t="s">
        <v>57</v>
      </c>
      <c r="D58" s="1">
        <v>5</v>
      </c>
      <c r="E58" s="1">
        <f>COUNTIFS('Contratos assinados '!F:F,'Direcional Expansão'!B58,'Contratos assinados '!J:J, "Assinado por ambos")</f>
        <v>0</v>
      </c>
      <c r="F58" s="1">
        <f>COUNTIFS('Contratos assinados '!F:F,'Direcional Expansão'!B58,'Contratos assinados '!J:J,"Aquisição")</f>
        <v>0</v>
      </c>
      <c r="G58" s="1">
        <f>COUNTIFS('Contratos assinados '!F:F,'Direcional Expansão'!B58,'Contratos assinados '!J:J,"Ampliação")</f>
        <v>0</v>
      </c>
      <c r="H58" s="1">
        <f>COUNTIFS('Contratos assinados '!F:F,'Direcional Expansão'!B58,'Contratos assinados '!J:J,"Assinado por proprietário")</f>
        <v>0</v>
      </c>
      <c r="I58" s="1">
        <f t="shared" si="1"/>
        <v>0</v>
      </c>
      <c r="J58" s="3">
        <f>IF(D58=0, "-", COUNTIFS('Base Lojas'!B:B, A58, 'Base Lojas'!G:G, "&gt;500000")/D58)</f>
        <v>0</v>
      </c>
      <c r="K58" s="4">
        <v>232853.05599999995</v>
      </c>
      <c r="L58" s="3">
        <v>5.4167298460382367E-2</v>
      </c>
      <c r="M58" s="13">
        <v>21493877.544059839</v>
      </c>
      <c r="N58" s="5">
        <v>105705</v>
      </c>
      <c r="O58" s="5" t="str">
        <f>_xlfn.XLOOKUP(A58,Cidades!A:A,Cidades!D:D)</f>
        <v>Entre 100k e 150k</v>
      </c>
      <c r="P58" s="5" t="str">
        <f>_xlfn.XLOOKUP(A58,'[1]1° RAIZ'!$A:$A,'[1]1° RAIZ'!$AH:$AH)</f>
        <v>Erechim</v>
      </c>
      <c r="Q58" s="5" t="str">
        <f>_xlfn.XLOOKUP(A58,'[1]1° RAIZ'!$A:$A,'[1]1° RAIZ'!$AE:$AE)</f>
        <v>Passo Fundo</v>
      </c>
      <c r="R58" s="3">
        <v>7.3507971048123461E-5</v>
      </c>
      <c r="S58" s="3">
        <v>1.161399197807556E-2</v>
      </c>
      <c r="T58" s="6">
        <v>53</v>
      </c>
      <c r="U58" s="6">
        <v>2</v>
      </c>
      <c r="V58" s="4">
        <v>70208.545270688497</v>
      </c>
      <c r="W58" s="2">
        <v>4.7006398988351847</v>
      </c>
      <c r="X58" s="2">
        <v>1.105544725306556</v>
      </c>
      <c r="Y58" s="2">
        <v>0.60551841441576082</v>
      </c>
      <c r="Z58" s="2">
        <v>5.8221053924931369E-2</v>
      </c>
      <c r="AA58" s="2">
        <v>0.56463369849568323</v>
      </c>
      <c r="AB58" s="1" t="str">
        <f t="shared" si="0"/>
        <v>Performance</v>
      </c>
      <c r="AC58" s="74" t="str">
        <f t="shared" si="2"/>
        <v>Oportunidade</v>
      </c>
    </row>
    <row r="59" spans="1:29" x14ac:dyDescent="0.25">
      <c r="A59" s="1">
        <v>421820</v>
      </c>
      <c r="B59" s="1" t="s">
        <v>90</v>
      </c>
      <c r="C59" s="1" t="s">
        <v>33</v>
      </c>
      <c r="D59" s="1">
        <v>1</v>
      </c>
      <c r="E59" s="1">
        <f>COUNTIFS('Contratos assinados '!F:F,'Direcional Expansão'!B59,'Contratos assinados '!J:J, "Assinado por ambos")</f>
        <v>0</v>
      </c>
      <c r="F59" s="1">
        <f>COUNTIFS('Contratos assinados '!F:F,'Direcional Expansão'!B59,'Contratos assinados '!J:J,"Aquisição")</f>
        <v>0</v>
      </c>
      <c r="G59" s="1">
        <f>COUNTIFS('Contratos assinados '!F:F,'Direcional Expansão'!B59,'Contratos assinados '!J:J,"Ampliação")</f>
        <v>0</v>
      </c>
      <c r="H59" s="1">
        <f>COUNTIFS('Contratos assinados '!F:F,'Direcional Expansão'!B59,'Contratos assinados '!J:J,"Assinado por proprietário")</f>
        <v>0</v>
      </c>
      <c r="I59" s="1">
        <f t="shared" si="1"/>
        <v>0</v>
      </c>
      <c r="J59" s="3">
        <f>IF(D59=0, "-", COUNTIFS('Base Lojas'!B:B, A59, 'Base Lojas'!G:G, "&gt;500000")/D59)</f>
        <v>0</v>
      </c>
      <c r="K59" s="4">
        <v>401203.86</v>
      </c>
      <c r="L59" s="3">
        <v>4.4388865129268248E-2</v>
      </c>
      <c r="M59" s="13">
        <v>9038389.6689321343</v>
      </c>
      <c r="N59" s="5">
        <v>46099</v>
      </c>
      <c r="O59" s="5" t="str">
        <f>_xlfn.XLOOKUP(A59,Cidades!A:A,Cidades!D:D)</f>
        <v>Entre 30k e 50k</v>
      </c>
      <c r="P59" s="5" t="str">
        <f>_xlfn.XLOOKUP(A59,'[1]1° RAIZ'!$A:$A,'[1]1° RAIZ'!$AH:$AH)</f>
        <v>Blumenau</v>
      </c>
      <c r="Q59" s="5" t="str">
        <f>_xlfn.XLOOKUP(A59,'[1]1° RAIZ'!$A:$A,'[1]1° RAIZ'!$AE:$AE)</f>
        <v>Blumenau</v>
      </c>
      <c r="R59" s="3">
        <v>1.7445155443003511E-4</v>
      </c>
      <c r="S59" s="3">
        <v>1.910194749482419E-2</v>
      </c>
      <c r="T59" s="6">
        <v>30</v>
      </c>
      <c r="U59" s="6">
        <v>2</v>
      </c>
      <c r="V59" s="4">
        <v>57201.543411084102</v>
      </c>
      <c r="W59" s="2">
        <v>5.9889811679086087</v>
      </c>
      <c r="X59" s="2">
        <v>0.72254835745039314</v>
      </c>
      <c r="Y59" s="2">
        <v>1.4906160977174361</v>
      </c>
      <c r="Z59" s="2">
        <v>-0.43551113029348348</v>
      </c>
      <c r="AA59" s="2">
        <v>0.47255735281524358</v>
      </c>
      <c r="AB59" s="1" t="str">
        <f t="shared" si="0"/>
        <v>Performance</v>
      </c>
      <c r="AC59" s="74" t="str">
        <f t="shared" si="2"/>
        <v>Validar</v>
      </c>
    </row>
    <row r="60" spans="1:29" x14ac:dyDescent="0.25">
      <c r="A60" s="1">
        <v>420430</v>
      </c>
      <c r="B60" s="1" t="s">
        <v>91</v>
      </c>
      <c r="C60" s="1" t="s">
        <v>33</v>
      </c>
      <c r="D60" s="1">
        <v>3</v>
      </c>
      <c r="E60" s="1">
        <f>COUNTIFS('Contratos assinados '!F:F,'Direcional Expansão'!B60,'Contratos assinados '!J:J, "Assinado por ambos")</f>
        <v>0</v>
      </c>
      <c r="F60" s="1">
        <f>COUNTIFS('Contratos assinados '!F:F,'Direcional Expansão'!B60,'Contratos assinados '!J:J,"Aquisição")</f>
        <v>0</v>
      </c>
      <c r="G60" s="1">
        <f>COUNTIFS('Contratos assinados '!F:F,'Direcional Expansão'!B60,'Contratos assinados '!J:J,"Ampliação")</f>
        <v>0</v>
      </c>
      <c r="H60" s="1">
        <f>COUNTIFS('Contratos assinados '!F:F,'Direcional Expansão'!B60,'Contratos assinados '!J:J,"Assinado por proprietário")</f>
        <v>0</v>
      </c>
      <c r="I60" s="1">
        <f t="shared" si="1"/>
        <v>0</v>
      </c>
      <c r="J60" s="3">
        <f>IF(D60=0, "-", COUNTIFS('Base Lojas'!B:B, A60, 'Base Lojas'!I:I, "&gt;500000")/D60)</f>
        <v>1</v>
      </c>
      <c r="K60" s="4">
        <v>804404.14</v>
      </c>
      <c r="L60" s="3">
        <v>0.16205937110480581</v>
      </c>
      <c r="M60" s="13">
        <v>14890915.61659427</v>
      </c>
      <c r="N60" s="5">
        <v>81646</v>
      </c>
      <c r="O60" s="5" t="str">
        <f>_xlfn.XLOOKUP(A60,Cidades!A:A,Cidades!D:D)</f>
        <v>Entre 50k e 100k</v>
      </c>
      <c r="P60" s="5" t="str">
        <f>_xlfn.XLOOKUP(A60,'[1]1° RAIZ'!$A:$A,'[1]1° RAIZ'!$AH:$AH)</f>
        <v>Concórdia</v>
      </c>
      <c r="Q60" s="5" t="str">
        <f>_xlfn.XLOOKUP(A60,'[1]1° RAIZ'!$A:$A,'[1]1° RAIZ'!$AE:$AE)</f>
        <v>Chapecó</v>
      </c>
      <c r="R60" s="3">
        <v>1.3451731691278111E-4</v>
      </c>
      <c r="S60" s="3">
        <v>1.3985944994993281E-2</v>
      </c>
      <c r="T60" s="6">
        <v>31</v>
      </c>
      <c r="U60" s="6">
        <v>2</v>
      </c>
      <c r="V60" s="4">
        <v>58741.406520947799</v>
      </c>
      <c r="W60" s="2">
        <v>4.725744558621245</v>
      </c>
      <c r="X60" s="2">
        <v>0.78275860624611426</v>
      </c>
      <c r="Y60" s="2">
        <v>0.85532760707928113</v>
      </c>
      <c r="Z60" s="2">
        <v>9.883148965753151E-2</v>
      </c>
      <c r="AA60" s="2">
        <v>0.46775918098143099</v>
      </c>
      <c r="AB60" s="1" t="str">
        <f t="shared" si="0"/>
        <v>Expansão</v>
      </c>
      <c r="AC60" s="74" t="str">
        <f t="shared" si="2"/>
        <v>Oportunidade</v>
      </c>
    </row>
    <row r="61" spans="1:29" x14ac:dyDescent="0.25">
      <c r="A61" s="1">
        <v>420130</v>
      </c>
      <c r="B61" s="1" t="s">
        <v>92</v>
      </c>
      <c r="C61" s="1" t="s">
        <v>33</v>
      </c>
      <c r="D61" s="1">
        <v>1</v>
      </c>
      <c r="E61" s="1">
        <f>COUNTIFS('Contratos assinados '!F:F,'Direcional Expansão'!B61,'Contratos assinados '!J:J, "Assinado por ambos")</f>
        <v>0</v>
      </c>
      <c r="F61" s="1">
        <f>COUNTIFS('Contratos assinados '!F:F,'Direcional Expansão'!B61,'Contratos assinados '!J:J,"Aquisição")</f>
        <v>0</v>
      </c>
      <c r="G61" s="1">
        <f>COUNTIFS('Contratos assinados '!F:F,'Direcional Expansão'!B61,'Contratos assinados '!J:J,"Ampliação")</f>
        <v>0</v>
      </c>
      <c r="H61" s="1">
        <f>COUNTIFS('Contratos assinados '!F:F,'Direcional Expansão'!B61,'Contratos assinados '!J:J,"Assinado por proprietário")</f>
        <v>0</v>
      </c>
      <c r="I61" s="1">
        <f t="shared" si="1"/>
        <v>0</v>
      </c>
      <c r="J61" s="3">
        <f>IF(D61=0, "-", COUNTIFS('Base Lojas'!B:B, A61, 'Base Lojas'!G:G, "&gt;500000")/D61)</f>
        <v>0</v>
      </c>
      <c r="K61" s="4">
        <v>470644.13</v>
      </c>
      <c r="L61" s="3">
        <v>8.1572117623787951E-2</v>
      </c>
      <c r="M61" s="13">
        <v>5769669.1432067398</v>
      </c>
      <c r="N61" s="5">
        <v>45180</v>
      </c>
      <c r="O61" s="5" t="str">
        <f>_xlfn.XLOOKUP(A61,Cidades!A:A,Cidades!D:D)</f>
        <v>Entre 30k e 50k</v>
      </c>
      <c r="P61" s="5" t="str">
        <f>_xlfn.XLOOKUP(A61,'[1]1° RAIZ'!$A:$A,'[1]1° RAIZ'!$AH:$AH)</f>
        <v>Joinville</v>
      </c>
      <c r="Q61" s="5" t="str">
        <f>_xlfn.XLOOKUP(A61,'[1]1° RAIZ'!$A:$A,'[1]1° RAIZ'!$AE:$AE)</f>
        <v>Joinville</v>
      </c>
      <c r="R61" s="3">
        <v>4.7174814179688827E-4</v>
      </c>
      <c r="S61" s="3">
        <v>4.605582900771088E-2</v>
      </c>
      <c r="T61" s="6">
        <v>1</v>
      </c>
      <c r="U61" s="6">
        <v>2</v>
      </c>
      <c r="V61" s="4">
        <v>160968.216432071</v>
      </c>
      <c r="W61" s="2">
        <v>3.2678416037056262</v>
      </c>
      <c r="X61" s="2">
        <v>0.17729478669568341</v>
      </c>
      <c r="Y61" s="2">
        <v>1.9681946385995379</v>
      </c>
      <c r="Z61" s="2">
        <v>0.63154277122244096</v>
      </c>
      <c r="AA61" s="2">
        <v>0.43090574871983478</v>
      </c>
      <c r="AB61" s="1" t="str">
        <f t="shared" si="0"/>
        <v>Performance</v>
      </c>
      <c r="AC61" s="74" t="str">
        <f t="shared" si="2"/>
        <v>Validar</v>
      </c>
    </row>
    <row r="62" spans="1:29" x14ac:dyDescent="0.25">
      <c r="A62" s="1">
        <v>420750</v>
      </c>
      <c r="B62" s="1" t="s">
        <v>93</v>
      </c>
      <c r="C62" s="1" t="s">
        <v>33</v>
      </c>
      <c r="D62" s="1">
        <v>2</v>
      </c>
      <c r="E62" s="1">
        <f>COUNTIFS('Contratos assinados '!F:F,'Direcional Expansão'!B62,'Contratos assinados '!J:J, "Assinado por ambos")</f>
        <v>0</v>
      </c>
      <c r="F62" s="1">
        <f>COUNTIFS('Contratos assinados '!F:F,'Direcional Expansão'!B62,'Contratos assinados '!J:J,"Aquisição")</f>
        <v>0</v>
      </c>
      <c r="G62" s="1">
        <f>COUNTIFS('Contratos assinados '!F:F,'Direcional Expansão'!B62,'Contratos assinados '!J:J,"Ampliação")</f>
        <v>0</v>
      </c>
      <c r="H62" s="1">
        <f>COUNTIFS('Contratos assinados '!F:F,'Direcional Expansão'!B62,'Contratos assinados '!J:J,"Assinado por proprietário")</f>
        <v>0</v>
      </c>
      <c r="I62" s="1">
        <f t="shared" si="1"/>
        <v>0</v>
      </c>
      <c r="J62" s="3">
        <f>IF(D62=0, "-", COUNTIFS('Base Lojas'!B:B, A62, 'Base Lojas'!G:G, "&gt;500000")/D62)</f>
        <v>0</v>
      </c>
      <c r="K62" s="4">
        <v>345054.05000000005</v>
      </c>
      <c r="L62" s="3">
        <v>5.4540339838973037E-2</v>
      </c>
      <c r="M62" s="13">
        <v>12653168.3161033</v>
      </c>
      <c r="N62" s="5">
        <v>71549</v>
      </c>
      <c r="O62" s="5" t="str">
        <f>_xlfn.XLOOKUP(A62,Cidades!A:A,Cidades!D:D)</f>
        <v>Entre 50k e 100k</v>
      </c>
      <c r="P62" s="5" t="str">
        <f>_xlfn.XLOOKUP(A62,'[1]1° RAIZ'!$A:$A,'[1]1° RAIZ'!$AH:$AH)</f>
        <v>Blumenau</v>
      </c>
      <c r="Q62" s="5" t="str">
        <f>_xlfn.XLOOKUP(A62,'[1]1° RAIZ'!$A:$A,'[1]1° RAIZ'!$AE:$AE)</f>
        <v>Blumenau</v>
      </c>
      <c r="R62" s="3">
        <v>2.0735267144786021E-4</v>
      </c>
      <c r="S62" s="3">
        <v>2.1334745161841081E-2</v>
      </c>
      <c r="T62" s="6">
        <v>27</v>
      </c>
      <c r="U62" s="6">
        <v>2</v>
      </c>
      <c r="V62" s="4">
        <v>52995.510044284099</v>
      </c>
      <c r="W62" s="2">
        <v>4.6404276570816014</v>
      </c>
      <c r="X62" s="2">
        <v>0.66650767596733806</v>
      </c>
      <c r="Y62" s="2">
        <v>0.82486609770094454</v>
      </c>
      <c r="Z62" s="2">
        <v>-0.53748321054440285</v>
      </c>
      <c r="AA62" s="2">
        <v>0.34122174998893468</v>
      </c>
      <c r="AB62" s="1" t="str">
        <f t="shared" si="0"/>
        <v>Performance</v>
      </c>
      <c r="AC62" s="74" t="str">
        <f t="shared" si="2"/>
        <v>Validar</v>
      </c>
    </row>
    <row r="63" spans="1:29" x14ac:dyDescent="0.25">
      <c r="A63" s="1">
        <v>411460</v>
      </c>
      <c r="B63" s="1" t="s">
        <v>94</v>
      </c>
      <c r="C63" s="1" t="s">
        <v>31</v>
      </c>
      <c r="D63" s="1">
        <v>1</v>
      </c>
      <c r="E63" s="1">
        <f>COUNTIFS('Contratos assinados '!F:F,'Direcional Expansão'!B63,'Contratos assinados '!J:J, "Assinado por ambos")</f>
        <v>0</v>
      </c>
      <c r="F63" s="1">
        <f>COUNTIFS('Contratos assinados '!F:F,'Direcional Expansão'!B63,'Contratos assinados '!J:J,"Aquisição")</f>
        <v>0</v>
      </c>
      <c r="G63" s="1">
        <f>COUNTIFS('Contratos assinados '!F:F,'Direcional Expansão'!B63,'Contratos assinados '!J:J,"Ampliação")</f>
        <v>0</v>
      </c>
      <c r="H63" s="1">
        <f>COUNTIFS('Contratos assinados '!F:F,'Direcional Expansão'!B63,'Contratos assinados '!J:J,"Assinado por proprietário")</f>
        <v>0</v>
      </c>
      <c r="I63" s="1">
        <f t="shared" si="1"/>
        <v>0</v>
      </c>
      <c r="J63" s="3">
        <f>IF(D63=0, "-", COUNTIFS('Base Lojas'!B:B, A63, 'Base Lojas'!G:G, "&gt;500000")/D63)</f>
        <v>0</v>
      </c>
      <c r="K63" s="4">
        <v>490362.82</v>
      </c>
      <c r="L63" s="3">
        <v>5.4916864491224272E-2</v>
      </c>
      <c r="M63" s="13">
        <v>8929184.5873385612</v>
      </c>
      <c r="N63" s="5">
        <v>55836</v>
      </c>
      <c r="O63" s="5" t="str">
        <f>_xlfn.XLOOKUP(A63,Cidades!A:A,Cidades!D:D)</f>
        <v>Entre 50k e 100k</v>
      </c>
      <c r="P63" s="5" t="str">
        <f>_xlfn.XLOOKUP(A63,'[1]1° RAIZ'!$A:$A,'[1]1° RAIZ'!$AH:$AH)</f>
        <v>Marechal Cândido Rondon</v>
      </c>
      <c r="Q63" s="5" t="str">
        <f>_xlfn.XLOOKUP(A63,'[1]1° RAIZ'!$A:$A,'[1]1° RAIZ'!$AE:$AE)</f>
        <v>Cascavel</v>
      </c>
      <c r="R63" s="3">
        <v>1.367395161295137E-4</v>
      </c>
      <c r="S63" s="3">
        <v>1.587342121779178E-2</v>
      </c>
      <c r="T63" s="6">
        <v>25</v>
      </c>
      <c r="U63" s="6">
        <v>2</v>
      </c>
      <c r="V63" s="4">
        <v>56027.286292240198</v>
      </c>
      <c r="W63" s="2">
        <v>4.8272334842640117</v>
      </c>
      <c r="X63" s="2">
        <v>0.56001499529631105</v>
      </c>
      <c r="Y63" s="2">
        <v>0.83015182059370962</v>
      </c>
      <c r="Z63" s="2">
        <v>-0.34097988746601249</v>
      </c>
      <c r="AA63" s="2">
        <v>0.31906299786353781</v>
      </c>
      <c r="AB63" s="1" t="str">
        <f t="shared" si="0"/>
        <v>Performance</v>
      </c>
      <c r="AC63" s="74" t="str">
        <f t="shared" si="2"/>
        <v>Oportunidade</v>
      </c>
    </row>
    <row r="64" spans="1:29" x14ac:dyDescent="0.25">
      <c r="A64" s="1">
        <v>412240</v>
      </c>
      <c r="B64" s="1" t="s">
        <v>95</v>
      </c>
      <c r="C64" s="1" t="s">
        <v>31</v>
      </c>
      <c r="D64" s="1">
        <v>2</v>
      </c>
      <c r="E64" s="1">
        <f>COUNTIFS('Contratos assinados '!F:F,'Direcional Expansão'!B64,'Contratos assinados '!J:J, "Assinado por ambos")</f>
        <v>0</v>
      </c>
      <c r="F64" s="1">
        <f>COUNTIFS('Contratos assinados '!F:F,'Direcional Expansão'!B64,'Contratos assinados '!J:J,"Aquisição")</f>
        <v>0</v>
      </c>
      <c r="G64" s="1">
        <f>COUNTIFS('Contratos assinados '!F:F,'Direcional Expansão'!B64,'Contratos assinados '!J:J,"Ampliação")</f>
        <v>0</v>
      </c>
      <c r="H64" s="1">
        <f>COUNTIFS('Contratos assinados '!F:F,'Direcional Expansão'!B64,'Contratos assinados '!J:J,"Assinado por proprietário")</f>
        <v>0</v>
      </c>
      <c r="I64" s="1">
        <f t="shared" si="1"/>
        <v>0</v>
      </c>
      <c r="J64" s="3">
        <f>IF(D64=0, "-", COUNTIFS('Base Lojas'!B:B, A64, 'Base Lojas'!G:G, "&gt;500000")/D64)</f>
        <v>0.5</v>
      </c>
      <c r="K64" s="4">
        <v>481579.40500000003</v>
      </c>
      <c r="L64" s="3">
        <v>9.0592064357226013E-2</v>
      </c>
      <c r="M64" s="13">
        <v>10631823.18268007</v>
      </c>
      <c r="N64" s="5">
        <v>71670</v>
      </c>
      <c r="O64" s="5" t="str">
        <f>_xlfn.XLOOKUP(A64,Cidades!A:A,Cidades!D:D)</f>
        <v>Entre 50k e 100k</v>
      </c>
      <c r="P64" s="5" t="str">
        <f>_xlfn.XLOOKUP(A64,'[1]1° RAIZ'!$A:$A,'[1]1° RAIZ'!$AH:$AH)</f>
        <v>Londrina</v>
      </c>
      <c r="Q64" s="5" t="str">
        <f>_xlfn.XLOOKUP(A64,'[1]1° RAIZ'!$A:$A,'[1]1° RAIZ'!$AE:$AE)</f>
        <v>Londrina</v>
      </c>
      <c r="R64" s="3">
        <v>1.6587855301419371E-4</v>
      </c>
      <c r="S64" s="3">
        <v>1.9124573649310191E-2</v>
      </c>
      <c r="T64" s="6">
        <v>31</v>
      </c>
      <c r="U64" s="6">
        <v>2</v>
      </c>
      <c r="V64" s="4">
        <v>53042.126851339497</v>
      </c>
      <c r="W64" s="2">
        <v>3.9995646562659219</v>
      </c>
      <c r="X64" s="2">
        <v>0.5877653224570214</v>
      </c>
      <c r="Y64" s="2">
        <v>0.46830408860546652</v>
      </c>
      <c r="Z64" s="2">
        <v>-0.34096420183322729</v>
      </c>
      <c r="AA64" s="2">
        <v>0.27879901928385542</v>
      </c>
      <c r="AB64" s="1" t="str">
        <f t="shared" si="0"/>
        <v>Performance</v>
      </c>
      <c r="AC64" s="74" t="str">
        <f t="shared" si="2"/>
        <v>Validar</v>
      </c>
    </row>
    <row r="65" spans="1:29" x14ac:dyDescent="0.25">
      <c r="A65" s="1">
        <v>420210</v>
      </c>
      <c r="B65" s="1" t="s">
        <v>96</v>
      </c>
      <c r="C65" s="1" t="s">
        <v>33</v>
      </c>
      <c r="D65" s="1">
        <v>1</v>
      </c>
      <c r="E65" s="1">
        <f>COUNTIFS('Contratos assinados '!F:F,'Direcional Expansão'!B65,'Contratos assinados '!J:J, "Assinado por ambos")</f>
        <v>0</v>
      </c>
      <c r="F65" s="1">
        <f>COUNTIFS('Contratos assinados '!F:F,'Direcional Expansão'!B65,'Contratos assinados '!J:J,"Aquisição")</f>
        <v>0</v>
      </c>
      <c r="G65" s="1">
        <f>COUNTIFS('Contratos assinados '!F:F,'Direcional Expansão'!B65,'Contratos assinados '!J:J,"Ampliação")</f>
        <v>0</v>
      </c>
      <c r="H65" s="1">
        <f>COUNTIFS('Contratos assinados '!F:F,'Direcional Expansão'!B65,'Contratos assinados '!J:J,"Assinado por proprietário")</f>
        <v>0</v>
      </c>
      <c r="I65" s="1">
        <f t="shared" si="1"/>
        <v>0</v>
      </c>
      <c r="J65" s="3">
        <f>IF(D65=0, "-", COUNTIFS('Base Lojas'!B:B, A65, 'Base Lojas'!G:G, "&gt;500000")/D65)</f>
        <v>0</v>
      </c>
      <c r="K65" s="4">
        <v>309817.26</v>
      </c>
      <c r="L65" s="3">
        <v>4.5271825367001757E-2</v>
      </c>
      <c r="M65" s="13">
        <v>6843489.4658747986</v>
      </c>
      <c r="N65" s="5">
        <v>45371</v>
      </c>
      <c r="O65" s="5" t="str">
        <f>_xlfn.XLOOKUP(A65,Cidades!A:A,Cidades!D:D)</f>
        <v>Entre 30k e 50k</v>
      </c>
      <c r="P65" s="5" t="str">
        <f>_xlfn.XLOOKUP(A65,'[1]1° RAIZ'!$A:$A,'[1]1° RAIZ'!$AH:$AH)</f>
        <v>Itajaí</v>
      </c>
      <c r="Q65" s="5" t="str">
        <f>_xlfn.XLOOKUP(A65,'[1]1° RAIZ'!$A:$A,'[1]1° RAIZ'!$AE:$AE)</f>
        <v>Blumenau</v>
      </c>
      <c r="R65" s="3">
        <v>5.5783286141650732E-4</v>
      </c>
      <c r="S65" s="3">
        <v>5.3005169896835243E-2</v>
      </c>
      <c r="T65" s="6">
        <v>21</v>
      </c>
      <c r="U65" s="6">
        <v>2</v>
      </c>
      <c r="V65" s="4">
        <v>50271.109820100901</v>
      </c>
      <c r="W65" s="2">
        <v>3.803128695510178</v>
      </c>
      <c r="X65" s="2">
        <v>0.39550082050755991</v>
      </c>
      <c r="Y65" s="2">
        <v>1.238628230234248</v>
      </c>
      <c r="Z65" s="2">
        <v>-1.4522940442180601</v>
      </c>
      <c r="AA65" s="2">
        <v>0.18092400482389509</v>
      </c>
      <c r="AB65" s="1" t="str">
        <f t="shared" si="0"/>
        <v>Performance</v>
      </c>
      <c r="AC65" s="74" t="str">
        <f t="shared" si="2"/>
        <v>Validar</v>
      </c>
    </row>
    <row r="66" spans="1:29" x14ac:dyDescent="0.25">
      <c r="A66" s="1">
        <v>421010</v>
      </c>
      <c r="B66" s="1" t="s">
        <v>97</v>
      </c>
      <c r="C66" s="1" t="s">
        <v>33</v>
      </c>
      <c r="D66" s="1">
        <v>1</v>
      </c>
      <c r="E66" s="1">
        <f>COUNTIFS('Contratos assinados '!F:F,'Direcional Expansão'!B66,'Contratos assinados '!J:J, "Assinado por ambos")</f>
        <v>0</v>
      </c>
      <c r="F66" s="1">
        <f>COUNTIFS('Contratos assinados '!F:F,'Direcional Expansão'!B66,'Contratos assinados '!J:J,"Aquisição")</f>
        <v>0</v>
      </c>
      <c r="G66" s="1">
        <f>COUNTIFS('Contratos assinados '!F:F,'Direcional Expansão'!B66,'Contratos assinados '!J:J,"Ampliação")</f>
        <v>0</v>
      </c>
      <c r="H66" s="1">
        <f>COUNTIFS('Contratos assinados '!F:F,'Direcional Expansão'!B66,'Contratos assinados '!J:J,"Assinado por proprietário")</f>
        <v>0</v>
      </c>
      <c r="I66" s="1">
        <f t="shared" si="1"/>
        <v>0</v>
      </c>
      <c r="J66" s="3">
        <f>IF(D66=0, "-", COUNTIFS('Base Lojas'!B:B, A66, 'Base Lojas'!G:G, "&gt;500000")/D66)</f>
        <v>0</v>
      </c>
      <c r="K66" s="4">
        <v>402630.68</v>
      </c>
      <c r="L66" s="3">
        <v>4.5623811201929113E-2</v>
      </c>
      <c r="M66" s="13">
        <v>8825011.9705689028</v>
      </c>
      <c r="N66" s="5">
        <v>55286</v>
      </c>
      <c r="O66" s="5" t="str">
        <f>_xlfn.XLOOKUP(A66,Cidades!A:A,Cidades!D:D)</f>
        <v>Entre 50k e 100k</v>
      </c>
      <c r="P66" s="5" t="str">
        <f>_xlfn.XLOOKUP(A66,'[1]1° RAIZ'!$A:$A,'[1]1° RAIZ'!$AH:$AH)</f>
        <v>Mafra</v>
      </c>
      <c r="Q66" s="5" t="str">
        <f>_xlfn.XLOOKUP(A66,'[1]1° RAIZ'!$A:$A,'[1]1° RAIZ'!$AE:$AE)</f>
        <v>Joinville</v>
      </c>
      <c r="R66" s="3">
        <v>3.3701564556873901E-5</v>
      </c>
      <c r="S66" s="3">
        <v>8.0251475174004661E-3</v>
      </c>
      <c r="T66" s="6">
        <v>23</v>
      </c>
      <c r="U66" s="6">
        <v>2</v>
      </c>
      <c r="V66" s="4">
        <v>48878.245479279598</v>
      </c>
      <c r="W66" s="2">
        <v>3.9699661140901652</v>
      </c>
      <c r="X66" s="2">
        <v>0.41343383538875011</v>
      </c>
      <c r="Y66" s="2">
        <v>0.102218208590608</v>
      </c>
      <c r="Z66" s="2">
        <v>-0.2671022598940368</v>
      </c>
      <c r="AA66" s="2">
        <v>0.16029299256997251</v>
      </c>
      <c r="AB66" s="1" t="str">
        <f t="shared" si="0"/>
        <v>Performance</v>
      </c>
      <c r="AC66" s="74" t="str">
        <f t="shared" si="2"/>
        <v>Oportunidade</v>
      </c>
    </row>
    <row r="67" spans="1:29" x14ac:dyDescent="0.25">
      <c r="A67" s="1">
        <v>420545</v>
      </c>
      <c r="B67" s="1" t="s">
        <v>98</v>
      </c>
      <c r="C67" s="1" t="s">
        <v>33</v>
      </c>
      <c r="D67" s="1">
        <v>0</v>
      </c>
      <c r="E67" s="1">
        <f>COUNTIFS('Contratos assinados '!F:F,'Direcional Expansão'!B67,'Contratos assinados '!J:J, "Assinado por ambos")</f>
        <v>1</v>
      </c>
      <c r="F67" s="1">
        <f>COUNTIFS('Contratos assinados '!F:F,'Direcional Expansão'!B67,'Contratos assinados '!J:J,"Aquisição")</f>
        <v>0</v>
      </c>
      <c r="G67" s="1">
        <f>COUNTIFS('Contratos assinados '!F:F,'Direcional Expansão'!B67,'Contratos assinados '!J:J,"Ampliação")</f>
        <v>0</v>
      </c>
      <c r="H67" s="1">
        <f>COUNTIFS('Contratos assinados '!F:F,'Direcional Expansão'!B67,'Contratos assinados '!J:J,"Assinado por proprietário")</f>
        <v>0</v>
      </c>
      <c r="I67" s="1">
        <f t="shared" si="1"/>
        <v>1</v>
      </c>
      <c r="J67" s="3" t="str">
        <f>IF(D67=0, "-", COUNTIFS('Base Lojas'!B:B, A67, 'Base Lojas'!I:I, "&gt;500000")/D67)</f>
        <v>-</v>
      </c>
      <c r="K67" s="4" t="s">
        <v>35</v>
      </c>
      <c r="L67" s="3">
        <v>0</v>
      </c>
      <c r="M67" s="13">
        <v>4481119.1812351597</v>
      </c>
      <c r="N67" s="5">
        <v>31431</v>
      </c>
      <c r="O67" s="5" t="str">
        <f>_xlfn.XLOOKUP(A67,Cidades!A:A,Cidades!D:D)</f>
        <v>Entre 30k e 50k</v>
      </c>
      <c r="P67" s="5" t="str">
        <f>_xlfn.XLOOKUP(A67,'[1]1° RAIZ'!$A:$A,'[1]1° RAIZ'!$AH:$AH)</f>
        <v>Criciúma</v>
      </c>
      <c r="Q67" s="5" t="str">
        <f>_xlfn.XLOOKUP(A67,'[1]1° RAIZ'!$A:$A,'[1]1° RAIZ'!$AE:$AE)</f>
        <v>Criciúma</v>
      </c>
      <c r="R67" s="3">
        <v>2.5879064543662619E-4</v>
      </c>
      <c r="S67" s="3">
        <v>2.5001436213461851E-2</v>
      </c>
      <c r="T67" s="6">
        <v>17</v>
      </c>
      <c r="U67" s="6">
        <v>2</v>
      </c>
      <c r="V67" s="4">
        <v>39484.320420013202</v>
      </c>
      <c r="W67" s="2">
        <v>4.3136641271161462</v>
      </c>
      <c r="X67" s="2">
        <v>0.29236276593243138</v>
      </c>
      <c r="Y67" s="2">
        <v>0.66638264158755756</v>
      </c>
      <c r="Z67" s="2">
        <v>-1.080021489081386</v>
      </c>
      <c r="AA67" s="2">
        <v>9.7130954469401537E-2</v>
      </c>
      <c r="AB67" s="1" t="str">
        <f t="shared" ref="AB67:AB130" si="3">IF(B67="Capão do Leão","Erro IBGE",
   IF(AND(U67&lt;=0,M67&lt;=2000000),"Mercado insuficiente",
      IF(U67&lt;=0,"Limite de expansão",
         IF(K67&lt;500000,"Performance",
            IF(M67&lt;=2000000,"Mercado insuficiente","Expansão")
         )
      )
   )
)</f>
        <v>Expansão</v>
      </c>
      <c r="AC67" s="74" t="str">
        <f t="shared" si="2"/>
        <v>Validar</v>
      </c>
    </row>
    <row r="68" spans="1:29" x14ac:dyDescent="0.25">
      <c r="A68" s="1">
        <v>412820</v>
      </c>
      <c r="B68" s="1" t="s">
        <v>99</v>
      </c>
      <c r="C68" s="1" t="s">
        <v>31</v>
      </c>
      <c r="D68" s="1">
        <v>1</v>
      </c>
      <c r="E68" s="1">
        <f>COUNTIFS('Contratos assinados '!F:F,'Direcional Expansão'!B68,'Contratos assinados '!J:J, "Assinado por ambos")</f>
        <v>0</v>
      </c>
      <c r="F68" s="1">
        <f>COUNTIFS('Contratos assinados '!F:F,'Direcional Expansão'!B68,'Contratos assinados '!J:J,"Aquisição")</f>
        <v>0</v>
      </c>
      <c r="G68" s="1">
        <f>COUNTIFS('Contratos assinados '!F:F,'Direcional Expansão'!B68,'Contratos assinados '!J:J,"Ampliação")</f>
        <v>0</v>
      </c>
      <c r="H68" s="1">
        <f>COUNTIFS('Contratos assinados '!F:F,'Direcional Expansão'!B68,'Contratos assinados '!J:J,"Assinado por proprietário")</f>
        <v>0</v>
      </c>
      <c r="I68" s="1">
        <f t="shared" ref="I68:I131" si="4">SUM(E68:H68)</f>
        <v>0</v>
      </c>
      <c r="J68" s="3">
        <f>IF(D68=0, "-", COUNTIFS('Base Lojas'!B:B, A68, 'Base Lojas'!G:G, "&gt;500000")/D68)</f>
        <v>0</v>
      </c>
      <c r="K68" s="4">
        <v>441391.84</v>
      </c>
      <c r="L68" s="3">
        <v>5.7429969987686923E-2</v>
      </c>
      <c r="M68" s="13">
        <v>7685740.39120402</v>
      </c>
      <c r="N68" s="5">
        <v>55033</v>
      </c>
      <c r="O68" s="5" t="str">
        <f>_xlfn.XLOOKUP(A68,Cidades!A:A,Cidades!D:D)</f>
        <v>Entre 50k e 100k</v>
      </c>
      <c r="P68" s="5" t="str">
        <f>_xlfn.XLOOKUP(A68,'[1]1° RAIZ'!$A:$A,'[1]1° RAIZ'!$AH:$AH)</f>
        <v>União da Vitória</v>
      </c>
      <c r="Q68" s="5" t="str">
        <f>_xlfn.XLOOKUP(A68,'[1]1° RAIZ'!$A:$A,'[1]1° RAIZ'!$AE:$AE)</f>
        <v>Curitiba</v>
      </c>
      <c r="R68" s="3">
        <v>3.2600997210436852E-5</v>
      </c>
      <c r="S68" s="3">
        <v>8.9537563197286119E-3</v>
      </c>
      <c r="T68" s="6">
        <v>28</v>
      </c>
      <c r="U68" s="6">
        <v>2</v>
      </c>
      <c r="V68" s="4">
        <v>39013.2761009077</v>
      </c>
      <c r="W68" s="2">
        <v>3.3861811893512979</v>
      </c>
      <c r="X68" s="2">
        <v>0.36089664154986412</v>
      </c>
      <c r="Y68" s="2">
        <v>-0.2714351249587893</v>
      </c>
      <c r="Z68" s="2">
        <v>-0.39859125997321609</v>
      </c>
      <c r="AA68" s="2">
        <v>6.9123859864277007E-2</v>
      </c>
      <c r="AB68" s="1" t="str">
        <f t="shared" si="3"/>
        <v>Performance</v>
      </c>
      <c r="AC68" s="74" t="str">
        <f t="shared" ref="AC68:AC131" si="5">IF(P68=B68,"Oportunidade","Validar")</f>
        <v>Oportunidade</v>
      </c>
    </row>
    <row r="69" spans="1:29" x14ac:dyDescent="0.25">
      <c r="A69" s="1">
        <v>421970</v>
      </c>
      <c r="B69" s="1" t="s">
        <v>100</v>
      </c>
      <c r="C69" s="1" t="s">
        <v>33</v>
      </c>
      <c r="D69" s="1">
        <v>0</v>
      </c>
      <c r="E69" s="1">
        <f>COUNTIFS('Contratos assinados '!F:F,'Direcional Expansão'!B69,'Contratos assinados '!J:J, "Assinado por ambos")</f>
        <v>0</v>
      </c>
      <c r="F69" s="1">
        <f>COUNTIFS('Contratos assinados '!F:F,'Direcional Expansão'!B69,'Contratos assinados '!J:J,"Aquisição")</f>
        <v>0</v>
      </c>
      <c r="G69" s="1">
        <f>COUNTIFS('Contratos assinados '!F:F,'Direcional Expansão'!B69,'Contratos assinados '!J:J,"Ampliação")</f>
        <v>0</v>
      </c>
      <c r="H69" s="1">
        <f>COUNTIFS('Contratos assinados '!F:F,'Direcional Expansão'!B69,'Contratos assinados '!J:J,"Assinado por proprietário")</f>
        <v>0</v>
      </c>
      <c r="I69" s="1">
        <f t="shared" si="4"/>
        <v>0</v>
      </c>
      <c r="J69" s="3" t="str">
        <f>IF(D69=0, "-", COUNTIFS('Base Lojas'!B:B, A69, 'Base Lojas'!I:I, "&gt;500000")/D69)</f>
        <v>-</v>
      </c>
      <c r="K69" s="4" t="s">
        <v>35</v>
      </c>
      <c r="L69" s="3">
        <v>0</v>
      </c>
      <c r="M69" s="13">
        <v>5245539.5248496179</v>
      </c>
      <c r="N69" s="5">
        <v>31918</v>
      </c>
      <c r="O69" s="5" t="str">
        <f>_xlfn.XLOOKUP(A69,Cidades!A:A,Cidades!D:D)</f>
        <v>Entre 30k e 50k</v>
      </c>
      <c r="P69" s="5" t="str">
        <f>_xlfn.XLOOKUP(A69,'[1]1° RAIZ'!$A:$A,'[1]1° RAIZ'!$AH:$AH)</f>
        <v>Chapecó</v>
      </c>
      <c r="Q69" s="5" t="str">
        <f>_xlfn.XLOOKUP(A69,'[1]1° RAIZ'!$A:$A,'[1]1° RAIZ'!$AE:$AE)</f>
        <v>Chapecó</v>
      </c>
      <c r="R69" s="3">
        <v>1.681643543747291E-4</v>
      </c>
      <c r="S69" s="3">
        <v>1.9200575600692101E-2</v>
      </c>
      <c r="T69" s="6">
        <v>14</v>
      </c>
      <c r="U69" s="6">
        <v>2</v>
      </c>
      <c r="V69" s="4">
        <v>48512.624108693301</v>
      </c>
      <c r="W69" s="2">
        <v>3.910567803493195</v>
      </c>
      <c r="X69" s="2">
        <v>0.22015360520835131</v>
      </c>
      <c r="Y69" s="2">
        <v>0.37098553976936038</v>
      </c>
      <c r="Z69" s="2">
        <v>-0.74515089680753521</v>
      </c>
      <c r="AA69" s="2">
        <v>6.2089305438576589E-2</v>
      </c>
      <c r="AB69" s="1" t="str">
        <f t="shared" si="3"/>
        <v>Expansão</v>
      </c>
      <c r="AC69" s="74" t="str">
        <f t="shared" si="5"/>
        <v>Validar</v>
      </c>
    </row>
    <row r="70" spans="1:29" x14ac:dyDescent="0.25">
      <c r="A70" s="1">
        <v>412410</v>
      </c>
      <c r="B70" s="1" t="s">
        <v>101</v>
      </c>
      <c r="C70" s="1" t="s">
        <v>31</v>
      </c>
      <c r="D70" s="1">
        <v>0</v>
      </c>
      <c r="E70" s="1">
        <f>COUNTIFS('Contratos assinados '!F:F,'Direcional Expansão'!B70,'Contratos assinados '!J:J, "Assinado por ambos")</f>
        <v>0</v>
      </c>
      <c r="F70" s="1">
        <f>COUNTIFS('Contratos assinados '!F:F,'Direcional Expansão'!B70,'Contratos assinados '!J:J,"Aquisição")</f>
        <v>0</v>
      </c>
      <c r="G70" s="1">
        <f>COUNTIFS('Contratos assinados '!F:F,'Direcional Expansão'!B70,'Contratos assinados '!J:J,"Ampliação")</f>
        <v>0</v>
      </c>
      <c r="H70" s="1">
        <f>COUNTIFS('Contratos assinados '!F:F,'Direcional Expansão'!B70,'Contratos assinados '!J:J,"Assinado por proprietário")</f>
        <v>0</v>
      </c>
      <c r="I70" s="1">
        <f t="shared" si="4"/>
        <v>0</v>
      </c>
      <c r="J70" s="3" t="str">
        <f>IF(D70=0, "-", COUNTIFS('Base Lojas'!B:B, A70, 'Base Lojas'!I:I, "&gt;500000")/D70)</f>
        <v>-</v>
      </c>
      <c r="K70" s="4" t="s">
        <v>35</v>
      </c>
      <c r="L70" s="3">
        <v>0</v>
      </c>
      <c r="M70" s="13">
        <v>5928799.933797216</v>
      </c>
      <c r="N70" s="5">
        <v>44369</v>
      </c>
      <c r="O70" s="5" t="str">
        <f>_xlfn.XLOOKUP(A70,Cidades!A:A,Cidades!D:D)</f>
        <v>Entre 30k e 50k</v>
      </c>
      <c r="P70" s="5" t="str">
        <f>_xlfn.XLOOKUP(A70,'[1]1° RAIZ'!$A:$A,'[1]1° RAIZ'!$AH:$AH)</f>
        <v>Santo Antônio da Platina</v>
      </c>
      <c r="Q70" s="5" t="str">
        <f>_xlfn.XLOOKUP(A70,'[1]1° RAIZ'!$A:$A,'[1]1° RAIZ'!$AE:$AE)</f>
        <v>Londrina</v>
      </c>
      <c r="R70" s="3">
        <v>2.975431457572952E-5</v>
      </c>
      <c r="S70" s="3">
        <v>7.9185813459627941E-3</v>
      </c>
      <c r="T70" s="6">
        <v>16</v>
      </c>
      <c r="U70" s="6">
        <v>2</v>
      </c>
      <c r="V70" s="4">
        <v>37107.228366197698</v>
      </c>
      <c r="W70" s="2">
        <v>3.8145905746687552</v>
      </c>
      <c r="X70" s="2">
        <v>0.24885005747218369</v>
      </c>
      <c r="Y70" s="2">
        <v>-0.11564310859880041</v>
      </c>
      <c r="Z70" s="2">
        <v>-0.61233358266477966</v>
      </c>
      <c r="AA70" s="2">
        <v>1.9428494322725781E-2</v>
      </c>
      <c r="AB70" s="1" t="str">
        <f t="shared" si="3"/>
        <v>Expansão</v>
      </c>
      <c r="AC70" s="74" t="str">
        <f t="shared" si="5"/>
        <v>Oportunidade</v>
      </c>
    </row>
    <row r="71" spans="1:29" x14ac:dyDescent="0.25">
      <c r="A71" s="1">
        <v>420480</v>
      </c>
      <c r="B71" s="1" t="s">
        <v>102</v>
      </c>
      <c r="C71" s="1" t="s">
        <v>33</v>
      </c>
      <c r="D71" s="1">
        <v>0</v>
      </c>
      <c r="E71" s="1">
        <f>COUNTIFS('Contratos assinados '!F:F,'Direcional Expansão'!B71,'Contratos assinados '!J:J, "Assinado por ambos")</f>
        <v>0</v>
      </c>
      <c r="F71" s="1">
        <f>COUNTIFS('Contratos assinados '!F:F,'Direcional Expansão'!B71,'Contratos assinados '!J:J,"Aquisição")</f>
        <v>0</v>
      </c>
      <c r="G71" s="1">
        <f>COUNTIFS('Contratos assinados '!F:F,'Direcional Expansão'!B71,'Contratos assinados '!J:J,"Ampliação")</f>
        <v>0</v>
      </c>
      <c r="H71" s="1">
        <f>COUNTIFS('Contratos assinados '!F:F,'Direcional Expansão'!B71,'Contratos assinados '!J:J,"Assinado por proprietário")</f>
        <v>0</v>
      </c>
      <c r="I71" s="1">
        <f t="shared" si="4"/>
        <v>0</v>
      </c>
      <c r="J71" s="3" t="str">
        <f>IF(D71=0, "-", COUNTIFS('Base Lojas'!B:B, A71, 'Base Lojas'!I:I, "&gt;500000")/D71)</f>
        <v>-</v>
      </c>
      <c r="K71" s="4" t="s">
        <v>35</v>
      </c>
      <c r="L71" s="3">
        <v>0</v>
      </c>
      <c r="M71" s="13">
        <v>5670523.2158826049</v>
      </c>
      <c r="N71" s="5">
        <v>40045</v>
      </c>
      <c r="O71" s="5" t="str">
        <f>_xlfn.XLOOKUP(A71,Cidades!A:A,Cidades!D:D)</f>
        <v>Entre 30k e 50k</v>
      </c>
      <c r="P71" s="5" t="str">
        <f>_xlfn.XLOOKUP(A71,'[1]1° RAIZ'!$A:$A,'[1]1° RAIZ'!$AH:$AH)</f>
        <v>Curitibanos</v>
      </c>
      <c r="Q71" s="5" t="str">
        <f>_xlfn.XLOOKUP(A71,'[1]1° RAIZ'!$A:$A,'[1]1° RAIZ'!$AE:$AE)</f>
        <v>Lages</v>
      </c>
      <c r="R71" s="3">
        <v>4.5010831571772323E-5</v>
      </c>
      <c r="S71" s="3">
        <v>8.2179844448284634E-3</v>
      </c>
      <c r="T71" s="6">
        <v>15</v>
      </c>
      <c r="U71" s="6">
        <v>2</v>
      </c>
      <c r="V71" s="4">
        <v>50435.189228746502</v>
      </c>
      <c r="W71" s="2">
        <v>3.4555051723304939</v>
      </c>
      <c r="X71" s="2">
        <v>0.1838954977998023</v>
      </c>
      <c r="Y71" s="2">
        <v>-0.13127679456082561</v>
      </c>
      <c r="Z71" s="2">
        <v>-0.43063015357710699</v>
      </c>
      <c r="AA71" s="2">
        <v>1.025925758820522E-2</v>
      </c>
      <c r="AB71" s="1" t="str">
        <f t="shared" si="3"/>
        <v>Expansão</v>
      </c>
      <c r="AC71" s="74" t="str">
        <f t="shared" si="5"/>
        <v>Oportunidade</v>
      </c>
    </row>
    <row r="72" spans="1:29" x14ac:dyDescent="0.25">
      <c r="A72" s="1">
        <v>411570</v>
      </c>
      <c r="B72" s="1" t="s">
        <v>103</v>
      </c>
      <c r="C72" s="1" t="s">
        <v>31</v>
      </c>
      <c r="D72" s="1">
        <v>0</v>
      </c>
      <c r="E72" s="1">
        <f>COUNTIFS('Contratos assinados '!F:F,'Direcional Expansão'!B72,'Contratos assinados '!J:J, "Assinado por ambos")</f>
        <v>0</v>
      </c>
      <c r="F72" s="1">
        <f>COUNTIFS('Contratos assinados '!F:F,'Direcional Expansão'!B72,'Contratos assinados '!J:J,"Aquisição")</f>
        <v>0</v>
      </c>
      <c r="G72" s="1">
        <f>COUNTIFS('Contratos assinados '!F:F,'Direcional Expansão'!B72,'Contratos assinados '!J:J,"Ampliação")</f>
        <v>0</v>
      </c>
      <c r="H72" s="1">
        <f>COUNTIFS('Contratos assinados '!F:F,'Direcional Expansão'!B72,'Contratos assinados '!J:J,"Assinado por proprietário")</f>
        <v>0</v>
      </c>
      <c r="I72" s="1">
        <f t="shared" si="4"/>
        <v>0</v>
      </c>
      <c r="J72" s="3" t="str">
        <f>IF(D72=0, "-", COUNTIFS('Base Lojas'!B:B, A72, 'Base Lojas'!I:I, "&gt;500000")/D72)</f>
        <v>-</v>
      </c>
      <c r="K72" s="4" t="s">
        <v>35</v>
      </c>
      <c r="L72" s="3">
        <v>0</v>
      </c>
      <c r="M72" s="13">
        <v>5503286.9899544893</v>
      </c>
      <c r="N72" s="5">
        <v>39259</v>
      </c>
      <c r="O72" s="5" t="str">
        <f>_xlfn.XLOOKUP(A72,Cidades!A:A,Cidades!D:D)</f>
        <v>Entre 30k e 50k</v>
      </c>
      <c r="P72" s="5" t="str">
        <f>_xlfn.XLOOKUP(A72,'[1]1° RAIZ'!$A:$A,'[1]1° RAIZ'!$AH:$AH)</f>
        <v>Paranaguá</v>
      </c>
      <c r="Q72" s="5" t="str">
        <f>_xlfn.XLOOKUP(A72,'[1]1° RAIZ'!$A:$A,'[1]1° RAIZ'!$AE:$AE)</f>
        <v>Curitiba</v>
      </c>
      <c r="R72" s="3">
        <v>2.2424822576486481E-4</v>
      </c>
      <c r="S72" s="3">
        <v>2.557010496122691E-2</v>
      </c>
      <c r="T72" s="6">
        <v>21</v>
      </c>
      <c r="U72" s="6">
        <v>2</v>
      </c>
      <c r="V72" s="4">
        <v>23847.507036191699</v>
      </c>
      <c r="W72" s="2">
        <v>3.8406263470885968</v>
      </c>
      <c r="X72" s="2">
        <v>0.29569448247492292</v>
      </c>
      <c r="Y72" s="2">
        <v>0.20980075217424671</v>
      </c>
      <c r="Z72" s="2">
        <v>-1.2789256462694401</v>
      </c>
      <c r="AA72" s="2">
        <v>1.012224174927462E-2</v>
      </c>
      <c r="AB72" s="1" t="str">
        <f t="shared" si="3"/>
        <v>Expansão</v>
      </c>
      <c r="AC72" s="74" t="str">
        <f t="shared" si="5"/>
        <v>Validar</v>
      </c>
    </row>
    <row r="73" spans="1:29" x14ac:dyDescent="0.25">
      <c r="A73" s="1">
        <v>410960</v>
      </c>
      <c r="B73" s="1" t="s">
        <v>104</v>
      </c>
      <c r="C73" s="1" t="s">
        <v>31</v>
      </c>
      <c r="D73" s="1">
        <v>0</v>
      </c>
      <c r="E73" s="1">
        <f>COUNTIFS('Contratos assinados '!F:F,'Direcional Expansão'!B73,'Contratos assinados '!J:J, "Assinado por ambos")</f>
        <v>0</v>
      </c>
      <c r="F73" s="1">
        <f>COUNTIFS('Contratos assinados '!F:F,'Direcional Expansão'!B73,'Contratos assinados '!J:J,"Aquisição")</f>
        <v>0</v>
      </c>
      <c r="G73" s="1">
        <f>COUNTIFS('Contratos assinados '!F:F,'Direcional Expansão'!B73,'Contratos assinados '!J:J,"Ampliação")</f>
        <v>0</v>
      </c>
      <c r="H73" s="1">
        <f>COUNTIFS('Contratos assinados '!F:F,'Direcional Expansão'!B73,'Contratos assinados '!J:J,"Assinado por proprietário")</f>
        <v>0</v>
      </c>
      <c r="I73" s="1">
        <f t="shared" si="4"/>
        <v>0</v>
      </c>
      <c r="J73" s="3" t="str">
        <f>IF(D73=0, "-", COUNTIFS('Base Lojas'!B:B, A73, 'Base Lojas'!I:I, "&gt;500000")/D73)</f>
        <v>-</v>
      </c>
      <c r="K73" s="4" t="s">
        <v>35</v>
      </c>
      <c r="L73" s="3">
        <v>0</v>
      </c>
      <c r="M73" s="13">
        <v>5813744.2571074646</v>
      </c>
      <c r="N73" s="5">
        <v>42062</v>
      </c>
      <c r="O73" s="5" t="str">
        <f>_xlfn.XLOOKUP(A73,Cidades!A:A,Cidades!D:D)</f>
        <v>Entre 30k e 50k</v>
      </c>
      <c r="P73" s="5" t="str">
        <f>_xlfn.XLOOKUP(A73,'[1]1° RAIZ'!$A:$A,'[1]1° RAIZ'!$AH:$AH)</f>
        <v>Paranaguá</v>
      </c>
      <c r="Q73" s="5" t="str">
        <f>_xlfn.XLOOKUP(A73,'[1]1° RAIZ'!$A:$A,'[1]1° RAIZ'!$AE:$AE)</f>
        <v>Curitiba</v>
      </c>
      <c r="R73" s="3">
        <v>2.1038451774176849E-4</v>
      </c>
      <c r="S73" s="3">
        <v>2.4788178622145999E-2</v>
      </c>
      <c r="T73" s="6">
        <v>18</v>
      </c>
      <c r="U73" s="6">
        <v>2</v>
      </c>
      <c r="V73" s="4">
        <v>24542.293683902099</v>
      </c>
      <c r="W73" s="2">
        <v>3.6039368110271148</v>
      </c>
      <c r="X73" s="2">
        <v>0.25346881325966503</v>
      </c>
      <c r="Y73" s="2">
        <v>7.4106275424322132E-2</v>
      </c>
      <c r="Z73" s="2">
        <v>-1.240000949567271</v>
      </c>
      <c r="AA73" s="2">
        <v>-2.2948792096191301E-2</v>
      </c>
      <c r="AB73" s="1" t="str">
        <f t="shared" si="3"/>
        <v>Expansão</v>
      </c>
      <c r="AC73" s="74" t="str">
        <f t="shared" si="5"/>
        <v>Validar</v>
      </c>
    </row>
    <row r="74" spans="1:29" x14ac:dyDescent="0.25">
      <c r="A74" s="1">
        <v>420550</v>
      </c>
      <c r="B74" s="1" t="s">
        <v>105</v>
      </c>
      <c r="C74" s="1" t="s">
        <v>33</v>
      </c>
      <c r="D74" s="1">
        <v>0</v>
      </c>
      <c r="E74" s="1">
        <f>COUNTIFS('Contratos assinados '!F:F,'Direcional Expansão'!B74,'Contratos assinados '!J:J, "Assinado por ambos")</f>
        <v>0</v>
      </c>
      <c r="F74" s="1">
        <f>COUNTIFS('Contratos assinados '!F:F,'Direcional Expansão'!B74,'Contratos assinados '!J:J,"Aquisição")</f>
        <v>0</v>
      </c>
      <c r="G74" s="1">
        <f>COUNTIFS('Contratos assinados '!F:F,'Direcional Expansão'!B74,'Contratos assinados '!J:J,"Ampliação")</f>
        <v>0</v>
      </c>
      <c r="H74" s="1">
        <f>COUNTIFS('Contratos assinados '!F:F,'Direcional Expansão'!B74,'Contratos assinados '!J:J,"Assinado por proprietário")</f>
        <v>0</v>
      </c>
      <c r="I74" s="1">
        <f t="shared" si="4"/>
        <v>0</v>
      </c>
      <c r="J74" s="3" t="str">
        <f>IF(D74=0, "-", COUNTIFS('Base Lojas'!B:B, A74, 'Base Lojas'!I:I, "&gt;500000")/D74)</f>
        <v>-</v>
      </c>
      <c r="K74" s="4" t="s">
        <v>35</v>
      </c>
      <c r="L74" s="3">
        <v>0</v>
      </c>
      <c r="M74" s="13">
        <v>4742723.5549875721</v>
      </c>
      <c r="N74" s="5">
        <v>33481</v>
      </c>
      <c r="O74" s="5" t="str">
        <f>_xlfn.XLOOKUP(A74,Cidades!A:A,Cidades!D:D)</f>
        <v>Entre 30k e 50k</v>
      </c>
      <c r="P74" s="5" t="str">
        <f>_xlfn.XLOOKUP(A74,'[1]1° RAIZ'!$A:$A,'[1]1° RAIZ'!$AH:$AH)</f>
        <v>Videira</v>
      </c>
      <c r="Q74" s="5" t="str">
        <f>_xlfn.XLOOKUP(A74,'[1]1° RAIZ'!$A:$A,'[1]1° RAIZ'!$AE:$AE)</f>
        <v>Caçador</v>
      </c>
      <c r="R74" s="3">
        <v>-2.4258331911133361E-5</v>
      </c>
      <c r="S74" s="3">
        <v>3.5470059011386561E-3</v>
      </c>
      <c r="T74" s="6">
        <v>16</v>
      </c>
      <c r="U74" s="6">
        <v>2</v>
      </c>
      <c r="V74" s="4">
        <v>41978.496416239002</v>
      </c>
      <c r="W74" s="2">
        <v>3.534119711199966</v>
      </c>
      <c r="X74" s="2">
        <v>0.15507687629888151</v>
      </c>
      <c r="Y74" s="2">
        <v>-0.31204687989049962</v>
      </c>
      <c r="Z74" s="2">
        <v>-0.42066844899341788</v>
      </c>
      <c r="AA74" s="2">
        <v>-2.6896648874672718E-2</v>
      </c>
      <c r="AB74" s="1" t="str">
        <f t="shared" si="3"/>
        <v>Expansão</v>
      </c>
      <c r="AC74" s="74" t="str">
        <f t="shared" si="5"/>
        <v>Validar</v>
      </c>
    </row>
    <row r="75" spans="1:29" x14ac:dyDescent="0.25">
      <c r="A75" s="1">
        <v>421500</v>
      </c>
      <c r="B75" s="1" t="s">
        <v>106</v>
      </c>
      <c r="C75" s="1" t="s">
        <v>33</v>
      </c>
      <c r="D75" s="1">
        <v>0</v>
      </c>
      <c r="E75" s="1">
        <f>COUNTIFS('Contratos assinados '!F:F,'Direcional Expansão'!B75,'Contratos assinados '!J:J, "Assinado por ambos")</f>
        <v>0</v>
      </c>
      <c r="F75" s="1">
        <f>COUNTIFS('Contratos assinados '!F:F,'Direcional Expansão'!B75,'Contratos assinados '!J:J,"Aquisição")</f>
        <v>0</v>
      </c>
      <c r="G75" s="1">
        <f>COUNTIFS('Contratos assinados '!F:F,'Direcional Expansão'!B75,'Contratos assinados '!J:J,"Ampliação")</f>
        <v>0</v>
      </c>
      <c r="H75" s="1">
        <f>COUNTIFS('Contratos assinados '!F:F,'Direcional Expansão'!B75,'Contratos assinados '!J:J,"Assinado por proprietário")</f>
        <v>0</v>
      </c>
      <c r="I75" s="1">
        <f t="shared" si="4"/>
        <v>0</v>
      </c>
      <c r="J75" s="3" t="str">
        <f>IF(D75=0, "-", COUNTIFS('Base Lojas'!B:B, A75, 'Base Lojas'!I:I, "&gt;500000")/D75)</f>
        <v>-</v>
      </c>
      <c r="K75" s="4" t="s">
        <v>35</v>
      </c>
      <c r="L75" s="3">
        <v>0</v>
      </c>
      <c r="M75" s="13">
        <v>5453667.9459981192</v>
      </c>
      <c r="N75" s="5">
        <v>39258</v>
      </c>
      <c r="O75" s="5" t="str">
        <f>_xlfn.XLOOKUP(A75,Cidades!A:A,Cidades!D:D)</f>
        <v>Entre 30k e 50k</v>
      </c>
      <c r="P75" s="5" t="str">
        <f>_xlfn.XLOOKUP(A75,'[1]1° RAIZ'!$A:$A,'[1]1° RAIZ'!$AH:$AH)</f>
        <v>São Bento do Sul - Rio Negrinho</v>
      </c>
      <c r="Q75" s="5" t="str">
        <f>_xlfn.XLOOKUP(A75,'[1]1° RAIZ'!$A:$A,'[1]1° RAIZ'!$AE:$AE)</f>
        <v>Joinville</v>
      </c>
      <c r="R75" s="3">
        <v>-1.148729374144564E-5</v>
      </c>
      <c r="S75" s="3">
        <v>4.3262665792263011E-3</v>
      </c>
      <c r="T75" s="6">
        <v>9</v>
      </c>
      <c r="U75" s="6">
        <v>2</v>
      </c>
      <c r="V75" s="4">
        <v>45170.710508756703</v>
      </c>
      <c r="W75" s="2">
        <v>3.4653885195475431</v>
      </c>
      <c r="X75" s="2">
        <v>0.1219466549311964</v>
      </c>
      <c r="Y75" s="2">
        <v>-0.28079237284631708</v>
      </c>
      <c r="Z75" s="2">
        <v>-0.39394411068279128</v>
      </c>
      <c r="AA75" s="2">
        <v>-3.3456447922024311E-2</v>
      </c>
      <c r="AB75" s="1" t="str">
        <f t="shared" si="3"/>
        <v>Expansão</v>
      </c>
      <c r="AC75" s="74" t="str">
        <f t="shared" si="5"/>
        <v>Validar</v>
      </c>
    </row>
    <row r="76" spans="1:29" x14ac:dyDescent="0.25">
      <c r="A76" s="1">
        <v>411200</v>
      </c>
      <c r="B76" s="1" t="s">
        <v>107</v>
      </c>
      <c r="C76" s="1" t="s">
        <v>31</v>
      </c>
      <c r="D76" s="1">
        <v>0</v>
      </c>
      <c r="E76" s="1">
        <f>COUNTIFS('Contratos assinados '!F:F,'Direcional Expansão'!B76,'Contratos assinados '!J:J, "Assinado por ambos")</f>
        <v>0</v>
      </c>
      <c r="F76" s="1">
        <f>COUNTIFS('Contratos assinados '!F:F,'Direcional Expansão'!B76,'Contratos assinados '!J:J,"Aquisição")</f>
        <v>0</v>
      </c>
      <c r="G76" s="1">
        <f>COUNTIFS('Contratos assinados '!F:F,'Direcional Expansão'!B76,'Contratos assinados '!J:J,"Ampliação")</f>
        <v>0</v>
      </c>
      <c r="H76" s="1">
        <f>COUNTIFS('Contratos assinados '!F:F,'Direcional Expansão'!B76,'Contratos assinados '!J:J,"Assinado por proprietário")</f>
        <v>0</v>
      </c>
      <c r="I76" s="1">
        <f t="shared" si="4"/>
        <v>0</v>
      </c>
      <c r="J76" s="3" t="str">
        <f>IF(D76=0, "-", COUNTIFS('Base Lojas'!B:B, A76, 'Base Lojas'!I:I, "&gt;500000")/D76)</f>
        <v>-</v>
      </c>
      <c r="K76" s="4" t="s">
        <v>35</v>
      </c>
      <c r="L76" s="3">
        <v>0</v>
      </c>
      <c r="M76" s="13">
        <v>4611509.2004488604</v>
      </c>
      <c r="N76" s="5">
        <v>35141</v>
      </c>
      <c r="O76" s="5" t="str">
        <f>_xlfn.XLOOKUP(A76,Cidades!A:A,Cidades!D:D)</f>
        <v>Entre 30k e 50k</v>
      </c>
      <c r="P76" s="5" t="str">
        <f>_xlfn.XLOOKUP(A76,'[1]1° RAIZ'!$A:$A,'[1]1° RAIZ'!$AH:$AH)</f>
        <v>Ponta Grossa</v>
      </c>
      <c r="Q76" s="5" t="str">
        <f>_xlfn.XLOOKUP(A76,'[1]1° RAIZ'!$A:$A,'[1]1° RAIZ'!$AE:$AE)</f>
        <v>Ponta Grossa</v>
      </c>
      <c r="R76" s="3">
        <v>5.7522946919841281E-5</v>
      </c>
      <c r="S76" s="3">
        <v>9.9171087887266474E-3</v>
      </c>
      <c r="T76" s="6">
        <v>15</v>
      </c>
      <c r="U76" s="6">
        <v>2</v>
      </c>
      <c r="V76" s="4">
        <v>55280.504344229703</v>
      </c>
      <c r="W76" s="2">
        <v>3.0554063208216138</v>
      </c>
      <c r="X76" s="2">
        <v>0.1056843767980942</v>
      </c>
      <c r="Y76" s="2">
        <v>-0.2402164585955078</v>
      </c>
      <c r="Z76" s="2">
        <v>-0.39338913737677889</v>
      </c>
      <c r="AA76" s="2">
        <v>-3.447840109421671E-2</v>
      </c>
      <c r="AB76" s="1" t="str">
        <f t="shared" si="3"/>
        <v>Expansão</v>
      </c>
      <c r="AC76" s="74" t="str">
        <f t="shared" si="5"/>
        <v>Validar</v>
      </c>
    </row>
    <row r="77" spans="1:29" x14ac:dyDescent="0.25">
      <c r="A77" s="1">
        <v>411995</v>
      </c>
      <c r="B77" s="1" t="s">
        <v>108</v>
      </c>
      <c r="C77" s="1" t="s">
        <v>31</v>
      </c>
      <c r="D77" s="1">
        <v>0</v>
      </c>
      <c r="E77" s="1">
        <f>COUNTIFS('Contratos assinados '!F:F,'Direcional Expansão'!B77,'Contratos assinados '!J:J, "Assinado por ambos")</f>
        <v>0</v>
      </c>
      <c r="F77" s="1">
        <f>COUNTIFS('Contratos assinados '!F:F,'Direcional Expansão'!B77,'Contratos assinados '!J:J,"Aquisição")</f>
        <v>0</v>
      </c>
      <c r="G77" s="1">
        <f>COUNTIFS('Contratos assinados '!F:F,'Direcional Expansão'!B77,'Contratos assinados '!J:J,"Ampliação")</f>
        <v>0</v>
      </c>
      <c r="H77" s="1">
        <f>COUNTIFS('Contratos assinados '!F:F,'Direcional Expansão'!B77,'Contratos assinados '!J:J,"Assinado por proprietário")</f>
        <v>0</v>
      </c>
      <c r="I77" s="1">
        <f t="shared" si="4"/>
        <v>0</v>
      </c>
      <c r="J77" s="3" t="str">
        <f>IF(D77=0, "-", COUNTIFS('Base Lojas'!B:B, A77, 'Base Lojas'!I:I, "&gt;500000")/D77)</f>
        <v>-</v>
      </c>
      <c r="K77" s="4" t="s">
        <v>35</v>
      </c>
      <c r="L77" s="3">
        <v>0</v>
      </c>
      <c r="M77" s="13">
        <v>4221992.7061466146</v>
      </c>
      <c r="N77" s="5">
        <v>30425</v>
      </c>
      <c r="O77" s="5" t="str">
        <f>_xlfn.XLOOKUP(A77,Cidades!A:A,Cidades!D:D)</f>
        <v>Entre 30k e 50k</v>
      </c>
      <c r="P77" s="5" t="str">
        <f>_xlfn.XLOOKUP(A77,'[1]1° RAIZ'!$A:$A,'[1]1° RAIZ'!$AH:$AH)</f>
        <v>Paranaguá</v>
      </c>
      <c r="Q77" s="5" t="str">
        <f>_xlfn.XLOOKUP(A77,'[1]1° RAIZ'!$A:$A,'[1]1° RAIZ'!$AE:$AE)</f>
        <v>Curitiba</v>
      </c>
      <c r="R77" s="3">
        <v>2.9235102924156652E-4</v>
      </c>
      <c r="S77" s="3">
        <v>3.0413966082281311E-2</v>
      </c>
      <c r="T77" s="6">
        <v>20</v>
      </c>
      <c r="U77" s="6">
        <v>2</v>
      </c>
      <c r="V77" s="4">
        <v>22189.6945720527</v>
      </c>
      <c r="W77" s="2">
        <v>3.6237725986090452</v>
      </c>
      <c r="X77" s="2">
        <v>0.22301180871523091</v>
      </c>
      <c r="Y77" s="2">
        <v>0.24586955553501871</v>
      </c>
      <c r="Z77" s="2">
        <v>-1.4605436555829281</v>
      </c>
      <c r="AA77" s="2">
        <v>-3.6374270005213011E-2</v>
      </c>
      <c r="AB77" s="1" t="str">
        <f t="shared" si="3"/>
        <v>Expansão</v>
      </c>
      <c r="AC77" s="74" t="str">
        <f t="shared" si="5"/>
        <v>Validar</v>
      </c>
    </row>
    <row r="78" spans="1:29" x14ac:dyDescent="0.25">
      <c r="A78" s="1">
        <v>411750</v>
      </c>
      <c r="B78" s="1" t="s">
        <v>109</v>
      </c>
      <c r="C78" s="1" t="s">
        <v>31</v>
      </c>
      <c r="D78" s="1">
        <v>1</v>
      </c>
      <c r="E78" s="1">
        <f>COUNTIFS('Contratos assinados '!F:F,'Direcional Expansão'!B78,'Contratos assinados '!J:J, "Assinado por ambos")</f>
        <v>0</v>
      </c>
      <c r="F78" s="1">
        <f>COUNTIFS('Contratos assinados '!F:F,'Direcional Expansão'!B78,'Contratos assinados '!J:J,"Aquisição")</f>
        <v>0</v>
      </c>
      <c r="G78" s="1">
        <f>COUNTIFS('Contratos assinados '!F:F,'Direcional Expansão'!B78,'Contratos assinados '!J:J,"Ampliação")</f>
        <v>0</v>
      </c>
      <c r="H78" s="1">
        <f>COUNTIFS('Contratos assinados '!F:F,'Direcional Expansão'!B78,'Contratos assinados '!J:J,"Assinado por proprietário")</f>
        <v>0</v>
      </c>
      <c r="I78" s="1">
        <f t="shared" si="4"/>
        <v>0</v>
      </c>
      <c r="J78" s="3">
        <f>IF(D78=0, "-", COUNTIFS('Base Lojas'!B:B, A78, 'Base Lojas'!G:G, "&gt;500000")/D78)</f>
        <v>0</v>
      </c>
      <c r="K78" s="4">
        <v>482403.63</v>
      </c>
      <c r="L78" s="3">
        <v>7.8706892118046295E-2</v>
      </c>
      <c r="M78" s="13">
        <v>6129115.4690300897</v>
      </c>
      <c r="N78" s="5">
        <v>45962</v>
      </c>
      <c r="O78" s="5" t="str">
        <f>_xlfn.XLOOKUP(A78,Cidades!A:A,Cidades!D:D)</f>
        <v>Entre 30k e 50k</v>
      </c>
      <c r="P78" s="5" t="str">
        <f>_xlfn.XLOOKUP(A78,'[1]1° RAIZ'!$A:$A,'[1]1° RAIZ'!$AH:$AH)</f>
        <v>Maringá</v>
      </c>
      <c r="Q78" s="5" t="str">
        <f>_xlfn.XLOOKUP(A78,'[1]1° RAIZ'!$A:$A,'[1]1° RAIZ'!$AE:$AE)</f>
        <v>Maringá</v>
      </c>
      <c r="R78" s="3">
        <v>1.9098256551267401E-4</v>
      </c>
      <c r="S78" s="3">
        <v>2.263891745209046E-2</v>
      </c>
      <c r="T78" s="6">
        <v>9</v>
      </c>
      <c r="U78" s="6">
        <v>2</v>
      </c>
      <c r="V78" s="4">
        <v>24356.713265327999</v>
      </c>
      <c r="W78" s="2">
        <v>3.0537933245488742</v>
      </c>
      <c r="X78" s="2">
        <v>0.13925990831645901</v>
      </c>
      <c r="Y78" s="2">
        <v>-0.13568368354554311</v>
      </c>
      <c r="Z78" s="2">
        <v>-0.93402664686992609</v>
      </c>
      <c r="AA78" s="2">
        <v>-6.6853960618056041E-2</v>
      </c>
      <c r="AB78" s="1" t="str">
        <f t="shared" si="3"/>
        <v>Performance</v>
      </c>
      <c r="AC78" s="74" t="str">
        <f t="shared" si="5"/>
        <v>Validar</v>
      </c>
    </row>
    <row r="79" spans="1:29" x14ac:dyDescent="0.25">
      <c r="A79" s="1">
        <v>412060</v>
      </c>
      <c r="B79" s="1" t="s">
        <v>110</v>
      </c>
      <c r="C79" s="1" t="s">
        <v>31</v>
      </c>
      <c r="D79" s="1">
        <v>1</v>
      </c>
      <c r="E79" s="1">
        <f>COUNTIFS('Contratos assinados '!F:F,'Direcional Expansão'!B79,'Contratos assinados '!J:J, "Assinado por ambos")</f>
        <v>0</v>
      </c>
      <c r="F79" s="1">
        <f>COUNTIFS('Contratos assinados '!F:F,'Direcional Expansão'!B79,'Contratos assinados '!J:J,"Aquisição")</f>
        <v>0</v>
      </c>
      <c r="G79" s="1">
        <f>COUNTIFS('Contratos assinados '!F:F,'Direcional Expansão'!B79,'Contratos assinados '!J:J,"Ampliação")</f>
        <v>0</v>
      </c>
      <c r="H79" s="1">
        <f>COUNTIFS('Contratos assinados '!F:F,'Direcional Expansão'!B79,'Contratos assinados '!J:J,"Assinado por proprietário")</f>
        <v>0</v>
      </c>
      <c r="I79" s="1">
        <f t="shared" si="4"/>
        <v>0</v>
      </c>
      <c r="J79" s="3">
        <f>IF(D79=0, "-", COUNTIFS('Base Lojas'!B:B, A79, 'Base Lojas'!I:I, "&gt;500000")/D79)</f>
        <v>1</v>
      </c>
      <c r="K79" s="4">
        <v>619280.67000000004</v>
      </c>
      <c r="L79" s="3">
        <v>0.1116846580311555</v>
      </c>
      <c r="M79" s="13">
        <v>5544903.6682123877</v>
      </c>
      <c r="N79" s="5">
        <v>49393</v>
      </c>
      <c r="O79" s="5" t="str">
        <f>_xlfn.XLOOKUP(A79,Cidades!A:A,Cidades!D:D)</f>
        <v>Entre 30k e 50k</v>
      </c>
      <c r="P79" s="5" t="str">
        <f>_xlfn.XLOOKUP(A79,'[1]1° RAIZ'!$A:$A,'[1]1° RAIZ'!$AH:$AH)</f>
        <v>Guarapuava</v>
      </c>
      <c r="Q79" s="5" t="str">
        <f>_xlfn.XLOOKUP(A79,'[1]1° RAIZ'!$A:$A,'[1]1° RAIZ'!$AE:$AE)</f>
        <v>Guarapuava</v>
      </c>
      <c r="R79" s="3">
        <v>9.4058467267998931E-6</v>
      </c>
      <c r="S79" s="3">
        <v>7.9397131343192928E-3</v>
      </c>
      <c r="T79" s="6">
        <v>16</v>
      </c>
      <c r="U79" s="6">
        <v>2</v>
      </c>
      <c r="V79" s="4">
        <v>35068.4317032627</v>
      </c>
      <c r="W79" s="2">
        <v>2.5992081564986691</v>
      </c>
      <c r="X79" s="2">
        <v>0.121043461205496</v>
      </c>
      <c r="Y79" s="2">
        <v>-0.63539621501279298</v>
      </c>
      <c r="Z79" s="2">
        <v>-0.24735181638348541</v>
      </c>
      <c r="AA79" s="2">
        <v>-6.8147005203974612E-2</v>
      </c>
      <c r="AB79" s="1" t="str">
        <f t="shared" si="3"/>
        <v>Expansão</v>
      </c>
      <c r="AC79" s="74" t="str">
        <f t="shared" si="5"/>
        <v>Validar</v>
      </c>
    </row>
    <row r="80" spans="1:29" x14ac:dyDescent="0.25">
      <c r="A80" s="1">
        <v>410240</v>
      </c>
      <c r="B80" s="1" t="s">
        <v>111</v>
      </c>
      <c r="C80" s="1" t="s">
        <v>31</v>
      </c>
      <c r="D80" s="1">
        <v>0</v>
      </c>
      <c r="E80" s="1">
        <f>COUNTIFS('Contratos assinados '!F:F,'Direcional Expansão'!B80,'Contratos assinados '!J:J, "Assinado por ambos")</f>
        <v>0</v>
      </c>
      <c r="F80" s="1">
        <f>COUNTIFS('Contratos assinados '!F:F,'Direcional Expansão'!B80,'Contratos assinados '!J:J,"Aquisição")</f>
        <v>0</v>
      </c>
      <c r="G80" s="1">
        <f>COUNTIFS('Contratos assinados '!F:F,'Direcional Expansão'!B80,'Contratos assinados '!J:J,"Ampliação")</f>
        <v>0</v>
      </c>
      <c r="H80" s="1">
        <f>COUNTIFS('Contratos assinados '!F:F,'Direcional Expansão'!B80,'Contratos assinados '!J:J,"Assinado por proprietário")</f>
        <v>0</v>
      </c>
      <c r="I80" s="1">
        <f t="shared" si="4"/>
        <v>0</v>
      </c>
      <c r="J80" s="3" t="str">
        <f>IF(D80=0, "-", COUNTIFS('Base Lojas'!B:B, A80, 'Base Lojas'!I:I, "&gt;500000")/D80)</f>
        <v>-</v>
      </c>
      <c r="K80" s="4" t="s">
        <v>35</v>
      </c>
      <c r="L80" s="3">
        <v>0</v>
      </c>
      <c r="M80" s="13">
        <v>3886845.0589587148</v>
      </c>
      <c r="N80" s="5">
        <v>31273</v>
      </c>
      <c r="O80" s="5" t="str">
        <f>_xlfn.XLOOKUP(A80,Cidades!A:A,Cidades!D:D)</f>
        <v>Entre 30k e 50k</v>
      </c>
      <c r="P80" s="5" t="str">
        <f>_xlfn.XLOOKUP(A80,'[1]1° RAIZ'!$A:$A,'[1]1° RAIZ'!$AH:$AH)</f>
        <v>Cornélio Procópio – Bandeirantes</v>
      </c>
      <c r="Q80" s="5" t="str">
        <f>_xlfn.XLOOKUP(A80,'[1]1° RAIZ'!$A:$A,'[1]1° RAIZ'!$AE:$AE)</f>
        <v>Londrina</v>
      </c>
      <c r="R80" s="3">
        <v>-2.2015871417954131E-5</v>
      </c>
      <c r="S80" s="3">
        <v>3.552073955714441E-3</v>
      </c>
      <c r="T80" s="6">
        <v>9</v>
      </c>
      <c r="U80" s="6">
        <v>2</v>
      </c>
      <c r="V80" s="4">
        <v>36628.1033860057</v>
      </c>
      <c r="W80" s="2">
        <v>3.3964077333840579</v>
      </c>
      <c r="X80" s="2">
        <v>6.0861972699116147E-2</v>
      </c>
      <c r="Y80" s="2">
        <v>-0.40762969468911769</v>
      </c>
      <c r="Z80" s="2">
        <v>-0.51391720826988663</v>
      </c>
      <c r="AA80" s="2">
        <v>-9.1424588605798676E-2</v>
      </c>
      <c r="AB80" s="1" t="str">
        <f t="shared" si="3"/>
        <v>Expansão</v>
      </c>
      <c r="AC80" s="74" t="str">
        <f t="shared" si="5"/>
        <v>Validar</v>
      </c>
    </row>
    <row r="81" spans="1:29" x14ac:dyDescent="0.25">
      <c r="A81" s="1">
        <v>411960</v>
      </c>
      <c r="B81" s="1" t="s">
        <v>112</v>
      </c>
      <c r="C81" s="1" t="s">
        <v>31</v>
      </c>
      <c r="D81" s="1">
        <v>0</v>
      </c>
      <c r="E81" s="1">
        <f>COUNTIFS('Contratos assinados '!F:F,'Direcional Expansão'!B81,'Contratos assinados '!J:J, "Assinado por ambos")</f>
        <v>0</v>
      </c>
      <c r="F81" s="1">
        <f>COUNTIFS('Contratos assinados '!F:F,'Direcional Expansão'!B81,'Contratos assinados '!J:J,"Aquisição")</f>
        <v>0</v>
      </c>
      <c r="G81" s="1">
        <f>COUNTIFS('Contratos assinados '!F:F,'Direcional Expansão'!B81,'Contratos assinados '!J:J,"Ampliação")</f>
        <v>0</v>
      </c>
      <c r="H81" s="1">
        <f>COUNTIFS('Contratos assinados '!F:F,'Direcional Expansão'!B81,'Contratos assinados '!J:J,"Assinado por proprietário")</f>
        <v>0</v>
      </c>
      <c r="I81" s="1">
        <f t="shared" si="4"/>
        <v>0</v>
      </c>
      <c r="J81" s="3" t="str">
        <f>IF(D81=0, "-", COUNTIFS('Base Lojas'!B:B, A81, 'Base Lojas'!I:I, "&gt;500000")/D81)</f>
        <v>-</v>
      </c>
      <c r="K81" s="4" t="s">
        <v>35</v>
      </c>
      <c r="L81" s="3">
        <v>0</v>
      </c>
      <c r="M81" s="13">
        <v>4062805.8264501728</v>
      </c>
      <c r="N81" s="5">
        <v>33567</v>
      </c>
      <c r="O81" s="5" t="str">
        <f>_xlfn.XLOOKUP(A81,Cidades!A:A,Cidades!D:D)</f>
        <v>Entre 30k e 50k</v>
      </c>
      <c r="P81" s="5" t="str">
        <f>_xlfn.XLOOKUP(A81,'[1]1° RAIZ'!$A:$A,'[1]1° RAIZ'!$AH:$AH)</f>
        <v>Pitanga</v>
      </c>
      <c r="Q81" s="5" t="str">
        <f>_xlfn.XLOOKUP(A81,'[1]1° RAIZ'!$A:$A,'[1]1° RAIZ'!$AE:$AE)</f>
        <v>Guarapuava</v>
      </c>
      <c r="R81" s="3">
        <v>2.144737963765797E-5</v>
      </c>
      <c r="S81" s="3">
        <v>8.7584234624191737E-3</v>
      </c>
      <c r="T81" s="6">
        <v>13</v>
      </c>
      <c r="U81" s="6">
        <v>2</v>
      </c>
      <c r="V81" s="4">
        <v>37059.734040012103</v>
      </c>
      <c r="W81" s="2">
        <v>3.127630321356238</v>
      </c>
      <c r="X81" s="2">
        <v>7.5794473438910229E-2</v>
      </c>
      <c r="Y81" s="2">
        <v>-0.43821234839805318</v>
      </c>
      <c r="Z81" s="2">
        <v>-0.61899937351387124</v>
      </c>
      <c r="AA81" s="2">
        <v>-0.1014637275587438</v>
      </c>
      <c r="AB81" s="1" t="str">
        <f t="shared" si="3"/>
        <v>Expansão</v>
      </c>
      <c r="AC81" s="74" t="str">
        <f t="shared" si="5"/>
        <v>Oportunidade</v>
      </c>
    </row>
    <row r="82" spans="1:29" x14ac:dyDescent="0.25">
      <c r="A82" s="1">
        <v>412220</v>
      </c>
      <c r="B82" s="1" t="s">
        <v>113</v>
      </c>
      <c r="C82" s="1" t="s">
        <v>31</v>
      </c>
      <c r="D82" s="1">
        <v>0</v>
      </c>
      <c r="E82" s="1">
        <f>COUNTIFS('Contratos assinados '!F:F,'Direcional Expansão'!B82,'Contratos assinados '!J:J, "Assinado por ambos")</f>
        <v>0</v>
      </c>
      <c r="F82" s="1">
        <f>COUNTIFS('Contratos assinados '!F:F,'Direcional Expansão'!B82,'Contratos assinados '!J:J,"Aquisição")</f>
        <v>0</v>
      </c>
      <c r="G82" s="1">
        <f>COUNTIFS('Contratos assinados '!F:F,'Direcional Expansão'!B82,'Contratos assinados '!J:J,"Ampliação")</f>
        <v>0</v>
      </c>
      <c r="H82" s="1">
        <f>COUNTIFS('Contratos assinados '!F:F,'Direcional Expansão'!B82,'Contratos assinados '!J:J,"Assinado por proprietário")</f>
        <v>0</v>
      </c>
      <c r="I82" s="1">
        <f t="shared" si="4"/>
        <v>0</v>
      </c>
      <c r="J82" s="3" t="str">
        <f>IF(D82=0, "-", COUNTIFS('Base Lojas'!B:B, A82, 'Base Lojas'!I:I, "&gt;500000")/D82)</f>
        <v>-</v>
      </c>
      <c r="K82" s="4" t="s">
        <v>35</v>
      </c>
      <c r="L82" s="3">
        <v>0</v>
      </c>
      <c r="M82" s="13">
        <v>4617064.6844499847</v>
      </c>
      <c r="N82" s="5">
        <v>37558</v>
      </c>
      <c r="O82" s="5" t="str">
        <f>_xlfn.XLOOKUP(A82,Cidades!A:A,Cidades!D:D)</f>
        <v>Entre 30k e 50k</v>
      </c>
      <c r="P82" s="5" t="str">
        <f>_xlfn.XLOOKUP(A82,'[1]1° RAIZ'!$A:$A,'[1]1° RAIZ'!$AH:$AH)</f>
        <v>Curitiba</v>
      </c>
      <c r="Q82" s="5" t="str">
        <f>_xlfn.XLOOKUP(A82,'[1]1° RAIZ'!$A:$A,'[1]1° RAIZ'!$AE:$AE)</f>
        <v>Curitiba</v>
      </c>
      <c r="R82" s="3">
        <v>1.57271830251946E-4</v>
      </c>
      <c r="S82" s="3">
        <v>2.140410849319041E-2</v>
      </c>
      <c r="T82" s="6">
        <v>8</v>
      </c>
      <c r="U82" s="6">
        <v>2</v>
      </c>
      <c r="V82" s="4">
        <v>38891.712530217403</v>
      </c>
      <c r="W82" s="2">
        <v>2.9279791119403891</v>
      </c>
      <c r="X82" s="2">
        <v>5.2895368041586822E-2</v>
      </c>
      <c r="Y82" s="2">
        <v>-0.198074447066933</v>
      </c>
      <c r="Z82" s="2">
        <v>-0.90731953981152713</v>
      </c>
      <c r="AA82" s="2">
        <v>-0.1095663720766442</v>
      </c>
      <c r="AB82" s="1" t="str">
        <f t="shared" si="3"/>
        <v>Expansão</v>
      </c>
      <c r="AC82" s="74" t="str">
        <f t="shared" si="5"/>
        <v>Validar</v>
      </c>
    </row>
    <row r="83" spans="1:29" x14ac:dyDescent="0.25">
      <c r="A83" s="1">
        <v>411150</v>
      </c>
      <c r="B83" s="1" t="s">
        <v>114</v>
      </c>
      <c r="C83" s="1" t="s">
        <v>31</v>
      </c>
      <c r="D83" s="1">
        <v>0</v>
      </c>
      <c r="E83" s="1">
        <f>COUNTIFS('Contratos assinados '!F:F,'Direcional Expansão'!B83,'Contratos assinados '!J:J, "Assinado por ambos")</f>
        <v>0</v>
      </c>
      <c r="F83" s="1">
        <f>COUNTIFS('Contratos assinados '!F:F,'Direcional Expansão'!B83,'Contratos assinados '!J:J,"Aquisição")</f>
        <v>0</v>
      </c>
      <c r="G83" s="1">
        <f>COUNTIFS('Contratos assinados '!F:F,'Direcional Expansão'!B83,'Contratos assinados '!J:J,"Ampliação")</f>
        <v>0</v>
      </c>
      <c r="H83" s="1">
        <f>COUNTIFS('Contratos assinados '!F:F,'Direcional Expansão'!B83,'Contratos assinados '!J:J,"Assinado por proprietário")</f>
        <v>0</v>
      </c>
      <c r="I83" s="1">
        <f t="shared" si="4"/>
        <v>0</v>
      </c>
      <c r="J83" s="3" t="str">
        <f>IF(D83=0, "-", COUNTIFS('Base Lojas'!B:B, A83, 'Base Lojas'!I:I, "&gt;500000")/D83)</f>
        <v>-</v>
      </c>
      <c r="K83" s="4" t="s">
        <v>35</v>
      </c>
      <c r="L83" s="3">
        <v>0</v>
      </c>
      <c r="M83" s="13">
        <v>5085950.3879506206</v>
      </c>
      <c r="N83" s="5">
        <v>32720</v>
      </c>
      <c r="O83" s="5" t="str">
        <f>_xlfn.XLOOKUP(A83,Cidades!A:A,Cidades!D:D)</f>
        <v>Entre 30k e 50k</v>
      </c>
      <c r="P83" s="5" t="str">
        <f>_xlfn.XLOOKUP(A83,'[1]1° RAIZ'!$A:$A,'[1]1° RAIZ'!$AH:$AH)</f>
        <v>Ivaiporã</v>
      </c>
      <c r="Q83" s="5" t="str">
        <f>_xlfn.XLOOKUP(A83,'[1]1° RAIZ'!$A:$A,'[1]1° RAIZ'!$AE:$AE)</f>
        <v>Londrina</v>
      </c>
      <c r="R83" s="3">
        <v>2.1671860865284389E-5</v>
      </c>
      <c r="S83" s="3">
        <v>6.8679233755630786E-3</v>
      </c>
      <c r="T83" s="6">
        <v>11</v>
      </c>
      <c r="U83" s="6">
        <v>2</v>
      </c>
      <c r="V83" s="4">
        <v>31748.302201860399</v>
      </c>
      <c r="W83" s="2">
        <v>3.0780980492889589</v>
      </c>
      <c r="X83" s="2">
        <v>6.4012535170177895E-2</v>
      </c>
      <c r="Y83" s="2">
        <v>-0.53133035346050161</v>
      </c>
      <c r="Z83" s="2">
        <v>-0.68875576070778088</v>
      </c>
      <c r="AA83" s="2">
        <v>-0.12784838027238801</v>
      </c>
      <c r="AB83" s="1" t="str">
        <f t="shared" si="3"/>
        <v>Expansão</v>
      </c>
      <c r="AC83" s="74" t="str">
        <f t="shared" si="5"/>
        <v>Oportunidade</v>
      </c>
    </row>
    <row r="84" spans="1:29" x14ac:dyDescent="0.25">
      <c r="A84" s="1">
        <v>411125</v>
      </c>
      <c r="B84" s="1" t="s">
        <v>115</v>
      </c>
      <c r="C84" s="1" t="s">
        <v>31</v>
      </c>
      <c r="D84" s="1">
        <v>0</v>
      </c>
      <c r="E84" s="1">
        <f>COUNTIFS('Contratos assinados '!F:F,'Direcional Expansão'!B84,'Contratos assinados '!J:J, "Assinado por ambos")</f>
        <v>0</v>
      </c>
      <c r="F84" s="1">
        <f>COUNTIFS('Contratos assinados '!F:F,'Direcional Expansão'!B84,'Contratos assinados '!J:J,"Aquisição")</f>
        <v>0</v>
      </c>
      <c r="G84" s="1">
        <f>COUNTIFS('Contratos assinados '!F:F,'Direcional Expansão'!B84,'Contratos assinados '!J:J,"Ampliação")</f>
        <v>0</v>
      </c>
      <c r="H84" s="1">
        <f>COUNTIFS('Contratos assinados '!F:F,'Direcional Expansão'!B84,'Contratos assinados '!J:J,"Assinado por proprietário")</f>
        <v>0</v>
      </c>
      <c r="I84" s="1">
        <f t="shared" si="4"/>
        <v>0</v>
      </c>
      <c r="J84" s="3" t="str">
        <f>IF(D84=0, "-", COUNTIFS('Base Lojas'!B:B, A84, 'Base Lojas'!I:I, "&gt;500000")/D84)</f>
        <v>-</v>
      </c>
      <c r="K84" s="4" t="s">
        <v>35</v>
      </c>
      <c r="L84" s="3">
        <v>0</v>
      </c>
      <c r="M84" s="13">
        <v>3716137.4420039719</v>
      </c>
      <c r="N84" s="5">
        <v>31217</v>
      </c>
      <c r="O84" s="5" t="str">
        <f>_xlfn.XLOOKUP(A84,Cidades!A:A,Cidades!D:D)</f>
        <v>Entre 30k e 50k</v>
      </c>
      <c r="P84" s="5" t="str">
        <f>_xlfn.XLOOKUP(A84,'[1]1° RAIZ'!$A:$A,'[1]1° RAIZ'!$AH:$AH)</f>
        <v>Curitiba</v>
      </c>
      <c r="Q84" s="5" t="str">
        <f>_xlfn.XLOOKUP(A84,'[1]1° RAIZ'!$A:$A,'[1]1° RAIZ'!$AE:$AE)</f>
        <v>Curitiba</v>
      </c>
      <c r="R84" s="3">
        <v>2.0760736409827671E-4</v>
      </c>
      <c r="S84" s="3">
        <v>2.4760696112116509E-2</v>
      </c>
      <c r="T84" s="6">
        <v>9</v>
      </c>
      <c r="U84" s="6">
        <v>2</v>
      </c>
      <c r="V84" s="4">
        <v>21112.5277693071</v>
      </c>
      <c r="W84" s="2">
        <v>2.5430768726917252</v>
      </c>
      <c r="X84" s="2">
        <v>-1.9039875497268929E-2</v>
      </c>
      <c r="Y84" s="2">
        <v>-0.45311200043513278</v>
      </c>
      <c r="Z84" s="2">
        <v>-1.3072743150092501</v>
      </c>
      <c r="AA84" s="2">
        <v>-0.2225722706611841</v>
      </c>
      <c r="AB84" s="1" t="str">
        <f t="shared" si="3"/>
        <v>Expansão</v>
      </c>
      <c r="AC84" s="74" t="str">
        <f t="shared" si="5"/>
        <v>Validar</v>
      </c>
    </row>
    <row r="85" spans="1:29" x14ac:dyDescent="0.25">
      <c r="A85" s="1">
        <v>420830</v>
      </c>
      <c r="B85" s="1" t="s">
        <v>116</v>
      </c>
      <c r="C85" s="1" t="s">
        <v>33</v>
      </c>
      <c r="D85" s="1">
        <v>4</v>
      </c>
      <c r="E85" s="1">
        <f>COUNTIFS('Contratos assinados '!F:F,'Direcional Expansão'!B85,'Contratos assinados '!J:J, "Assinado por ambos")</f>
        <v>1</v>
      </c>
      <c r="F85" s="1">
        <f>COUNTIFS('Contratos assinados '!F:F,'Direcional Expansão'!B85,'Contratos assinados '!J:J,"Aquisição")</f>
        <v>0</v>
      </c>
      <c r="G85" s="1">
        <f>COUNTIFS('Contratos assinados '!F:F,'Direcional Expansão'!B85,'Contratos assinados '!J:J,"Ampliação")</f>
        <v>0</v>
      </c>
      <c r="H85" s="1">
        <f>COUNTIFS('Contratos assinados '!F:F,'Direcional Expansão'!B85,'Contratos assinados '!J:J,"Assinado por proprietário")</f>
        <v>0</v>
      </c>
      <c r="I85" s="1">
        <f t="shared" si="4"/>
        <v>1</v>
      </c>
      <c r="J85" s="3">
        <f>IF(D85=0, "-", COUNTIFS('Base Lojas'!B:B, A85, 'Base Lojas'!I:I, "&gt;500000")/D85)</f>
        <v>1</v>
      </c>
      <c r="K85" s="4">
        <v>850572.62250000006</v>
      </c>
      <c r="L85" s="3">
        <v>0.24011115525122001</v>
      </c>
      <c r="M85" s="13">
        <v>14169647.746854169</v>
      </c>
      <c r="N85" s="5">
        <v>75940</v>
      </c>
      <c r="O85" s="5" t="str">
        <f>_xlfn.XLOOKUP(A85,Cidades!A:A,Cidades!D:D)</f>
        <v>Entre 50k e 100k</v>
      </c>
      <c r="P85" s="5" t="str">
        <f>_xlfn.XLOOKUP(A85,'[1]1° RAIZ'!$A:$A,'[1]1° RAIZ'!$AH:$AH)</f>
        <v>Itajaí</v>
      </c>
      <c r="Q85" s="5" t="str">
        <f>_xlfn.XLOOKUP(A85,'[1]1° RAIZ'!$A:$A,'[1]1° RAIZ'!$AE:$AE)</f>
        <v>Blumenau</v>
      </c>
      <c r="R85" s="3">
        <v>3.963882773223082E-4</v>
      </c>
      <c r="S85" s="3">
        <v>3.5867065426198552E-2</v>
      </c>
      <c r="T85" s="6">
        <v>59</v>
      </c>
      <c r="U85" s="6">
        <v>1</v>
      </c>
      <c r="V85" s="4">
        <v>37621.134654633803</v>
      </c>
      <c r="W85" s="2">
        <v>5.1762287573838934</v>
      </c>
      <c r="X85" s="2">
        <v>1.0237109825318631</v>
      </c>
      <c r="Y85" s="2">
        <v>1.530499823655961</v>
      </c>
      <c r="Z85" s="2">
        <v>-0.54803252229477473</v>
      </c>
      <c r="AA85" s="2">
        <v>0.59371142246205899</v>
      </c>
      <c r="AB85" s="1" t="str">
        <f t="shared" si="3"/>
        <v>Expansão</v>
      </c>
      <c r="AC85" s="74" t="str">
        <f t="shared" si="5"/>
        <v>Validar</v>
      </c>
    </row>
    <row r="86" spans="1:29" x14ac:dyDescent="0.25">
      <c r="A86" s="1">
        <v>410140</v>
      </c>
      <c r="B86" s="1" t="s">
        <v>117</v>
      </c>
      <c r="C86" s="1" t="s">
        <v>31</v>
      </c>
      <c r="D86" s="1">
        <v>7</v>
      </c>
      <c r="E86" s="1">
        <f>COUNTIFS('Contratos assinados '!F:F,'Direcional Expansão'!B86,'Contratos assinados '!J:J, "Assinado por ambos")</f>
        <v>1</v>
      </c>
      <c r="F86" s="1">
        <f>COUNTIFS('Contratos assinados '!F:F,'Direcional Expansão'!B86,'Contratos assinados '!J:J,"Aquisição")</f>
        <v>0</v>
      </c>
      <c r="G86" s="1">
        <f>COUNTIFS('Contratos assinados '!F:F,'Direcional Expansão'!B86,'Contratos assinados '!J:J,"Ampliação")</f>
        <v>0</v>
      </c>
      <c r="H86" s="1">
        <f>COUNTIFS('Contratos assinados '!F:F,'Direcional Expansão'!B86,'Contratos assinados '!J:J,"Assinado por proprietário")</f>
        <v>0</v>
      </c>
      <c r="I86" s="1">
        <f t="shared" si="4"/>
        <v>1</v>
      </c>
      <c r="J86" s="3">
        <f>IF(D86=0, "-", COUNTIFS('Base Lojas'!B:B, A86, 'Base Lojas'!I:I, "&gt;500000")/D86)</f>
        <v>0.5714285714285714</v>
      </c>
      <c r="K86" s="4">
        <v>561401.73428571434</v>
      </c>
      <c r="L86" s="3">
        <v>0.2170566963766023</v>
      </c>
      <c r="M86" s="13">
        <v>18105003.004291631</v>
      </c>
      <c r="N86" s="5">
        <v>130134</v>
      </c>
      <c r="O86" s="5" t="str">
        <f>_xlfn.XLOOKUP(A86,Cidades!A:A,Cidades!D:D)</f>
        <v>Entre 100k e 150k</v>
      </c>
      <c r="P86" s="5" t="str">
        <f>_xlfn.XLOOKUP(A86,'[1]1° RAIZ'!$A:$A,'[1]1° RAIZ'!$AH:$AH)</f>
        <v>Apucarana</v>
      </c>
      <c r="Q86" s="5" t="str">
        <f>_xlfn.XLOOKUP(A86,'[1]1° RAIZ'!$A:$A,'[1]1° RAIZ'!$AE:$AE)</f>
        <v>Londrina</v>
      </c>
      <c r="R86" s="3">
        <v>5.6879058831078567E-5</v>
      </c>
      <c r="S86" s="3">
        <v>1.03740938100616E-2</v>
      </c>
      <c r="T86" s="6">
        <v>56</v>
      </c>
      <c r="U86" s="6">
        <v>1</v>
      </c>
      <c r="V86" s="4">
        <v>32280.436525471599</v>
      </c>
      <c r="W86" s="2">
        <v>3.9614292071128201</v>
      </c>
      <c r="X86" s="2">
        <v>1.018068114546395</v>
      </c>
      <c r="Y86" s="2">
        <v>4.8762033316300538E-2</v>
      </c>
      <c r="Z86" s="2">
        <v>4.8903090936979469E-2</v>
      </c>
      <c r="AA86" s="2">
        <v>0.4461763402968914</v>
      </c>
      <c r="AB86" s="1" t="str">
        <f t="shared" si="3"/>
        <v>Expansão</v>
      </c>
      <c r="AC86" s="74" t="str">
        <f t="shared" si="5"/>
        <v>Oportunidade</v>
      </c>
    </row>
    <row r="87" spans="1:29" x14ac:dyDescent="0.25">
      <c r="A87" s="1">
        <v>421130</v>
      </c>
      <c r="B87" s="1" t="s">
        <v>118</v>
      </c>
      <c r="C87" s="1" t="s">
        <v>33</v>
      </c>
      <c r="D87" s="1">
        <v>4</v>
      </c>
      <c r="E87" s="1">
        <f>COUNTIFS('Contratos assinados '!F:F,'Direcional Expansão'!B87,'Contratos assinados '!J:J, "Assinado por ambos")</f>
        <v>0</v>
      </c>
      <c r="F87" s="1">
        <f>COUNTIFS('Contratos assinados '!F:F,'Direcional Expansão'!B87,'Contratos assinados '!J:J,"Aquisição")</f>
        <v>0</v>
      </c>
      <c r="G87" s="1">
        <f>COUNTIFS('Contratos assinados '!F:F,'Direcional Expansão'!B87,'Contratos assinados '!J:J,"Ampliação")</f>
        <v>0</v>
      </c>
      <c r="H87" s="1">
        <f>COUNTIFS('Contratos assinados '!F:F,'Direcional Expansão'!B87,'Contratos assinados '!J:J,"Assinado por proprietário")</f>
        <v>0</v>
      </c>
      <c r="I87" s="1">
        <f t="shared" si="4"/>
        <v>0</v>
      </c>
      <c r="J87" s="3">
        <f>IF(D87=0, "-", COUNTIFS('Base Lojas'!B:B, A87, 'Base Lojas'!I:I, "&gt;500000")/D87)</f>
        <v>0.75</v>
      </c>
      <c r="K87" s="4">
        <v>674059.50500000012</v>
      </c>
      <c r="L87" s="3">
        <v>0.20080493903384131</v>
      </c>
      <c r="M87" s="13">
        <v>13427149.91460249</v>
      </c>
      <c r="N87" s="5">
        <v>86401</v>
      </c>
      <c r="O87" s="5" t="str">
        <f>_xlfn.XLOOKUP(A87,Cidades!A:A,Cidades!D:D)</f>
        <v>Entre 50k e 100k</v>
      </c>
      <c r="P87" s="5" t="str">
        <f>_xlfn.XLOOKUP(A87,'[1]1° RAIZ'!$A:$A,'[1]1° RAIZ'!$AH:$AH)</f>
        <v>Itajaí</v>
      </c>
      <c r="Q87" s="5" t="str">
        <f>_xlfn.XLOOKUP(A87,'[1]1° RAIZ'!$A:$A,'[1]1° RAIZ'!$AE:$AE)</f>
        <v>Blumenau</v>
      </c>
      <c r="R87" s="3">
        <v>2.7676248761155043E-4</v>
      </c>
      <c r="S87" s="3">
        <v>2.5397422813799201E-2</v>
      </c>
      <c r="T87" s="6">
        <v>39</v>
      </c>
      <c r="U87" s="6">
        <v>1</v>
      </c>
      <c r="V87" s="4">
        <v>71653.107650441205</v>
      </c>
      <c r="W87" s="2">
        <v>3.8406250526822472</v>
      </c>
      <c r="X87" s="2">
        <v>0.70162248817592221</v>
      </c>
      <c r="Y87" s="2">
        <v>0.91810704799992848</v>
      </c>
      <c r="Z87" s="2">
        <v>0.1298857131151088</v>
      </c>
      <c r="AA87" s="2">
        <v>0.44578662969935279</v>
      </c>
      <c r="AB87" s="1" t="str">
        <f t="shared" si="3"/>
        <v>Expansão</v>
      </c>
      <c r="AC87" s="74" t="str">
        <f t="shared" si="5"/>
        <v>Validar</v>
      </c>
    </row>
    <row r="88" spans="1:29" x14ac:dyDescent="0.25">
      <c r="A88" s="1">
        <v>432000</v>
      </c>
      <c r="B88" s="1" t="s">
        <v>119</v>
      </c>
      <c r="C88" s="1" t="s">
        <v>57</v>
      </c>
      <c r="D88" s="1">
        <v>7</v>
      </c>
      <c r="E88" s="1">
        <f>COUNTIFS('Contratos assinados '!F:F,'Direcional Expansão'!B88,'Contratos assinados '!J:J, "Assinado por ambos")</f>
        <v>0</v>
      </c>
      <c r="F88" s="1">
        <f>COUNTIFS('Contratos assinados '!F:F,'Direcional Expansão'!B88,'Contratos assinados '!J:J,"Aquisição")</f>
        <v>0</v>
      </c>
      <c r="G88" s="1">
        <f>COUNTIFS('Contratos assinados '!F:F,'Direcional Expansão'!B88,'Contratos assinados '!J:J,"Ampliação")</f>
        <v>0</v>
      </c>
      <c r="H88" s="1">
        <f>COUNTIFS('Contratos assinados '!F:F,'Direcional Expansão'!B88,'Contratos assinados '!J:J,"Assinado por proprietário")</f>
        <v>0</v>
      </c>
      <c r="I88" s="1">
        <f t="shared" si="4"/>
        <v>0</v>
      </c>
      <c r="J88" s="3">
        <f>IF(D88=0, "-", COUNTIFS('Base Lojas'!B:B, A88, 'Base Lojas'!I:I, "&gt;500000")/D88)</f>
        <v>1</v>
      </c>
      <c r="K88" s="4">
        <v>771905.31142857147</v>
      </c>
      <c r="L88" s="3">
        <v>0.2308268493852545</v>
      </c>
      <c r="M88" s="13">
        <v>23408616.43431145</v>
      </c>
      <c r="N88" s="5">
        <v>132107</v>
      </c>
      <c r="O88" s="5" t="str">
        <f>_xlfn.XLOOKUP(A88,Cidades!A:A,Cidades!D:D)</f>
        <v>Entre 100k e 150k</v>
      </c>
      <c r="P88" s="5" t="str">
        <f>_xlfn.XLOOKUP(A88,'[1]1° RAIZ'!$A:$A,'[1]1° RAIZ'!$AH:$AH)</f>
        <v>Porto Alegre</v>
      </c>
      <c r="Q88" s="5" t="str">
        <f>_xlfn.XLOOKUP(A88,'[1]1° RAIZ'!$A:$A,'[1]1° RAIZ'!$AE:$AE)</f>
        <v>Porto Alegre</v>
      </c>
      <c r="R88" s="3">
        <v>6.5455907892908449E-6</v>
      </c>
      <c r="S88" s="3">
        <v>5.0511213531809762E-3</v>
      </c>
      <c r="T88" s="6">
        <v>43</v>
      </c>
      <c r="U88" s="6">
        <v>1</v>
      </c>
      <c r="V88" s="4">
        <v>34429.0267977205</v>
      </c>
      <c r="W88" s="2">
        <v>3.529781276775144</v>
      </c>
      <c r="X88" s="2">
        <v>0.94053700164581844</v>
      </c>
      <c r="Y88" s="2">
        <v>-0.24512630798016241</v>
      </c>
      <c r="Z88" s="2">
        <v>0.25952177200812998</v>
      </c>
      <c r="AA88" s="2">
        <v>0.39490031775407408</v>
      </c>
      <c r="AB88" s="1" t="str">
        <f t="shared" si="3"/>
        <v>Expansão</v>
      </c>
      <c r="AC88" s="74" t="str">
        <f t="shared" si="5"/>
        <v>Validar</v>
      </c>
    </row>
    <row r="89" spans="1:29" x14ac:dyDescent="0.25">
      <c r="A89" s="1">
        <v>430160</v>
      </c>
      <c r="B89" s="1" t="s">
        <v>120</v>
      </c>
      <c r="C89" s="1" t="s">
        <v>57</v>
      </c>
      <c r="D89" s="1">
        <v>6</v>
      </c>
      <c r="E89" s="1">
        <f>COUNTIFS('Contratos assinados '!F:F,'Direcional Expansão'!B89,'Contratos assinados '!J:J, "Assinado por ambos")</f>
        <v>0</v>
      </c>
      <c r="F89" s="1">
        <f>COUNTIFS('Contratos assinados '!F:F,'Direcional Expansão'!B89,'Contratos assinados '!J:J,"Aquisição")</f>
        <v>1</v>
      </c>
      <c r="G89" s="1">
        <f>COUNTIFS('Contratos assinados '!F:F,'Direcional Expansão'!B89,'Contratos assinados '!J:J,"Ampliação")</f>
        <v>0</v>
      </c>
      <c r="H89" s="1">
        <f>COUNTIFS('Contratos assinados '!F:F,'Direcional Expansão'!B89,'Contratos assinados '!J:J,"Assinado por proprietário")</f>
        <v>0</v>
      </c>
      <c r="I89" s="1">
        <f t="shared" si="4"/>
        <v>1</v>
      </c>
      <c r="J89" s="3">
        <f>IF(D89=0, "-", COUNTIFS('Base Lojas'!B:B, A89, 'Base Lojas'!I:I, "&gt;500000")/D89)</f>
        <v>0.66666666666666663</v>
      </c>
      <c r="K89" s="4">
        <v>557344.60666666669</v>
      </c>
      <c r="L89" s="3">
        <v>0.1676689665094192</v>
      </c>
      <c r="M89" s="13">
        <v>19944463.842163291</v>
      </c>
      <c r="N89" s="5">
        <v>117938</v>
      </c>
      <c r="O89" s="5" t="str">
        <f>_xlfn.XLOOKUP(A89,Cidades!A:A,Cidades!D:D)</f>
        <v>Entre 100k e 150k</v>
      </c>
      <c r="P89" s="5" t="str">
        <f>_xlfn.XLOOKUP(A89,'[1]1° RAIZ'!$A:$A,'[1]1° RAIZ'!$AH:$AH)</f>
        <v>Bagé</v>
      </c>
      <c r="Q89" s="5" t="str">
        <f>_xlfn.XLOOKUP(A89,'[1]1° RAIZ'!$A:$A,'[1]1° RAIZ'!$AE:$AE)</f>
        <v>Pelotas</v>
      </c>
      <c r="R89" s="3">
        <v>7.5139659984313491E-6</v>
      </c>
      <c r="S89" s="3">
        <v>5.3878028155180946E-3</v>
      </c>
      <c r="T89" s="6">
        <v>39</v>
      </c>
      <c r="U89" s="6">
        <v>1</v>
      </c>
      <c r="V89" s="4">
        <v>34384.333356348798</v>
      </c>
      <c r="W89" s="2">
        <v>3.7904657837132212</v>
      </c>
      <c r="X89" s="2">
        <v>0.8350622896559049</v>
      </c>
      <c r="Y89" s="2">
        <v>-0.15214108079997671</v>
      </c>
      <c r="Z89" s="2">
        <v>3.3900148648597993E-2</v>
      </c>
      <c r="AA89" s="2">
        <v>0.33760723836585832</v>
      </c>
      <c r="AB89" s="1" t="str">
        <f t="shared" si="3"/>
        <v>Expansão</v>
      </c>
      <c r="AC89" s="74" t="str">
        <f t="shared" si="5"/>
        <v>Oportunidade</v>
      </c>
    </row>
    <row r="90" spans="1:29" x14ac:dyDescent="0.25">
      <c r="A90" s="1">
        <v>421320</v>
      </c>
      <c r="B90" s="1" t="s">
        <v>121</v>
      </c>
      <c r="C90" s="1" t="s">
        <v>33</v>
      </c>
      <c r="D90" s="1">
        <v>1</v>
      </c>
      <c r="E90" s="1">
        <f>COUNTIFS('Contratos assinados '!F:F,'Direcional Expansão'!B90,'Contratos assinados '!J:J, "Assinado por ambos")</f>
        <v>0</v>
      </c>
      <c r="F90" s="1">
        <f>COUNTIFS('Contratos assinados '!F:F,'Direcional Expansão'!B90,'Contratos assinados '!J:J,"Aquisição")</f>
        <v>0</v>
      </c>
      <c r="G90" s="1">
        <f>COUNTIFS('Contratos assinados '!F:F,'Direcional Expansão'!B90,'Contratos assinados '!J:J,"Ampliação")</f>
        <v>0</v>
      </c>
      <c r="H90" s="1">
        <f>COUNTIFS('Contratos assinados '!F:F,'Direcional Expansão'!B90,'Contratos assinados '!J:J,"Assinado por proprietário")</f>
        <v>0</v>
      </c>
      <c r="I90" s="1">
        <f t="shared" si="4"/>
        <v>0</v>
      </c>
      <c r="J90" s="3">
        <f>IF(D90=0, "-", COUNTIFS('Base Lojas'!B:B, A90, 'Base Lojas'!G:G, "&gt;500000")/D90)</f>
        <v>0</v>
      </c>
      <c r="K90" s="4">
        <v>153634.96</v>
      </c>
      <c r="L90" s="3">
        <v>2.3074747341428101E-2</v>
      </c>
      <c r="M90" s="13">
        <v>6658142.6754851518</v>
      </c>
      <c r="N90" s="5">
        <v>34263</v>
      </c>
      <c r="O90" s="5" t="str">
        <f>_xlfn.XLOOKUP(A90,Cidades!A:A,Cidades!D:D)</f>
        <v>Entre 30k e 50k</v>
      </c>
      <c r="P90" s="5" t="str">
        <f>_xlfn.XLOOKUP(A90,'[1]1° RAIZ'!$A:$A,'[1]1° RAIZ'!$AH:$AH)</f>
        <v>Blumenau</v>
      </c>
      <c r="Q90" s="5" t="str">
        <f>_xlfn.XLOOKUP(A90,'[1]1° RAIZ'!$A:$A,'[1]1° RAIZ'!$AE:$AE)</f>
        <v>Blumenau</v>
      </c>
      <c r="R90" s="3">
        <v>1.6287974955073059E-4</v>
      </c>
      <c r="S90" s="3">
        <v>1.687019488922803E-2</v>
      </c>
      <c r="T90" s="6">
        <v>10</v>
      </c>
      <c r="U90" s="6">
        <v>1</v>
      </c>
      <c r="V90" s="4">
        <v>85058.038335065299</v>
      </c>
      <c r="W90" s="2">
        <v>5.0773643414611733</v>
      </c>
      <c r="X90" s="2">
        <v>0.32024993514468431</v>
      </c>
      <c r="Y90" s="2">
        <v>1.346918791823617</v>
      </c>
      <c r="Z90" s="2">
        <v>-1.8584863914808292E-2</v>
      </c>
      <c r="AA90" s="2">
        <v>0.32814067053987572</v>
      </c>
      <c r="AB90" s="1" t="str">
        <f t="shared" si="3"/>
        <v>Performance</v>
      </c>
      <c r="AC90" s="74" t="str">
        <f t="shared" si="5"/>
        <v>Validar</v>
      </c>
    </row>
    <row r="91" spans="1:29" x14ac:dyDescent="0.25">
      <c r="A91" s="1">
        <v>420320</v>
      </c>
      <c r="B91" s="14" t="s">
        <v>122</v>
      </c>
      <c r="C91" s="1" t="s">
        <v>33</v>
      </c>
      <c r="D91" s="1">
        <v>5</v>
      </c>
      <c r="E91" s="1">
        <f>COUNTIFS('Contratos assinados '!F:F,'Direcional Expansão'!B91,'Contratos assinados '!J:J, "Assinado por ambos")</f>
        <v>0</v>
      </c>
      <c r="F91" s="1">
        <f>COUNTIFS('Contratos assinados '!F:F,'Direcional Expansão'!B91,'Contratos assinados '!J:J,"Aquisição")</f>
        <v>0</v>
      </c>
      <c r="G91" s="1">
        <f>COUNTIFS('Contratos assinados '!F:F,'Direcional Expansão'!B91,'Contratos assinados '!J:J,"Ampliação")</f>
        <v>0</v>
      </c>
      <c r="H91" s="1">
        <f>COUNTIFS('Contratos assinados '!F:F,'Direcional Expansão'!B91,'Contratos assinados '!J:J,"Assinado por proprietário")</f>
        <v>0</v>
      </c>
      <c r="I91" s="1">
        <f t="shared" si="4"/>
        <v>0</v>
      </c>
      <c r="J91" s="3">
        <f>IF(D91=0, "-", COUNTIFS('Base Lojas'!B:B, A91, 'Base Lojas'!I:I, "&gt;500000")/D91)</f>
        <v>0.4</v>
      </c>
      <c r="K91" s="4">
        <v>500794.67599999998</v>
      </c>
      <c r="L91" s="3">
        <v>0.14536419113098889</v>
      </c>
      <c r="M91" s="13">
        <v>17225517.237210419</v>
      </c>
      <c r="N91" s="5">
        <v>103074</v>
      </c>
      <c r="O91" s="5" t="str">
        <f>_xlfn.XLOOKUP(A91,Cidades!A:A,Cidades!D:D)</f>
        <v>Entre 100k e 150k</v>
      </c>
      <c r="P91" s="5" t="str">
        <f>_xlfn.XLOOKUP(A91,'[1]1° RAIZ'!$A:$A,'[1]1° RAIZ'!$AH:$AH)</f>
        <v>Itajaí</v>
      </c>
      <c r="Q91" s="5" t="str">
        <f>_xlfn.XLOOKUP(A91,'[1]1° RAIZ'!$A:$A,'[1]1° RAIZ'!$AE:$AE)</f>
        <v>Blumenau</v>
      </c>
      <c r="R91" s="3">
        <v>3.9503563377669688E-4</v>
      </c>
      <c r="S91" s="3">
        <v>4.0961698719575328E-2</v>
      </c>
      <c r="T91" s="6">
        <v>34</v>
      </c>
      <c r="U91" s="6">
        <v>1</v>
      </c>
      <c r="V91" s="4">
        <v>21393.6355741476</v>
      </c>
      <c r="W91" s="2">
        <v>4.1526957276120564</v>
      </c>
      <c r="X91" s="2">
        <v>0.80608101960897238</v>
      </c>
      <c r="Y91" s="2">
        <v>0.80755518745241817</v>
      </c>
      <c r="Z91" s="2">
        <v>-1.159375529796417</v>
      </c>
      <c r="AA91" s="2">
        <v>0.32717410055908253</v>
      </c>
      <c r="AB91" s="1" t="str">
        <f t="shared" si="3"/>
        <v>Expansão</v>
      </c>
      <c r="AC91" s="74" t="str">
        <f t="shared" si="5"/>
        <v>Validar</v>
      </c>
    </row>
    <row r="92" spans="1:29" x14ac:dyDescent="0.25">
      <c r="A92" s="1">
        <v>421720</v>
      </c>
      <c r="B92" s="1" t="s">
        <v>123</v>
      </c>
      <c r="C92" s="1" t="s">
        <v>33</v>
      </c>
      <c r="D92" s="1">
        <v>1</v>
      </c>
      <c r="E92" s="1">
        <f>COUNTIFS('Contratos assinados '!F:F,'Direcional Expansão'!B92,'Contratos assinados '!J:J, "Assinado por ambos")</f>
        <v>0</v>
      </c>
      <c r="F92" s="1">
        <f>COUNTIFS('Contratos assinados '!F:F,'Direcional Expansão'!B92,'Contratos assinados '!J:J,"Aquisição")</f>
        <v>0</v>
      </c>
      <c r="G92" s="1">
        <f>COUNTIFS('Contratos assinados '!F:F,'Direcional Expansão'!B92,'Contratos assinados '!J:J,"Ampliação")</f>
        <v>0</v>
      </c>
      <c r="H92" s="1">
        <f>COUNTIFS('Contratos assinados '!F:F,'Direcional Expansão'!B92,'Contratos assinados '!J:J,"Assinado por proprietário")</f>
        <v>0</v>
      </c>
      <c r="I92" s="1">
        <f t="shared" si="4"/>
        <v>0</v>
      </c>
      <c r="J92" s="3">
        <f>IF(D92=0, "-", COUNTIFS('Base Lojas'!B:B, A92, 'Base Lojas'!G:G, "&gt;500000")/D92)</f>
        <v>0</v>
      </c>
      <c r="K92" s="4">
        <v>353426.94</v>
      </c>
      <c r="L92" s="3">
        <v>4.232240260819671E-2</v>
      </c>
      <c r="M92" s="13">
        <v>8350824.1077870829</v>
      </c>
      <c r="N92" s="5">
        <v>44330</v>
      </c>
      <c r="O92" s="5" t="str">
        <f>_xlfn.XLOOKUP(A92,Cidades!A:A,Cidades!D:D)</f>
        <v>Entre 30k e 50k</v>
      </c>
      <c r="P92" s="5" t="str">
        <f>_xlfn.XLOOKUP(A92,'[1]1° RAIZ'!$A:$A,'[1]1° RAIZ'!$AH:$AH)</f>
        <v>São Miguel do Oeste</v>
      </c>
      <c r="Q92" s="5" t="str">
        <f>_xlfn.XLOOKUP(A92,'[1]1° RAIZ'!$A:$A,'[1]1° RAIZ'!$AE:$AE)</f>
        <v>Chapecó</v>
      </c>
      <c r="R92" s="3">
        <v>1.5502135014615391E-4</v>
      </c>
      <c r="S92" s="3">
        <v>1.788474862063083E-2</v>
      </c>
      <c r="T92" s="6">
        <v>28</v>
      </c>
      <c r="U92" s="6">
        <v>1</v>
      </c>
      <c r="V92" s="4">
        <v>51122.5273760985</v>
      </c>
      <c r="W92" s="2">
        <v>4.9537897715011194</v>
      </c>
      <c r="X92" s="2">
        <v>0.4976376855605445</v>
      </c>
      <c r="Y92" s="2">
        <v>0.91356876848262181</v>
      </c>
      <c r="Z92" s="2">
        <v>-0.48791767340069592</v>
      </c>
      <c r="AA92" s="2">
        <v>0.28772980148751692</v>
      </c>
      <c r="AB92" s="1" t="str">
        <f t="shared" si="3"/>
        <v>Performance</v>
      </c>
      <c r="AC92" s="74" t="str">
        <f t="shared" si="5"/>
        <v>Oportunidade</v>
      </c>
    </row>
    <row r="93" spans="1:29" x14ac:dyDescent="0.25">
      <c r="A93" s="1">
        <v>421800</v>
      </c>
      <c r="B93" s="1" t="s">
        <v>124</v>
      </c>
      <c r="C93" s="1" t="s">
        <v>33</v>
      </c>
      <c r="D93" s="1">
        <v>2</v>
      </c>
      <c r="E93" s="1">
        <f>COUNTIFS('Contratos assinados '!F:F,'Direcional Expansão'!B93,'Contratos assinados '!J:J, "Assinado por ambos")</f>
        <v>0</v>
      </c>
      <c r="F93" s="1">
        <f>COUNTIFS('Contratos assinados '!F:F,'Direcional Expansão'!B93,'Contratos assinados '!J:J,"Aquisição")</f>
        <v>0</v>
      </c>
      <c r="G93" s="1">
        <f>COUNTIFS('Contratos assinados '!F:F,'Direcional Expansão'!B93,'Contratos assinados '!J:J,"Ampliação")</f>
        <v>0</v>
      </c>
      <c r="H93" s="1">
        <f>COUNTIFS('Contratos assinados '!F:F,'Direcional Expansão'!B93,'Contratos assinados '!J:J,"Assinado por proprietário")</f>
        <v>0</v>
      </c>
      <c r="I93" s="1">
        <f t="shared" si="4"/>
        <v>0</v>
      </c>
      <c r="J93" s="3">
        <f>IF(D93=0, "-", COUNTIFS('Base Lojas'!B:B, A93, 'Base Lojas'!I:I, "&gt;500000")/D93)</f>
        <v>0.5</v>
      </c>
      <c r="K93" s="4">
        <v>785628.57000000007</v>
      </c>
      <c r="L93" s="3">
        <v>0.19791074129666231</v>
      </c>
      <c r="M93" s="13">
        <v>7939221.1342624007</v>
      </c>
      <c r="N93" s="5">
        <v>51592</v>
      </c>
      <c r="O93" s="5" t="str">
        <f>_xlfn.XLOOKUP(A93,Cidades!A:A,Cidades!D:D)</f>
        <v>Entre 50k e 100k</v>
      </c>
      <c r="P93" s="5" t="str">
        <f>_xlfn.XLOOKUP(A93,'[1]1° RAIZ'!$A:$A,'[1]1° RAIZ'!$AH:$AH)</f>
        <v>Itajaí</v>
      </c>
      <c r="Q93" s="5" t="str">
        <f>_xlfn.XLOOKUP(A93,'[1]1° RAIZ'!$A:$A,'[1]1° RAIZ'!$AE:$AE)</f>
        <v>Blumenau</v>
      </c>
      <c r="R93" s="3">
        <v>4.003051992661067E-4</v>
      </c>
      <c r="S93" s="3">
        <v>3.7941827999034887E-2</v>
      </c>
      <c r="T93" s="6">
        <v>23</v>
      </c>
      <c r="U93" s="6">
        <v>1</v>
      </c>
      <c r="V93" s="4">
        <v>46655.890635573902</v>
      </c>
      <c r="W93" s="2">
        <v>4.082959298499591</v>
      </c>
      <c r="X93" s="2">
        <v>0.42601329384542808</v>
      </c>
      <c r="Y93" s="2">
        <v>1.181344539367384</v>
      </c>
      <c r="Z93" s="2">
        <v>-0.59694070135419075</v>
      </c>
      <c r="AA93" s="2">
        <v>0.28332340208357709</v>
      </c>
      <c r="AB93" s="1" t="str">
        <f t="shared" si="3"/>
        <v>Expansão</v>
      </c>
      <c r="AC93" s="74" t="str">
        <f t="shared" si="5"/>
        <v>Validar</v>
      </c>
    </row>
    <row r="94" spans="1:29" x14ac:dyDescent="0.25">
      <c r="A94" s="1">
        <v>410550</v>
      </c>
      <c r="B94" s="14" t="s">
        <v>125</v>
      </c>
      <c r="C94" s="1" t="s">
        <v>31</v>
      </c>
      <c r="D94" s="1">
        <v>4</v>
      </c>
      <c r="E94" s="1">
        <f>COUNTIFS('Contratos assinados '!F:F,'Direcional Expansão'!B94,'Contratos assinados '!J:J, "Assinado por ambos")</f>
        <v>0</v>
      </c>
      <c r="F94" s="1">
        <f>COUNTIFS('Contratos assinados '!F:F,'Direcional Expansão'!B94,'Contratos assinados '!J:J,"Aquisição")</f>
        <v>0</v>
      </c>
      <c r="G94" s="1">
        <f>COUNTIFS('Contratos assinados '!F:F,'Direcional Expansão'!B94,'Contratos assinados '!J:J,"Ampliação")</f>
        <v>0</v>
      </c>
      <c r="H94" s="1">
        <f>COUNTIFS('Contratos assinados '!F:F,'Direcional Expansão'!B94,'Contratos assinados '!J:J,"Assinado por proprietário")</f>
        <v>0</v>
      </c>
      <c r="I94" s="1">
        <f t="shared" si="4"/>
        <v>0</v>
      </c>
      <c r="J94" s="3">
        <f>IF(D94=0, "-", COUNTIFS('Base Lojas'!B:B, A94, 'Base Lojas'!G:G, "&gt;500000")/D94)</f>
        <v>0.25</v>
      </c>
      <c r="K94" s="4">
        <v>418211.3775</v>
      </c>
      <c r="L94" s="3">
        <v>0.1459789352812578</v>
      </c>
      <c r="M94" s="13">
        <v>11459499.322809329</v>
      </c>
      <c r="N94" s="5">
        <v>79527</v>
      </c>
      <c r="O94" s="5" t="str">
        <f>_xlfn.XLOOKUP(A94,Cidades!A:A,Cidades!D:D)</f>
        <v>Entre 50k e 100k</v>
      </c>
      <c r="P94" s="5" t="str">
        <f>_xlfn.XLOOKUP(A94,'[1]1° RAIZ'!$A:$A,'[1]1° RAIZ'!$AH:$AH)</f>
        <v>Cianorte</v>
      </c>
      <c r="Q94" s="5" t="str">
        <f>_xlfn.XLOOKUP(A94,'[1]1° RAIZ'!$A:$A,'[1]1° RAIZ'!$AE:$AE)</f>
        <v>Maringá</v>
      </c>
      <c r="R94" s="3">
        <v>9.9060004149622571E-5</v>
      </c>
      <c r="S94" s="3">
        <v>1.4056476746737051E-2</v>
      </c>
      <c r="T94" s="6">
        <v>35</v>
      </c>
      <c r="U94" s="6">
        <v>1</v>
      </c>
      <c r="V94" s="4">
        <v>41232.317384508402</v>
      </c>
      <c r="W94" s="2">
        <v>4.0428886449609553</v>
      </c>
      <c r="X94" s="2">
        <v>0.6009238543663723</v>
      </c>
      <c r="Y94" s="2">
        <v>0.31068079006638982</v>
      </c>
      <c r="Z94" s="2">
        <v>-0.170127514208887</v>
      </c>
      <c r="AA94" s="2">
        <v>0.28121811269097879</v>
      </c>
      <c r="AB94" s="1" t="str">
        <f t="shared" si="3"/>
        <v>Performance</v>
      </c>
      <c r="AC94" s="74" t="str">
        <f t="shared" si="5"/>
        <v>Oportunidade</v>
      </c>
    </row>
    <row r="95" spans="1:29" x14ac:dyDescent="0.25">
      <c r="A95" s="1">
        <v>420300</v>
      </c>
      <c r="B95" s="1" t="s">
        <v>126</v>
      </c>
      <c r="C95" s="1" t="s">
        <v>33</v>
      </c>
      <c r="D95" s="1">
        <v>3</v>
      </c>
      <c r="E95" s="1">
        <f>COUNTIFS('Contratos assinados '!F:F,'Direcional Expansão'!B95,'Contratos assinados '!J:J, "Assinado por ambos")</f>
        <v>0</v>
      </c>
      <c r="F95" s="1">
        <f>COUNTIFS('Contratos assinados '!F:F,'Direcional Expansão'!B95,'Contratos assinados '!J:J,"Aquisição")</f>
        <v>0</v>
      </c>
      <c r="G95" s="1">
        <f>COUNTIFS('Contratos assinados '!F:F,'Direcional Expansão'!B95,'Contratos assinados '!J:J,"Ampliação")</f>
        <v>0</v>
      </c>
      <c r="H95" s="1">
        <f>COUNTIFS('Contratos assinados '!F:F,'Direcional Expansão'!B95,'Contratos assinados '!J:J,"Assinado por proprietário")</f>
        <v>0</v>
      </c>
      <c r="I95" s="1">
        <f t="shared" si="4"/>
        <v>0</v>
      </c>
      <c r="J95" s="3">
        <f>IF(D95=0, "-", COUNTIFS('Base Lojas'!B:B, A95, 'Base Lojas'!G:G, "&gt;500000")/D95)</f>
        <v>0</v>
      </c>
      <c r="K95" s="4">
        <v>254394.16333333333</v>
      </c>
      <c r="L95" s="3">
        <v>6.6099038119826398E-2</v>
      </c>
      <c r="M95" s="13">
        <v>11546045.32393465</v>
      </c>
      <c r="N95" s="5">
        <v>73720</v>
      </c>
      <c r="O95" s="5" t="str">
        <f>_xlfn.XLOOKUP(A95,Cidades!A:A,Cidades!D:D)</f>
        <v>Entre 50k e 100k</v>
      </c>
      <c r="P95" s="5" t="str">
        <f>_xlfn.XLOOKUP(A95,'[1]1° RAIZ'!$A:$A,'[1]1° RAIZ'!$AH:$AH)</f>
        <v>Caçador</v>
      </c>
      <c r="Q95" s="5" t="str">
        <f>_xlfn.XLOOKUP(A95,'[1]1° RAIZ'!$A:$A,'[1]1° RAIZ'!$AE:$AE)</f>
        <v>Caçador</v>
      </c>
      <c r="R95" s="3">
        <v>3.1845702263473282E-5</v>
      </c>
      <c r="S95" s="3">
        <v>7.2186748089659858E-3</v>
      </c>
      <c r="T95" s="6">
        <v>33</v>
      </c>
      <c r="U95" s="6">
        <v>1</v>
      </c>
      <c r="V95" s="4">
        <v>69286.435148545701</v>
      </c>
      <c r="W95" s="2">
        <v>3.778117848610139</v>
      </c>
      <c r="X95" s="2">
        <v>0.51860708049039661</v>
      </c>
      <c r="Y95" s="2">
        <v>0.20239270602524179</v>
      </c>
      <c r="Z95" s="2">
        <v>0.16966737020877429</v>
      </c>
      <c r="AA95" s="2">
        <v>0.26936633201529631</v>
      </c>
      <c r="AB95" s="1" t="str">
        <f t="shared" si="3"/>
        <v>Performance</v>
      </c>
      <c r="AC95" s="74" t="str">
        <f t="shared" si="5"/>
        <v>Oportunidade</v>
      </c>
    </row>
    <row r="96" spans="1:29" x14ac:dyDescent="0.25">
      <c r="A96" s="1">
        <v>411790</v>
      </c>
      <c r="B96" s="1" t="s">
        <v>127</v>
      </c>
      <c r="C96" s="1" t="s">
        <v>31</v>
      </c>
      <c r="D96" s="1">
        <v>1</v>
      </c>
      <c r="E96" s="1">
        <f>COUNTIFS('Contratos assinados '!F:F,'Direcional Expansão'!B96,'Contratos assinados '!J:J, "Assinado por ambos")</f>
        <v>0</v>
      </c>
      <c r="F96" s="1">
        <f>COUNTIFS('Contratos assinados '!F:F,'Direcional Expansão'!B96,'Contratos assinados '!J:J,"Aquisição")</f>
        <v>0</v>
      </c>
      <c r="G96" s="1">
        <f>COUNTIFS('Contratos assinados '!F:F,'Direcional Expansão'!B96,'Contratos assinados '!J:J,"Ampliação")</f>
        <v>0</v>
      </c>
      <c r="H96" s="1">
        <f>COUNTIFS('Contratos assinados '!F:F,'Direcional Expansão'!B96,'Contratos assinados '!J:J,"Assinado por proprietário")</f>
        <v>0</v>
      </c>
      <c r="I96" s="1">
        <f t="shared" si="4"/>
        <v>0</v>
      </c>
      <c r="J96" s="3">
        <f>IF(D96=0, "-", COUNTIFS('Base Lojas'!B:B, A96, 'Base Lojas'!G:G, "&gt;500000")/D96)</f>
        <v>0</v>
      </c>
      <c r="K96" s="4">
        <v>369936.78</v>
      </c>
      <c r="L96" s="3">
        <v>6.6029094280397785E-2</v>
      </c>
      <c r="M96" s="13">
        <v>5602632.9609949542</v>
      </c>
      <c r="N96" s="5">
        <v>35011</v>
      </c>
      <c r="O96" s="5" t="str">
        <f>_xlfn.XLOOKUP(A96,Cidades!A:A,Cidades!D:D)</f>
        <v>Entre 30k e 50k</v>
      </c>
      <c r="P96" s="5" t="str">
        <f>_xlfn.XLOOKUP(A96,'[1]1° RAIZ'!$A:$A,'[1]1° RAIZ'!$AH:$AH)</f>
        <v>Toledo</v>
      </c>
      <c r="Q96" s="5" t="str">
        <f>_xlfn.XLOOKUP(A96,'[1]1° RAIZ'!$A:$A,'[1]1° RAIZ'!$AE:$AE)</f>
        <v>Cascavel</v>
      </c>
      <c r="R96" s="3">
        <v>1.5428888826590331E-4</v>
      </c>
      <c r="S96" s="3">
        <v>1.7371634232706601E-2</v>
      </c>
      <c r="T96" s="6">
        <v>12</v>
      </c>
      <c r="U96" s="6">
        <v>1</v>
      </c>
      <c r="V96" s="4">
        <v>85463.306643615404</v>
      </c>
      <c r="W96" s="2">
        <v>4.3798932092294862</v>
      </c>
      <c r="X96" s="2">
        <v>0.24106952730644751</v>
      </c>
      <c r="Y96" s="2">
        <v>1.047533890309249</v>
      </c>
      <c r="Z96" s="2">
        <v>0.13413421359030681</v>
      </c>
      <c r="AA96" s="2">
        <v>0.26876105551077151</v>
      </c>
      <c r="AB96" s="1" t="str">
        <f t="shared" si="3"/>
        <v>Performance</v>
      </c>
      <c r="AC96" s="74" t="str">
        <f t="shared" si="5"/>
        <v>Validar</v>
      </c>
    </row>
    <row r="97" spans="1:29" x14ac:dyDescent="0.25">
      <c r="A97" s="1">
        <v>420650</v>
      </c>
      <c r="B97" s="14" t="s">
        <v>128</v>
      </c>
      <c r="C97" s="1" t="s">
        <v>33</v>
      </c>
      <c r="D97" s="1">
        <v>2</v>
      </c>
      <c r="E97" s="1">
        <f>COUNTIFS('Contratos assinados '!F:F,'Direcional Expansão'!B97,'Contratos assinados '!J:J, "Assinado por ambos")</f>
        <v>0</v>
      </c>
      <c r="F97" s="1">
        <f>COUNTIFS('Contratos assinados '!F:F,'Direcional Expansão'!B97,'Contratos assinados '!J:J,"Aquisição")</f>
        <v>0</v>
      </c>
      <c r="G97" s="1">
        <f>COUNTIFS('Contratos assinados '!F:F,'Direcional Expansão'!B97,'Contratos assinados '!J:J,"Ampliação")</f>
        <v>0</v>
      </c>
      <c r="H97" s="1">
        <f>COUNTIFS('Contratos assinados '!F:F,'Direcional Expansão'!B97,'Contratos assinados '!J:J,"Assinado por proprietário")</f>
        <v>0</v>
      </c>
      <c r="I97" s="1">
        <f t="shared" si="4"/>
        <v>0</v>
      </c>
      <c r="J97" s="3">
        <f>IF(D97=0, "-", COUNTIFS('Base Lojas'!B:B, A97, 'Base Lojas'!G:G, "&gt;500000")/D97)</f>
        <v>0.5</v>
      </c>
      <c r="K97" s="4">
        <v>483745.64</v>
      </c>
      <c r="L97" s="3">
        <v>0.14473404655867811</v>
      </c>
      <c r="M97" s="13">
        <v>6684614.3184959562</v>
      </c>
      <c r="N97" s="5">
        <v>46711</v>
      </c>
      <c r="O97" s="5" t="str">
        <f>_xlfn.XLOOKUP(A97,Cidades!A:A,Cidades!D:D)</f>
        <v>Entre 30k e 50k</v>
      </c>
      <c r="P97" s="5" t="str">
        <f>_xlfn.XLOOKUP(A97,'[1]1° RAIZ'!$A:$A,'[1]1° RAIZ'!$AH:$AH)</f>
        <v>Joinville</v>
      </c>
      <c r="Q97" s="5" t="str">
        <f>_xlfn.XLOOKUP(A97,'[1]1° RAIZ'!$A:$A,'[1]1° RAIZ'!$AE:$AE)</f>
        <v>Joinville</v>
      </c>
      <c r="R97" s="3">
        <v>2.203396347967468E-4</v>
      </c>
      <c r="S97" s="3">
        <v>2.2954154115014221E-2</v>
      </c>
      <c r="T97" s="6">
        <v>12</v>
      </c>
      <c r="U97" s="6">
        <v>1</v>
      </c>
      <c r="V97" s="4">
        <v>55347.750790816099</v>
      </c>
      <c r="W97" s="2">
        <v>4.3406312082924243</v>
      </c>
      <c r="X97" s="2">
        <v>0.30335537209681163</v>
      </c>
      <c r="Y97" s="2">
        <v>0.96302877871722625</v>
      </c>
      <c r="Z97" s="2">
        <v>-0.2299706916181338</v>
      </c>
      <c r="AA97" s="2">
        <v>0.2415562536975541</v>
      </c>
      <c r="AB97" s="1" t="str">
        <f t="shared" si="3"/>
        <v>Performance</v>
      </c>
      <c r="AC97" s="74" t="str">
        <f t="shared" si="5"/>
        <v>Validar</v>
      </c>
    </row>
    <row r="98" spans="1:29" x14ac:dyDescent="0.25">
      <c r="A98" s="1">
        <v>420700</v>
      </c>
      <c r="B98" s="1" t="s">
        <v>129</v>
      </c>
      <c r="C98" s="1" t="s">
        <v>33</v>
      </c>
      <c r="D98" s="1">
        <v>2</v>
      </c>
      <c r="E98" s="1">
        <f>COUNTIFS('Contratos assinados '!F:F,'Direcional Expansão'!B98,'Contratos assinados '!J:J, "Assinado por ambos")</f>
        <v>0</v>
      </c>
      <c r="F98" s="1">
        <f>COUNTIFS('Contratos assinados '!F:F,'Direcional Expansão'!B98,'Contratos assinados '!J:J,"Aquisição")</f>
        <v>0</v>
      </c>
      <c r="G98" s="1">
        <f>COUNTIFS('Contratos assinados '!F:F,'Direcional Expansão'!B98,'Contratos assinados '!J:J,"Ampliação")</f>
        <v>0</v>
      </c>
      <c r="H98" s="1">
        <f>COUNTIFS('Contratos assinados '!F:F,'Direcional Expansão'!B98,'Contratos assinados '!J:J,"Assinado por proprietário")</f>
        <v>0</v>
      </c>
      <c r="I98" s="1">
        <f t="shared" si="4"/>
        <v>0</v>
      </c>
      <c r="J98" s="3">
        <f>IF(D98=0, "-", COUNTIFS('Base Lojas'!B:B, A98, 'Base Lojas'!G:G, "&gt;500000")/D98)</f>
        <v>0.5</v>
      </c>
      <c r="K98" s="4">
        <v>400511.11499999999</v>
      </c>
      <c r="L98" s="3">
        <v>9.0195385319915111E-2</v>
      </c>
      <c r="M98" s="13">
        <v>8880966.8827162776</v>
      </c>
      <c r="N98" s="5">
        <v>59035</v>
      </c>
      <c r="O98" s="5" t="str">
        <f>_xlfn.XLOOKUP(A98,Cidades!A:A,Cidades!D:D)</f>
        <v>Entre 50k e 100k</v>
      </c>
      <c r="P98" s="5" t="str">
        <f>_xlfn.XLOOKUP(A98,'[1]1° RAIZ'!$A:$A,'[1]1° RAIZ'!$AH:$AH)</f>
        <v>Criciúma</v>
      </c>
      <c r="Q98" s="5" t="str">
        <f>_xlfn.XLOOKUP(A98,'[1]1° RAIZ'!$A:$A,'[1]1° RAIZ'!$AE:$AE)</f>
        <v>Criciúma</v>
      </c>
      <c r="R98" s="3">
        <v>2.2969831235686298E-6</v>
      </c>
      <c r="S98" s="3">
        <v>1.871236489252581E-4</v>
      </c>
      <c r="T98" s="6">
        <v>24</v>
      </c>
      <c r="U98" s="6">
        <v>1</v>
      </c>
      <c r="V98" s="4">
        <v>62315.8917034556</v>
      </c>
      <c r="W98" s="2">
        <v>3.775049248702754</v>
      </c>
      <c r="X98" s="2">
        <v>0.35664862292920518</v>
      </c>
      <c r="Y98" s="2">
        <v>0.10068175703487051</v>
      </c>
      <c r="Z98" s="2">
        <v>0.23105011288229679</v>
      </c>
      <c r="AA98" s="2">
        <v>0.19275897517218321</v>
      </c>
      <c r="AB98" s="1" t="str">
        <f t="shared" si="3"/>
        <v>Performance</v>
      </c>
      <c r="AC98" s="74" t="str">
        <f t="shared" si="5"/>
        <v>Validar</v>
      </c>
    </row>
    <row r="99" spans="1:29" x14ac:dyDescent="0.25">
      <c r="A99" s="1">
        <v>420845</v>
      </c>
      <c r="B99" s="1" t="s">
        <v>130</v>
      </c>
      <c r="C99" s="1" t="s">
        <v>33</v>
      </c>
      <c r="D99" s="1">
        <v>1</v>
      </c>
      <c r="E99" s="1">
        <f>COUNTIFS('Contratos assinados '!F:F,'Direcional Expansão'!B99,'Contratos assinados '!J:J, "Assinado por ambos")</f>
        <v>0</v>
      </c>
      <c r="F99" s="1">
        <f>COUNTIFS('Contratos assinados '!F:F,'Direcional Expansão'!B99,'Contratos assinados '!J:J,"Aquisição")</f>
        <v>0</v>
      </c>
      <c r="G99" s="1">
        <f>COUNTIFS('Contratos assinados '!F:F,'Direcional Expansão'!B99,'Contratos assinados '!J:J,"Ampliação")</f>
        <v>0</v>
      </c>
      <c r="H99" s="1">
        <f>COUNTIFS('Contratos assinados '!F:F,'Direcional Expansão'!B99,'Contratos assinados '!J:J,"Assinado por proprietário")</f>
        <v>0</v>
      </c>
      <c r="I99" s="1">
        <f t="shared" si="4"/>
        <v>0</v>
      </c>
      <c r="J99" s="3">
        <f>IF(D99=0, "-", COUNTIFS('Base Lojas'!B:B, A99, 'Base Lojas'!I:I, "&gt;500000")/D99)</f>
        <v>1</v>
      </c>
      <c r="K99" s="4">
        <v>683234.09</v>
      </c>
      <c r="L99" s="3">
        <v>0.14575352565638969</v>
      </c>
      <c r="M99" s="13">
        <v>4687599.0609702813</v>
      </c>
      <c r="N99" s="5">
        <v>30750</v>
      </c>
      <c r="O99" s="5" t="str">
        <f>_xlfn.XLOOKUP(A99,Cidades!A:A,Cidades!D:D)</f>
        <v>Entre 30k e 50k</v>
      </c>
      <c r="P99" s="5" t="str">
        <f>_xlfn.XLOOKUP(A99,'[1]1° RAIZ'!$A:$A,'[1]1° RAIZ'!$AH:$AH)</f>
        <v>Joinville</v>
      </c>
      <c r="Q99" s="5" t="str">
        <f>_xlfn.XLOOKUP(A99,'[1]1° RAIZ'!$A:$A,'[1]1° RAIZ'!$AE:$AE)</f>
        <v>Joinville</v>
      </c>
      <c r="R99" s="3">
        <v>5.800074029840063E-4</v>
      </c>
      <c r="S99" s="3">
        <v>5.2847444636730627E-2</v>
      </c>
      <c r="T99" s="6">
        <v>23</v>
      </c>
      <c r="U99" s="6">
        <v>1</v>
      </c>
      <c r="V99" s="4">
        <v>52426.7864219779</v>
      </c>
      <c r="W99" s="2">
        <v>3.5975478344362779</v>
      </c>
      <c r="X99" s="2">
        <v>0.27074451990641413</v>
      </c>
      <c r="Y99" s="2">
        <v>1.3649205656073939</v>
      </c>
      <c r="Z99" s="2">
        <v>-1.1030439014694879</v>
      </c>
      <c r="AA99" s="2">
        <v>0.18584285066135561</v>
      </c>
      <c r="AB99" s="1" t="str">
        <f t="shared" si="3"/>
        <v>Expansão</v>
      </c>
      <c r="AC99" s="74" t="str">
        <f t="shared" si="5"/>
        <v>Validar</v>
      </c>
    </row>
    <row r="100" spans="1:29" x14ac:dyDescent="0.25">
      <c r="A100" s="1">
        <v>412080</v>
      </c>
      <c r="B100" s="1" t="s">
        <v>131</v>
      </c>
      <c r="C100" s="1" t="s">
        <v>31</v>
      </c>
      <c r="D100" s="1">
        <v>0</v>
      </c>
      <c r="E100" s="1">
        <f>COUNTIFS('Contratos assinados '!F:F,'Direcional Expansão'!B100,'Contratos assinados '!J:J, "Assinado por ambos")</f>
        <v>0</v>
      </c>
      <c r="F100" s="1">
        <f>COUNTIFS('Contratos assinados '!F:F,'Direcional Expansão'!B100,'Contratos assinados '!J:J,"Aquisição")</f>
        <v>0</v>
      </c>
      <c r="G100" s="1">
        <f>COUNTIFS('Contratos assinados '!F:F,'Direcional Expansão'!B100,'Contratos assinados '!J:J,"Ampliação")</f>
        <v>0</v>
      </c>
      <c r="H100" s="1">
        <f>COUNTIFS('Contratos assinados '!F:F,'Direcional Expansão'!B100,'Contratos assinados '!J:J,"Assinado por proprietário")</f>
        <v>0</v>
      </c>
      <c r="I100" s="1">
        <f t="shared" si="4"/>
        <v>0</v>
      </c>
      <c r="J100" s="3" t="str">
        <f>IF(D100=0, "-", COUNTIFS('Base Lojas'!B:B, A100, 'Base Lojas'!I:I, "&gt;500000")/D100)</f>
        <v>-</v>
      </c>
      <c r="K100" s="4" t="s">
        <v>35</v>
      </c>
      <c r="L100" s="3">
        <v>0</v>
      </c>
      <c r="M100" s="13">
        <v>3323597.809258501</v>
      </c>
      <c r="N100" s="5">
        <v>24191</v>
      </c>
      <c r="O100" s="5" t="str">
        <f>_xlfn.XLOOKUP(A100,Cidades!A:A,Cidades!D:D)</f>
        <v>Entre 20k e 30k</v>
      </c>
      <c r="P100" s="5" t="str">
        <f>_xlfn.XLOOKUP(A100,'[1]1° RAIZ'!$A:$A,'[1]1° RAIZ'!$AH:$AH)</f>
        <v>Curitiba</v>
      </c>
      <c r="Q100" s="5" t="str">
        <f>_xlfn.XLOOKUP(A100,'[1]1° RAIZ'!$A:$A,'[1]1° RAIZ'!$AE:$AE)</f>
        <v>Curitiba</v>
      </c>
      <c r="R100" s="3">
        <v>1.5582158817289971E-4</v>
      </c>
      <c r="S100" s="3">
        <v>1.919864798605353E-2</v>
      </c>
      <c r="T100" s="6">
        <v>7</v>
      </c>
      <c r="U100" s="6">
        <v>1</v>
      </c>
      <c r="V100" s="4">
        <v>86266.736845918902</v>
      </c>
      <c r="W100" s="2">
        <v>4.1322956845252836</v>
      </c>
      <c r="X100" s="2">
        <v>9.1917166053426064E-2</v>
      </c>
      <c r="Y100" s="2">
        <v>0.90020468166586376</v>
      </c>
      <c r="Z100" s="2">
        <v>-0.1011229653686576</v>
      </c>
      <c r="AA100" s="2">
        <v>0.15717585253202901</v>
      </c>
      <c r="AB100" s="1" t="str">
        <f t="shared" si="3"/>
        <v>Expansão</v>
      </c>
      <c r="AC100" s="74" t="str">
        <f t="shared" si="5"/>
        <v>Validar</v>
      </c>
    </row>
    <row r="101" spans="1:29" x14ac:dyDescent="0.25">
      <c r="A101" s="1">
        <v>410880</v>
      </c>
      <c r="B101" s="1" t="s">
        <v>132</v>
      </c>
      <c r="C101" s="1" t="s">
        <v>31</v>
      </c>
      <c r="D101" s="1">
        <v>1</v>
      </c>
      <c r="E101" s="1">
        <f>COUNTIFS('Contratos assinados '!F:F,'Direcional Expansão'!B101,'Contratos assinados '!J:J, "Assinado por ambos")</f>
        <v>0</v>
      </c>
      <c r="F101" s="1">
        <f>COUNTIFS('Contratos assinados '!F:F,'Direcional Expansão'!B101,'Contratos assinados '!J:J,"Aquisição")</f>
        <v>0</v>
      </c>
      <c r="G101" s="1">
        <f>COUNTIFS('Contratos assinados '!F:F,'Direcional Expansão'!B101,'Contratos assinados '!J:J,"Ampliação")</f>
        <v>0</v>
      </c>
      <c r="H101" s="1">
        <f>COUNTIFS('Contratos assinados '!F:F,'Direcional Expansão'!B101,'Contratos assinados '!J:J,"Assinado por proprietário")</f>
        <v>0</v>
      </c>
      <c r="I101" s="1">
        <f t="shared" si="4"/>
        <v>0</v>
      </c>
      <c r="J101" s="3">
        <f>IF(D101=0, "-", COUNTIFS('Base Lojas'!B:B, A101, 'Base Lojas'!I:I, "&gt;500000")/D101)</f>
        <v>1</v>
      </c>
      <c r="K101" s="4">
        <v>1082315.24</v>
      </c>
      <c r="L101" s="3">
        <v>0.25359667061567231</v>
      </c>
      <c r="M101" s="13">
        <v>4267860.6046853717</v>
      </c>
      <c r="N101" s="5">
        <v>32097</v>
      </c>
      <c r="O101" s="5" t="str">
        <f>_xlfn.XLOOKUP(A101,Cidades!A:A,Cidades!D:D)</f>
        <v>Entre 30k e 50k</v>
      </c>
      <c r="P101" s="5" t="str">
        <f>_xlfn.XLOOKUP(A101,'[1]1° RAIZ'!$A:$A,'[1]1° RAIZ'!$AH:$AH)</f>
        <v>Toledo</v>
      </c>
      <c r="Q101" s="5" t="str">
        <f>_xlfn.XLOOKUP(A101,'[1]1° RAIZ'!$A:$A,'[1]1° RAIZ'!$AE:$AE)</f>
        <v>Cascavel</v>
      </c>
      <c r="R101" s="3">
        <v>3.5069191622409962E-5</v>
      </c>
      <c r="S101" s="3">
        <v>8.5054501052401754E-3</v>
      </c>
      <c r="T101" s="6">
        <v>11</v>
      </c>
      <c r="U101" s="6">
        <v>1</v>
      </c>
      <c r="V101" s="4">
        <v>38791.219719439097</v>
      </c>
      <c r="W101" s="2">
        <v>3.8994327936233071</v>
      </c>
      <c r="X101" s="2">
        <v>0.14425661324998429</v>
      </c>
      <c r="Y101" s="2">
        <v>0.33773825541907132</v>
      </c>
      <c r="Z101" s="2">
        <v>0.26947065229402922</v>
      </c>
      <c r="AA101" s="2">
        <v>0.14081345790822489</v>
      </c>
      <c r="AB101" s="1" t="str">
        <f t="shared" si="3"/>
        <v>Expansão</v>
      </c>
      <c r="AC101" s="74" t="str">
        <f t="shared" si="5"/>
        <v>Validar</v>
      </c>
    </row>
    <row r="102" spans="1:29" x14ac:dyDescent="0.25">
      <c r="A102" s="1">
        <v>420380</v>
      </c>
      <c r="B102" s="1" t="s">
        <v>133</v>
      </c>
      <c r="C102" s="1" t="s">
        <v>33</v>
      </c>
      <c r="D102" s="1">
        <v>2</v>
      </c>
      <c r="E102" s="1">
        <f>COUNTIFS('Contratos assinados '!F:F,'Direcional Expansão'!B102,'Contratos assinados '!J:J, "Assinado por ambos")</f>
        <v>0</v>
      </c>
      <c r="F102" s="1">
        <f>COUNTIFS('Contratos assinados '!F:F,'Direcional Expansão'!B102,'Contratos assinados '!J:J,"Aquisição")</f>
        <v>0</v>
      </c>
      <c r="G102" s="1">
        <f>COUNTIFS('Contratos assinados '!F:F,'Direcional Expansão'!B102,'Contratos assinados '!J:J,"Ampliação")</f>
        <v>0</v>
      </c>
      <c r="H102" s="1">
        <f>COUNTIFS('Contratos assinados '!F:F,'Direcional Expansão'!B102,'Contratos assinados '!J:J,"Assinado por proprietário")</f>
        <v>0</v>
      </c>
      <c r="I102" s="1">
        <f t="shared" si="4"/>
        <v>0</v>
      </c>
      <c r="J102" s="3">
        <f>IF(D102=0, "-", COUNTIFS('Base Lojas'!B:B, A102, 'Base Lojas'!I:I, "&gt;500000")/D102)</f>
        <v>0.5</v>
      </c>
      <c r="K102" s="4">
        <v>756739.09000000008</v>
      </c>
      <c r="L102" s="3">
        <v>0.1742968125701734</v>
      </c>
      <c r="M102" s="13">
        <v>8683338.2531918678</v>
      </c>
      <c r="N102" s="5">
        <v>55016</v>
      </c>
      <c r="O102" s="5" t="str">
        <f>_xlfn.XLOOKUP(A102,Cidades!A:A,Cidades!D:D)</f>
        <v>Entre 50k e 100k</v>
      </c>
      <c r="P102" s="5" t="str">
        <f>_xlfn.XLOOKUP(A102,'[1]1° RAIZ'!$A:$A,'[1]1° RAIZ'!$AH:$AH)</f>
        <v>Mafra</v>
      </c>
      <c r="Q102" s="5" t="str">
        <f>_xlfn.XLOOKUP(A102,'[1]1° RAIZ'!$A:$A,'[1]1° RAIZ'!$AE:$AE)</f>
        <v>Joinville</v>
      </c>
      <c r="R102" s="3">
        <v>3.2040804570379062E-5</v>
      </c>
      <c r="S102" s="3">
        <v>8.3439154450235531E-3</v>
      </c>
      <c r="T102" s="6">
        <v>20</v>
      </c>
      <c r="U102" s="6">
        <v>1</v>
      </c>
      <c r="V102" s="4">
        <v>43482.0952439178</v>
      </c>
      <c r="W102" s="2">
        <v>3.5242854642344659</v>
      </c>
      <c r="X102" s="2">
        <v>0.29332198399595949</v>
      </c>
      <c r="Y102" s="2">
        <v>2.9095379633848971E-2</v>
      </c>
      <c r="Z102" s="2">
        <v>9.6629750555903796E-2</v>
      </c>
      <c r="AA102" s="2">
        <v>0.14013945700072</v>
      </c>
      <c r="AB102" s="1" t="str">
        <f t="shared" si="3"/>
        <v>Expansão</v>
      </c>
      <c r="AC102" s="74" t="str">
        <f t="shared" si="5"/>
        <v>Validar</v>
      </c>
    </row>
    <row r="103" spans="1:29" x14ac:dyDescent="0.25">
      <c r="A103" s="1">
        <v>411440</v>
      </c>
      <c r="B103" s="1" t="s">
        <v>134</v>
      </c>
      <c r="C103" s="1" t="s">
        <v>31</v>
      </c>
      <c r="D103" s="1">
        <v>0</v>
      </c>
      <c r="E103" s="1">
        <f>COUNTIFS('Contratos assinados '!F:F,'Direcional Expansão'!B103,'Contratos assinados '!J:J, "Assinado por ambos")</f>
        <v>0</v>
      </c>
      <c r="F103" s="1">
        <f>COUNTIFS('Contratos assinados '!F:F,'Direcional Expansão'!B103,'Contratos assinados '!J:J,"Aquisição")</f>
        <v>0</v>
      </c>
      <c r="G103" s="1">
        <f>COUNTIFS('Contratos assinados '!F:F,'Direcional Expansão'!B103,'Contratos assinados '!J:J,"Ampliação")</f>
        <v>0</v>
      </c>
      <c r="H103" s="1">
        <f>COUNTIFS('Contratos assinados '!F:F,'Direcional Expansão'!B103,'Contratos assinados '!J:J,"Assinado por proprietário")</f>
        <v>0</v>
      </c>
      <c r="I103" s="1">
        <f t="shared" si="4"/>
        <v>0</v>
      </c>
      <c r="J103" s="3" t="str">
        <f>IF(D103=0, "-", COUNTIFS('Base Lojas'!B:B, A103, 'Base Lojas'!I:I, "&gt;500000")/D103)</f>
        <v>-</v>
      </c>
      <c r="K103" s="4" t="s">
        <v>35</v>
      </c>
      <c r="L103" s="3">
        <v>0</v>
      </c>
      <c r="M103" s="13">
        <v>2412909.0668719481</v>
      </c>
      <c r="N103" s="5">
        <v>16603</v>
      </c>
      <c r="O103" s="5" t="str">
        <f>_xlfn.XLOOKUP(A103,Cidades!A:A,Cidades!D:D)</f>
        <v>Entre 10k e 20k</v>
      </c>
      <c r="P103" s="5" t="str">
        <f>_xlfn.XLOOKUP(A103,'[1]1° RAIZ'!$A:$A,'[1]1° RAIZ'!$AH:$AH)</f>
        <v>Pato Branco</v>
      </c>
      <c r="Q103" s="5" t="str">
        <f>_xlfn.XLOOKUP(A103,'[1]1° RAIZ'!$A:$A,'[1]1° RAIZ'!$AE:$AE)</f>
        <v>Cascavel</v>
      </c>
      <c r="R103" s="3">
        <v>-2.0009802259720602E-5</v>
      </c>
      <c r="S103" s="3">
        <v>7.0585892578405307E-3</v>
      </c>
      <c r="T103" s="6">
        <v>7</v>
      </c>
      <c r="U103" s="6">
        <v>1</v>
      </c>
      <c r="V103" s="4">
        <v>119675.770891302</v>
      </c>
      <c r="W103" s="2">
        <v>3.2830101181256328</v>
      </c>
      <c r="X103" s="2">
        <v>-6.8481701486075977E-2</v>
      </c>
      <c r="Y103" s="2">
        <v>0.44601458281633738</v>
      </c>
      <c r="Z103" s="2">
        <v>0.80262267481485794</v>
      </c>
      <c r="AA103" s="2">
        <v>0.12666421303996461</v>
      </c>
      <c r="AB103" s="1" t="str">
        <f t="shared" si="3"/>
        <v>Expansão</v>
      </c>
      <c r="AC103" s="74" t="str">
        <f t="shared" si="5"/>
        <v>Validar</v>
      </c>
    </row>
    <row r="104" spans="1:29" x14ac:dyDescent="0.25">
      <c r="A104" s="1">
        <v>421400</v>
      </c>
      <c r="B104" s="1" t="s">
        <v>135</v>
      </c>
      <c r="C104" s="1" t="s">
        <v>33</v>
      </c>
      <c r="D104" s="1">
        <v>0</v>
      </c>
      <c r="E104" s="1">
        <f>COUNTIFS('Contratos assinados '!F:F,'Direcional Expansão'!B104,'Contratos assinados '!J:J, "Assinado por ambos")</f>
        <v>0</v>
      </c>
      <c r="F104" s="1">
        <f>COUNTIFS('Contratos assinados '!F:F,'Direcional Expansão'!B104,'Contratos assinados '!J:J,"Aquisição")</f>
        <v>0</v>
      </c>
      <c r="G104" s="1">
        <f>COUNTIFS('Contratos assinados '!F:F,'Direcional Expansão'!B104,'Contratos assinados '!J:J,"Ampliação")</f>
        <v>0</v>
      </c>
      <c r="H104" s="1">
        <f>COUNTIFS('Contratos assinados '!F:F,'Direcional Expansão'!B104,'Contratos assinados '!J:J,"Assinado por proprietário")</f>
        <v>0</v>
      </c>
      <c r="I104" s="1">
        <f t="shared" si="4"/>
        <v>0</v>
      </c>
      <c r="J104" s="3" t="str">
        <f>IF(D104=0, "-", COUNTIFS('Base Lojas'!B:B, A104, 'Base Lojas'!I:I, "&gt;500000")/D104)</f>
        <v>-</v>
      </c>
      <c r="K104" s="4" t="s">
        <v>35</v>
      </c>
      <c r="L104" s="3">
        <v>0</v>
      </c>
      <c r="M104" s="13">
        <v>3468829.007032007</v>
      </c>
      <c r="N104" s="5">
        <v>20010</v>
      </c>
      <c r="O104" s="5" t="str">
        <f>_xlfn.XLOOKUP(A104,Cidades!A:A,Cidades!D:D)</f>
        <v>Entre 20k e 30k</v>
      </c>
      <c r="P104" s="5" t="str">
        <f>_xlfn.XLOOKUP(A104,'[1]1° RAIZ'!$A:$A,'[1]1° RAIZ'!$AH:$AH)</f>
        <v>Ibirama - Presidente Getúlio</v>
      </c>
      <c r="Q104" s="5" t="str">
        <f>_xlfn.XLOOKUP(A104,'[1]1° RAIZ'!$A:$A,'[1]1° RAIZ'!$AE:$AE)</f>
        <v>Blumenau</v>
      </c>
      <c r="R104" s="3">
        <v>2.301555318498538E-4</v>
      </c>
      <c r="S104" s="3">
        <v>2.3665098745284219E-2</v>
      </c>
      <c r="T104" s="6">
        <v>12</v>
      </c>
      <c r="U104" s="6">
        <v>1</v>
      </c>
      <c r="V104" s="4">
        <v>50980.111101680501</v>
      </c>
      <c r="W104" s="2">
        <v>4.6734906051345719</v>
      </c>
      <c r="X104" s="2">
        <v>0.18963306113390421</v>
      </c>
      <c r="Y104" s="2">
        <v>0.96477298299279435</v>
      </c>
      <c r="Z104" s="2">
        <v>-0.81839345794504204</v>
      </c>
      <c r="AA104" s="2">
        <v>0.12619888533358589</v>
      </c>
      <c r="AB104" s="1" t="str">
        <f t="shared" si="3"/>
        <v>Expansão</v>
      </c>
      <c r="AC104" s="74" t="str">
        <f t="shared" si="5"/>
        <v>Validar</v>
      </c>
    </row>
    <row r="105" spans="1:29" x14ac:dyDescent="0.25">
      <c r="A105" s="1">
        <v>410640</v>
      </c>
      <c r="B105" s="1" t="s">
        <v>136</v>
      </c>
      <c r="C105" s="1" t="s">
        <v>31</v>
      </c>
      <c r="D105" s="1">
        <v>1</v>
      </c>
      <c r="E105" s="1">
        <f>COUNTIFS('Contratos assinados '!F:F,'Direcional Expansão'!B105,'Contratos assinados '!J:J, "Assinado por ambos")</f>
        <v>0</v>
      </c>
      <c r="F105" s="1">
        <f>COUNTIFS('Contratos assinados '!F:F,'Direcional Expansão'!B105,'Contratos assinados '!J:J,"Aquisição")</f>
        <v>0</v>
      </c>
      <c r="G105" s="1">
        <f>COUNTIFS('Contratos assinados '!F:F,'Direcional Expansão'!B105,'Contratos assinados '!J:J,"Ampliação")</f>
        <v>0</v>
      </c>
      <c r="H105" s="1">
        <f>COUNTIFS('Contratos assinados '!F:F,'Direcional Expansão'!B105,'Contratos assinados '!J:J,"Assinado por proprietário")</f>
        <v>0</v>
      </c>
      <c r="I105" s="1">
        <f t="shared" si="4"/>
        <v>0</v>
      </c>
      <c r="J105" s="3">
        <f>IF(D105=0, "-", COUNTIFS('Base Lojas'!B:B, A105, 'Base Lojas'!I:I, "&gt;500000")/D105)</f>
        <v>1</v>
      </c>
      <c r="K105" s="4">
        <v>686404.46</v>
      </c>
      <c r="L105" s="3">
        <v>0.10200869459861341</v>
      </c>
      <c r="M105" s="13">
        <v>6728881.9124769969</v>
      </c>
      <c r="N105" s="5">
        <v>45206</v>
      </c>
      <c r="O105" s="5" t="str">
        <f>_xlfn.XLOOKUP(A105,Cidades!A:A,Cidades!D:D)</f>
        <v>Entre 30k e 50k</v>
      </c>
      <c r="P105" s="5" t="str">
        <f>_xlfn.XLOOKUP(A105,'[1]1° RAIZ'!$A:$A,'[1]1° RAIZ'!$AH:$AH)</f>
        <v>Cornélio Procópio – Bandeirantes</v>
      </c>
      <c r="Q105" s="5" t="str">
        <f>_xlfn.XLOOKUP(A105,'[1]1° RAIZ'!$A:$A,'[1]1° RAIZ'!$AE:$AE)</f>
        <v>Londrina</v>
      </c>
      <c r="R105" s="3">
        <v>-2.8667108899822491E-5</v>
      </c>
      <c r="S105" s="3">
        <v>3.4513196217114128E-3</v>
      </c>
      <c r="T105" s="6">
        <v>18</v>
      </c>
      <c r="U105" s="6">
        <v>1</v>
      </c>
      <c r="V105" s="4">
        <v>44647.618303406598</v>
      </c>
      <c r="W105" s="2">
        <v>4.0122746057831824</v>
      </c>
      <c r="X105" s="2">
        <v>0.25824001098494948</v>
      </c>
      <c r="Y105" s="2">
        <v>8.1982214164393566E-2</v>
      </c>
      <c r="Z105" s="2">
        <v>6.6080924111217767E-3</v>
      </c>
      <c r="AA105" s="2">
        <v>0.1225340562065637</v>
      </c>
      <c r="AB105" s="1" t="str">
        <f t="shared" si="3"/>
        <v>Expansão</v>
      </c>
      <c r="AC105" s="74" t="str">
        <f t="shared" si="5"/>
        <v>Validar</v>
      </c>
    </row>
    <row r="106" spans="1:29" x14ac:dyDescent="0.25">
      <c r="A106" s="1">
        <v>420850</v>
      </c>
      <c r="B106" s="1" t="s">
        <v>137</v>
      </c>
      <c r="C106" s="1" t="s">
        <v>33</v>
      </c>
      <c r="D106" s="1">
        <v>0</v>
      </c>
      <c r="E106" s="1">
        <f>COUNTIFS('Contratos assinados '!F:F,'Direcional Expansão'!B106,'Contratos assinados '!J:J, "Assinado por ambos")</f>
        <v>0</v>
      </c>
      <c r="F106" s="1">
        <f>COUNTIFS('Contratos assinados '!F:F,'Direcional Expansão'!B106,'Contratos assinados '!J:J,"Aquisição")</f>
        <v>0</v>
      </c>
      <c r="G106" s="1">
        <f>COUNTIFS('Contratos assinados '!F:F,'Direcional Expansão'!B106,'Contratos assinados '!J:J,"Ampliação")</f>
        <v>0</v>
      </c>
      <c r="H106" s="1">
        <f>COUNTIFS('Contratos assinados '!F:F,'Direcional Expansão'!B106,'Contratos assinados '!J:J,"Assinado por proprietário")</f>
        <v>0</v>
      </c>
      <c r="I106" s="1">
        <f t="shared" si="4"/>
        <v>0</v>
      </c>
      <c r="J106" s="3" t="str">
        <f>IF(D106=0, "-", COUNTIFS('Base Lojas'!B:B, A106, 'Base Lojas'!I:I, "&gt;500000")/D106)</f>
        <v>-</v>
      </c>
      <c r="K106" s="4" t="s">
        <v>35</v>
      </c>
      <c r="L106" s="3">
        <v>0</v>
      </c>
      <c r="M106" s="13">
        <v>4636897.9460105533</v>
      </c>
      <c r="N106" s="5">
        <v>26525</v>
      </c>
      <c r="O106" s="5" t="str">
        <f>_xlfn.XLOOKUP(A106,Cidades!A:A,Cidades!D:D)</f>
        <v>Entre 20k e 30k</v>
      </c>
      <c r="P106" s="5" t="str">
        <f>_xlfn.XLOOKUP(A106,'[1]1° RAIZ'!$A:$A,'[1]1° RAIZ'!$AH:$AH)</f>
        <v>Ituporanga</v>
      </c>
      <c r="Q106" s="5" t="str">
        <f>_xlfn.XLOOKUP(A106,'[1]1° RAIZ'!$A:$A,'[1]1° RAIZ'!$AE:$AE)</f>
        <v>Blumenau</v>
      </c>
      <c r="R106" s="3">
        <v>1.359317239077895E-4</v>
      </c>
      <c r="S106" s="3">
        <v>1.6513956152129469E-2</v>
      </c>
      <c r="T106" s="6">
        <v>20</v>
      </c>
      <c r="U106" s="6">
        <v>1</v>
      </c>
      <c r="V106" s="4">
        <v>55182.748981087097</v>
      </c>
      <c r="W106" s="2">
        <v>4.2697160092679649</v>
      </c>
      <c r="X106" s="2">
        <v>0.22739390216640701</v>
      </c>
      <c r="Y106" s="2">
        <v>0.57000236194387643</v>
      </c>
      <c r="Z106" s="2">
        <v>-0.54207804079256172</v>
      </c>
      <c r="AA106" s="2">
        <v>0.11700262878739839</v>
      </c>
      <c r="AB106" s="1" t="str">
        <f t="shared" si="3"/>
        <v>Expansão</v>
      </c>
      <c r="AC106" s="74" t="str">
        <f t="shared" si="5"/>
        <v>Oportunidade</v>
      </c>
    </row>
    <row r="107" spans="1:29" x14ac:dyDescent="0.25">
      <c r="A107" s="1">
        <v>420450</v>
      </c>
      <c r="B107" s="1" t="s">
        <v>138</v>
      </c>
      <c r="C107" s="1" t="s">
        <v>33</v>
      </c>
      <c r="D107" s="1">
        <v>0</v>
      </c>
      <c r="E107" s="1">
        <f>COUNTIFS('Contratos assinados '!F:F,'Direcional Expansão'!B107,'Contratos assinados '!J:J, "Assinado por ambos")</f>
        <v>0</v>
      </c>
      <c r="F107" s="1">
        <f>COUNTIFS('Contratos assinados '!F:F,'Direcional Expansão'!B107,'Contratos assinados '!J:J,"Aquisição")</f>
        <v>0</v>
      </c>
      <c r="G107" s="1">
        <f>COUNTIFS('Contratos assinados '!F:F,'Direcional Expansão'!B107,'Contratos assinados '!J:J,"Ampliação")</f>
        <v>0</v>
      </c>
      <c r="H107" s="1">
        <f>COUNTIFS('Contratos assinados '!F:F,'Direcional Expansão'!B107,'Contratos assinados '!J:J,"Assinado por proprietário")</f>
        <v>0</v>
      </c>
      <c r="I107" s="1">
        <f t="shared" si="4"/>
        <v>0</v>
      </c>
      <c r="J107" s="3" t="str">
        <f>IF(D107=0, "-", COUNTIFS('Base Lojas'!B:B, A107, 'Base Lojas'!I:I, "&gt;500000")/D107)</f>
        <v>-</v>
      </c>
      <c r="K107" s="4" t="s">
        <v>35</v>
      </c>
      <c r="L107" s="3">
        <v>0</v>
      </c>
      <c r="M107" s="13">
        <v>2208304.3532238668</v>
      </c>
      <c r="N107" s="5">
        <v>15034</v>
      </c>
      <c r="O107" s="5" t="str">
        <f>_xlfn.XLOOKUP(A107,Cidades!A:A,Cidades!D:D)</f>
        <v>Entre 10k e 20k</v>
      </c>
      <c r="P107" s="5" t="str">
        <f>_xlfn.XLOOKUP(A107,'[1]1° RAIZ'!$A:$A,'[1]1° RAIZ'!$AH:$AH)</f>
        <v>Joinville</v>
      </c>
      <c r="Q107" s="5" t="str">
        <f>_xlfn.XLOOKUP(A107,'[1]1° RAIZ'!$A:$A,'[1]1° RAIZ'!$AE:$AE)</f>
        <v>Joinville</v>
      </c>
      <c r="R107" s="3">
        <v>6.3187005386513558E-5</v>
      </c>
      <c r="S107" s="3">
        <v>8.5565552868276384E-3</v>
      </c>
      <c r="T107" s="6">
        <v>7</v>
      </c>
      <c r="U107" s="6">
        <v>1</v>
      </c>
      <c r="V107" s="4">
        <v>56074.8735424111</v>
      </c>
      <c r="W107" s="2">
        <v>4.8209872619055929</v>
      </c>
      <c r="X107" s="2">
        <v>0.1099759678148416</v>
      </c>
      <c r="Y107" s="2">
        <v>0.72626402895820608</v>
      </c>
      <c r="Z107" s="2">
        <v>-0.35172330319497408</v>
      </c>
      <c r="AA107" s="2">
        <v>0.111220444462879</v>
      </c>
      <c r="AB107" s="1" t="str">
        <f t="shared" si="3"/>
        <v>Expansão</v>
      </c>
      <c r="AC107" s="74" t="str">
        <f t="shared" si="5"/>
        <v>Validar</v>
      </c>
    </row>
    <row r="108" spans="1:29" x14ac:dyDescent="0.25">
      <c r="A108" s="1">
        <v>411770</v>
      </c>
      <c r="B108" s="1" t="s">
        <v>139</v>
      </c>
      <c r="C108" s="1" t="s">
        <v>31</v>
      </c>
      <c r="D108" s="1">
        <v>1</v>
      </c>
      <c r="E108" s="1">
        <f>COUNTIFS('Contratos assinados '!F:F,'Direcional Expansão'!B108,'Contratos assinados '!J:J, "Assinado por ambos")</f>
        <v>0</v>
      </c>
      <c r="F108" s="1">
        <f>COUNTIFS('Contratos assinados '!F:F,'Direcional Expansão'!B108,'Contratos assinados '!J:J,"Aquisição")</f>
        <v>0</v>
      </c>
      <c r="G108" s="1">
        <f>COUNTIFS('Contratos assinados '!F:F,'Direcional Expansão'!B108,'Contratos assinados '!J:J,"Ampliação")</f>
        <v>0</v>
      </c>
      <c r="H108" s="1">
        <f>COUNTIFS('Contratos assinados '!F:F,'Direcional Expansão'!B108,'Contratos assinados '!J:J,"Assinado por proprietário")</f>
        <v>0</v>
      </c>
      <c r="I108" s="1">
        <f t="shared" si="4"/>
        <v>0</v>
      </c>
      <c r="J108" s="3">
        <f>IF(D108=0, "-", COUNTIFS('Base Lojas'!B:B, A108, 'Base Lojas'!I:I, "&gt;500000")/D108)</f>
        <v>1</v>
      </c>
      <c r="K108" s="4">
        <v>624895.97</v>
      </c>
      <c r="L108" s="3">
        <v>0.13929260012082931</v>
      </c>
      <c r="M108" s="13">
        <v>4486210.8213784089</v>
      </c>
      <c r="N108" s="5">
        <v>33855</v>
      </c>
      <c r="O108" s="5" t="str">
        <f>_xlfn.XLOOKUP(A108,Cidades!A:A,Cidades!D:D)</f>
        <v>Entre 30k e 50k</v>
      </c>
      <c r="P108" s="5" t="str">
        <f>_xlfn.XLOOKUP(A108,'[1]1° RAIZ'!$A:$A,'[1]1° RAIZ'!$AH:$AH)</f>
        <v>Ponta Grossa</v>
      </c>
      <c r="Q108" s="5" t="str">
        <f>_xlfn.XLOOKUP(A108,'[1]1° RAIZ'!$A:$A,'[1]1° RAIZ'!$AE:$AE)</f>
        <v>Ponta Grossa</v>
      </c>
      <c r="R108" s="3">
        <v>4.042931897499935E-5</v>
      </c>
      <c r="S108" s="3">
        <v>9.764700258377168E-3</v>
      </c>
      <c r="T108" s="6">
        <v>11</v>
      </c>
      <c r="U108" s="6">
        <v>1</v>
      </c>
      <c r="V108" s="4">
        <v>52895.820572647499</v>
      </c>
      <c r="W108" s="2">
        <v>3.734594105597727</v>
      </c>
      <c r="X108" s="2">
        <v>0.1177949519582966</v>
      </c>
      <c r="Y108" s="2">
        <v>0.26787112269621932</v>
      </c>
      <c r="Z108" s="2">
        <v>9.2960887943342105E-2</v>
      </c>
      <c r="AA108" s="2">
        <v>9.9336382107484966E-2</v>
      </c>
      <c r="AB108" s="1" t="str">
        <f t="shared" si="3"/>
        <v>Expansão</v>
      </c>
      <c r="AC108" s="74" t="str">
        <f t="shared" si="5"/>
        <v>Validar</v>
      </c>
    </row>
    <row r="109" spans="1:29" x14ac:dyDescent="0.25">
      <c r="A109" s="1">
        <v>412090</v>
      </c>
      <c r="B109" s="1" t="s">
        <v>140</v>
      </c>
      <c r="C109" s="1" t="s">
        <v>31</v>
      </c>
      <c r="D109" s="1">
        <v>1</v>
      </c>
      <c r="E109" s="1">
        <f>COUNTIFS('Contratos assinados '!F:F,'Direcional Expansão'!B109,'Contratos assinados '!J:J, "Assinado por ambos")</f>
        <v>1</v>
      </c>
      <c r="F109" s="1">
        <f>COUNTIFS('Contratos assinados '!F:F,'Direcional Expansão'!B109,'Contratos assinados '!J:J,"Aquisição")</f>
        <v>0</v>
      </c>
      <c r="G109" s="1">
        <f>COUNTIFS('Contratos assinados '!F:F,'Direcional Expansão'!B109,'Contratos assinados '!J:J,"Ampliação")</f>
        <v>0</v>
      </c>
      <c r="H109" s="1">
        <f>COUNTIFS('Contratos assinados '!F:F,'Direcional Expansão'!B109,'Contratos assinados '!J:J,"Assinado por proprietário")</f>
        <v>0</v>
      </c>
      <c r="I109" s="1">
        <f t="shared" si="4"/>
        <v>1</v>
      </c>
      <c r="J109" s="3">
        <f>IF(D109=0, "-", COUNTIFS('Base Lojas'!B:B, A109, 'Base Lojas'!I:I, "&gt;500000")/D109)</f>
        <v>1</v>
      </c>
      <c r="K109" s="4">
        <v>941196.51</v>
      </c>
      <c r="L109" s="3">
        <v>0.25602770387865881</v>
      </c>
      <c r="M109" s="13">
        <v>3676151.0404595449</v>
      </c>
      <c r="N109" s="5">
        <v>30738</v>
      </c>
      <c r="O109" s="5" t="str">
        <f>_xlfn.XLOOKUP(A109,Cidades!A:A,Cidades!D:D)</f>
        <v>Entre 30k e 50k</v>
      </c>
      <c r="P109" s="5" t="str">
        <f>_xlfn.XLOOKUP(A109,'[1]1° RAIZ'!$A:$A,'[1]1° RAIZ'!$AH:$AH)</f>
        <v>Laranjeiras do Sul - Quedas do Iguaçu</v>
      </c>
      <c r="Q109" s="5" t="str">
        <f>_xlfn.XLOOKUP(A109,'[1]1° RAIZ'!$A:$A,'[1]1° RAIZ'!$AE:$AE)</f>
        <v>Cascavel</v>
      </c>
      <c r="R109" s="3">
        <v>3.8391840786067277E-6</v>
      </c>
      <c r="S109" s="3">
        <v>7.8243188440363376E-3</v>
      </c>
      <c r="T109" s="6">
        <v>15</v>
      </c>
      <c r="U109" s="6">
        <v>1</v>
      </c>
      <c r="V109" s="4">
        <v>52521.460228139302</v>
      </c>
      <c r="W109" s="2">
        <v>3.0887571792830499</v>
      </c>
      <c r="X109" s="2">
        <v>6.092849780461608E-2</v>
      </c>
      <c r="Y109" s="2">
        <v>1.323995037695983E-2</v>
      </c>
      <c r="Z109" s="2">
        <v>0.54518882863181883</v>
      </c>
      <c r="AA109" s="2">
        <v>9.0094620938119541E-2</v>
      </c>
      <c r="AB109" s="1" t="str">
        <f t="shared" si="3"/>
        <v>Expansão</v>
      </c>
      <c r="AC109" s="74" t="str">
        <f t="shared" si="5"/>
        <v>Validar</v>
      </c>
    </row>
    <row r="110" spans="1:29" x14ac:dyDescent="0.25">
      <c r="A110" s="1">
        <v>411180</v>
      </c>
      <c r="B110" s="1" t="s">
        <v>141</v>
      </c>
      <c r="C110" s="1" t="s">
        <v>31</v>
      </c>
      <c r="D110" s="1">
        <v>1</v>
      </c>
      <c r="E110" s="1">
        <f>COUNTIFS('Contratos assinados '!F:F,'Direcional Expansão'!B110,'Contratos assinados '!J:J, "Assinado por ambos")</f>
        <v>0</v>
      </c>
      <c r="F110" s="1">
        <f>COUNTIFS('Contratos assinados '!F:F,'Direcional Expansão'!B110,'Contratos assinados '!J:J,"Aquisição")</f>
        <v>0</v>
      </c>
      <c r="G110" s="1">
        <f>COUNTIFS('Contratos assinados '!F:F,'Direcional Expansão'!B110,'Contratos assinados '!J:J,"Ampliação")</f>
        <v>0</v>
      </c>
      <c r="H110" s="1">
        <f>COUNTIFS('Contratos assinados '!F:F,'Direcional Expansão'!B110,'Contratos assinados '!J:J,"Assinado por proprietário")</f>
        <v>0</v>
      </c>
      <c r="I110" s="1">
        <f t="shared" si="4"/>
        <v>0</v>
      </c>
      <c r="J110" s="3">
        <f>IF(D110=0, "-", COUNTIFS('Base Lojas'!B:B, A110, 'Base Lojas'!G:G, "&gt;500000")/D110)</f>
        <v>0</v>
      </c>
      <c r="K110" s="4">
        <v>365776.31</v>
      </c>
      <c r="L110" s="3">
        <v>7.0074472934753967E-2</v>
      </c>
      <c r="M110" s="13">
        <v>5219822.4928580299</v>
      </c>
      <c r="N110" s="5">
        <v>40375</v>
      </c>
      <c r="O110" s="5" t="str">
        <f>_xlfn.XLOOKUP(A110,Cidades!A:A,Cidades!D:D)</f>
        <v>Entre 30k e 50k</v>
      </c>
      <c r="P110" s="5" t="str">
        <f>_xlfn.XLOOKUP(A110,'[1]1° RAIZ'!$A:$A,'[1]1° RAIZ'!$AH:$AH)</f>
        <v>Santo Antônio da Platina</v>
      </c>
      <c r="Q110" s="5" t="str">
        <f>_xlfn.XLOOKUP(A110,'[1]1° RAIZ'!$A:$A,'[1]1° RAIZ'!$AE:$AE)</f>
        <v>Londrina</v>
      </c>
      <c r="R110" s="3">
        <v>2.4851874879430189E-5</v>
      </c>
      <c r="S110" s="3">
        <v>7.9644939450529417E-3</v>
      </c>
      <c r="T110" s="6">
        <v>22</v>
      </c>
      <c r="U110" s="6">
        <v>1</v>
      </c>
      <c r="V110" s="4">
        <v>43336.5634374765</v>
      </c>
      <c r="W110" s="2">
        <v>3.9143833801419232</v>
      </c>
      <c r="X110" s="2">
        <v>0.24227564747361091</v>
      </c>
      <c r="Y110" s="2">
        <v>0.1017641559766144</v>
      </c>
      <c r="Z110" s="2">
        <v>-0.2485956265507345</v>
      </c>
      <c r="AA110" s="2">
        <v>8.9447606940495208E-2</v>
      </c>
      <c r="AB110" s="1" t="str">
        <f t="shared" si="3"/>
        <v>Performance</v>
      </c>
      <c r="AC110" s="74" t="str">
        <f t="shared" si="5"/>
        <v>Validar</v>
      </c>
    </row>
    <row r="111" spans="1:29" x14ac:dyDescent="0.25">
      <c r="A111" s="1">
        <v>421360</v>
      </c>
      <c r="B111" s="1" t="s">
        <v>142</v>
      </c>
      <c r="C111" s="1" t="s">
        <v>33</v>
      </c>
      <c r="D111" s="1">
        <v>1</v>
      </c>
      <c r="E111" s="1">
        <f>COUNTIFS('Contratos assinados '!F:F,'Direcional Expansão'!B111,'Contratos assinados '!J:J, "Assinado por ambos")</f>
        <v>0</v>
      </c>
      <c r="F111" s="1">
        <f>COUNTIFS('Contratos assinados '!F:F,'Direcional Expansão'!B111,'Contratos assinados '!J:J,"Aquisição")</f>
        <v>0</v>
      </c>
      <c r="G111" s="1">
        <f>COUNTIFS('Contratos assinados '!F:F,'Direcional Expansão'!B111,'Contratos assinados '!J:J,"Ampliação")</f>
        <v>0</v>
      </c>
      <c r="H111" s="1">
        <f>COUNTIFS('Contratos assinados '!F:F,'Direcional Expansão'!B111,'Contratos assinados '!J:J,"Assinado por proprietário")</f>
        <v>0</v>
      </c>
      <c r="I111" s="1">
        <f t="shared" si="4"/>
        <v>0</v>
      </c>
      <c r="J111" s="3">
        <f>IF(D111=0, "-", COUNTIFS('Base Lojas'!B:B, A111, 'Base Lojas'!G:G, "&gt;500000")/D111)</f>
        <v>0</v>
      </c>
      <c r="K111" s="4">
        <v>345712.32</v>
      </c>
      <c r="L111" s="3">
        <v>6.281268949948339E-2</v>
      </c>
      <c r="M111" s="13">
        <v>5503861.1267050328</v>
      </c>
      <c r="N111" s="5">
        <v>32970</v>
      </c>
      <c r="O111" s="5" t="str">
        <f>_xlfn.XLOOKUP(A111,Cidades!A:A,Cidades!D:D)</f>
        <v>Entre 30k e 50k</v>
      </c>
      <c r="P111" s="5" t="str">
        <f>_xlfn.XLOOKUP(A111,'[1]1° RAIZ'!$A:$A,'[1]1° RAIZ'!$AH:$AH)</f>
        <v>Mafra</v>
      </c>
      <c r="Q111" s="5" t="str">
        <f>_xlfn.XLOOKUP(A111,'[1]1° RAIZ'!$A:$A,'[1]1° RAIZ'!$AE:$AE)</f>
        <v>Joinville</v>
      </c>
      <c r="R111" s="3">
        <v>-1.219089037135746E-5</v>
      </c>
      <c r="S111" s="3">
        <v>3.7684673282758489E-3</v>
      </c>
      <c r="T111" s="6">
        <v>14</v>
      </c>
      <c r="U111" s="6">
        <v>1</v>
      </c>
      <c r="V111" s="4">
        <v>38318.413946211898</v>
      </c>
      <c r="W111" s="2">
        <v>4.3602996683509678</v>
      </c>
      <c r="X111" s="2">
        <v>0.207501393256149</v>
      </c>
      <c r="Y111" s="2">
        <v>0.1977634584764715</v>
      </c>
      <c r="Z111" s="2">
        <v>-0.25861787195529151</v>
      </c>
      <c r="AA111" s="2">
        <v>8.7311843374467304E-2</v>
      </c>
      <c r="AB111" s="1" t="str">
        <f t="shared" si="3"/>
        <v>Performance</v>
      </c>
      <c r="AC111" s="74" t="str">
        <f t="shared" si="5"/>
        <v>Validar</v>
      </c>
    </row>
    <row r="112" spans="1:29" x14ac:dyDescent="0.25">
      <c r="A112" s="1">
        <v>410465</v>
      </c>
      <c r="B112" s="1" t="s">
        <v>143</v>
      </c>
      <c r="C112" s="1" t="s">
        <v>31</v>
      </c>
      <c r="D112" s="1">
        <v>0</v>
      </c>
      <c r="E112" s="1">
        <f>COUNTIFS('Contratos assinados '!F:F,'Direcional Expansão'!B112,'Contratos assinados '!J:J, "Assinado por ambos")</f>
        <v>0</v>
      </c>
      <c r="F112" s="1">
        <f>COUNTIFS('Contratos assinados '!F:F,'Direcional Expansão'!B112,'Contratos assinados '!J:J,"Aquisição")</f>
        <v>0</v>
      </c>
      <c r="G112" s="1">
        <f>COUNTIFS('Contratos assinados '!F:F,'Direcional Expansão'!B112,'Contratos assinados '!J:J,"Ampliação")</f>
        <v>0</v>
      </c>
      <c r="H112" s="1">
        <f>COUNTIFS('Contratos assinados '!F:F,'Direcional Expansão'!B112,'Contratos assinados '!J:J,"Assinado por proprietário")</f>
        <v>0</v>
      </c>
      <c r="I112" s="1">
        <f t="shared" si="4"/>
        <v>0</v>
      </c>
      <c r="J112" s="3" t="str">
        <f>IF(D112=0, "-", COUNTIFS('Base Lojas'!B:B, A112, 'Base Lojas'!I:I, "&gt;500000")/D112)</f>
        <v>-</v>
      </c>
      <c r="K112" s="4" t="s">
        <v>35</v>
      </c>
      <c r="L112" s="3">
        <v>0</v>
      </c>
      <c r="M112" s="13">
        <v>3211714.2949181721</v>
      </c>
      <c r="N112" s="5">
        <v>23283</v>
      </c>
      <c r="O112" s="5" t="str">
        <f>_xlfn.XLOOKUP(A112,Cidades!A:A,Cidades!D:D)</f>
        <v>Entre 20k e 30k</v>
      </c>
      <c r="P112" s="5" t="str">
        <f>_xlfn.XLOOKUP(A112,'[1]1° RAIZ'!$A:$A,'[1]1° RAIZ'!$AH:$AH)</f>
        <v>Ponta Grossa</v>
      </c>
      <c r="Q112" s="5" t="str">
        <f>_xlfn.XLOOKUP(A112,'[1]1° RAIZ'!$A:$A,'[1]1° RAIZ'!$AE:$AE)</f>
        <v>Ponta Grossa</v>
      </c>
      <c r="R112" s="3">
        <v>1.5060339450927E-4</v>
      </c>
      <c r="S112" s="3">
        <v>1.9869483967102749E-2</v>
      </c>
      <c r="T112" s="6">
        <v>9</v>
      </c>
      <c r="U112" s="6">
        <v>1</v>
      </c>
      <c r="V112" s="4">
        <v>72936.73671266</v>
      </c>
      <c r="W112" s="2">
        <v>3.8330794809812119</v>
      </c>
      <c r="X112" s="2">
        <v>6.1266973420965029E-2</v>
      </c>
      <c r="Y112" s="2">
        <v>0.61476354928183408</v>
      </c>
      <c r="Z112" s="2">
        <v>-0.31475009336466298</v>
      </c>
      <c r="AA112" s="2">
        <v>7.8647969517070648E-2</v>
      </c>
      <c r="AB112" s="1" t="str">
        <f t="shared" si="3"/>
        <v>Expansão</v>
      </c>
      <c r="AC112" s="74" t="str">
        <f t="shared" si="5"/>
        <v>Validar</v>
      </c>
    </row>
    <row r="113" spans="1:29" x14ac:dyDescent="0.25">
      <c r="A113" s="1">
        <v>421170</v>
      </c>
      <c r="B113" s="1" t="s">
        <v>144</v>
      </c>
      <c r="C113" s="1" t="s">
        <v>33</v>
      </c>
      <c r="D113" s="1">
        <v>0</v>
      </c>
      <c r="E113" s="1">
        <f>COUNTIFS('Contratos assinados '!F:F,'Direcional Expansão'!B113,'Contratos assinados '!J:J, "Assinado por ambos")</f>
        <v>0</v>
      </c>
      <c r="F113" s="1">
        <f>COUNTIFS('Contratos assinados '!F:F,'Direcional Expansão'!B113,'Contratos assinados '!J:J,"Aquisição")</f>
        <v>0</v>
      </c>
      <c r="G113" s="1">
        <f>COUNTIFS('Contratos assinados '!F:F,'Direcional Expansão'!B113,'Contratos assinados '!J:J,"Ampliação")</f>
        <v>0</v>
      </c>
      <c r="H113" s="1">
        <f>COUNTIFS('Contratos assinados '!F:F,'Direcional Expansão'!B113,'Contratos assinados '!J:J,"Assinado por proprietário")</f>
        <v>0</v>
      </c>
      <c r="I113" s="1">
        <f t="shared" si="4"/>
        <v>0</v>
      </c>
      <c r="J113" s="3" t="str">
        <f>IF(D113=0, "-", COUNTIFS('Base Lojas'!B:B, A113, 'Base Lojas'!I:I, "&gt;500000")/D113)</f>
        <v>-</v>
      </c>
      <c r="K113" s="4" t="s">
        <v>35</v>
      </c>
      <c r="L113" s="3">
        <v>0</v>
      </c>
      <c r="M113" s="13">
        <v>4023390.9409829341</v>
      </c>
      <c r="N113" s="5">
        <v>23661</v>
      </c>
      <c r="O113" s="5" t="str">
        <f>_xlfn.XLOOKUP(A113,Cidades!A:A,Cidades!D:D)</f>
        <v>Entre 20k e 30k</v>
      </c>
      <c r="P113" s="5" t="str">
        <f>_xlfn.XLOOKUP(A113,'[1]1° RAIZ'!$A:$A,'[1]1° RAIZ'!$AH:$AH)</f>
        <v>Criciúma</v>
      </c>
      <c r="Q113" s="5" t="str">
        <f>_xlfn.XLOOKUP(A113,'[1]1° RAIZ'!$A:$A,'[1]1° RAIZ'!$AE:$AE)</f>
        <v>Criciúma</v>
      </c>
      <c r="R113" s="3">
        <v>7.7739749691871918E-5</v>
      </c>
      <c r="S113" s="3">
        <v>1.236838014398201E-2</v>
      </c>
      <c r="T113" s="6">
        <v>13</v>
      </c>
      <c r="U113" s="6">
        <v>1</v>
      </c>
      <c r="V113" s="4">
        <v>54261.799302265099</v>
      </c>
      <c r="W113" s="2">
        <v>4.2662300204895187</v>
      </c>
      <c r="X113" s="2">
        <v>0.14434294431156211</v>
      </c>
      <c r="Y113" s="2">
        <v>0.45775924414892921</v>
      </c>
      <c r="Z113" s="2">
        <v>-0.43252112688996891</v>
      </c>
      <c r="AA113" s="2">
        <v>7.7984120021384426E-2</v>
      </c>
      <c r="AB113" s="1" t="str">
        <f t="shared" si="3"/>
        <v>Expansão</v>
      </c>
      <c r="AC113" s="74" t="str">
        <f t="shared" si="5"/>
        <v>Validar</v>
      </c>
    </row>
    <row r="114" spans="1:29" x14ac:dyDescent="0.25">
      <c r="A114" s="1">
        <v>421900</v>
      </c>
      <c r="B114" s="1" t="s">
        <v>145</v>
      </c>
      <c r="C114" s="1" t="s">
        <v>33</v>
      </c>
      <c r="D114" s="1">
        <v>0</v>
      </c>
      <c r="E114" s="1">
        <f>COUNTIFS('Contratos assinados '!F:F,'Direcional Expansão'!B114,'Contratos assinados '!J:J, "Assinado por ambos")</f>
        <v>0</v>
      </c>
      <c r="F114" s="1">
        <f>COUNTIFS('Contratos assinados '!F:F,'Direcional Expansão'!B114,'Contratos assinados '!J:J,"Aquisição")</f>
        <v>0</v>
      </c>
      <c r="G114" s="1">
        <f>COUNTIFS('Contratos assinados '!F:F,'Direcional Expansão'!B114,'Contratos assinados '!J:J,"Ampliação")</f>
        <v>0</v>
      </c>
      <c r="H114" s="1">
        <f>COUNTIFS('Contratos assinados '!F:F,'Direcional Expansão'!B114,'Contratos assinados '!J:J,"Assinado por proprietário")</f>
        <v>0</v>
      </c>
      <c r="I114" s="1">
        <f t="shared" si="4"/>
        <v>0</v>
      </c>
      <c r="J114" s="3" t="str">
        <f>IF(D114=0, "-", COUNTIFS('Base Lojas'!B:B, A114, 'Base Lojas'!I:I, "&gt;500000")/D114)</f>
        <v>-</v>
      </c>
      <c r="K114" s="4" t="s">
        <v>35</v>
      </c>
      <c r="L114" s="3">
        <v>0</v>
      </c>
      <c r="M114" s="13">
        <v>3443062.2919882978</v>
      </c>
      <c r="N114" s="5">
        <v>20919</v>
      </c>
      <c r="O114" s="5" t="str">
        <f>_xlfn.XLOOKUP(A114,Cidades!A:A,Cidades!D:D)</f>
        <v>Entre 20k e 30k</v>
      </c>
      <c r="P114" s="5" t="str">
        <f>_xlfn.XLOOKUP(A114,'[1]1° RAIZ'!$A:$A,'[1]1° RAIZ'!$AH:$AH)</f>
        <v>Criciúma</v>
      </c>
      <c r="Q114" s="5" t="str">
        <f>_xlfn.XLOOKUP(A114,'[1]1° RAIZ'!$A:$A,'[1]1° RAIZ'!$AE:$AE)</f>
        <v>Criciúma</v>
      </c>
      <c r="R114" s="3">
        <v>2.6100707991862921E-5</v>
      </c>
      <c r="S114" s="3">
        <v>8.1902951377756938E-3</v>
      </c>
      <c r="T114" s="6">
        <v>9</v>
      </c>
      <c r="U114" s="6">
        <v>1</v>
      </c>
      <c r="V114" s="4">
        <v>57091.681343210097</v>
      </c>
      <c r="W114" s="2">
        <v>4.3541364673185381</v>
      </c>
      <c r="X114" s="2">
        <v>9.9481938307298401E-2</v>
      </c>
      <c r="Y114" s="2">
        <v>0.42989107112181291</v>
      </c>
      <c r="Z114" s="2">
        <v>-0.27223509277343833</v>
      </c>
      <c r="AA114" s="2">
        <v>7.3166214749038477E-2</v>
      </c>
      <c r="AB114" s="1" t="str">
        <f t="shared" si="3"/>
        <v>Expansão</v>
      </c>
      <c r="AC114" s="74" t="str">
        <f t="shared" si="5"/>
        <v>Validar</v>
      </c>
    </row>
    <row r="115" spans="1:29" x14ac:dyDescent="0.25">
      <c r="A115" s="1">
        <v>421210</v>
      </c>
      <c r="B115" s="1" t="s">
        <v>146</v>
      </c>
      <c r="C115" s="1" t="s">
        <v>33</v>
      </c>
      <c r="D115" s="1">
        <v>0</v>
      </c>
      <c r="E115" s="1">
        <f>COUNTIFS('Contratos assinados '!F:F,'Direcional Expansão'!B115,'Contratos assinados '!J:J, "Assinado por ambos")</f>
        <v>0</v>
      </c>
      <c r="F115" s="1">
        <f>COUNTIFS('Contratos assinados '!F:F,'Direcional Expansão'!B115,'Contratos assinados '!J:J,"Aquisição")</f>
        <v>0</v>
      </c>
      <c r="G115" s="1">
        <f>COUNTIFS('Contratos assinados '!F:F,'Direcional Expansão'!B115,'Contratos assinados '!J:J,"Ampliação")</f>
        <v>0</v>
      </c>
      <c r="H115" s="1">
        <f>COUNTIFS('Contratos assinados '!F:F,'Direcional Expansão'!B115,'Contratos assinados '!J:J,"Assinado por proprietário")</f>
        <v>0</v>
      </c>
      <c r="I115" s="1">
        <f t="shared" si="4"/>
        <v>0</v>
      </c>
      <c r="J115" s="3" t="str">
        <f>IF(D115=0, "-", COUNTIFS('Base Lojas'!B:B, A115, 'Base Lojas'!I:I, "&gt;500000")/D115)</f>
        <v>-</v>
      </c>
      <c r="K115" s="4" t="s">
        <v>35</v>
      </c>
      <c r="L115" s="3">
        <v>0</v>
      </c>
      <c r="M115" s="13">
        <v>2944502.323729232</v>
      </c>
      <c r="N115" s="5">
        <v>15626</v>
      </c>
      <c r="O115" s="5" t="str">
        <f>_xlfn.XLOOKUP(A115,Cidades!A:A,Cidades!D:D)</f>
        <v>Entre 10k e 20k</v>
      </c>
      <c r="P115" s="5" t="str">
        <f>_xlfn.XLOOKUP(A115,'[1]1° RAIZ'!$A:$A,'[1]1° RAIZ'!$AH:$AH)</f>
        <v>Chapecó</v>
      </c>
      <c r="Q115" s="5" t="str">
        <f>_xlfn.XLOOKUP(A115,'[1]1° RAIZ'!$A:$A,'[1]1° RAIZ'!$AE:$AE)</f>
        <v>Chapecó</v>
      </c>
      <c r="R115" s="3">
        <v>-1.9184779863360421E-5</v>
      </c>
      <c r="S115" s="3">
        <v>5.4471804949922653E-3</v>
      </c>
      <c r="T115" s="6">
        <v>9</v>
      </c>
      <c r="U115" s="6">
        <v>1</v>
      </c>
      <c r="V115" s="4">
        <v>65306.480269123298</v>
      </c>
      <c r="W115" s="2">
        <v>4.2454165703357178</v>
      </c>
      <c r="X115" s="2">
        <v>5.7807700882751077E-2</v>
      </c>
      <c r="Y115" s="2">
        <v>0.3718737839171331</v>
      </c>
      <c r="Z115" s="2">
        <v>-4.9121327773439742E-2</v>
      </c>
      <c r="AA115" s="2">
        <v>7.2538483295270254E-2</v>
      </c>
      <c r="AB115" s="1" t="str">
        <f t="shared" si="3"/>
        <v>Expansão</v>
      </c>
      <c r="AC115" s="74" t="str">
        <f t="shared" si="5"/>
        <v>Validar</v>
      </c>
    </row>
    <row r="116" spans="1:29" x14ac:dyDescent="0.25">
      <c r="A116" s="1">
        <v>411420</v>
      </c>
      <c r="B116" s="1" t="s">
        <v>147</v>
      </c>
      <c r="C116" s="1" t="s">
        <v>31</v>
      </c>
      <c r="D116" s="1">
        <v>1</v>
      </c>
      <c r="E116" s="1">
        <f>COUNTIFS('Contratos assinados '!F:F,'Direcional Expansão'!B116,'Contratos assinados '!J:J, "Assinado por ambos")</f>
        <v>0</v>
      </c>
      <c r="F116" s="1">
        <f>COUNTIFS('Contratos assinados '!F:F,'Direcional Expansão'!B116,'Contratos assinados '!J:J,"Aquisição")</f>
        <v>0</v>
      </c>
      <c r="G116" s="1">
        <f>COUNTIFS('Contratos assinados '!F:F,'Direcional Expansão'!B116,'Contratos assinados '!J:J,"Ampliação")</f>
        <v>0</v>
      </c>
      <c r="H116" s="1">
        <f>COUNTIFS('Contratos assinados '!F:F,'Direcional Expansão'!B116,'Contratos assinados '!J:J,"Assinado por proprietário")</f>
        <v>0</v>
      </c>
      <c r="I116" s="1">
        <f t="shared" si="4"/>
        <v>0</v>
      </c>
      <c r="J116" s="3">
        <f>IF(D116=0, "-", COUNTIFS('Base Lojas'!B:B, A116, 'Base Lojas'!G:G, "&gt;500000")/D116)</f>
        <v>0</v>
      </c>
      <c r="K116" s="4">
        <v>302089.23</v>
      </c>
      <c r="L116" s="3">
        <v>5.5865468210568522E-2</v>
      </c>
      <c r="M116" s="13">
        <v>5407441.1201811312</v>
      </c>
      <c r="N116" s="5">
        <v>36716</v>
      </c>
      <c r="O116" s="5" t="str">
        <f>_xlfn.XLOOKUP(A116,Cidades!A:A,Cidades!D:D)</f>
        <v>Entre 30k e 50k</v>
      </c>
      <c r="P116" s="5" t="str">
        <f>_xlfn.XLOOKUP(A116,'[1]1° RAIZ'!$A:$A,'[1]1° RAIZ'!$AH:$AH)</f>
        <v>Maringá</v>
      </c>
      <c r="Q116" s="5" t="str">
        <f>_xlfn.XLOOKUP(A116,'[1]1° RAIZ'!$A:$A,'[1]1° RAIZ'!$AE:$AE)</f>
        <v>Maringá</v>
      </c>
      <c r="R116" s="3">
        <v>9.0240124292808593E-5</v>
      </c>
      <c r="S116" s="3">
        <v>1.2462589183921621E-2</v>
      </c>
      <c r="T116" s="6">
        <v>12</v>
      </c>
      <c r="U116" s="6">
        <v>1</v>
      </c>
      <c r="V116" s="4">
        <v>53877.707967093498</v>
      </c>
      <c r="W116" s="2">
        <v>3.6402139188507379</v>
      </c>
      <c r="X116" s="2">
        <v>0.12940975964429699</v>
      </c>
      <c r="Y116" s="2">
        <v>0.214595795292022</v>
      </c>
      <c r="Z116" s="2">
        <v>-0.27143208145711623</v>
      </c>
      <c r="AA116" s="2">
        <v>5.5014113841162962E-2</v>
      </c>
      <c r="AB116" s="1" t="str">
        <f t="shared" si="3"/>
        <v>Performance</v>
      </c>
      <c r="AC116" s="74" t="str">
        <f t="shared" si="5"/>
        <v>Validar</v>
      </c>
    </row>
    <row r="117" spans="1:29" x14ac:dyDescent="0.25">
      <c r="A117" s="1">
        <v>411330</v>
      </c>
      <c r="B117" s="1" t="s">
        <v>148</v>
      </c>
      <c r="C117" s="1" t="s">
        <v>31</v>
      </c>
      <c r="D117" s="1">
        <v>1</v>
      </c>
      <c r="E117" s="1">
        <f>COUNTIFS('Contratos assinados '!F:F,'Direcional Expansão'!B117,'Contratos assinados '!J:J, "Assinado por ambos")</f>
        <v>0</v>
      </c>
      <c r="F117" s="1">
        <f>COUNTIFS('Contratos assinados '!F:F,'Direcional Expansão'!B117,'Contratos assinados '!J:J,"Aquisição")</f>
        <v>0</v>
      </c>
      <c r="G117" s="1">
        <f>COUNTIFS('Contratos assinados '!F:F,'Direcional Expansão'!B117,'Contratos assinados '!J:J,"Ampliação")</f>
        <v>0</v>
      </c>
      <c r="H117" s="1">
        <f>COUNTIFS('Contratos assinados '!F:F,'Direcional Expansão'!B117,'Contratos assinados '!J:J,"Assinado por proprietário")</f>
        <v>0</v>
      </c>
      <c r="I117" s="1">
        <f t="shared" si="4"/>
        <v>0</v>
      </c>
      <c r="J117" s="3">
        <f>IF(D117=0, "-", COUNTIFS('Base Lojas'!B:B, A117, 'Base Lojas'!I:I, "&gt;500000")/D117)</f>
        <v>1</v>
      </c>
      <c r="K117" s="4">
        <v>976631.34</v>
      </c>
      <c r="L117" s="3">
        <v>0.23247077738048821</v>
      </c>
      <c r="M117" s="13">
        <v>4201092.9330766313</v>
      </c>
      <c r="N117" s="5">
        <v>32227</v>
      </c>
      <c r="O117" s="5" t="str">
        <f>_xlfn.XLOOKUP(A117,Cidades!A:A,Cidades!D:D)</f>
        <v>Entre 30k e 50k</v>
      </c>
      <c r="P117" s="5" t="str">
        <f>_xlfn.XLOOKUP(A117,'[1]1° RAIZ'!$A:$A,'[1]1° RAIZ'!$AH:$AH)</f>
        <v>Laranjeiras do Sul - Quedas do Iguaçu</v>
      </c>
      <c r="Q117" s="5" t="str">
        <f>_xlfn.XLOOKUP(A117,'[1]1° RAIZ'!$A:$A,'[1]1° RAIZ'!$AE:$AE)</f>
        <v>Cascavel</v>
      </c>
      <c r="R117" s="3">
        <v>3.5325340484053669E-5</v>
      </c>
      <c r="S117" s="3">
        <v>9.5005091109423567E-3</v>
      </c>
      <c r="T117" s="6">
        <v>16</v>
      </c>
      <c r="U117" s="6">
        <v>1</v>
      </c>
      <c r="V117" s="4">
        <v>34825.958390527703</v>
      </c>
      <c r="W117" s="2">
        <v>3.296548708310771</v>
      </c>
      <c r="X117" s="2">
        <v>0.10285227926715609</v>
      </c>
      <c r="Y117" s="2">
        <v>-3.1078030231292471E-2</v>
      </c>
      <c r="Z117" s="2">
        <v>0.1214293095167143</v>
      </c>
      <c r="AA117" s="2">
        <v>5.3192152746530427E-2</v>
      </c>
      <c r="AB117" s="1" t="str">
        <f t="shared" si="3"/>
        <v>Expansão</v>
      </c>
      <c r="AC117" s="74" t="str">
        <f t="shared" si="5"/>
        <v>Validar</v>
      </c>
    </row>
    <row r="118" spans="1:29" x14ac:dyDescent="0.25">
      <c r="A118" s="1">
        <v>411410</v>
      </c>
      <c r="B118" s="1" t="s">
        <v>149</v>
      </c>
      <c r="C118" s="1" t="s">
        <v>31</v>
      </c>
      <c r="D118" s="1">
        <v>1</v>
      </c>
      <c r="E118" s="1">
        <f>COUNTIFS('Contratos assinados '!F:F,'Direcional Expansão'!B118,'Contratos assinados '!J:J, "Assinado por ambos")</f>
        <v>0</v>
      </c>
      <c r="F118" s="1">
        <f>COUNTIFS('Contratos assinados '!F:F,'Direcional Expansão'!B118,'Contratos assinados '!J:J,"Aquisição")</f>
        <v>0</v>
      </c>
      <c r="G118" s="1">
        <f>COUNTIFS('Contratos assinados '!F:F,'Direcional Expansão'!B118,'Contratos assinados '!J:J,"Ampliação")</f>
        <v>0</v>
      </c>
      <c r="H118" s="1">
        <f>COUNTIFS('Contratos assinados '!F:F,'Direcional Expansão'!B118,'Contratos assinados '!J:J,"Assinado por proprietário")</f>
        <v>0</v>
      </c>
      <c r="I118" s="1">
        <f t="shared" si="4"/>
        <v>0</v>
      </c>
      <c r="J118" s="3">
        <f>IF(D118=0, "-", COUNTIFS('Base Lojas'!B:B, A118, 'Base Lojas'!I:I, "&gt;500000")/D118)</f>
        <v>1</v>
      </c>
      <c r="K118" s="4">
        <v>797638.86</v>
      </c>
      <c r="L118" s="3">
        <v>0.18321485615633851</v>
      </c>
      <c r="M118" s="13">
        <v>4353570.8661057986</v>
      </c>
      <c r="N118" s="5">
        <v>31457</v>
      </c>
      <c r="O118" s="5" t="str">
        <f>_xlfn.XLOOKUP(A118,Cidades!A:A,Cidades!D:D)</f>
        <v>Entre 30k e 50k</v>
      </c>
      <c r="P118" s="5" t="str">
        <f>_xlfn.XLOOKUP(A118,'[1]1° RAIZ'!$A:$A,'[1]1° RAIZ'!$AH:$AH)</f>
        <v>Maringá</v>
      </c>
      <c r="Q118" s="5" t="str">
        <f>_xlfn.XLOOKUP(A118,'[1]1° RAIZ'!$A:$A,'[1]1° RAIZ'!$AE:$AE)</f>
        <v>Maringá</v>
      </c>
      <c r="R118" s="3">
        <v>3.631683602386393E-4</v>
      </c>
      <c r="S118" s="3">
        <v>3.92442769550716E-2</v>
      </c>
      <c r="T118" s="6">
        <v>16</v>
      </c>
      <c r="U118" s="6">
        <v>1</v>
      </c>
      <c r="V118" s="4">
        <v>22363.9604417597</v>
      </c>
      <c r="W118" s="2">
        <v>3.5121309354336558</v>
      </c>
      <c r="X118" s="2">
        <v>0.16824562101127011</v>
      </c>
      <c r="Y118" s="2">
        <v>0.64781678915607877</v>
      </c>
      <c r="Z118" s="2">
        <v>-1.0035671800019199</v>
      </c>
      <c r="AA118" s="2">
        <v>5.0327908677832003E-2</v>
      </c>
      <c r="AB118" s="1" t="str">
        <f t="shared" si="3"/>
        <v>Expansão</v>
      </c>
      <c r="AC118" s="74" t="str">
        <f t="shared" si="5"/>
        <v>Validar</v>
      </c>
    </row>
    <row r="119" spans="1:29" x14ac:dyDescent="0.25">
      <c r="A119" s="1">
        <v>421630</v>
      </c>
      <c r="B119" s="1" t="s">
        <v>150</v>
      </c>
      <c r="C119" s="1" t="s">
        <v>33</v>
      </c>
      <c r="D119" s="1">
        <v>1</v>
      </c>
      <c r="E119" s="1">
        <f>COUNTIFS('Contratos assinados '!F:F,'Direcional Expansão'!B119,'Contratos assinados '!J:J, "Assinado por ambos")</f>
        <v>0</v>
      </c>
      <c r="F119" s="1">
        <f>COUNTIFS('Contratos assinados '!F:F,'Direcional Expansão'!B119,'Contratos assinados '!J:J,"Aquisição")</f>
        <v>0</v>
      </c>
      <c r="G119" s="1">
        <f>COUNTIFS('Contratos assinados '!F:F,'Direcional Expansão'!B119,'Contratos assinados '!J:J,"Ampliação")</f>
        <v>0</v>
      </c>
      <c r="H119" s="1">
        <f>COUNTIFS('Contratos assinados '!F:F,'Direcional Expansão'!B119,'Contratos assinados '!J:J,"Assinado por proprietário")</f>
        <v>0</v>
      </c>
      <c r="I119" s="1">
        <f t="shared" si="4"/>
        <v>0</v>
      </c>
      <c r="J119" s="3">
        <f>IF(D119=0, "-", COUNTIFS('Base Lojas'!B:B, A119, 'Base Lojas'!G:G, "&gt;500000")/D119)</f>
        <v>0</v>
      </c>
      <c r="K119" s="4">
        <v>357299.08</v>
      </c>
      <c r="L119" s="3">
        <v>7.3939837462131855E-2</v>
      </c>
      <c r="M119" s="13">
        <v>4832294.6366089871</v>
      </c>
      <c r="N119" s="5">
        <v>32687</v>
      </c>
      <c r="O119" s="5" t="str">
        <f>_xlfn.XLOOKUP(A119,Cidades!A:A,Cidades!D:D)</f>
        <v>Entre 30k e 50k</v>
      </c>
      <c r="P119" s="5" t="str">
        <f>_xlfn.XLOOKUP(A119,'[1]1° RAIZ'!$A:$A,'[1]1° RAIZ'!$AH:$AH)</f>
        <v>Brusque</v>
      </c>
      <c r="Q119" s="5" t="str">
        <f>_xlfn.XLOOKUP(A119,'[1]1° RAIZ'!$A:$A,'[1]1° RAIZ'!$AE:$AE)</f>
        <v>Blumenau</v>
      </c>
      <c r="R119" s="3">
        <v>1.6983419483709741E-4</v>
      </c>
      <c r="S119" s="3">
        <v>1.7565915589142111E-2</v>
      </c>
      <c r="T119" s="6">
        <v>14</v>
      </c>
      <c r="U119" s="6">
        <v>1</v>
      </c>
      <c r="V119" s="4">
        <v>32692.8084951971</v>
      </c>
      <c r="W119" s="2">
        <v>3.9880067377361068</v>
      </c>
      <c r="X119" s="2">
        <v>0.17647689538634781</v>
      </c>
      <c r="Y119" s="2">
        <v>0.36771071881950568</v>
      </c>
      <c r="Z119" s="2">
        <v>-0.71843082711354034</v>
      </c>
      <c r="AA119" s="2">
        <v>4.6067359087756367E-2</v>
      </c>
      <c r="AB119" s="1" t="str">
        <f t="shared" si="3"/>
        <v>Performance</v>
      </c>
      <c r="AC119" s="74" t="str">
        <f t="shared" si="5"/>
        <v>Validar</v>
      </c>
    </row>
    <row r="120" spans="1:29" x14ac:dyDescent="0.25">
      <c r="A120" s="1">
        <v>421250</v>
      </c>
      <c r="B120" s="1" t="s">
        <v>151</v>
      </c>
      <c r="C120" s="1" t="s">
        <v>33</v>
      </c>
      <c r="D120" s="1">
        <v>1</v>
      </c>
      <c r="E120" s="1">
        <f>COUNTIFS('Contratos assinados '!F:F,'Direcional Expansão'!B120,'Contratos assinados '!J:J, "Assinado por ambos")</f>
        <v>0</v>
      </c>
      <c r="F120" s="1">
        <f>COUNTIFS('Contratos assinados '!F:F,'Direcional Expansão'!B120,'Contratos assinados '!J:J,"Aquisição")</f>
        <v>0</v>
      </c>
      <c r="G120" s="1">
        <f>COUNTIFS('Contratos assinados '!F:F,'Direcional Expansão'!B120,'Contratos assinados '!J:J,"Ampliação")</f>
        <v>0</v>
      </c>
      <c r="H120" s="1">
        <f>COUNTIFS('Contratos assinados '!F:F,'Direcional Expansão'!B120,'Contratos assinados '!J:J,"Assinado por proprietário")</f>
        <v>0</v>
      </c>
      <c r="I120" s="1">
        <f t="shared" si="4"/>
        <v>0</v>
      </c>
      <c r="J120" s="3">
        <f>IF(D120=0, "-", COUNTIFS('Base Lojas'!B:B, A120, 'Base Lojas'!G:G, "&gt;500000")/D120)</f>
        <v>0</v>
      </c>
      <c r="K120" s="4">
        <v>331487.92</v>
      </c>
      <c r="L120" s="3">
        <v>6.3810429730496179E-2</v>
      </c>
      <c r="M120" s="13">
        <v>5194886.1871020403</v>
      </c>
      <c r="N120" s="5">
        <v>33663</v>
      </c>
      <c r="O120" s="5" t="str">
        <f>_xlfn.XLOOKUP(A120,Cidades!A:A,Cidades!D:D)</f>
        <v>Entre 30k e 50k</v>
      </c>
      <c r="P120" s="5" t="str">
        <f>_xlfn.XLOOKUP(A120,'[1]1° RAIZ'!$A:$A,'[1]1° RAIZ'!$AH:$AH)</f>
        <v>Itajaí</v>
      </c>
      <c r="Q120" s="5" t="str">
        <f>_xlfn.XLOOKUP(A120,'[1]1° RAIZ'!$A:$A,'[1]1° RAIZ'!$AE:$AE)</f>
        <v>Blumenau</v>
      </c>
      <c r="R120" s="3">
        <v>2.2710907814565311E-4</v>
      </c>
      <c r="S120" s="3">
        <v>2.1338986627045919E-2</v>
      </c>
      <c r="T120" s="6">
        <v>19</v>
      </c>
      <c r="U120" s="6">
        <v>1</v>
      </c>
      <c r="V120" s="4">
        <v>31497.6939495843</v>
      </c>
      <c r="W120" s="2">
        <v>3.8604995263827599</v>
      </c>
      <c r="X120" s="2">
        <v>0.21476589486082531</v>
      </c>
      <c r="Y120" s="2">
        <v>0.38383770468629541</v>
      </c>
      <c r="Z120" s="2">
        <v>-0.89385817595888606</v>
      </c>
      <c r="AA120" s="2">
        <v>4.4667777303897878E-2</v>
      </c>
      <c r="AB120" s="1" t="str">
        <f t="shared" si="3"/>
        <v>Performance</v>
      </c>
      <c r="AC120" s="74" t="str">
        <f t="shared" si="5"/>
        <v>Validar</v>
      </c>
    </row>
    <row r="121" spans="1:29" x14ac:dyDescent="0.25">
      <c r="A121" s="1">
        <v>411760</v>
      </c>
      <c r="B121" s="14" t="s">
        <v>152</v>
      </c>
      <c r="C121" s="1" t="s">
        <v>31</v>
      </c>
      <c r="D121" s="1">
        <v>2</v>
      </c>
      <c r="E121" s="1">
        <f>COUNTIFS('Contratos assinados '!F:F,'Direcional Expansão'!B121,'Contratos assinados '!J:J, "Assinado por ambos")</f>
        <v>0</v>
      </c>
      <c r="F121" s="1">
        <f>COUNTIFS('Contratos assinados '!F:F,'Direcional Expansão'!B121,'Contratos assinados '!J:J,"Aquisição")</f>
        <v>0</v>
      </c>
      <c r="G121" s="1">
        <f>COUNTIFS('Contratos assinados '!F:F,'Direcional Expansão'!B121,'Contratos assinados '!J:J,"Ampliação")</f>
        <v>0</v>
      </c>
      <c r="H121" s="1">
        <f>COUNTIFS('Contratos assinados '!F:F,'Direcional Expansão'!B121,'Contratos assinados '!J:J,"Assinado por proprietário")</f>
        <v>0</v>
      </c>
      <c r="I121" s="1">
        <f t="shared" si="4"/>
        <v>0</v>
      </c>
      <c r="J121" s="3">
        <f>IF(D121=0, "-", COUNTIFS('Base Lojas'!B:B, A121, 'Base Lojas'!G:G, "&gt;500000")/D121)</f>
        <v>0</v>
      </c>
      <c r="K121" s="4">
        <v>349136.82</v>
      </c>
      <c r="L121" s="3">
        <v>0.121127690558006</v>
      </c>
      <c r="M121" s="13">
        <v>5764772.9993300634</v>
      </c>
      <c r="N121" s="5">
        <v>48247</v>
      </c>
      <c r="O121" s="5" t="str">
        <f>_xlfn.XLOOKUP(A121,Cidades!A:A,Cidades!D:D)</f>
        <v>Entre 30k e 50k</v>
      </c>
      <c r="P121" s="5" t="str">
        <f>_xlfn.XLOOKUP(A121,'[1]1° RAIZ'!$A:$A,'[1]1° RAIZ'!$AH:$AH)</f>
        <v>Pato Branco</v>
      </c>
      <c r="Q121" s="5" t="str">
        <f>_xlfn.XLOOKUP(A121,'[1]1° RAIZ'!$A:$A,'[1]1° RAIZ'!$AE:$AE)</f>
        <v>Cascavel</v>
      </c>
      <c r="R121" s="3">
        <v>9.0999939166558352E-5</v>
      </c>
      <c r="S121" s="3">
        <v>1.5442875040820651E-2</v>
      </c>
      <c r="T121" s="6">
        <v>21</v>
      </c>
      <c r="U121" s="6">
        <v>1</v>
      </c>
      <c r="V121" s="4">
        <v>36224.1618666465</v>
      </c>
      <c r="W121" s="2">
        <v>3.252482403003004</v>
      </c>
      <c r="X121" s="2">
        <v>0.20058674631853099</v>
      </c>
      <c r="Y121" s="2">
        <v>-7.6008378114313463E-2</v>
      </c>
      <c r="Z121" s="2">
        <v>-0.35895910055786989</v>
      </c>
      <c r="AA121" s="2">
        <v>3.3505231748866278E-2</v>
      </c>
      <c r="AB121" s="1" t="str">
        <f t="shared" si="3"/>
        <v>Performance</v>
      </c>
      <c r="AC121" s="74" t="str">
        <f t="shared" si="5"/>
        <v>Validar</v>
      </c>
    </row>
    <row r="122" spans="1:29" x14ac:dyDescent="0.25">
      <c r="A122" s="1">
        <v>421060</v>
      </c>
      <c r="B122" s="1" t="s">
        <v>153</v>
      </c>
      <c r="C122" s="1" t="s">
        <v>33</v>
      </c>
      <c r="D122" s="1">
        <v>0</v>
      </c>
      <c r="E122" s="1">
        <f>COUNTIFS('Contratos assinados '!F:F,'Direcional Expansão'!B122,'Contratos assinados '!J:J, "Assinado por ambos")</f>
        <v>0</v>
      </c>
      <c r="F122" s="1">
        <f>COUNTIFS('Contratos assinados '!F:F,'Direcional Expansão'!B122,'Contratos assinados '!J:J,"Aquisição")</f>
        <v>0</v>
      </c>
      <c r="G122" s="1">
        <f>COUNTIFS('Contratos assinados '!F:F,'Direcional Expansão'!B122,'Contratos assinados '!J:J,"Ampliação")</f>
        <v>0</v>
      </c>
      <c r="H122" s="1">
        <f>COUNTIFS('Contratos assinados '!F:F,'Direcional Expansão'!B122,'Contratos assinados '!J:J,"Assinado por proprietário")</f>
        <v>0</v>
      </c>
      <c r="I122" s="1">
        <f t="shared" si="4"/>
        <v>0</v>
      </c>
      <c r="J122" s="3" t="str">
        <f>IF(D122=0, "-", COUNTIFS('Base Lojas'!B:B, A122, 'Base Lojas'!I:I, "&gt;500000")/D122)</f>
        <v>-</v>
      </c>
      <c r="K122" s="4" t="s">
        <v>35</v>
      </c>
      <c r="L122" s="3">
        <v>0</v>
      </c>
      <c r="M122" s="13">
        <v>3128258.9395494298</v>
      </c>
      <c r="N122" s="5">
        <v>17162</v>
      </c>
      <c r="O122" s="5" t="str">
        <f>_xlfn.XLOOKUP(A122,Cidades!A:A,Cidades!D:D)</f>
        <v>Entre 10k e 20k</v>
      </c>
      <c r="P122" s="5" t="str">
        <f>_xlfn.XLOOKUP(A122,'[1]1° RAIZ'!$A:$A,'[1]1° RAIZ'!$AH:$AH)</f>
        <v>Joinville</v>
      </c>
      <c r="Q122" s="5" t="str">
        <f>_xlfn.XLOOKUP(A122,'[1]1° RAIZ'!$A:$A,'[1]1° RAIZ'!$AE:$AE)</f>
        <v>Joinville</v>
      </c>
      <c r="R122" s="3">
        <v>1.215243159558521E-4</v>
      </c>
      <c r="S122" s="3">
        <v>1.7015509457925179E-2</v>
      </c>
      <c r="T122" s="6">
        <v>6</v>
      </c>
      <c r="U122" s="6">
        <v>1</v>
      </c>
      <c r="V122" s="4">
        <v>46762.636181947099</v>
      </c>
      <c r="W122" s="2">
        <v>4.3313795292350328</v>
      </c>
      <c r="X122" s="2">
        <v>6.7993998969605854E-2</v>
      </c>
      <c r="Y122" s="2">
        <v>0.5504194091016188</v>
      </c>
      <c r="Z122" s="2">
        <v>-0.66286586491171984</v>
      </c>
      <c r="AA122" s="2">
        <v>3.2509119296370133E-2</v>
      </c>
      <c r="AB122" s="1" t="str">
        <f t="shared" si="3"/>
        <v>Expansão</v>
      </c>
      <c r="AC122" s="74" t="str">
        <f t="shared" si="5"/>
        <v>Validar</v>
      </c>
    </row>
    <row r="123" spans="1:29" x14ac:dyDescent="0.25">
      <c r="A123" s="1">
        <v>421740</v>
      </c>
      <c r="B123" s="1" t="s">
        <v>154</v>
      </c>
      <c r="C123" s="1" t="s">
        <v>33</v>
      </c>
      <c r="D123" s="1">
        <v>0</v>
      </c>
      <c r="E123" s="1">
        <f>COUNTIFS('Contratos assinados '!F:F,'Direcional Expansão'!B123,'Contratos assinados '!J:J, "Assinado por ambos")</f>
        <v>0</v>
      </c>
      <c r="F123" s="1">
        <f>COUNTIFS('Contratos assinados '!F:F,'Direcional Expansão'!B123,'Contratos assinados '!J:J,"Aquisição")</f>
        <v>0</v>
      </c>
      <c r="G123" s="1">
        <f>COUNTIFS('Contratos assinados '!F:F,'Direcional Expansão'!B123,'Contratos assinados '!J:J,"Ampliação")</f>
        <v>0</v>
      </c>
      <c r="H123" s="1">
        <f>COUNTIFS('Contratos assinados '!F:F,'Direcional Expansão'!B123,'Contratos assinados '!J:J,"Assinado por proprietário")</f>
        <v>0</v>
      </c>
      <c r="I123" s="1">
        <f t="shared" si="4"/>
        <v>0</v>
      </c>
      <c r="J123" s="3" t="str">
        <f>IF(D123=0, "-", COUNTIFS('Base Lojas'!B:B, A123, 'Base Lojas'!I:I, "&gt;500000")/D123)</f>
        <v>-</v>
      </c>
      <c r="K123" s="4" t="s">
        <v>35</v>
      </c>
      <c r="L123" s="3">
        <v>0</v>
      </c>
      <c r="M123" s="13">
        <v>3243528.0637348038</v>
      </c>
      <c r="N123" s="5">
        <v>20061</v>
      </c>
      <c r="O123" s="5" t="str">
        <f>_xlfn.XLOOKUP(A123,Cidades!A:A,Cidades!D:D)</f>
        <v>Entre 20k e 30k</v>
      </c>
      <c r="P123" s="5" t="str">
        <f>_xlfn.XLOOKUP(A123,'[1]1° RAIZ'!$A:$A,'[1]1° RAIZ'!$AH:$AH)</f>
        <v>Joinville</v>
      </c>
      <c r="Q123" s="5" t="str">
        <f>_xlfn.XLOOKUP(A123,'[1]1° RAIZ'!$A:$A,'[1]1° RAIZ'!$AE:$AE)</f>
        <v>Joinville</v>
      </c>
      <c r="R123" s="3">
        <v>2.09769561920381E-4</v>
      </c>
      <c r="S123" s="3">
        <v>2.1031173879681338E-2</v>
      </c>
      <c r="T123" s="6">
        <v>8</v>
      </c>
      <c r="U123" s="6">
        <v>1</v>
      </c>
      <c r="V123" s="4">
        <v>39408.282606037901</v>
      </c>
      <c r="W123" s="2">
        <v>4.3577872573161853</v>
      </c>
      <c r="X123" s="2">
        <v>0.1077505473392518</v>
      </c>
      <c r="Y123" s="2">
        <v>0.64944050279363785</v>
      </c>
      <c r="Z123" s="2">
        <v>-0.95404803932556526</v>
      </c>
      <c r="AA123" s="2">
        <v>3.0451273816190279E-2</v>
      </c>
      <c r="AB123" s="1" t="str">
        <f t="shared" si="3"/>
        <v>Expansão</v>
      </c>
      <c r="AC123" s="74" t="str">
        <f t="shared" si="5"/>
        <v>Validar</v>
      </c>
    </row>
    <row r="124" spans="1:29" x14ac:dyDescent="0.25">
      <c r="A124" s="1">
        <v>412230</v>
      </c>
      <c r="B124" s="1" t="s">
        <v>155</v>
      </c>
      <c r="C124" s="1" t="s">
        <v>31</v>
      </c>
      <c r="D124" s="1">
        <v>1</v>
      </c>
      <c r="E124" s="1">
        <f>COUNTIFS('Contratos assinados '!F:F,'Direcional Expansão'!B124,'Contratos assinados '!J:J, "Assinado por ambos")</f>
        <v>0</v>
      </c>
      <c r="F124" s="1">
        <f>COUNTIFS('Contratos assinados '!F:F,'Direcional Expansão'!B124,'Contratos assinados '!J:J,"Aquisição")</f>
        <v>0</v>
      </c>
      <c r="G124" s="1">
        <f>COUNTIFS('Contratos assinados '!F:F,'Direcional Expansão'!B124,'Contratos assinados '!J:J,"Ampliação")</f>
        <v>0</v>
      </c>
      <c r="H124" s="1">
        <f>COUNTIFS('Contratos assinados '!F:F,'Direcional Expansão'!B124,'Contratos assinados '!J:J,"Assinado por proprietário")</f>
        <v>0</v>
      </c>
      <c r="I124" s="1">
        <f t="shared" si="4"/>
        <v>0</v>
      </c>
      <c r="J124" s="3">
        <f>IF(D124=0, "-", COUNTIFS('Base Lojas'!B:B, A124, 'Base Lojas'!G:G, "&gt;500000")/D124)</f>
        <v>0</v>
      </c>
      <c r="K124" s="4">
        <v>386501.05</v>
      </c>
      <c r="L124" s="3">
        <v>9.5204512043893796E-2</v>
      </c>
      <c r="M124" s="13">
        <v>4059692.5681611039</v>
      </c>
      <c r="N124" s="5">
        <v>31324</v>
      </c>
      <c r="O124" s="5" t="str">
        <f>_xlfn.XLOOKUP(A124,Cidades!A:A,Cidades!D:D)</f>
        <v>Entre 30k e 50k</v>
      </c>
      <c r="P124" s="5" t="str">
        <f>_xlfn.XLOOKUP(A124,'[1]1° RAIZ'!$A:$A,'[1]1° RAIZ'!$AH:$AH)</f>
        <v>Curitiba</v>
      </c>
      <c r="Q124" s="5" t="str">
        <f>_xlfn.XLOOKUP(A124,'[1]1° RAIZ'!$A:$A,'[1]1° RAIZ'!$AE:$AE)</f>
        <v>Curitiba</v>
      </c>
      <c r="R124" s="3">
        <v>1.5487834962457651E-6</v>
      </c>
      <c r="S124" s="3">
        <v>4.6632670494888284E-3</v>
      </c>
      <c r="T124" s="6">
        <v>12</v>
      </c>
      <c r="U124" s="6">
        <v>1</v>
      </c>
      <c r="V124" s="4">
        <v>45654.441017228201</v>
      </c>
      <c r="W124" s="2">
        <v>3.6241561500942492</v>
      </c>
      <c r="X124" s="2">
        <v>8.1241168717308118E-2</v>
      </c>
      <c r="Y124" s="2">
        <v>-1.6235173039847721E-2</v>
      </c>
      <c r="Z124" s="2">
        <v>-7.1442332421938828E-2</v>
      </c>
      <c r="AA124" s="2">
        <v>2.410598748537943E-2</v>
      </c>
      <c r="AB124" s="1" t="str">
        <f t="shared" si="3"/>
        <v>Performance</v>
      </c>
      <c r="AC124" s="74" t="str">
        <f t="shared" si="5"/>
        <v>Validar</v>
      </c>
    </row>
    <row r="125" spans="1:29" x14ac:dyDescent="0.25">
      <c r="A125" s="1">
        <v>412560</v>
      </c>
      <c r="B125" s="1" t="s">
        <v>156</v>
      </c>
      <c r="C125" s="1" t="s">
        <v>31</v>
      </c>
      <c r="D125" s="1">
        <v>1</v>
      </c>
      <c r="E125" s="1">
        <f>COUNTIFS('Contratos assinados '!F:F,'Direcional Expansão'!B125,'Contratos assinados '!J:J, "Assinado por ambos")</f>
        <v>0</v>
      </c>
      <c r="F125" s="1">
        <f>COUNTIFS('Contratos assinados '!F:F,'Direcional Expansão'!B125,'Contratos assinados '!J:J,"Aquisição")</f>
        <v>0</v>
      </c>
      <c r="G125" s="1">
        <f>COUNTIFS('Contratos assinados '!F:F,'Direcional Expansão'!B125,'Contratos assinados '!J:J,"Ampliação")</f>
        <v>0</v>
      </c>
      <c r="H125" s="1">
        <f>COUNTIFS('Contratos assinados '!F:F,'Direcional Expansão'!B125,'Contratos assinados '!J:J,"Assinado por proprietário")</f>
        <v>0</v>
      </c>
      <c r="I125" s="1">
        <f t="shared" si="4"/>
        <v>0</v>
      </c>
      <c r="J125" s="3">
        <f>IF(D125=0, "-", COUNTIFS('Base Lojas'!B:B, A125, 'Base Lojas'!I:I, "&gt;500000")/D125)</f>
        <v>1</v>
      </c>
      <c r="K125" s="4">
        <v>731495.32</v>
      </c>
      <c r="L125" s="3">
        <v>0.13600796261902309</v>
      </c>
      <c r="M125" s="13">
        <v>5378327.1649250304</v>
      </c>
      <c r="N125" s="5">
        <v>42358</v>
      </c>
      <c r="O125" s="5" t="str">
        <f>_xlfn.XLOOKUP(A125,Cidades!A:A,Cidades!D:D)</f>
        <v>Entre 30k e 50k</v>
      </c>
      <c r="P125" s="5" t="str">
        <f>_xlfn.XLOOKUP(A125,'[1]1° RAIZ'!$A:$A,'[1]1° RAIZ'!$AH:$AH)</f>
        <v>União da Vitória</v>
      </c>
      <c r="Q125" s="5" t="str">
        <f>_xlfn.XLOOKUP(A125,'[1]1° RAIZ'!$A:$A,'[1]1° RAIZ'!$AE:$AE)</f>
        <v>Curitiba</v>
      </c>
      <c r="R125" s="3">
        <v>2.0279388701016639E-5</v>
      </c>
      <c r="S125" s="3">
        <v>7.737733890433196E-3</v>
      </c>
      <c r="T125" s="6">
        <v>11</v>
      </c>
      <c r="U125" s="6">
        <v>1</v>
      </c>
      <c r="V125" s="4">
        <v>39236.930287967101</v>
      </c>
      <c r="W125" s="2">
        <v>3.4063599929759749</v>
      </c>
      <c r="X125" s="2">
        <v>0.1083352671351917</v>
      </c>
      <c r="Y125" s="2">
        <v>-9.469319037389326E-2</v>
      </c>
      <c r="Z125" s="2">
        <v>-8.7682941104100173E-2</v>
      </c>
      <c r="AA125" s="2">
        <v>2.249754751021938E-2</v>
      </c>
      <c r="AB125" s="1" t="str">
        <f t="shared" si="3"/>
        <v>Expansão</v>
      </c>
      <c r="AC125" s="74" t="str">
        <f t="shared" si="5"/>
        <v>Validar</v>
      </c>
    </row>
    <row r="126" spans="1:29" x14ac:dyDescent="0.25">
      <c r="A126" s="1">
        <v>412800</v>
      </c>
      <c r="B126" s="1" t="s">
        <v>157</v>
      </c>
      <c r="C126" s="1" t="s">
        <v>31</v>
      </c>
      <c r="D126" s="1">
        <v>0</v>
      </c>
      <c r="E126" s="1">
        <f>COUNTIFS('Contratos assinados '!F:F,'Direcional Expansão'!B126,'Contratos assinados '!J:J, "Assinado por ambos")</f>
        <v>0</v>
      </c>
      <c r="F126" s="1">
        <f>COUNTIFS('Contratos assinados '!F:F,'Direcional Expansão'!B126,'Contratos assinados '!J:J,"Aquisição")</f>
        <v>0</v>
      </c>
      <c r="G126" s="1">
        <f>COUNTIFS('Contratos assinados '!F:F,'Direcional Expansão'!B126,'Contratos assinados '!J:J,"Ampliação")</f>
        <v>0</v>
      </c>
      <c r="H126" s="1">
        <f>COUNTIFS('Contratos assinados '!F:F,'Direcional Expansão'!B126,'Contratos assinados '!J:J,"Assinado por proprietário")</f>
        <v>0</v>
      </c>
      <c r="I126" s="1">
        <f t="shared" si="4"/>
        <v>0</v>
      </c>
      <c r="J126" s="3" t="str">
        <f>IF(D126=0, "-", COUNTIFS('Base Lojas'!B:B, A126, 'Base Lojas'!I:I, "&gt;500000")/D126)</f>
        <v>-</v>
      </c>
      <c r="K126" s="4" t="s">
        <v>35</v>
      </c>
      <c r="L126" s="3">
        <v>0</v>
      </c>
      <c r="M126" s="13">
        <v>3345744.018390954</v>
      </c>
      <c r="N126" s="5">
        <v>24749</v>
      </c>
      <c r="O126" s="5" t="str">
        <f>_xlfn.XLOOKUP(A126,Cidades!A:A,Cidades!D:D)</f>
        <v>Entre 20k e 30k</v>
      </c>
      <c r="P126" s="5" t="str">
        <f>_xlfn.XLOOKUP(A126,'[1]1° RAIZ'!$A:$A,'[1]1° RAIZ'!$AH:$AH)</f>
        <v>Campo Mourão</v>
      </c>
      <c r="Q126" s="5" t="str">
        <f>_xlfn.XLOOKUP(A126,'[1]1° RAIZ'!$A:$A,'[1]1° RAIZ'!$AE:$AE)</f>
        <v>Maringá</v>
      </c>
      <c r="R126" s="3">
        <v>1.066046660213105E-4</v>
      </c>
      <c r="S126" s="3">
        <v>1.5102534393690579E-2</v>
      </c>
      <c r="T126" s="6">
        <v>18</v>
      </c>
      <c r="U126" s="6">
        <v>1</v>
      </c>
      <c r="V126" s="4">
        <v>75203.411247623197</v>
      </c>
      <c r="W126" s="2">
        <v>3.0966706212232089</v>
      </c>
      <c r="X126" s="2">
        <v>3.9926235632555998E-2</v>
      </c>
      <c r="Y126" s="2">
        <v>0.13708835919885659</v>
      </c>
      <c r="Z126" s="2">
        <v>-0.17603730100728801</v>
      </c>
      <c r="AA126" s="2">
        <v>1.663913285845528E-2</v>
      </c>
      <c r="AB126" s="1" t="str">
        <f t="shared" si="3"/>
        <v>Expansão</v>
      </c>
      <c r="AC126" s="74" t="str">
        <f t="shared" si="5"/>
        <v>Validar</v>
      </c>
    </row>
    <row r="127" spans="1:29" x14ac:dyDescent="0.25">
      <c r="A127" s="1">
        <v>410630</v>
      </c>
      <c r="B127" s="1" t="s">
        <v>158</v>
      </c>
      <c r="C127" s="1" t="s">
        <v>31</v>
      </c>
      <c r="D127" s="1">
        <v>0</v>
      </c>
      <c r="E127" s="1">
        <f>COUNTIFS('Contratos assinados '!F:F,'Direcional Expansão'!B127,'Contratos assinados '!J:J, "Assinado por ambos")</f>
        <v>0</v>
      </c>
      <c r="F127" s="1">
        <f>COUNTIFS('Contratos assinados '!F:F,'Direcional Expansão'!B127,'Contratos assinados '!J:J,"Aquisição")</f>
        <v>0</v>
      </c>
      <c r="G127" s="1">
        <f>COUNTIFS('Contratos assinados '!F:F,'Direcional Expansão'!B127,'Contratos assinados '!J:J,"Ampliação")</f>
        <v>0</v>
      </c>
      <c r="H127" s="1">
        <f>COUNTIFS('Contratos assinados '!F:F,'Direcional Expansão'!B127,'Contratos assinados '!J:J,"Assinado por proprietário")</f>
        <v>0</v>
      </c>
      <c r="I127" s="1">
        <f t="shared" si="4"/>
        <v>0</v>
      </c>
      <c r="J127" s="3" t="str">
        <f>IF(D127=0, "-", COUNTIFS('Base Lojas'!B:B, A127, 'Base Lojas'!I:I, "&gt;500000")/D127)</f>
        <v>-</v>
      </c>
      <c r="K127" s="4" t="s">
        <v>35</v>
      </c>
      <c r="L127" s="3">
        <v>0</v>
      </c>
      <c r="M127" s="13">
        <v>2505839.671968712</v>
      </c>
      <c r="N127" s="5">
        <v>17470</v>
      </c>
      <c r="O127" s="5" t="str">
        <f>_xlfn.XLOOKUP(A127,Cidades!A:A,Cidades!D:D)</f>
        <v>Entre 10k e 20k</v>
      </c>
      <c r="P127" s="5" t="str">
        <f>_xlfn.XLOOKUP(A127,'[1]1° RAIZ'!$A:$A,'[1]1° RAIZ'!$AH:$AH)</f>
        <v>Cascavel</v>
      </c>
      <c r="Q127" s="5" t="str">
        <f>_xlfn.XLOOKUP(A127,'[1]1° RAIZ'!$A:$A,'[1]1° RAIZ'!$AE:$AE)</f>
        <v>Cascavel</v>
      </c>
      <c r="R127" s="3">
        <v>5.3370627607363112E-5</v>
      </c>
      <c r="S127" s="3">
        <v>1.074804437150534E-2</v>
      </c>
      <c r="T127" s="6">
        <v>10</v>
      </c>
      <c r="U127" s="6">
        <v>1</v>
      </c>
      <c r="V127" s="4">
        <v>66984.298985298097</v>
      </c>
      <c r="W127" s="2">
        <v>3.6512929083735708</v>
      </c>
      <c r="X127" s="2">
        <v>8.0127046346842735E-4</v>
      </c>
      <c r="Y127" s="2">
        <v>0.24463063704480231</v>
      </c>
      <c r="Z127" s="2">
        <v>-0.18669980027616201</v>
      </c>
      <c r="AA127" s="2">
        <v>1.4238882474775359E-2</v>
      </c>
      <c r="AB127" s="1" t="str">
        <f t="shared" si="3"/>
        <v>Expansão</v>
      </c>
      <c r="AC127" s="74" t="str">
        <f t="shared" si="5"/>
        <v>Validar</v>
      </c>
    </row>
    <row r="128" spans="1:29" x14ac:dyDescent="0.25">
      <c r="A128" s="1">
        <v>411730</v>
      </c>
      <c r="B128" s="1" t="s">
        <v>159</v>
      </c>
      <c r="C128" s="1" t="s">
        <v>31</v>
      </c>
      <c r="D128" s="1">
        <v>0</v>
      </c>
      <c r="E128" s="1">
        <f>COUNTIFS('Contratos assinados '!F:F,'Direcional Expansão'!B128,'Contratos assinados '!J:J, "Assinado por ambos")</f>
        <v>0</v>
      </c>
      <c r="F128" s="1">
        <f>COUNTIFS('Contratos assinados '!F:F,'Direcional Expansão'!B128,'Contratos assinados '!J:J,"Aquisição")</f>
        <v>0</v>
      </c>
      <c r="G128" s="1">
        <f>COUNTIFS('Contratos assinados '!F:F,'Direcional Expansão'!B128,'Contratos assinados '!J:J,"Ampliação")</f>
        <v>0</v>
      </c>
      <c r="H128" s="1">
        <f>COUNTIFS('Contratos assinados '!F:F,'Direcional Expansão'!B128,'Contratos assinados '!J:J,"Assinado por proprietário")</f>
        <v>0</v>
      </c>
      <c r="I128" s="1">
        <f t="shared" si="4"/>
        <v>0</v>
      </c>
      <c r="J128" s="3" t="str">
        <f>IF(D128=0, "-", COUNTIFS('Base Lojas'!B:B, A128, 'Base Lojas'!I:I, "&gt;500000")/D128)</f>
        <v>-</v>
      </c>
      <c r="K128" s="4" t="s">
        <v>35</v>
      </c>
      <c r="L128" s="3">
        <v>0</v>
      </c>
      <c r="M128" s="13">
        <v>2413289.8032229962</v>
      </c>
      <c r="N128" s="5">
        <v>24192</v>
      </c>
      <c r="O128" s="5" t="str">
        <f>_xlfn.XLOOKUP(A128,Cidades!A:A,Cidades!D:D)</f>
        <v>Entre 20k e 30k</v>
      </c>
      <c r="P128" s="5" t="str">
        <f>_xlfn.XLOOKUP(A128,'[1]1° RAIZ'!$A:$A,'[1]1° RAIZ'!$AH:$AH)</f>
        <v>Telêmaco Borba</v>
      </c>
      <c r="Q128" s="5" t="str">
        <f>_xlfn.XLOOKUP(A128,'[1]1° RAIZ'!$A:$A,'[1]1° RAIZ'!$AE:$AE)</f>
        <v>Ponta Grossa</v>
      </c>
      <c r="R128" s="3">
        <v>2.6824855831502071E-5</v>
      </c>
      <c r="S128" s="3">
        <v>8.6283087367367006E-3</v>
      </c>
      <c r="T128" s="6">
        <v>6</v>
      </c>
      <c r="U128" s="6">
        <v>1</v>
      </c>
      <c r="V128" s="4">
        <v>124742.844409753</v>
      </c>
      <c r="W128" s="2">
        <v>2.084375918316772</v>
      </c>
      <c r="X128" s="2">
        <v>-0.19704295449564399</v>
      </c>
      <c r="Y128" s="2">
        <v>-2.462839647297364E-2</v>
      </c>
      <c r="Z128" s="2">
        <v>0.78684331763589233</v>
      </c>
      <c r="AA128" s="2">
        <v>2.3671751763435361E-3</v>
      </c>
      <c r="AB128" s="1" t="str">
        <f t="shared" si="3"/>
        <v>Expansão</v>
      </c>
      <c r="AC128" s="74" t="str">
        <f t="shared" si="5"/>
        <v>Validar</v>
      </c>
    </row>
    <row r="129" spans="1:29" x14ac:dyDescent="0.25">
      <c r="A129" s="1">
        <v>410540</v>
      </c>
      <c r="B129" s="1" t="s">
        <v>160</v>
      </c>
      <c r="C129" s="1" t="s">
        <v>31</v>
      </c>
      <c r="D129" s="1">
        <v>0</v>
      </c>
      <c r="E129" s="1">
        <f>COUNTIFS('Contratos assinados '!F:F,'Direcional Expansão'!B129,'Contratos assinados '!J:J, "Assinado por ambos")</f>
        <v>0</v>
      </c>
      <c r="F129" s="1">
        <f>COUNTIFS('Contratos assinados '!F:F,'Direcional Expansão'!B129,'Contratos assinados '!J:J,"Aquisição")</f>
        <v>0</v>
      </c>
      <c r="G129" s="1">
        <f>COUNTIFS('Contratos assinados '!F:F,'Direcional Expansão'!B129,'Contratos assinados '!J:J,"Ampliação")</f>
        <v>0</v>
      </c>
      <c r="H129" s="1">
        <f>COUNTIFS('Contratos assinados '!F:F,'Direcional Expansão'!B129,'Contratos assinados '!J:J,"Assinado por proprietário")</f>
        <v>0</v>
      </c>
      <c r="I129" s="1">
        <f t="shared" si="4"/>
        <v>0</v>
      </c>
      <c r="J129" s="3" t="str">
        <f>IF(D129=0, "-", COUNTIFS('Base Lojas'!B:B, A129, 'Base Lojas'!I:I, "&gt;500000")/D129)</f>
        <v>-</v>
      </c>
      <c r="K129" s="4" t="s">
        <v>35</v>
      </c>
      <c r="L129" s="3">
        <v>0</v>
      </c>
      <c r="M129" s="13">
        <v>2728738.129561875</v>
      </c>
      <c r="N129" s="5">
        <v>21079</v>
      </c>
      <c r="O129" s="5" t="str">
        <f>_xlfn.XLOOKUP(A129,Cidades!A:A,Cidades!D:D)</f>
        <v>Entre 20k e 30k</v>
      </c>
      <c r="P129" s="5" t="str">
        <f>_xlfn.XLOOKUP(A129,'[1]1° RAIZ'!$A:$A,'[1]1° RAIZ'!$AH:$AH)</f>
        <v>Pato Branco</v>
      </c>
      <c r="Q129" s="5" t="str">
        <f>_xlfn.XLOOKUP(A129,'[1]1° RAIZ'!$A:$A,'[1]1° RAIZ'!$AE:$AE)</f>
        <v>Cascavel</v>
      </c>
      <c r="R129" s="3">
        <v>5.3241343986993872E-5</v>
      </c>
      <c r="S129" s="3">
        <v>1.129602790800632E-2</v>
      </c>
      <c r="T129" s="6">
        <v>11</v>
      </c>
      <c r="U129" s="6">
        <v>1</v>
      </c>
      <c r="V129" s="4">
        <v>47412.7300551304</v>
      </c>
      <c r="W129" s="2">
        <v>4.0019339648087353</v>
      </c>
      <c r="X129" s="2">
        <v>6.221838622341596E-2</v>
      </c>
      <c r="Y129" s="2">
        <v>0.2254090945900239</v>
      </c>
      <c r="Z129" s="2">
        <v>-0.50004539116252611</v>
      </c>
      <c r="AA129" s="2">
        <v>1.8558314817778421E-3</v>
      </c>
      <c r="AB129" s="1" t="str">
        <f t="shared" si="3"/>
        <v>Expansão</v>
      </c>
      <c r="AC129" s="74" t="str">
        <f t="shared" si="5"/>
        <v>Validar</v>
      </c>
    </row>
    <row r="130" spans="1:29" x14ac:dyDescent="0.25">
      <c r="A130" s="1">
        <v>421175</v>
      </c>
      <c r="B130" s="1" t="s">
        <v>161</v>
      </c>
      <c r="C130" s="1" t="s">
        <v>33</v>
      </c>
      <c r="D130" s="1">
        <v>0</v>
      </c>
      <c r="E130" s="1">
        <f>COUNTIFS('Contratos assinados '!F:F,'Direcional Expansão'!B130,'Contratos assinados '!J:J, "Assinado por ambos")</f>
        <v>0</v>
      </c>
      <c r="F130" s="1">
        <f>COUNTIFS('Contratos assinados '!F:F,'Direcional Expansão'!B130,'Contratos assinados '!J:J,"Aquisição")</f>
        <v>0</v>
      </c>
      <c r="G130" s="1">
        <f>COUNTIFS('Contratos assinados '!F:F,'Direcional Expansão'!B130,'Contratos assinados '!J:J,"Ampliação")</f>
        <v>0</v>
      </c>
      <c r="H130" s="1">
        <f>COUNTIFS('Contratos assinados '!F:F,'Direcional Expansão'!B130,'Contratos assinados '!J:J,"Assinado por proprietário")</f>
        <v>0</v>
      </c>
      <c r="I130" s="1">
        <f t="shared" si="4"/>
        <v>0</v>
      </c>
      <c r="J130" s="3" t="str">
        <f>IF(D130=0, "-", COUNTIFS('Base Lojas'!B:B, A130, 'Base Lojas'!I:I, "&gt;500000")/D130)</f>
        <v>-</v>
      </c>
      <c r="K130" s="4" t="s">
        <v>35</v>
      </c>
      <c r="L130" s="3">
        <v>0</v>
      </c>
      <c r="M130" s="13">
        <v>2552643.2240042388</v>
      </c>
      <c r="N130" s="5">
        <v>17312</v>
      </c>
      <c r="O130" s="5" t="str">
        <f>_xlfn.XLOOKUP(A130,Cidades!A:A,Cidades!D:D)</f>
        <v>Entre 10k e 20k</v>
      </c>
      <c r="P130" s="5" t="str">
        <f>_xlfn.XLOOKUP(A130,'[1]1° RAIZ'!$A:$A,'[1]1° RAIZ'!$AH:$AH)</f>
        <v>Lages</v>
      </c>
      <c r="Q130" s="5" t="str">
        <f>_xlfn.XLOOKUP(A130,'[1]1° RAIZ'!$A:$A,'[1]1° RAIZ'!$AE:$AE)</f>
        <v>Lages</v>
      </c>
      <c r="R130" s="3">
        <v>4.4169829285789497E-5</v>
      </c>
      <c r="S130" s="3">
        <v>9.0282286422456171E-3</v>
      </c>
      <c r="T130" s="6">
        <v>12</v>
      </c>
      <c r="U130" s="6">
        <v>1</v>
      </c>
      <c r="V130" s="4">
        <v>62963.811604087503</v>
      </c>
      <c r="W130" s="2">
        <v>3.3867610453053749</v>
      </c>
      <c r="X130" s="2">
        <v>-1.948308559507177E-2</v>
      </c>
      <c r="Y130" s="2">
        <v>3.8642649933525008E-2</v>
      </c>
      <c r="Z130" s="2">
        <v>-0.22535408117980599</v>
      </c>
      <c r="AA130" s="2">
        <v>-2.846246790322942E-2</v>
      </c>
      <c r="AB130" s="1" t="str">
        <f t="shared" si="3"/>
        <v>Expansão</v>
      </c>
      <c r="AC130" s="74" t="str">
        <f t="shared" si="5"/>
        <v>Validar</v>
      </c>
    </row>
    <row r="131" spans="1:29" x14ac:dyDescent="0.25">
      <c r="A131" s="1">
        <v>421830</v>
      </c>
      <c r="B131" s="1" t="s">
        <v>162</v>
      </c>
      <c r="C131" s="1" t="s">
        <v>33</v>
      </c>
      <c r="D131" s="1">
        <v>0</v>
      </c>
      <c r="E131" s="1">
        <f>COUNTIFS('Contratos assinados '!F:F,'Direcional Expansão'!B131,'Contratos assinados '!J:J, "Assinado por ambos")</f>
        <v>0</v>
      </c>
      <c r="F131" s="1">
        <f>COUNTIFS('Contratos assinados '!F:F,'Direcional Expansão'!B131,'Contratos assinados '!J:J,"Aquisição")</f>
        <v>0</v>
      </c>
      <c r="G131" s="1">
        <f>COUNTIFS('Contratos assinados '!F:F,'Direcional Expansão'!B131,'Contratos assinados '!J:J,"Ampliação")</f>
        <v>0</v>
      </c>
      <c r="H131" s="1">
        <f>COUNTIFS('Contratos assinados '!F:F,'Direcional Expansão'!B131,'Contratos assinados '!J:J,"Assinado por proprietário")</f>
        <v>0</v>
      </c>
      <c r="I131" s="1">
        <f t="shared" si="4"/>
        <v>0</v>
      </c>
      <c r="J131" s="3" t="str">
        <f>IF(D131=0, "-", COUNTIFS('Base Lojas'!B:B, A131, 'Base Lojas'!I:I, "&gt;500000")/D131)</f>
        <v>-</v>
      </c>
      <c r="K131" s="4" t="s">
        <v>35</v>
      </c>
      <c r="L131" s="3">
        <v>0</v>
      </c>
      <c r="M131" s="13">
        <v>2562694.2813477358</v>
      </c>
      <c r="N131" s="5">
        <v>19746</v>
      </c>
      <c r="O131" s="5" t="str">
        <f>_xlfn.XLOOKUP(A131,Cidades!A:A,Cidades!D:D)</f>
        <v>Entre 10k e 20k</v>
      </c>
      <c r="P131" s="5" t="str">
        <f>_xlfn.XLOOKUP(A131,'[1]1° RAIZ'!$A:$A,'[1]1° RAIZ'!$AH:$AH)</f>
        <v>Mafra</v>
      </c>
      <c r="Q131" s="5" t="str">
        <f>_xlfn.XLOOKUP(A131,'[1]1° RAIZ'!$A:$A,'[1]1° RAIZ'!$AE:$AE)</f>
        <v>Joinville</v>
      </c>
      <c r="R131" s="3">
        <v>6.5852618628041703E-5</v>
      </c>
      <c r="S131" s="3">
        <v>1.08078666916096E-2</v>
      </c>
      <c r="T131" s="6">
        <v>8</v>
      </c>
      <c r="U131" s="6">
        <v>1</v>
      </c>
      <c r="V131" s="4">
        <v>83646.940678175801</v>
      </c>
      <c r="W131" s="2">
        <v>2.8826738860434058</v>
      </c>
      <c r="X131" s="2">
        <v>-9.8177792786949589E-2</v>
      </c>
      <c r="Y131" s="2">
        <v>4.5804930761988209E-2</v>
      </c>
      <c r="Z131" s="2">
        <v>5.359334269356486E-2</v>
      </c>
      <c r="AA131" s="2">
        <v>-2.9100408904207259E-2</v>
      </c>
      <c r="AB131" s="1" t="str">
        <f t="shared" ref="AB131:AB194" si="6">IF(B131="Capão do Leão","Erro IBGE",
   IF(AND(U131&lt;=0,M131&lt;=2000000),"Mercado insuficiente",
      IF(U131&lt;=0,"Limite de expansão",
         IF(K131&lt;500000,"Performance",
            IF(M131&lt;=2000000,"Mercado insuficiente","Expansão")
         )
      )
   )
)</f>
        <v>Expansão</v>
      </c>
      <c r="AC131" s="74" t="str">
        <f t="shared" si="5"/>
        <v>Validar</v>
      </c>
    </row>
    <row r="132" spans="1:29" x14ac:dyDescent="0.25">
      <c r="A132" s="1">
        <v>420940</v>
      </c>
      <c r="B132" s="1" t="s">
        <v>163</v>
      </c>
      <c r="C132" s="1" t="s">
        <v>33</v>
      </c>
      <c r="D132" s="1">
        <v>1</v>
      </c>
      <c r="E132" s="1">
        <f>COUNTIFS('Contratos assinados '!F:F,'Direcional Expansão'!B132,'Contratos assinados '!J:J, "Assinado por ambos")</f>
        <v>0</v>
      </c>
      <c r="F132" s="1">
        <f>COUNTIFS('Contratos assinados '!F:F,'Direcional Expansão'!B132,'Contratos assinados '!J:J,"Aquisição")</f>
        <v>0</v>
      </c>
      <c r="G132" s="1">
        <f>COUNTIFS('Contratos assinados '!F:F,'Direcional Expansão'!B132,'Contratos assinados '!J:J,"Ampliação")</f>
        <v>0</v>
      </c>
      <c r="H132" s="1">
        <f>COUNTIFS('Contratos assinados '!F:F,'Direcional Expansão'!B132,'Contratos assinados '!J:J,"Assinado por proprietário")</f>
        <v>0</v>
      </c>
      <c r="I132" s="1">
        <f t="shared" ref="I132:I195" si="7">SUM(E132:H132)</f>
        <v>0</v>
      </c>
      <c r="J132" s="3">
        <f>IF(D132=0, "-", COUNTIFS('Base Lojas'!B:B, A132, 'Base Lojas'!I:I, "&gt;500000")/D132)</f>
        <v>1</v>
      </c>
      <c r="K132" s="4">
        <v>621599.68000000005</v>
      </c>
      <c r="L132" s="3">
        <v>8.7175445010447328E-2</v>
      </c>
      <c r="M132" s="13">
        <v>7130444.5870681359</v>
      </c>
      <c r="N132" s="5">
        <v>42785</v>
      </c>
      <c r="O132" s="5" t="str">
        <f>_xlfn.XLOOKUP(A132,Cidades!A:A,Cidades!D:D)</f>
        <v>Entre 30k e 50k</v>
      </c>
      <c r="P132" s="5" t="str">
        <f>_xlfn.XLOOKUP(A132,'[1]1° RAIZ'!$A:$A,'[1]1° RAIZ'!$AH:$AH)</f>
        <v>Tubarão</v>
      </c>
      <c r="Q132" s="5" t="str">
        <f>_xlfn.XLOOKUP(A132,'[1]1° RAIZ'!$A:$A,'[1]1° RAIZ'!$AE:$AE)</f>
        <v>Criciúma</v>
      </c>
      <c r="R132" s="3">
        <v>-1.4239357424144949E-4</v>
      </c>
      <c r="S132" s="3">
        <v>-1.147540723527218E-2</v>
      </c>
      <c r="T132" s="6">
        <v>28</v>
      </c>
      <c r="U132" s="6">
        <v>1</v>
      </c>
      <c r="V132" s="4">
        <v>27869.888500871599</v>
      </c>
      <c r="W132" s="2">
        <v>3.2306667643015148</v>
      </c>
      <c r="X132" s="2">
        <v>0.2107187965324884</v>
      </c>
      <c r="Y132" s="2">
        <v>-0.82053084987439562</v>
      </c>
      <c r="Z132" s="2">
        <v>-1.9615152632751098E-2</v>
      </c>
      <c r="AA132" s="2">
        <v>-3.0605012379085882E-2</v>
      </c>
      <c r="AB132" s="1" t="str">
        <f t="shared" si="6"/>
        <v>Expansão</v>
      </c>
      <c r="AC132" s="74" t="str">
        <f t="shared" ref="AC132:AC195" si="8">IF(P132=B132,"Oportunidade","Validar")</f>
        <v>Validar</v>
      </c>
    </row>
    <row r="133" spans="1:29" x14ac:dyDescent="0.25">
      <c r="A133" s="1">
        <v>411560</v>
      </c>
      <c r="B133" s="1" t="s">
        <v>164</v>
      </c>
      <c r="C133" s="1" t="s">
        <v>31</v>
      </c>
      <c r="D133" s="1">
        <v>0</v>
      </c>
      <c r="E133" s="1">
        <f>COUNTIFS('Contratos assinados '!F:F,'Direcional Expansão'!B133,'Contratos assinados '!J:J, "Assinado por ambos")</f>
        <v>0</v>
      </c>
      <c r="F133" s="1">
        <f>COUNTIFS('Contratos assinados '!F:F,'Direcional Expansão'!B133,'Contratos assinados '!J:J,"Aquisição")</f>
        <v>0</v>
      </c>
      <c r="G133" s="1">
        <f>COUNTIFS('Contratos assinados '!F:F,'Direcional Expansão'!B133,'Contratos assinados '!J:J,"Ampliação")</f>
        <v>0</v>
      </c>
      <c r="H133" s="1">
        <f>COUNTIFS('Contratos assinados '!F:F,'Direcional Expansão'!B133,'Contratos assinados '!J:J,"Assinado por proprietário")</f>
        <v>0</v>
      </c>
      <c r="I133" s="1">
        <f t="shared" si="7"/>
        <v>0</v>
      </c>
      <c r="J133" s="3" t="str">
        <f>IF(D133=0, "-", COUNTIFS('Base Lojas'!B:B, A133, 'Base Lojas'!I:I, "&gt;500000")/D133)</f>
        <v>-</v>
      </c>
      <c r="K133" s="4" t="s">
        <v>35</v>
      </c>
      <c r="L133" s="3">
        <v>0</v>
      </c>
      <c r="M133" s="13">
        <v>2362627.1375228032</v>
      </c>
      <c r="N133" s="5">
        <v>18450</v>
      </c>
      <c r="O133" s="5" t="str">
        <f>_xlfn.XLOOKUP(A133,Cidades!A:A,Cidades!D:D)</f>
        <v>Entre 10k e 20k</v>
      </c>
      <c r="P133" s="5" t="str">
        <f>_xlfn.XLOOKUP(A133,'[1]1° RAIZ'!$A:$A,'[1]1° RAIZ'!$AH:$AH)</f>
        <v>Cascavel</v>
      </c>
      <c r="Q133" s="5" t="str">
        <f>_xlfn.XLOOKUP(A133,'[1]1° RAIZ'!$A:$A,'[1]1° RAIZ'!$AE:$AE)</f>
        <v>Cascavel</v>
      </c>
      <c r="R133" s="3">
        <v>1.064663722821124E-4</v>
      </c>
      <c r="S133" s="3">
        <v>1.542798533016088E-2</v>
      </c>
      <c r="T133" s="6">
        <v>8</v>
      </c>
      <c r="U133" s="6">
        <v>1</v>
      </c>
      <c r="V133" s="4">
        <v>64532.667757943702</v>
      </c>
      <c r="W133" s="2">
        <v>3.340839658912127</v>
      </c>
      <c r="X133" s="2">
        <v>-4.616693397602048E-2</v>
      </c>
      <c r="Y133" s="2">
        <v>0.19099600478760281</v>
      </c>
      <c r="Z133" s="2">
        <v>-0.35120405112073061</v>
      </c>
      <c r="AA133" s="2">
        <v>-3.2264431021083277E-2</v>
      </c>
      <c r="AB133" s="1" t="str">
        <f t="shared" si="6"/>
        <v>Expansão</v>
      </c>
      <c r="AC133" s="74" t="str">
        <f t="shared" si="8"/>
        <v>Validar</v>
      </c>
    </row>
    <row r="134" spans="1:29" x14ac:dyDescent="0.25">
      <c r="A134" s="1">
        <v>410450</v>
      </c>
      <c r="B134" s="1" t="s">
        <v>165</v>
      </c>
      <c r="C134" s="1" t="s">
        <v>31</v>
      </c>
      <c r="D134" s="1">
        <v>0</v>
      </c>
      <c r="E134" s="1">
        <f>COUNTIFS('Contratos assinados '!F:F,'Direcional Expansão'!B134,'Contratos assinados '!J:J, "Assinado por ambos")</f>
        <v>0</v>
      </c>
      <c r="F134" s="1">
        <f>COUNTIFS('Contratos assinados '!F:F,'Direcional Expansão'!B134,'Contratos assinados '!J:J,"Aquisição")</f>
        <v>0</v>
      </c>
      <c r="G134" s="1">
        <f>COUNTIFS('Contratos assinados '!F:F,'Direcional Expansão'!B134,'Contratos assinados '!J:J,"Ampliação")</f>
        <v>0</v>
      </c>
      <c r="H134" s="1">
        <f>COUNTIFS('Contratos assinados '!F:F,'Direcional Expansão'!B134,'Contratos assinados '!J:J,"Assinado por proprietário")</f>
        <v>0</v>
      </c>
      <c r="I134" s="1">
        <f t="shared" si="7"/>
        <v>0</v>
      </c>
      <c r="J134" s="3" t="str">
        <f>IF(D134=0, "-", COUNTIFS('Base Lojas'!B:B, A134, 'Base Lojas'!I:I, "&gt;500000")/D134)</f>
        <v>-</v>
      </c>
      <c r="K134" s="4" t="s">
        <v>35</v>
      </c>
      <c r="L134" s="3">
        <v>0</v>
      </c>
      <c r="M134" s="13">
        <v>2976327.5461666449</v>
      </c>
      <c r="N134" s="5">
        <v>20481</v>
      </c>
      <c r="O134" s="5" t="str">
        <f>_xlfn.XLOOKUP(A134,Cidades!A:A,Cidades!D:D)</f>
        <v>Entre 20k e 30k</v>
      </c>
      <c r="P134" s="5" t="str">
        <f>_xlfn.XLOOKUP(A134,'[1]1° RAIZ'!$A:$A,'[1]1° RAIZ'!$AH:$AH)</f>
        <v>Francisco Beltrão</v>
      </c>
      <c r="Q134" s="5" t="str">
        <f>_xlfn.XLOOKUP(A134,'[1]1° RAIZ'!$A:$A,'[1]1° RAIZ'!$AE:$AE)</f>
        <v>Cascavel</v>
      </c>
      <c r="R134" s="3">
        <v>7.805571770750585E-5</v>
      </c>
      <c r="S134" s="3">
        <v>1.305698969316693E-2</v>
      </c>
      <c r="T134" s="6">
        <v>12</v>
      </c>
      <c r="U134" s="6">
        <v>1</v>
      </c>
      <c r="V134" s="4">
        <v>59074.399305343301</v>
      </c>
      <c r="W134" s="2">
        <v>3.3043998934474899</v>
      </c>
      <c r="X134" s="2">
        <v>-9.246797776292684E-3</v>
      </c>
      <c r="Y134" s="2">
        <v>4.1413200008524977E-2</v>
      </c>
      <c r="Z134" s="2">
        <v>-0.37279529549680518</v>
      </c>
      <c r="AA134" s="2">
        <v>-4.0536652316117402E-2</v>
      </c>
      <c r="AB134" s="1" t="str">
        <f t="shared" si="6"/>
        <v>Expansão</v>
      </c>
      <c r="AC134" s="74" t="str">
        <f t="shared" si="8"/>
        <v>Validar</v>
      </c>
    </row>
    <row r="135" spans="1:29" x14ac:dyDescent="0.25">
      <c r="A135" s="1">
        <v>410970</v>
      </c>
      <c r="B135" s="1" t="s">
        <v>166</v>
      </c>
      <c r="C135" s="1" t="s">
        <v>31</v>
      </c>
      <c r="D135" s="1">
        <v>0</v>
      </c>
      <c r="E135" s="1">
        <f>COUNTIFS('Contratos assinados '!F:F,'Direcional Expansão'!B135,'Contratos assinados '!J:J, "Assinado por ambos")</f>
        <v>0</v>
      </c>
      <c r="F135" s="1">
        <f>COUNTIFS('Contratos assinados '!F:F,'Direcional Expansão'!B135,'Contratos assinados '!J:J,"Aquisição")</f>
        <v>0</v>
      </c>
      <c r="G135" s="1">
        <f>COUNTIFS('Contratos assinados '!F:F,'Direcional Expansão'!B135,'Contratos assinados '!J:J,"Ampliação")</f>
        <v>0</v>
      </c>
      <c r="H135" s="1">
        <f>COUNTIFS('Contratos assinados '!F:F,'Direcional Expansão'!B135,'Contratos assinados '!J:J,"Assinado por proprietário")</f>
        <v>0</v>
      </c>
      <c r="I135" s="1">
        <f t="shared" si="7"/>
        <v>0</v>
      </c>
      <c r="J135" s="3" t="str">
        <f>IF(D135=0, "-", COUNTIFS('Base Lojas'!B:B, A135, 'Base Lojas'!I:I, "&gt;500000")/D135)</f>
        <v>-</v>
      </c>
      <c r="K135" s="4" t="s">
        <v>35</v>
      </c>
      <c r="L135" s="3">
        <v>0</v>
      </c>
      <c r="M135" s="13">
        <v>3843194.129755442</v>
      </c>
      <c r="N135" s="5">
        <v>28830</v>
      </c>
      <c r="O135" s="5" t="str">
        <f>_xlfn.XLOOKUP(A135,Cidades!A:A,Cidades!D:D)</f>
        <v>Entre 20k e 30k</v>
      </c>
      <c r="P135" s="5" t="str">
        <f>_xlfn.XLOOKUP(A135,'[1]1° RAIZ'!$A:$A,'[1]1° RAIZ'!$AH:$AH)</f>
        <v>Ibaiti</v>
      </c>
      <c r="Q135" s="5" t="str">
        <f>_xlfn.XLOOKUP(A135,'[1]1° RAIZ'!$A:$A,'[1]1° RAIZ'!$AE:$AE)</f>
        <v>Londrina</v>
      </c>
      <c r="R135" s="3">
        <v>2.807076922244356E-6</v>
      </c>
      <c r="S135" s="3">
        <v>5.0148488568044769E-3</v>
      </c>
      <c r="T135" s="6">
        <v>10</v>
      </c>
      <c r="U135" s="6">
        <v>1</v>
      </c>
      <c r="V135" s="4">
        <v>33569.0702275437</v>
      </c>
      <c r="W135" s="2">
        <v>3.9221118416602181</v>
      </c>
      <c r="X135" s="2">
        <v>7.2477996917876361E-2</v>
      </c>
      <c r="Y135" s="2">
        <v>-9.2448072922977825E-2</v>
      </c>
      <c r="Z135" s="2">
        <v>-0.58826772054594323</v>
      </c>
      <c r="AA135" s="2">
        <v>-4.9598682482810262E-2</v>
      </c>
      <c r="AB135" s="1" t="str">
        <f t="shared" si="6"/>
        <v>Expansão</v>
      </c>
      <c r="AC135" s="74" t="str">
        <f t="shared" si="8"/>
        <v>Oportunidade</v>
      </c>
    </row>
    <row r="136" spans="1:29" x14ac:dyDescent="0.25">
      <c r="A136" s="1">
        <v>412750</v>
      </c>
      <c r="B136" s="1" t="s">
        <v>167</v>
      </c>
      <c r="C136" s="1" t="s">
        <v>31</v>
      </c>
      <c r="D136" s="1">
        <v>0</v>
      </c>
      <c r="E136" s="1">
        <f>COUNTIFS('Contratos assinados '!F:F,'Direcional Expansão'!B136,'Contratos assinados '!J:J, "Assinado por ambos")</f>
        <v>0</v>
      </c>
      <c r="F136" s="1">
        <f>COUNTIFS('Contratos assinados '!F:F,'Direcional Expansão'!B136,'Contratos assinados '!J:J,"Aquisição")</f>
        <v>0</v>
      </c>
      <c r="G136" s="1">
        <f>COUNTIFS('Contratos assinados '!F:F,'Direcional Expansão'!B136,'Contratos assinados '!J:J,"Ampliação")</f>
        <v>0</v>
      </c>
      <c r="H136" s="1">
        <f>COUNTIFS('Contratos assinados '!F:F,'Direcional Expansão'!B136,'Contratos assinados '!J:J,"Assinado por proprietário")</f>
        <v>0</v>
      </c>
      <c r="I136" s="1">
        <f t="shared" si="7"/>
        <v>0</v>
      </c>
      <c r="J136" s="3" t="str">
        <f>IF(D136=0, "-", COUNTIFS('Base Lojas'!B:B, A136, 'Base Lojas'!I:I, "&gt;500000")/D136)</f>
        <v>-</v>
      </c>
      <c r="K136" s="4" t="s">
        <v>35</v>
      </c>
      <c r="L136" s="3">
        <v>0</v>
      </c>
      <c r="M136" s="13">
        <v>2404665.0321542458</v>
      </c>
      <c r="N136" s="5">
        <v>19961</v>
      </c>
      <c r="O136" s="5" t="str">
        <f>_xlfn.XLOOKUP(A136,Cidades!A:A,Cidades!D:D)</f>
        <v>Entre 10k e 20k</v>
      </c>
      <c r="P136" s="5" t="str">
        <f>_xlfn.XLOOKUP(A136,'[1]1° RAIZ'!$A:$A,'[1]1° RAIZ'!$AH:$AH)</f>
        <v>Telêmaco Borba</v>
      </c>
      <c r="Q136" s="5" t="str">
        <f>_xlfn.XLOOKUP(A136,'[1]1° RAIZ'!$A:$A,'[1]1° RAIZ'!$AE:$AE)</f>
        <v>Ponta Grossa</v>
      </c>
      <c r="R136" s="3">
        <v>2.466006053092107E-5</v>
      </c>
      <c r="S136" s="3">
        <v>9.6822481940650462E-3</v>
      </c>
      <c r="T136" s="6">
        <v>6</v>
      </c>
      <c r="U136" s="6">
        <v>1</v>
      </c>
      <c r="V136" s="4">
        <v>79948.337321750398</v>
      </c>
      <c r="W136" s="2">
        <v>2.8983509371595719</v>
      </c>
      <c r="X136" s="2">
        <v>-0.1201509419959398</v>
      </c>
      <c r="Y136" s="2">
        <v>-4.8082644626552033E-2</v>
      </c>
      <c r="Z136" s="2">
        <v>6.9825455237281689E-2</v>
      </c>
      <c r="AA136" s="2">
        <v>-5.0119316644126298E-2</v>
      </c>
      <c r="AB136" s="1" t="str">
        <f t="shared" si="6"/>
        <v>Expansão</v>
      </c>
      <c r="AC136" s="74" t="str">
        <f t="shared" si="8"/>
        <v>Validar</v>
      </c>
    </row>
    <row r="137" spans="1:29" x14ac:dyDescent="0.25">
      <c r="A137" s="1">
        <v>421370</v>
      </c>
      <c r="B137" s="1" t="s">
        <v>168</v>
      </c>
      <c r="C137" s="1" t="s">
        <v>33</v>
      </c>
      <c r="D137" s="1">
        <v>0</v>
      </c>
      <c r="E137" s="1">
        <f>COUNTIFS('Contratos assinados '!F:F,'Direcional Expansão'!B137,'Contratos assinados '!J:J, "Assinado por ambos")</f>
        <v>0</v>
      </c>
      <c r="F137" s="1">
        <f>COUNTIFS('Contratos assinados '!F:F,'Direcional Expansão'!B137,'Contratos assinados '!J:J,"Aquisição")</f>
        <v>0</v>
      </c>
      <c r="G137" s="1">
        <f>COUNTIFS('Contratos assinados '!F:F,'Direcional Expansão'!B137,'Contratos assinados '!J:J,"Ampliação")</f>
        <v>0</v>
      </c>
      <c r="H137" s="1">
        <f>COUNTIFS('Contratos assinados '!F:F,'Direcional Expansão'!B137,'Contratos assinados '!J:J,"Assinado por proprietário")</f>
        <v>0</v>
      </c>
      <c r="I137" s="1">
        <f t="shared" si="7"/>
        <v>0</v>
      </c>
      <c r="J137" s="3" t="str">
        <f>IF(D137=0, "-", COUNTIFS('Base Lojas'!B:B, A137, 'Base Lojas'!I:I, "&gt;500000")/D137)</f>
        <v>-</v>
      </c>
      <c r="K137" s="4" t="s">
        <v>35</v>
      </c>
      <c r="L137" s="3">
        <v>0</v>
      </c>
      <c r="M137" s="13">
        <v>2610456.3092822302</v>
      </c>
      <c r="N137" s="5">
        <v>17125</v>
      </c>
      <c r="O137" s="5" t="str">
        <f>_xlfn.XLOOKUP(A137,Cidades!A:A,Cidades!D:D)</f>
        <v>Entre 10k e 20k</v>
      </c>
      <c r="P137" s="5" t="str">
        <f>_xlfn.XLOOKUP(A137,'[1]1° RAIZ'!$A:$A,'[1]1° RAIZ'!$AH:$AH)</f>
        <v>Rio do Sul</v>
      </c>
      <c r="Q137" s="5" t="str">
        <f>_xlfn.XLOOKUP(A137,'[1]1° RAIZ'!$A:$A,'[1]1° RAIZ'!$AE:$AE)</f>
        <v>Blumenau</v>
      </c>
      <c r="R137" s="3">
        <v>1.1224194708762349E-4</v>
      </c>
      <c r="S137" s="3">
        <v>1.409064852035913E-2</v>
      </c>
      <c r="T137" s="6">
        <v>11</v>
      </c>
      <c r="U137" s="6">
        <v>1</v>
      </c>
      <c r="V137" s="4">
        <v>44903.608239814603</v>
      </c>
      <c r="W137" s="2">
        <v>3.6479276908811271</v>
      </c>
      <c r="X137" s="2">
        <v>1.061066845121089E-2</v>
      </c>
      <c r="Y137" s="2">
        <v>0.14023224703725981</v>
      </c>
      <c r="Z137" s="2">
        <v>-0.66233209306389051</v>
      </c>
      <c r="AA137" s="2">
        <v>-5.0910355002536482E-2</v>
      </c>
      <c r="AB137" s="1" t="str">
        <f t="shared" si="6"/>
        <v>Expansão</v>
      </c>
      <c r="AC137" s="74" t="str">
        <f t="shared" si="8"/>
        <v>Validar</v>
      </c>
    </row>
    <row r="138" spans="1:29" x14ac:dyDescent="0.25">
      <c r="A138" s="1">
        <v>411540</v>
      </c>
      <c r="B138" s="1" t="s">
        <v>169</v>
      </c>
      <c r="C138" s="1" t="s">
        <v>31</v>
      </c>
      <c r="D138" s="1">
        <v>0</v>
      </c>
      <c r="E138" s="1">
        <f>COUNTIFS('Contratos assinados '!F:F,'Direcional Expansão'!B138,'Contratos assinados '!J:J, "Assinado por ambos")</f>
        <v>0</v>
      </c>
      <c r="F138" s="1">
        <f>COUNTIFS('Contratos assinados '!F:F,'Direcional Expansão'!B138,'Contratos assinados '!J:J,"Aquisição")</f>
        <v>0</v>
      </c>
      <c r="G138" s="1">
        <f>COUNTIFS('Contratos assinados '!F:F,'Direcional Expansão'!B138,'Contratos assinados '!J:J,"Ampliação")</f>
        <v>0</v>
      </c>
      <c r="H138" s="1">
        <f>COUNTIFS('Contratos assinados '!F:F,'Direcional Expansão'!B138,'Contratos assinados '!J:J,"Assinado por proprietário")</f>
        <v>0</v>
      </c>
      <c r="I138" s="1">
        <f t="shared" si="7"/>
        <v>0</v>
      </c>
      <c r="J138" s="3" t="str">
        <f>IF(D138=0, "-", COUNTIFS('Base Lojas'!B:B, A138, 'Base Lojas'!I:I, "&gt;500000")/D138)</f>
        <v>-</v>
      </c>
      <c r="K138" s="4" t="s">
        <v>35</v>
      </c>
      <c r="L138" s="3">
        <v>0</v>
      </c>
      <c r="M138" s="13">
        <v>2020094.358436197</v>
      </c>
      <c r="N138" s="5">
        <v>15901</v>
      </c>
      <c r="O138" s="5" t="str">
        <f>_xlfn.XLOOKUP(A138,Cidades!A:A,Cidades!D:D)</f>
        <v>Entre 10k e 20k</v>
      </c>
      <c r="P138" s="5" t="str">
        <f>_xlfn.XLOOKUP(A138,'[1]1° RAIZ'!$A:$A,'[1]1° RAIZ'!$AH:$AH)</f>
        <v>Francisco Beltrão</v>
      </c>
      <c r="Q138" s="5" t="str">
        <f>_xlfn.XLOOKUP(A138,'[1]1° RAIZ'!$A:$A,'[1]1° RAIZ'!$AE:$AE)</f>
        <v>Cascavel</v>
      </c>
      <c r="R138" s="3">
        <v>1.034902202049248E-4</v>
      </c>
      <c r="S138" s="3">
        <v>1.6505912078115029E-2</v>
      </c>
      <c r="T138" s="6">
        <v>8</v>
      </c>
      <c r="U138" s="6">
        <v>1</v>
      </c>
      <c r="V138" s="4">
        <v>43407.479966125502</v>
      </c>
      <c r="W138" s="2">
        <v>3.7390926484911788</v>
      </c>
      <c r="X138" s="2">
        <v>-1.4871345748589089E-2</v>
      </c>
      <c r="Y138" s="2">
        <v>0.1916558197866744</v>
      </c>
      <c r="Z138" s="2">
        <v>-0.69131861774117431</v>
      </c>
      <c r="AA138" s="2">
        <v>-5.7669964500011071E-2</v>
      </c>
      <c r="AB138" s="1" t="str">
        <f t="shared" si="6"/>
        <v>Expansão</v>
      </c>
      <c r="AC138" s="74" t="str">
        <f t="shared" si="8"/>
        <v>Validar</v>
      </c>
    </row>
    <row r="139" spans="1:29" x14ac:dyDescent="0.25">
      <c r="A139" s="1">
        <v>410570</v>
      </c>
      <c r="B139" s="1" t="s">
        <v>170</v>
      </c>
      <c r="C139" s="1" t="s">
        <v>31</v>
      </c>
      <c r="D139" s="1">
        <v>0</v>
      </c>
      <c r="E139" s="1">
        <f>COUNTIFS('Contratos assinados '!F:F,'Direcional Expansão'!B139,'Contratos assinados '!J:J, "Assinado por ambos")</f>
        <v>0</v>
      </c>
      <c r="F139" s="1">
        <f>COUNTIFS('Contratos assinados '!F:F,'Direcional Expansão'!B139,'Contratos assinados '!J:J,"Aquisição")</f>
        <v>0</v>
      </c>
      <c r="G139" s="1">
        <f>COUNTIFS('Contratos assinados '!F:F,'Direcional Expansão'!B139,'Contratos assinados '!J:J,"Ampliação")</f>
        <v>0</v>
      </c>
      <c r="H139" s="1">
        <f>COUNTIFS('Contratos assinados '!F:F,'Direcional Expansão'!B139,'Contratos assinados '!J:J,"Assinado por proprietário")</f>
        <v>0</v>
      </c>
      <c r="I139" s="1">
        <f t="shared" si="7"/>
        <v>0</v>
      </c>
      <c r="J139" s="3" t="str">
        <f>IF(D139=0, "-", COUNTIFS('Base Lojas'!B:B, A139, 'Base Lojas'!G:G, "&gt;500000")/D139)</f>
        <v>-</v>
      </c>
      <c r="K139" s="4" t="s">
        <v>35</v>
      </c>
      <c r="L139" s="3">
        <v>0</v>
      </c>
      <c r="M139" s="13">
        <v>1909155.8497737469</v>
      </c>
      <c r="N139" s="5">
        <v>15070</v>
      </c>
      <c r="O139" s="5" t="str">
        <f>_xlfn.XLOOKUP(A139,Cidades!A:A,Cidades!D:D)</f>
        <v>Entre 10k e 20k</v>
      </c>
      <c r="P139" s="5" t="str">
        <f>_xlfn.XLOOKUP(A139,'[1]1° RAIZ'!$A:$A,'[1]1° RAIZ'!$AH:$AH)</f>
        <v>Pato Branco</v>
      </c>
      <c r="Q139" s="5" t="str">
        <f>_xlfn.XLOOKUP(A139,'[1]1° RAIZ'!$A:$A,'[1]1° RAIZ'!$AE:$AE)</f>
        <v>Cascavel</v>
      </c>
      <c r="R139" s="3">
        <v>-1.025947862507159E-4</v>
      </c>
      <c r="S139" s="3">
        <v>-3.4678795270025602E-3</v>
      </c>
      <c r="T139" s="6">
        <v>8</v>
      </c>
      <c r="U139" s="6">
        <v>1</v>
      </c>
      <c r="V139" s="4">
        <v>63819.148578741901</v>
      </c>
      <c r="W139" s="2">
        <v>3.3585372214979379</v>
      </c>
      <c r="X139" s="2">
        <v>-9.3474265140634505E-2</v>
      </c>
      <c r="Y139" s="2">
        <v>-0.28315751224005709</v>
      </c>
      <c r="Z139" s="2">
        <v>0.1208353002031161</v>
      </c>
      <c r="AA139" s="2">
        <v>-6.6771285629883798E-2</v>
      </c>
      <c r="AB139" s="1" t="str">
        <f t="shared" si="6"/>
        <v>Mercado insuficiente</v>
      </c>
      <c r="AC139" s="74" t="str">
        <f t="shared" si="8"/>
        <v>Validar</v>
      </c>
    </row>
    <row r="140" spans="1:29" x14ac:dyDescent="0.25">
      <c r="A140" s="1">
        <v>420600</v>
      </c>
      <c r="B140" s="1" t="s">
        <v>171</v>
      </c>
      <c r="C140" s="1" t="s">
        <v>33</v>
      </c>
      <c r="D140" s="1">
        <v>0</v>
      </c>
      <c r="E140" s="1">
        <f>COUNTIFS('Contratos assinados '!F:F,'Direcional Expansão'!B140,'Contratos assinados '!J:J, "Assinado por ambos")</f>
        <v>0</v>
      </c>
      <c r="F140" s="1">
        <f>COUNTIFS('Contratos assinados '!F:F,'Direcional Expansão'!B140,'Contratos assinados '!J:J,"Aquisição")</f>
        <v>0</v>
      </c>
      <c r="G140" s="1">
        <f>COUNTIFS('Contratos assinados '!F:F,'Direcional Expansão'!B140,'Contratos assinados '!J:J,"Ampliação")</f>
        <v>0</v>
      </c>
      <c r="H140" s="1">
        <f>COUNTIFS('Contratos assinados '!F:F,'Direcional Expansão'!B140,'Contratos assinados '!J:J,"Assinado por proprietário")</f>
        <v>0</v>
      </c>
      <c r="I140" s="1">
        <f t="shared" si="7"/>
        <v>0</v>
      </c>
      <c r="J140" s="3" t="str">
        <f>IF(D140=0, "-", COUNTIFS('Base Lojas'!B:B, A140, 'Base Lojas'!I:I, "&gt;500000")/D140)</f>
        <v>-</v>
      </c>
      <c r="K140" s="4" t="s">
        <v>35</v>
      </c>
      <c r="L140" s="3">
        <v>0</v>
      </c>
      <c r="M140" s="13">
        <v>2480503.1923437859</v>
      </c>
      <c r="N140" s="5">
        <v>16915</v>
      </c>
      <c r="O140" s="5" t="str">
        <f>_xlfn.XLOOKUP(A140,Cidades!A:A,Cidades!D:D)</f>
        <v>Entre 10k e 20k</v>
      </c>
      <c r="P140" s="5" t="str">
        <f>_xlfn.XLOOKUP(A140,'[1]1° RAIZ'!$A:$A,'[1]1° RAIZ'!$AH:$AH)</f>
        <v>Florianópolis</v>
      </c>
      <c r="Q140" s="5" t="str">
        <f>_xlfn.XLOOKUP(A140,'[1]1° RAIZ'!$A:$A,'[1]1° RAIZ'!$AE:$AE)</f>
        <v>Florianópolis</v>
      </c>
      <c r="R140" s="3">
        <v>2.0384113195025751E-4</v>
      </c>
      <c r="S140" s="3">
        <v>2.291845640836487E-2</v>
      </c>
      <c r="T140" s="6">
        <v>10</v>
      </c>
      <c r="U140" s="6">
        <v>1</v>
      </c>
      <c r="V140" s="4">
        <v>27712.063274043499</v>
      </c>
      <c r="W140" s="2">
        <v>3.8869217600682742</v>
      </c>
      <c r="X140" s="2">
        <v>3.9543014148567729E-2</v>
      </c>
      <c r="Y140" s="2">
        <v>0.3095303339791447</v>
      </c>
      <c r="Z140" s="2">
        <v>-1.153098619478081</v>
      </c>
      <c r="AA140" s="2">
        <v>-7.02476410597144E-2</v>
      </c>
      <c r="AB140" s="1" t="str">
        <f t="shared" si="6"/>
        <v>Expansão</v>
      </c>
      <c r="AC140" s="74" t="str">
        <f t="shared" si="8"/>
        <v>Validar</v>
      </c>
    </row>
    <row r="141" spans="1:29" x14ac:dyDescent="0.25">
      <c r="A141" s="1">
        <v>420810</v>
      </c>
      <c r="B141" s="1" t="s">
        <v>172</v>
      </c>
      <c r="C141" s="1" t="s">
        <v>33</v>
      </c>
      <c r="D141" s="1">
        <v>0</v>
      </c>
      <c r="E141" s="1">
        <f>COUNTIFS('Contratos assinados '!F:F,'Direcional Expansão'!B141,'Contratos assinados '!J:J, "Assinado por ambos")</f>
        <v>0</v>
      </c>
      <c r="F141" s="1">
        <f>COUNTIFS('Contratos assinados '!F:F,'Direcional Expansão'!B141,'Contratos assinados '!J:J,"Aquisição")</f>
        <v>0</v>
      </c>
      <c r="G141" s="1">
        <f>COUNTIFS('Contratos assinados '!F:F,'Direcional Expansão'!B141,'Contratos assinados '!J:J,"Ampliação")</f>
        <v>0</v>
      </c>
      <c r="H141" s="1">
        <f>COUNTIFS('Contratos assinados '!F:F,'Direcional Expansão'!B141,'Contratos assinados '!J:J,"Assinado por proprietário")</f>
        <v>0</v>
      </c>
      <c r="I141" s="1">
        <f t="shared" si="7"/>
        <v>0</v>
      </c>
      <c r="J141" s="3" t="str">
        <f>IF(D141=0, "-", COUNTIFS('Base Lojas'!B:B, A141, 'Base Lojas'!I:I, "&gt;500000")/D141)</f>
        <v>-</v>
      </c>
      <c r="K141" s="4" t="s">
        <v>35</v>
      </c>
      <c r="L141" s="3">
        <v>0</v>
      </c>
      <c r="M141" s="13">
        <v>3291724.5655948948</v>
      </c>
      <c r="N141" s="5">
        <v>22051</v>
      </c>
      <c r="O141" s="5" t="str">
        <f>_xlfn.XLOOKUP(A141,Cidades!A:A,Cidades!D:D)</f>
        <v>Entre 20k e 30k</v>
      </c>
      <c r="P141" s="5" t="str">
        <f>_xlfn.XLOOKUP(A141,'[1]1° RAIZ'!$A:$A,'[1]1° RAIZ'!$AH:$AH)</f>
        <v>Mafra</v>
      </c>
      <c r="Q141" s="5" t="str">
        <f>_xlfn.XLOOKUP(A141,'[1]1° RAIZ'!$A:$A,'[1]1° RAIZ'!$AE:$AE)</f>
        <v>Joinville</v>
      </c>
      <c r="R141" s="3">
        <v>6.3275056090854597E-5</v>
      </c>
      <c r="S141" s="3">
        <v>1.2226948653706989E-2</v>
      </c>
      <c r="T141" s="6">
        <v>5</v>
      </c>
      <c r="U141" s="6">
        <v>1</v>
      </c>
      <c r="V141" s="4">
        <v>51568.918964647397</v>
      </c>
      <c r="W141" s="2">
        <v>3.3005239700614228</v>
      </c>
      <c r="X141" s="2">
        <v>-6.0148404335011188E-2</v>
      </c>
      <c r="Y141" s="2">
        <v>-4.9736371938716571E-2</v>
      </c>
      <c r="Z141" s="2">
        <v>-0.46186910901081718</v>
      </c>
      <c r="AA141" s="2">
        <v>-8.5503590831348786E-2</v>
      </c>
      <c r="AB141" s="1" t="str">
        <f t="shared" si="6"/>
        <v>Expansão</v>
      </c>
      <c r="AC141" s="74" t="str">
        <f t="shared" si="8"/>
        <v>Validar</v>
      </c>
    </row>
    <row r="142" spans="1:29" x14ac:dyDescent="0.25">
      <c r="A142" s="1">
        <v>421220</v>
      </c>
      <c r="B142" s="1" t="s">
        <v>173</v>
      </c>
      <c r="C142" s="1" t="s">
        <v>33</v>
      </c>
      <c r="D142" s="1">
        <v>0</v>
      </c>
      <c r="E142" s="1">
        <f>COUNTIFS('Contratos assinados '!F:F,'Direcional Expansão'!B142,'Contratos assinados '!J:J, "Assinado por ambos")</f>
        <v>0</v>
      </c>
      <c r="F142" s="1">
        <f>COUNTIFS('Contratos assinados '!F:F,'Direcional Expansão'!B142,'Contratos assinados '!J:J,"Aquisição")</f>
        <v>0</v>
      </c>
      <c r="G142" s="1">
        <f>COUNTIFS('Contratos assinados '!F:F,'Direcional Expansão'!B142,'Contratos assinados '!J:J,"Ampliação")</f>
        <v>0</v>
      </c>
      <c r="H142" s="1">
        <f>COUNTIFS('Contratos assinados '!F:F,'Direcional Expansão'!B142,'Contratos assinados '!J:J,"Assinado por proprietário")</f>
        <v>0</v>
      </c>
      <c r="I142" s="1">
        <f t="shared" si="7"/>
        <v>0</v>
      </c>
      <c r="J142" s="3" t="str">
        <f>IF(D142=0, "-", COUNTIFS('Base Lojas'!B:B, A142, 'Base Lojas'!I:I, "&gt;500000")/D142)</f>
        <v>-</v>
      </c>
      <c r="K142" s="4" t="s">
        <v>35</v>
      </c>
      <c r="L142" s="3">
        <v>0</v>
      </c>
      <c r="M142" s="13">
        <v>2822857.3958890629</v>
      </c>
      <c r="N142" s="5">
        <v>19150</v>
      </c>
      <c r="O142" s="5" t="str">
        <f>_xlfn.XLOOKUP(A142,Cidades!A:A,Cidades!D:D)</f>
        <v>Entre 10k e 20k</v>
      </c>
      <c r="P142" s="5" t="str">
        <f>_xlfn.XLOOKUP(A142,'[1]1° RAIZ'!$A:$A,'[1]1° RAIZ'!$AH:$AH)</f>
        <v>Mafra</v>
      </c>
      <c r="Q142" s="5" t="str">
        <f>_xlfn.XLOOKUP(A142,'[1]1° RAIZ'!$A:$A,'[1]1° RAIZ'!$AE:$AE)</f>
        <v>Joinville</v>
      </c>
      <c r="R142" s="3">
        <v>5.0721784041070082E-5</v>
      </c>
      <c r="S142" s="3">
        <v>1.2398593125017451E-2</v>
      </c>
      <c r="T142" s="6">
        <v>14</v>
      </c>
      <c r="U142" s="6">
        <v>1</v>
      </c>
      <c r="V142" s="4">
        <v>48696.7799809801</v>
      </c>
      <c r="W142" s="2">
        <v>3.1156851778438082</v>
      </c>
      <c r="X142" s="2">
        <v>-3.0099381676151869E-2</v>
      </c>
      <c r="Y142" s="2">
        <v>-0.20386205950849201</v>
      </c>
      <c r="Z142" s="2">
        <v>-0.49205739269014381</v>
      </c>
      <c r="AA142" s="2">
        <v>-9.8337447345359236E-2</v>
      </c>
      <c r="AB142" s="1" t="str">
        <f t="shared" si="6"/>
        <v>Expansão</v>
      </c>
      <c r="AC142" s="74" t="str">
        <f t="shared" si="8"/>
        <v>Validar</v>
      </c>
    </row>
    <row r="143" spans="1:29" x14ac:dyDescent="0.25">
      <c r="A143" s="1">
        <v>412300</v>
      </c>
      <c r="B143" s="1" t="s">
        <v>174</v>
      </c>
      <c r="C143" s="1" t="s">
        <v>31</v>
      </c>
      <c r="D143" s="1">
        <v>0</v>
      </c>
      <c r="E143" s="1">
        <f>COUNTIFS('Contratos assinados '!F:F,'Direcional Expansão'!B143,'Contratos assinados '!J:J, "Assinado por ambos")</f>
        <v>0</v>
      </c>
      <c r="F143" s="1">
        <f>COUNTIFS('Contratos assinados '!F:F,'Direcional Expansão'!B143,'Contratos assinados '!J:J,"Aquisição")</f>
        <v>0</v>
      </c>
      <c r="G143" s="1">
        <f>COUNTIFS('Contratos assinados '!F:F,'Direcional Expansão'!B143,'Contratos assinados '!J:J,"Ampliação")</f>
        <v>0</v>
      </c>
      <c r="H143" s="1">
        <f>COUNTIFS('Contratos assinados '!F:F,'Direcional Expansão'!B143,'Contratos assinados '!J:J,"Assinado por proprietário")</f>
        <v>0</v>
      </c>
      <c r="I143" s="1">
        <f t="shared" si="7"/>
        <v>0</v>
      </c>
      <c r="J143" s="3" t="str">
        <f>IF(D143=0, "-", COUNTIFS('Base Lojas'!B:B, A143, 'Base Lojas'!I:I, "&gt;500000")/D143)</f>
        <v>-</v>
      </c>
      <c r="K143" s="4" t="s">
        <v>35</v>
      </c>
      <c r="L143" s="3">
        <v>0</v>
      </c>
      <c r="M143" s="13">
        <v>2223999.5214988571</v>
      </c>
      <c r="N143" s="5">
        <v>15223</v>
      </c>
      <c r="O143" s="5" t="str">
        <f>_xlfn.XLOOKUP(A143,Cidades!A:A,Cidades!D:D)</f>
        <v>Entre 10k e 20k</v>
      </c>
      <c r="P143" s="5" t="str">
        <f>_xlfn.XLOOKUP(A143,'[1]1° RAIZ'!$A:$A,'[1]1° RAIZ'!$AH:$AH)</f>
        <v>Dois Vizinhos</v>
      </c>
      <c r="Q143" s="5" t="str">
        <f>_xlfn.XLOOKUP(A143,'[1]1° RAIZ'!$A:$A,'[1]1° RAIZ'!$AE:$AE)</f>
        <v>Cascavel</v>
      </c>
      <c r="R143" s="3">
        <v>8.3002186337772783E-5</v>
      </c>
      <c r="S143" s="3">
        <v>1.7680593761439711E-2</v>
      </c>
      <c r="T143" s="6">
        <v>9</v>
      </c>
      <c r="U143" s="6">
        <v>1</v>
      </c>
      <c r="V143" s="4">
        <v>38015.667326647599</v>
      </c>
      <c r="W143" s="2">
        <v>3.437499570981331</v>
      </c>
      <c r="X143" s="2">
        <v>-4.7583798308131059E-2</v>
      </c>
      <c r="Y143" s="2">
        <v>-3.3649426859815902E-2</v>
      </c>
      <c r="Z143" s="2">
        <v>-0.75590063107162853</v>
      </c>
      <c r="AA143" s="2">
        <v>-0.1114047010884472</v>
      </c>
      <c r="AB143" s="1" t="str">
        <f t="shared" si="6"/>
        <v>Expansão</v>
      </c>
      <c r="AC143" s="74" t="str">
        <f t="shared" si="8"/>
        <v>Validar</v>
      </c>
    </row>
    <row r="144" spans="1:29" x14ac:dyDescent="0.25">
      <c r="A144" s="1">
        <v>412740</v>
      </c>
      <c r="B144" s="1" t="s">
        <v>175</v>
      </c>
      <c r="C144" s="1" t="s">
        <v>31</v>
      </c>
      <c r="D144" s="1">
        <v>0</v>
      </c>
      <c r="E144" s="1">
        <f>COUNTIFS('Contratos assinados '!F:F,'Direcional Expansão'!B144,'Contratos assinados '!J:J, "Assinado por ambos")</f>
        <v>0</v>
      </c>
      <c r="F144" s="1">
        <f>COUNTIFS('Contratos assinados '!F:F,'Direcional Expansão'!B144,'Contratos assinados '!J:J,"Aquisição")</f>
        <v>0</v>
      </c>
      <c r="G144" s="1">
        <f>COUNTIFS('Contratos assinados '!F:F,'Direcional Expansão'!B144,'Contratos assinados '!J:J,"Ampliação")</f>
        <v>0</v>
      </c>
      <c r="H144" s="1">
        <f>COUNTIFS('Contratos assinados '!F:F,'Direcional Expansão'!B144,'Contratos assinados '!J:J,"Assinado por proprietário")</f>
        <v>0</v>
      </c>
      <c r="I144" s="1">
        <f t="shared" si="7"/>
        <v>0</v>
      </c>
      <c r="J144" s="3" t="str">
        <f>IF(D144=0, "-", COUNTIFS('Base Lojas'!B:B, A144, 'Base Lojas'!I:I, "&gt;500000")/D144)</f>
        <v>-</v>
      </c>
      <c r="K144" s="4" t="s">
        <v>35</v>
      </c>
      <c r="L144" s="3">
        <v>0</v>
      </c>
      <c r="M144" s="13">
        <v>2348922.6225172319</v>
      </c>
      <c r="N144" s="5">
        <v>18119</v>
      </c>
      <c r="O144" s="5" t="str">
        <f>_xlfn.XLOOKUP(A144,Cidades!A:A,Cidades!D:D)</f>
        <v>Entre 10k e 20k</v>
      </c>
      <c r="P144" s="5" t="str">
        <f>_xlfn.XLOOKUP(A144,'[1]1° RAIZ'!$A:$A,'[1]1° RAIZ'!$AH:$AH)</f>
        <v>Toledo</v>
      </c>
      <c r="Q144" s="5" t="str">
        <f>_xlfn.XLOOKUP(A144,'[1]1° RAIZ'!$A:$A,'[1]1° RAIZ'!$AE:$AE)</f>
        <v>Cascavel</v>
      </c>
      <c r="R144" s="3">
        <v>6.0015556638715048E-5</v>
      </c>
      <c r="S144" s="3">
        <v>1.016976371852318E-2</v>
      </c>
      <c r="T144" s="6">
        <v>12</v>
      </c>
      <c r="U144" s="6">
        <v>1</v>
      </c>
      <c r="V144" s="4">
        <v>54131.087387485197</v>
      </c>
      <c r="W144" s="2">
        <v>2.9218375754970021</v>
      </c>
      <c r="X144" s="2">
        <v>-7.9151095554793008E-2</v>
      </c>
      <c r="Y144" s="2">
        <v>-0.24662126341163901</v>
      </c>
      <c r="Z144" s="2">
        <v>-0.40599981498508908</v>
      </c>
      <c r="AA144" s="2">
        <v>-0.11555767284645919</v>
      </c>
      <c r="AB144" s="1" t="str">
        <f t="shared" si="6"/>
        <v>Expansão</v>
      </c>
      <c r="AC144" s="74" t="str">
        <f t="shared" si="8"/>
        <v>Validar</v>
      </c>
    </row>
    <row r="145" spans="1:29" x14ac:dyDescent="0.25">
      <c r="A145" s="1">
        <v>420010</v>
      </c>
      <c r="B145" s="1" t="s">
        <v>176</v>
      </c>
      <c r="C145" s="1" t="s">
        <v>33</v>
      </c>
      <c r="D145" s="1">
        <v>0</v>
      </c>
      <c r="E145" s="1">
        <f>COUNTIFS('Contratos assinados '!F:F,'Direcional Expansão'!B145,'Contratos assinados '!J:J, "Assinado por ambos")</f>
        <v>0</v>
      </c>
      <c r="F145" s="1">
        <f>COUNTIFS('Contratos assinados '!F:F,'Direcional Expansão'!B145,'Contratos assinados '!J:J,"Aquisição")</f>
        <v>0</v>
      </c>
      <c r="G145" s="1">
        <f>COUNTIFS('Contratos assinados '!F:F,'Direcional Expansão'!B145,'Contratos assinados '!J:J,"Ampliação")</f>
        <v>0</v>
      </c>
      <c r="H145" s="1">
        <f>COUNTIFS('Contratos assinados '!F:F,'Direcional Expansão'!B145,'Contratos assinados '!J:J,"Assinado por proprietário")</f>
        <v>0</v>
      </c>
      <c r="I145" s="1">
        <f t="shared" si="7"/>
        <v>0</v>
      </c>
      <c r="J145" s="3" t="str">
        <f>IF(D145=0, "-", COUNTIFS('Base Lojas'!B:B, A145, 'Base Lojas'!I:I, "&gt;500000")/D145)</f>
        <v>-</v>
      </c>
      <c r="K145" s="4" t="s">
        <v>35</v>
      </c>
      <c r="L145" s="3">
        <v>0</v>
      </c>
      <c r="M145" s="13">
        <v>2437230.6991837472</v>
      </c>
      <c r="N145" s="5">
        <v>17392</v>
      </c>
      <c r="O145" s="5" t="str">
        <f>_xlfn.XLOOKUP(A145,Cidades!A:A,Cidades!D:D)</f>
        <v>Entre 10k e 20k</v>
      </c>
      <c r="P145" s="5" t="str">
        <f>_xlfn.XLOOKUP(A145,'[1]1° RAIZ'!$A:$A,'[1]1° RAIZ'!$AH:$AH)</f>
        <v>Xanxerê</v>
      </c>
      <c r="Q145" s="5" t="str">
        <f>_xlfn.XLOOKUP(A145,'[1]1° RAIZ'!$A:$A,'[1]1° RAIZ'!$AE:$AE)</f>
        <v>Chapecó</v>
      </c>
      <c r="R145" s="3">
        <v>1.303299855764051E-5</v>
      </c>
      <c r="S145" s="3">
        <v>8.1401706875743329E-3</v>
      </c>
      <c r="T145" s="6">
        <v>9</v>
      </c>
      <c r="U145" s="6">
        <v>1</v>
      </c>
      <c r="V145" s="4">
        <v>49878.994497178101</v>
      </c>
      <c r="W145" s="2">
        <v>3.0932976656473379</v>
      </c>
      <c r="X145" s="2">
        <v>-8.9807542832237006E-2</v>
      </c>
      <c r="Y145" s="2">
        <v>-0.28279270955998032</v>
      </c>
      <c r="Z145" s="2">
        <v>-0.38066932146897309</v>
      </c>
      <c r="AA145" s="2">
        <v>-0.1224107097690408</v>
      </c>
      <c r="AB145" s="1" t="str">
        <f t="shared" si="6"/>
        <v>Expansão</v>
      </c>
      <c r="AC145" s="74" t="str">
        <f t="shared" si="8"/>
        <v>Validar</v>
      </c>
    </row>
    <row r="146" spans="1:29" x14ac:dyDescent="0.25">
      <c r="A146" s="1">
        <v>421550</v>
      </c>
      <c r="B146" s="1" t="s">
        <v>177</v>
      </c>
      <c r="C146" s="1" t="s">
        <v>33</v>
      </c>
      <c r="D146" s="1">
        <v>0</v>
      </c>
      <c r="E146" s="1">
        <f>COUNTIFS('Contratos assinados '!F:F,'Direcional Expansão'!B146,'Contratos assinados '!J:J, "Assinado por ambos")</f>
        <v>0</v>
      </c>
      <c r="F146" s="1">
        <f>COUNTIFS('Contratos assinados '!F:F,'Direcional Expansão'!B146,'Contratos assinados '!J:J,"Aquisição")</f>
        <v>0</v>
      </c>
      <c r="G146" s="1">
        <f>COUNTIFS('Contratos assinados '!F:F,'Direcional Expansão'!B146,'Contratos assinados '!J:J,"Ampliação")</f>
        <v>0</v>
      </c>
      <c r="H146" s="1">
        <f>COUNTIFS('Contratos assinados '!F:F,'Direcional Expansão'!B146,'Contratos assinados '!J:J,"Assinado por proprietário")</f>
        <v>0</v>
      </c>
      <c r="I146" s="1">
        <f t="shared" si="7"/>
        <v>0</v>
      </c>
      <c r="J146" s="3" t="str">
        <f>IF(D146=0, "-", COUNTIFS('Base Lojas'!B:B, A146, 'Base Lojas'!I:I, "&gt;500000")/D146)</f>
        <v>-</v>
      </c>
      <c r="K146" s="4" t="s">
        <v>35</v>
      </c>
      <c r="L146" s="3">
        <v>0</v>
      </c>
      <c r="M146" s="13">
        <v>2017586.035569407</v>
      </c>
      <c r="N146" s="5">
        <v>15546</v>
      </c>
      <c r="O146" s="5" t="str">
        <f>_xlfn.XLOOKUP(A146,Cidades!A:A,Cidades!D:D)</f>
        <v>Entre 10k e 20k</v>
      </c>
      <c r="P146" s="5" t="str">
        <f>_xlfn.XLOOKUP(A146,'[1]1° RAIZ'!$A:$A,'[1]1° RAIZ'!$AH:$AH)</f>
        <v>Curitibanos</v>
      </c>
      <c r="Q146" s="5" t="str">
        <f>_xlfn.XLOOKUP(A146,'[1]1° RAIZ'!$A:$A,'[1]1° RAIZ'!$AE:$AE)</f>
        <v>Lages</v>
      </c>
      <c r="R146" s="3">
        <v>-9.5353526383623596E-6</v>
      </c>
      <c r="S146" s="3">
        <v>5.6906686444806454E-3</v>
      </c>
      <c r="T146" s="6">
        <v>5</v>
      </c>
      <c r="U146" s="6">
        <v>1</v>
      </c>
      <c r="V146" s="4">
        <v>47408.3400556013</v>
      </c>
      <c r="W146" s="2">
        <v>3.268843239352194</v>
      </c>
      <c r="X146" s="2">
        <v>-0.1158416856172792</v>
      </c>
      <c r="Y146" s="2">
        <v>-0.26203935209950791</v>
      </c>
      <c r="Z146" s="2">
        <v>-0.36464676374068261</v>
      </c>
      <c r="AA146" s="2">
        <v>-0.12868171207394491</v>
      </c>
      <c r="AB146" s="1" t="str">
        <f t="shared" si="6"/>
        <v>Expansão</v>
      </c>
      <c r="AC146" s="74" t="str">
        <f t="shared" si="8"/>
        <v>Validar</v>
      </c>
    </row>
    <row r="147" spans="1:29" x14ac:dyDescent="0.25">
      <c r="A147" s="1">
        <v>412660</v>
      </c>
      <c r="B147" s="1" t="s">
        <v>178</v>
      </c>
      <c r="C147" s="1" t="s">
        <v>31</v>
      </c>
      <c r="D147" s="1">
        <v>0</v>
      </c>
      <c r="E147" s="1">
        <f>COUNTIFS('Contratos assinados '!F:F,'Direcional Expansão'!B147,'Contratos assinados '!J:J, "Assinado por ambos")</f>
        <v>0</v>
      </c>
      <c r="F147" s="1">
        <f>COUNTIFS('Contratos assinados '!F:F,'Direcional Expansão'!B147,'Contratos assinados '!J:J,"Aquisição")</f>
        <v>0</v>
      </c>
      <c r="G147" s="1">
        <f>COUNTIFS('Contratos assinados '!F:F,'Direcional Expansão'!B147,'Contratos assinados '!J:J,"Ampliação")</f>
        <v>0</v>
      </c>
      <c r="H147" s="1">
        <f>COUNTIFS('Contratos assinados '!F:F,'Direcional Expansão'!B147,'Contratos assinados '!J:J,"Assinado por proprietário")</f>
        <v>0</v>
      </c>
      <c r="I147" s="1">
        <f t="shared" si="7"/>
        <v>0</v>
      </c>
      <c r="J147" s="3" t="str">
        <f>IF(D147=0, "-", COUNTIFS('Base Lojas'!B:B, A147, 'Base Lojas'!I:I, "&gt;500000")/D147)</f>
        <v>-</v>
      </c>
      <c r="K147" s="4" t="s">
        <v>35</v>
      </c>
      <c r="L147" s="3">
        <v>0</v>
      </c>
      <c r="M147" s="13">
        <v>2889626.9056914221</v>
      </c>
      <c r="N147" s="5">
        <v>22811</v>
      </c>
      <c r="O147" s="5" t="str">
        <f>_xlfn.XLOOKUP(A147,Cidades!A:A,Cidades!D:D)</f>
        <v>Entre 20k e 30k</v>
      </c>
      <c r="P147" s="5" t="str">
        <f>_xlfn.XLOOKUP(A147,'[1]1° RAIZ'!$A:$A,'[1]1° RAIZ'!$AH:$AH)</f>
        <v>Santo Antônio da Platina</v>
      </c>
      <c r="Q147" s="5" t="str">
        <f>_xlfn.XLOOKUP(A147,'[1]1° RAIZ'!$A:$A,'[1]1° RAIZ'!$AE:$AE)</f>
        <v>Londrina</v>
      </c>
      <c r="R147" s="3">
        <v>1.6472299018242649E-4</v>
      </c>
      <c r="S147" s="3">
        <v>1.9745483599996391E-2</v>
      </c>
      <c r="T147" s="6">
        <v>12</v>
      </c>
      <c r="U147" s="6">
        <v>1</v>
      </c>
      <c r="V147" s="4">
        <v>33226.359410609097</v>
      </c>
      <c r="W147" s="2">
        <v>3.0881128878400328</v>
      </c>
      <c r="X147" s="2">
        <v>-2.5414891065378069E-2</v>
      </c>
      <c r="Y147" s="2">
        <v>-0.13396611474730319</v>
      </c>
      <c r="Z147" s="2">
        <v>-0.98134639305032645</v>
      </c>
      <c r="AA147" s="2">
        <v>-0.1421405897513888</v>
      </c>
      <c r="AB147" s="1" t="str">
        <f t="shared" si="6"/>
        <v>Expansão</v>
      </c>
      <c r="AC147" s="74" t="str">
        <f t="shared" si="8"/>
        <v>Validar</v>
      </c>
    </row>
    <row r="148" spans="1:29" x14ac:dyDescent="0.25">
      <c r="A148" s="1">
        <v>410620</v>
      </c>
      <c r="B148" s="1" t="s">
        <v>179</v>
      </c>
      <c r="C148" s="1" t="s">
        <v>31</v>
      </c>
      <c r="D148" s="1">
        <v>0</v>
      </c>
      <c r="E148" s="1">
        <f>COUNTIFS('Contratos assinados '!F:F,'Direcional Expansão'!B148,'Contratos assinados '!J:J, "Assinado por ambos")</f>
        <v>0</v>
      </c>
      <c r="F148" s="1">
        <f>COUNTIFS('Contratos assinados '!F:F,'Direcional Expansão'!B148,'Contratos assinados '!J:J,"Aquisição")</f>
        <v>0</v>
      </c>
      <c r="G148" s="1">
        <f>COUNTIFS('Contratos assinados '!F:F,'Direcional Expansão'!B148,'Contratos assinados '!J:J,"Ampliação")</f>
        <v>0</v>
      </c>
      <c r="H148" s="1">
        <f>COUNTIFS('Contratos assinados '!F:F,'Direcional Expansão'!B148,'Contratos assinados '!J:J,"Assinado por proprietário")</f>
        <v>0</v>
      </c>
      <c r="I148" s="1">
        <f t="shared" si="7"/>
        <v>0</v>
      </c>
      <c r="J148" s="3" t="str">
        <f>IF(D148=0, "-", COUNTIFS('Base Lojas'!B:B, A148, 'Base Lojas'!I:I, "&gt;500000")/D148)</f>
        <v>-</v>
      </c>
      <c r="K148" s="4" t="s">
        <v>35</v>
      </c>
      <c r="L148" s="3">
        <v>0</v>
      </c>
      <c r="M148" s="13">
        <v>2614677.9957396318</v>
      </c>
      <c r="N148" s="5">
        <v>19128</v>
      </c>
      <c r="O148" s="5" t="str">
        <f>_xlfn.XLOOKUP(A148,Cidades!A:A,Cidades!D:D)</f>
        <v>Entre 10k e 20k</v>
      </c>
      <c r="P148" s="5" t="str">
        <f>_xlfn.XLOOKUP(A148,'[1]1° RAIZ'!$A:$A,'[1]1° RAIZ'!$AH:$AH)</f>
        <v>Curitiba</v>
      </c>
      <c r="Q148" s="5" t="str">
        <f>_xlfn.XLOOKUP(A148,'[1]1° RAIZ'!$A:$A,'[1]1° RAIZ'!$AE:$AE)</f>
        <v>Curitiba</v>
      </c>
      <c r="R148" s="3">
        <v>1.4358834227665929E-4</v>
      </c>
      <c r="S148" s="3">
        <v>2.1238604422307631E-2</v>
      </c>
      <c r="T148" s="6">
        <v>5</v>
      </c>
      <c r="U148" s="6">
        <v>1</v>
      </c>
      <c r="V148" s="4">
        <v>31403.354032113799</v>
      </c>
      <c r="W148" s="2">
        <v>3.2586031098674568</v>
      </c>
      <c r="X148" s="2">
        <v>-7.7544372391347621E-2</v>
      </c>
      <c r="Y148" s="2">
        <v>-6.2274884618698248E-2</v>
      </c>
      <c r="Z148" s="2">
        <v>-0.98774015521362002</v>
      </c>
      <c r="AA148" s="2">
        <v>-0.15475223778015509</v>
      </c>
      <c r="AB148" s="1" t="str">
        <f t="shared" si="6"/>
        <v>Expansão</v>
      </c>
      <c r="AC148" s="74" t="str">
        <f t="shared" si="8"/>
        <v>Validar</v>
      </c>
    </row>
    <row r="149" spans="1:29" x14ac:dyDescent="0.25">
      <c r="A149" s="1">
        <v>410110</v>
      </c>
      <c r="B149" s="1" t="s">
        <v>180</v>
      </c>
      <c r="C149" s="1" t="s">
        <v>31</v>
      </c>
      <c r="D149" s="1">
        <v>0</v>
      </c>
      <c r="E149" s="1">
        <f>COUNTIFS('Contratos assinados '!F:F,'Direcional Expansão'!B149,'Contratos assinados '!J:J, "Assinado por ambos")</f>
        <v>0</v>
      </c>
      <c r="F149" s="1">
        <f>COUNTIFS('Contratos assinados '!F:F,'Direcional Expansão'!B149,'Contratos assinados '!J:J,"Aquisição")</f>
        <v>0</v>
      </c>
      <c r="G149" s="1">
        <f>COUNTIFS('Contratos assinados '!F:F,'Direcional Expansão'!B149,'Contratos assinados '!J:J,"Ampliação")</f>
        <v>0</v>
      </c>
      <c r="H149" s="1">
        <f>COUNTIFS('Contratos assinados '!F:F,'Direcional Expansão'!B149,'Contratos assinados '!J:J,"Assinado por proprietário")</f>
        <v>0</v>
      </c>
      <c r="I149" s="1">
        <f t="shared" si="7"/>
        <v>0</v>
      </c>
      <c r="J149" s="3" t="str">
        <f>IF(D149=0, "-", COUNTIFS('Base Lojas'!B:B, A149, 'Base Lojas'!I:I, "&gt;500000")/D149)</f>
        <v>-</v>
      </c>
      <c r="K149" s="4" t="s">
        <v>35</v>
      </c>
      <c r="L149" s="3">
        <v>0</v>
      </c>
      <c r="M149" s="13">
        <v>2826275.5448518721</v>
      </c>
      <c r="N149" s="5">
        <v>19878</v>
      </c>
      <c r="O149" s="5" t="str">
        <f>_xlfn.XLOOKUP(A149,Cidades!A:A,Cidades!D:D)</f>
        <v>Entre 10k e 20k</v>
      </c>
      <c r="P149" s="5" t="str">
        <f>_xlfn.XLOOKUP(A149,'[1]1° RAIZ'!$A:$A,'[1]1° RAIZ'!$AH:$AH)</f>
        <v>Santo Antônio da Platina</v>
      </c>
      <c r="Q149" s="5" t="str">
        <f>_xlfn.XLOOKUP(A149,'[1]1° RAIZ'!$A:$A,'[1]1° RAIZ'!$AE:$AE)</f>
        <v>Londrina</v>
      </c>
      <c r="R149" s="3">
        <v>-2.796495855097114E-5</v>
      </c>
      <c r="S149" s="3">
        <v>4.2480335311725348E-3</v>
      </c>
      <c r="T149" s="6">
        <v>10</v>
      </c>
      <c r="U149" s="6">
        <v>1</v>
      </c>
      <c r="V149" s="4">
        <v>46119.414717993401</v>
      </c>
      <c r="W149" s="2">
        <v>2.8679487697621018</v>
      </c>
      <c r="X149" s="2">
        <v>-0.10425626307219341</v>
      </c>
      <c r="Y149" s="2">
        <v>-0.534837007410078</v>
      </c>
      <c r="Z149" s="2">
        <v>-0.34495557646477798</v>
      </c>
      <c r="AA149" s="2">
        <v>-0.16076597613225041</v>
      </c>
      <c r="AB149" s="1" t="str">
        <f t="shared" si="6"/>
        <v>Expansão</v>
      </c>
      <c r="AC149" s="74" t="str">
        <f t="shared" si="8"/>
        <v>Validar</v>
      </c>
    </row>
    <row r="150" spans="1:29" x14ac:dyDescent="0.25">
      <c r="A150" s="1">
        <v>411620</v>
      </c>
      <c r="B150" s="1" t="s">
        <v>181</v>
      </c>
      <c r="C150" s="1" t="s">
        <v>31</v>
      </c>
      <c r="D150" s="1">
        <v>0</v>
      </c>
      <c r="E150" s="1">
        <f>COUNTIFS('Contratos assinados '!F:F,'Direcional Expansão'!B150,'Contratos assinados '!J:J, "Assinado por ambos")</f>
        <v>0</v>
      </c>
      <c r="F150" s="1">
        <f>COUNTIFS('Contratos assinados '!F:F,'Direcional Expansão'!B150,'Contratos assinados '!J:J,"Aquisição")</f>
        <v>0</v>
      </c>
      <c r="G150" s="1">
        <f>COUNTIFS('Contratos assinados '!F:F,'Direcional Expansão'!B150,'Contratos assinados '!J:J,"Ampliação")</f>
        <v>0</v>
      </c>
      <c r="H150" s="1">
        <f>COUNTIFS('Contratos assinados '!F:F,'Direcional Expansão'!B150,'Contratos assinados '!J:J,"Assinado por proprietário")</f>
        <v>0</v>
      </c>
      <c r="I150" s="1">
        <f t="shared" si="7"/>
        <v>0</v>
      </c>
      <c r="J150" s="3" t="str">
        <f>IF(D150=0, "-", COUNTIFS('Base Lojas'!B:B, A150, 'Base Lojas'!I:I, "&gt;500000")/D150)</f>
        <v>-</v>
      </c>
      <c r="K150" s="4" t="s">
        <v>35</v>
      </c>
      <c r="L150" s="3">
        <v>0</v>
      </c>
      <c r="M150" s="13">
        <v>2469535.2656590021</v>
      </c>
      <c r="N150" s="5">
        <v>18309</v>
      </c>
      <c r="O150" s="5" t="str">
        <f>_xlfn.XLOOKUP(A150,Cidades!A:A,Cidades!D:D)</f>
        <v>Entre 10k e 20k</v>
      </c>
      <c r="P150" s="5" t="str">
        <f>_xlfn.XLOOKUP(A150,'[1]1° RAIZ'!$A:$A,'[1]1° RAIZ'!$AH:$AH)</f>
        <v>Paranaguá</v>
      </c>
      <c r="Q150" s="5" t="str">
        <f>_xlfn.XLOOKUP(A150,'[1]1° RAIZ'!$A:$A,'[1]1° RAIZ'!$AE:$AE)</f>
        <v>Curitiba</v>
      </c>
      <c r="R150" s="3">
        <v>1.180655278066123E-4</v>
      </c>
      <c r="S150" s="3">
        <v>1.9326865490152171E-2</v>
      </c>
      <c r="T150" s="6">
        <v>5</v>
      </c>
      <c r="U150" s="6">
        <v>1</v>
      </c>
      <c r="V150" s="4">
        <v>23029.5185556787</v>
      </c>
      <c r="W150" s="2">
        <v>3.450885231612101</v>
      </c>
      <c r="X150" s="2">
        <v>-6.4115759027134345E-2</v>
      </c>
      <c r="Y150" s="2">
        <v>-0.1022705721019167</v>
      </c>
      <c r="Z150" s="2">
        <v>-1.0646587013768749</v>
      </c>
      <c r="AA150" s="2">
        <v>-0.1635714995303108</v>
      </c>
      <c r="AB150" s="1" t="str">
        <f t="shared" si="6"/>
        <v>Expansão</v>
      </c>
      <c r="AC150" s="74" t="str">
        <f t="shared" si="8"/>
        <v>Validar</v>
      </c>
    </row>
    <row r="151" spans="1:29" x14ac:dyDescent="0.25">
      <c r="A151" s="1">
        <v>412440</v>
      </c>
      <c r="B151" s="1" t="s">
        <v>182</v>
      </c>
      <c r="C151" s="1" t="s">
        <v>31</v>
      </c>
      <c r="D151" s="1">
        <v>0</v>
      </c>
      <c r="E151" s="1">
        <f>COUNTIFS('Contratos assinados '!F:F,'Direcional Expansão'!B151,'Contratos assinados '!J:J, "Assinado por ambos")</f>
        <v>0</v>
      </c>
      <c r="F151" s="1">
        <f>COUNTIFS('Contratos assinados '!F:F,'Direcional Expansão'!B151,'Contratos assinados '!J:J,"Aquisição")</f>
        <v>0</v>
      </c>
      <c r="G151" s="1">
        <f>COUNTIFS('Contratos assinados '!F:F,'Direcional Expansão'!B151,'Contratos assinados '!J:J,"Ampliação")</f>
        <v>0</v>
      </c>
      <c r="H151" s="1">
        <f>COUNTIFS('Contratos assinados '!F:F,'Direcional Expansão'!B151,'Contratos assinados '!J:J,"Assinado por proprietário")</f>
        <v>0</v>
      </c>
      <c r="I151" s="1">
        <f t="shared" si="7"/>
        <v>0</v>
      </c>
      <c r="J151" s="3" t="str">
        <f>IF(D151=0, "-", COUNTIFS('Base Lojas'!B:B, A151, 'Base Lojas'!I:I, "&gt;500000")/D151)</f>
        <v>-</v>
      </c>
      <c r="K151" s="4" t="s">
        <v>35</v>
      </c>
      <c r="L151" s="3">
        <v>0</v>
      </c>
      <c r="M151" s="13">
        <v>2981116.4521222999</v>
      </c>
      <c r="N151" s="5">
        <v>23673</v>
      </c>
      <c r="O151" s="5" t="str">
        <f>_xlfn.XLOOKUP(A151,Cidades!A:A,Cidades!D:D)</f>
        <v>Entre 20k e 30k</v>
      </c>
      <c r="P151" s="5" t="str">
        <f>_xlfn.XLOOKUP(A151,'[1]1° RAIZ'!$A:$A,'[1]1° RAIZ'!$AH:$AH)</f>
        <v>Francisco Beltrão</v>
      </c>
      <c r="Q151" s="5" t="str">
        <f>_xlfn.XLOOKUP(A151,'[1]1° RAIZ'!$A:$A,'[1]1° RAIZ'!$AE:$AE)</f>
        <v>Cascavel</v>
      </c>
      <c r="R151" s="3">
        <v>1.7451194240411419E-4</v>
      </c>
      <c r="S151" s="3">
        <v>2.119346979107695E-2</v>
      </c>
      <c r="T151" s="6">
        <v>14</v>
      </c>
      <c r="U151" s="6">
        <v>1</v>
      </c>
      <c r="V151" s="4">
        <v>29312.0554193547</v>
      </c>
      <c r="W151" s="2">
        <v>2.9111093505575032</v>
      </c>
      <c r="X151" s="2">
        <v>-2.7240288463253309E-2</v>
      </c>
      <c r="Y151" s="2">
        <v>-0.23911634040438709</v>
      </c>
      <c r="Z151" s="2">
        <v>-1.07230878335285</v>
      </c>
      <c r="AA151" s="2">
        <v>-0.1684378124795633</v>
      </c>
      <c r="AB151" s="1" t="str">
        <f t="shared" si="6"/>
        <v>Expansão</v>
      </c>
      <c r="AC151" s="74" t="str">
        <f t="shared" si="8"/>
        <v>Validar</v>
      </c>
    </row>
    <row r="152" spans="1:29" x14ac:dyDescent="0.25">
      <c r="A152" s="1">
        <v>410120</v>
      </c>
      <c r="B152" s="1" t="s">
        <v>183</v>
      </c>
      <c r="C152" s="1" t="s">
        <v>31</v>
      </c>
      <c r="D152" s="1">
        <v>0</v>
      </c>
      <c r="E152" s="1">
        <f>COUNTIFS('Contratos assinados '!F:F,'Direcional Expansão'!B152,'Contratos assinados '!J:J, "Assinado por ambos")</f>
        <v>0</v>
      </c>
      <c r="F152" s="1">
        <f>COUNTIFS('Contratos assinados '!F:F,'Direcional Expansão'!B152,'Contratos assinados '!J:J,"Aquisição")</f>
        <v>0</v>
      </c>
      <c r="G152" s="1">
        <f>COUNTIFS('Contratos assinados '!F:F,'Direcional Expansão'!B152,'Contratos assinados '!J:J,"Ampliação")</f>
        <v>0</v>
      </c>
      <c r="H152" s="1">
        <f>COUNTIFS('Contratos assinados '!F:F,'Direcional Expansão'!B152,'Contratos assinados '!J:J,"Assinado por proprietário")</f>
        <v>0</v>
      </c>
      <c r="I152" s="1">
        <f t="shared" si="7"/>
        <v>0</v>
      </c>
      <c r="J152" s="3" t="str">
        <f>IF(D152=0, "-", COUNTIFS('Base Lojas'!B:B, A152, 'Base Lojas'!I:I, "&gt;500000")/D152)</f>
        <v>-</v>
      </c>
      <c r="K152" s="4" t="s">
        <v>35</v>
      </c>
      <c r="L152" s="3">
        <v>0</v>
      </c>
      <c r="M152" s="13">
        <v>2290279.8905406902</v>
      </c>
      <c r="N152" s="5">
        <v>18091</v>
      </c>
      <c r="O152" s="5" t="str">
        <f>_xlfn.XLOOKUP(A152,Cidades!A:A,Cidades!D:D)</f>
        <v>Entre 10k e 20k</v>
      </c>
      <c r="P152" s="5" t="str">
        <f>_xlfn.XLOOKUP(A152,'[1]1° RAIZ'!$A:$A,'[1]1° RAIZ'!$AH:$AH)</f>
        <v>Paranaguá</v>
      </c>
      <c r="Q152" s="5" t="str">
        <f>_xlfn.XLOOKUP(A152,'[1]1° RAIZ'!$A:$A,'[1]1° RAIZ'!$AE:$AE)</f>
        <v>Curitiba</v>
      </c>
      <c r="R152" s="3">
        <v>-3.3230081722833713E-5</v>
      </c>
      <c r="S152" s="3">
        <v>4.0126509973354976E-3</v>
      </c>
      <c r="T152" s="6">
        <v>7</v>
      </c>
      <c r="U152" s="6">
        <v>1</v>
      </c>
      <c r="V152" s="4">
        <v>43567.460098208598</v>
      </c>
      <c r="W152" s="2">
        <v>2.9548746341723908</v>
      </c>
      <c r="X152" s="2">
        <v>-0.13220655515288721</v>
      </c>
      <c r="Y152" s="2">
        <v>-0.5152252547558418</v>
      </c>
      <c r="Z152" s="2">
        <v>-0.37636862023449968</v>
      </c>
      <c r="AA152" s="2">
        <v>-0.1734327630414024</v>
      </c>
      <c r="AB152" s="1" t="str">
        <f t="shared" si="6"/>
        <v>Expansão</v>
      </c>
      <c r="AC152" s="74" t="str">
        <f t="shared" si="8"/>
        <v>Validar</v>
      </c>
    </row>
    <row r="153" spans="1:29" x14ac:dyDescent="0.25">
      <c r="A153" s="1">
        <v>411060</v>
      </c>
      <c r="B153" s="1" t="s">
        <v>184</v>
      </c>
      <c r="C153" s="1" t="s">
        <v>31</v>
      </c>
      <c r="D153" s="1">
        <v>0</v>
      </c>
      <c r="E153" s="1">
        <f>COUNTIFS('Contratos assinados '!F:F,'Direcional Expansão'!B153,'Contratos assinados '!J:J, "Assinado por ambos")</f>
        <v>0</v>
      </c>
      <c r="F153" s="1">
        <f>COUNTIFS('Contratos assinados '!F:F,'Direcional Expansão'!B153,'Contratos assinados '!J:J,"Aquisição")</f>
        <v>0</v>
      </c>
      <c r="G153" s="1">
        <f>COUNTIFS('Contratos assinados '!F:F,'Direcional Expansão'!B153,'Contratos assinados '!J:J,"Ampliação")</f>
        <v>0</v>
      </c>
      <c r="H153" s="1">
        <f>COUNTIFS('Contratos assinados '!F:F,'Direcional Expansão'!B153,'Contratos assinados '!J:J,"Assinado por proprietário")</f>
        <v>0</v>
      </c>
      <c r="I153" s="1">
        <f t="shared" si="7"/>
        <v>0</v>
      </c>
      <c r="J153" s="3" t="str">
        <f>IF(D153=0, "-", COUNTIFS('Base Lojas'!B:B, A153, 'Base Lojas'!I:I, "&gt;500000")/D153)</f>
        <v>-</v>
      </c>
      <c r="K153" s="4" t="s">
        <v>35</v>
      </c>
      <c r="L153" s="3">
        <v>0</v>
      </c>
      <c r="M153" s="13">
        <v>2038138.797901968</v>
      </c>
      <c r="N153" s="5">
        <v>15746</v>
      </c>
      <c r="O153" s="5" t="str">
        <f>_xlfn.XLOOKUP(A153,Cidades!A:A,Cidades!D:D)</f>
        <v>Entre 10k e 20k</v>
      </c>
      <c r="P153" s="5" t="str">
        <f>_xlfn.XLOOKUP(A153,'[1]1° RAIZ'!$A:$A,'[1]1° RAIZ'!$AH:$AH)</f>
        <v>Umuarama</v>
      </c>
      <c r="Q153" s="5" t="str">
        <f>_xlfn.XLOOKUP(A153,'[1]1° RAIZ'!$A:$A,'[1]1° RAIZ'!$AE:$AE)</f>
        <v>Maringá</v>
      </c>
      <c r="R153" s="3">
        <v>3.9260752493339707E-5</v>
      </c>
      <c r="S153" s="3">
        <v>8.3766158726157336E-3</v>
      </c>
      <c r="T153" s="6">
        <v>6</v>
      </c>
      <c r="U153" s="6">
        <v>1</v>
      </c>
      <c r="V153" s="4">
        <v>41842.797641297097</v>
      </c>
      <c r="W153" s="2">
        <v>2.913239282662095</v>
      </c>
      <c r="X153" s="2">
        <v>-0.14681382610825891</v>
      </c>
      <c r="Y153" s="2">
        <v>-0.40087320689810513</v>
      </c>
      <c r="Z153" s="2">
        <v>-0.55708340720598748</v>
      </c>
      <c r="AA153" s="2">
        <v>-0.1838249925263635</v>
      </c>
      <c r="AB153" s="1" t="str">
        <f t="shared" si="6"/>
        <v>Expansão</v>
      </c>
      <c r="AC153" s="74" t="str">
        <f t="shared" si="8"/>
        <v>Validar</v>
      </c>
    </row>
    <row r="154" spans="1:29" x14ac:dyDescent="0.25">
      <c r="A154" s="1">
        <v>412850</v>
      </c>
      <c r="B154" s="1" t="s">
        <v>185</v>
      </c>
      <c r="C154" s="1" t="s">
        <v>31</v>
      </c>
      <c r="D154" s="1">
        <v>0</v>
      </c>
      <c r="E154" s="1">
        <f>COUNTIFS('Contratos assinados '!F:F,'Direcional Expansão'!B154,'Contratos assinados '!J:J, "Assinado por ambos")</f>
        <v>0</v>
      </c>
      <c r="F154" s="1">
        <f>COUNTIFS('Contratos assinados '!F:F,'Direcional Expansão'!B154,'Contratos assinados '!J:J,"Aquisição")</f>
        <v>0</v>
      </c>
      <c r="G154" s="1">
        <f>COUNTIFS('Contratos assinados '!F:F,'Direcional Expansão'!B154,'Contratos assinados '!J:J,"Ampliação")</f>
        <v>0</v>
      </c>
      <c r="H154" s="1">
        <f>COUNTIFS('Contratos assinados '!F:F,'Direcional Expansão'!B154,'Contratos assinados '!J:J,"Assinado por proprietário")</f>
        <v>0</v>
      </c>
      <c r="I154" s="1">
        <f t="shared" si="7"/>
        <v>0</v>
      </c>
      <c r="J154" s="3" t="str">
        <f>IF(D154=0, "-", COUNTIFS('Base Lojas'!B:B, A154, 'Base Lojas'!I:I, "&gt;500000")/D154)</f>
        <v>-</v>
      </c>
      <c r="K154" s="4" t="s">
        <v>35</v>
      </c>
      <c r="L154" s="3">
        <v>0</v>
      </c>
      <c r="M154" s="13">
        <v>2323731.8158062999</v>
      </c>
      <c r="N154" s="5">
        <v>19188</v>
      </c>
      <c r="O154" s="5" t="str">
        <f>_xlfn.XLOOKUP(A154,Cidades!A:A,Cidades!D:D)</f>
        <v>Entre 10k e 20k</v>
      </c>
      <c r="P154" s="5" t="str">
        <f>_xlfn.XLOOKUP(A154,'[1]1° RAIZ'!$A:$A,'[1]1° RAIZ'!$AH:$AH)</f>
        <v>Santo Antônio da Platina</v>
      </c>
      <c r="Q154" s="5" t="str">
        <f>_xlfn.XLOOKUP(A154,'[1]1° RAIZ'!$A:$A,'[1]1° RAIZ'!$AE:$AE)</f>
        <v>Londrina</v>
      </c>
      <c r="R154" s="3">
        <v>-4.2368584352725499E-6</v>
      </c>
      <c r="S154" s="3">
        <v>5.2074728996847064E-3</v>
      </c>
      <c r="T154" s="6">
        <v>9</v>
      </c>
      <c r="U154" s="6">
        <v>1</v>
      </c>
      <c r="V154" s="4">
        <v>41354.492122581403</v>
      </c>
      <c r="W154" s="2">
        <v>2.7957584465045979</v>
      </c>
      <c r="X154" s="2">
        <v>-0.1292925305389945</v>
      </c>
      <c r="Y154" s="2">
        <v>-0.56900118596007687</v>
      </c>
      <c r="Z154" s="2">
        <v>-0.46928180176523049</v>
      </c>
      <c r="AA154" s="2">
        <v>-0.19053949612439669</v>
      </c>
      <c r="AB154" s="1" t="str">
        <f t="shared" si="6"/>
        <v>Expansão</v>
      </c>
      <c r="AC154" s="74" t="str">
        <f t="shared" si="8"/>
        <v>Validar</v>
      </c>
    </row>
    <row r="155" spans="1:29" x14ac:dyDescent="0.25">
      <c r="A155" s="1">
        <v>410470</v>
      </c>
      <c r="B155" s="1" t="s">
        <v>186</v>
      </c>
      <c r="C155" s="1" t="s">
        <v>31</v>
      </c>
      <c r="D155" s="1">
        <v>0</v>
      </c>
      <c r="E155" s="1">
        <f>COUNTIFS('Contratos assinados '!F:F,'Direcional Expansão'!B155,'Contratos assinados '!J:J, "Assinado por ambos")</f>
        <v>0</v>
      </c>
      <c r="F155" s="1">
        <f>COUNTIFS('Contratos assinados '!F:F,'Direcional Expansão'!B155,'Contratos assinados '!J:J,"Aquisição")</f>
        <v>0</v>
      </c>
      <c r="G155" s="1">
        <f>COUNTIFS('Contratos assinados '!F:F,'Direcional Expansão'!B155,'Contratos assinados '!J:J,"Ampliação")</f>
        <v>0</v>
      </c>
      <c r="H155" s="1">
        <f>COUNTIFS('Contratos assinados '!F:F,'Direcional Expansão'!B155,'Contratos assinados '!J:J,"Assinado por proprietário")</f>
        <v>0</v>
      </c>
      <c r="I155" s="1">
        <f t="shared" si="7"/>
        <v>0</v>
      </c>
      <c r="J155" s="3" t="str">
        <f>IF(D155=0, "-", COUNTIFS('Base Lojas'!B:B, A155, 'Base Lojas'!I:I, "&gt;500000")/D155)</f>
        <v>-</v>
      </c>
      <c r="K155" s="4" t="s">
        <v>35</v>
      </c>
      <c r="L155" s="3">
        <v>0</v>
      </c>
      <c r="M155" s="13">
        <v>2236057.281537286</v>
      </c>
      <c r="N155" s="5">
        <v>16905</v>
      </c>
      <c r="O155" s="5" t="str">
        <f>_xlfn.XLOOKUP(A155,Cidades!A:A,Cidades!D:D)</f>
        <v>Entre 10k e 20k</v>
      </c>
      <c r="P155" s="5" t="str">
        <f>_xlfn.XLOOKUP(A155,'[1]1° RAIZ'!$A:$A,'[1]1° RAIZ'!$AH:$AH)</f>
        <v>Santo Antônio da Platina</v>
      </c>
      <c r="Q155" s="5" t="str">
        <f>_xlfn.XLOOKUP(A155,'[1]1° RAIZ'!$A:$A,'[1]1° RAIZ'!$AE:$AE)</f>
        <v>Londrina</v>
      </c>
      <c r="R155" s="3">
        <v>1.6267493608972171E-4</v>
      </c>
      <c r="S155" s="3">
        <v>1.988445601276112E-2</v>
      </c>
      <c r="T155" s="6">
        <v>8</v>
      </c>
      <c r="U155" s="6">
        <v>1</v>
      </c>
      <c r="V155" s="4">
        <v>29117.039036717601</v>
      </c>
      <c r="W155" s="2">
        <v>2.958027474048472</v>
      </c>
      <c r="X155" s="2">
        <v>-0.1032890259214401</v>
      </c>
      <c r="Y155" s="2">
        <v>-0.22314077015123029</v>
      </c>
      <c r="Z155" s="2">
        <v>-1.0491979297567551</v>
      </c>
      <c r="AA155" s="2">
        <v>-0.19588750566059709</v>
      </c>
      <c r="AB155" s="1" t="str">
        <f t="shared" si="6"/>
        <v>Expansão</v>
      </c>
      <c r="AC155" s="74" t="str">
        <f t="shared" si="8"/>
        <v>Validar</v>
      </c>
    </row>
    <row r="156" spans="1:29" x14ac:dyDescent="0.25">
      <c r="A156" s="1">
        <v>412760</v>
      </c>
      <c r="B156" s="1" t="s">
        <v>187</v>
      </c>
      <c r="C156" s="1" t="s">
        <v>31</v>
      </c>
      <c r="D156" s="1">
        <v>0</v>
      </c>
      <c r="E156" s="1">
        <f>COUNTIFS('Contratos assinados '!F:F,'Direcional Expansão'!B156,'Contratos assinados '!J:J, "Assinado por ambos")</f>
        <v>0</v>
      </c>
      <c r="F156" s="1">
        <f>COUNTIFS('Contratos assinados '!F:F,'Direcional Expansão'!B156,'Contratos assinados '!J:J,"Aquisição")</f>
        <v>0</v>
      </c>
      <c r="G156" s="1">
        <f>COUNTIFS('Contratos assinados '!F:F,'Direcional Expansão'!B156,'Contratos assinados '!J:J,"Ampliação")</f>
        <v>0</v>
      </c>
      <c r="H156" s="1">
        <f>COUNTIFS('Contratos assinados '!F:F,'Direcional Expansão'!B156,'Contratos assinados '!J:J,"Assinado por proprietário")</f>
        <v>0</v>
      </c>
      <c r="I156" s="1">
        <f t="shared" si="7"/>
        <v>0</v>
      </c>
      <c r="J156" s="3" t="str">
        <f>IF(D156=0, "-", COUNTIFS('Base Lojas'!B:B, A156, 'Base Lojas'!G:G, "&gt;500000")/D156)</f>
        <v>-</v>
      </c>
      <c r="K156" s="4" t="s">
        <v>35</v>
      </c>
      <c r="L156" s="3">
        <v>0</v>
      </c>
      <c r="M156" s="13">
        <v>1945335.0746840709</v>
      </c>
      <c r="N156" s="5">
        <v>17606</v>
      </c>
      <c r="O156" s="5" t="str">
        <f>_xlfn.XLOOKUP(A156,Cidades!A:A,Cidades!D:D)</f>
        <v>Entre 10k e 20k</v>
      </c>
      <c r="P156" s="5" t="str">
        <f>_xlfn.XLOOKUP(A156,'[1]1° RAIZ'!$A:$A,'[1]1° RAIZ'!$AH:$AH)</f>
        <v>Curitiba</v>
      </c>
      <c r="Q156" s="5" t="str">
        <f>_xlfn.XLOOKUP(A156,'[1]1° RAIZ'!$A:$A,'[1]1° RAIZ'!$AE:$AE)</f>
        <v>Curitiba</v>
      </c>
      <c r="R156" s="3">
        <v>1.4902224562566069E-4</v>
      </c>
      <c r="S156" s="3">
        <v>1.977970464306766E-2</v>
      </c>
      <c r="T156" s="6">
        <v>7</v>
      </c>
      <c r="U156" s="6">
        <v>1</v>
      </c>
      <c r="V156" s="4">
        <v>35182.832121335297</v>
      </c>
      <c r="W156" s="2">
        <v>2.7688228423178458</v>
      </c>
      <c r="X156" s="2">
        <v>-0.1372514297012658</v>
      </c>
      <c r="Y156" s="2">
        <v>-0.27588150671276168</v>
      </c>
      <c r="Z156" s="2">
        <v>-0.93096087746217115</v>
      </c>
      <c r="AA156" s="2">
        <v>-0.20444451186973561</v>
      </c>
      <c r="AB156" s="1" t="str">
        <f t="shared" si="6"/>
        <v>Mercado insuficiente</v>
      </c>
      <c r="AC156" s="74" t="str">
        <f t="shared" si="8"/>
        <v>Validar</v>
      </c>
    </row>
    <row r="157" spans="1:29" x14ac:dyDescent="0.25">
      <c r="A157" s="1">
        <v>411430</v>
      </c>
      <c r="B157" s="1" t="s">
        <v>188</v>
      </c>
      <c r="C157" s="1" t="s">
        <v>31</v>
      </c>
      <c r="D157" s="1">
        <v>0</v>
      </c>
      <c r="E157" s="1">
        <f>COUNTIFS('Contratos assinados '!F:F,'Direcional Expansão'!B157,'Contratos assinados '!J:J, "Assinado por ambos")</f>
        <v>0</v>
      </c>
      <c r="F157" s="1">
        <f>COUNTIFS('Contratos assinados '!F:F,'Direcional Expansão'!B157,'Contratos assinados '!J:J,"Aquisição")</f>
        <v>0</v>
      </c>
      <c r="G157" s="1">
        <f>COUNTIFS('Contratos assinados '!F:F,'Direcional Expansão'!B157,'Contratos assinados '!J:J,"Ampliação")</f>
        <v>0</v>
      </c>
      <c r="H157" s="1">
        <f>COUNTIFS('Contratos assinados '!F:F,'Direcional Expansão'!B157,'Contratos assinados '!J:J,"Assinado por proprietário")</f>
        <v>0</v>
      </c>
      <c r="I157" s="1">
        <f t="shared" si="7"/>
        <v>0</v>
      </c>
      <c r="J157" s="3" t="str">
        <f>IF(D157=0, "-", COUNTIFS('Base Lojas'!B:B, A157, 'Base Lojas'!I:I, "&gt;500000")/D157)</f>
        <v>-</v>
      </c>
      <c r="K157" s="4" t="s">
        <v>35</v>
      </c>
      <c r="L157" s="3">
        <v>0</v>
      </c>
      <c r="M157" s="13">
        <v>3140133.057124828</v>
      </c>
      <c r="N157" s="5">
        <v>27434</v>
      </c>
      <c r="O157" s="5" t="str">
        <f>_xlfn.XLOOKUP(A157,Cidades!A:A,Cidades!D:D)</f>
        <v>Entre 20k e 30k</v>
      </c>
      <c r="P157" s="5" t="str">
        <f>_xlfn.XLOOKUP(A157,'[1]1° RAIZ'!$A:$A,'[1]1° RAIZ'!$AH:$AH)</f>
        <v>Curitiba</v>
      </c>
      <c r="Q157" s="5" t="str">
        <f>_xlfn.XLOOKUP(A157,'[1]1° RAIZ'!$A:$A,'[1]1° RAIZ'!$AE:$AE)</f>
        <v>Curitiba</v>
      </c>
      <c r="R157" s="3">
        <v>1.629405395825212E-4</v>
      </c>
      <c r="S157" s="3">
        <v>2.0369565083367069E-2</v>
      </c>
      <c r="T157" s="6">
        <v>8</v>
      </c>
      <c r="U157" s="6">
        <v>1</v>
      </c>
      <c r="V157" s="4">
        <v>25674.279683343299</v>
      </c>
      <c r="W157" s="2">
        <v>2.8043897535635778</v>
      </c>
      <c r="X157" s="2">
        <v>-7.7231629165510796E-2</v>
      </c>
      <c r="Y157" s="2">
        <v>-0.34261610364504769</v>
      </c>
      <c r="Z157" s="2">
        <v>-1.1052334801232651</v>
      </c>
      <c r="AA157" s="2">
        <v>-0.2083845848403392</v>
      </c>
      <c r="AB157" s="1" t="str">
        <f t="shared" si="6"/>
        <v>Expansão</v>
      </c>
      <c r="AC157" s="74" t="str">
        <f t="shared" si="8"/>
        <v>Validar</v>
      </c>
    </row>
    <row r="158" spans="1:29" x14ac:dyDescent="0.25">
      <c r="A158" s="1">
        <v>410425</v>
      </c>
      <c r="B158" s="1" t="s">
        <v>189</v>
      </c>
      <c r="C158" s="1" t="s">
        <v>31</v>
      </c>
      <c r="D158" s="1">
        <v>0</v>
      </c>
      <c r="E158" s="1">
        <f>COUNTIFS('Contratos assinados '!F:F,'Direcional Expansão'!B158,'Contratos assinados '!J:J, "Assinado por ambos")</f>
        <v>0</v>
      </c>
      <c r="F158" s="1">
        <f>COUNTIFS('Contratos assinados '!F:F,'Direcional Expansão'!B158,'Contratos assinados '!J:J,"Aquisição")</f>
        <v>0</v>
      </c>
      <c r="G158" s="1">
        <f>COUNTIFS('Contratos assinados '!F:F,'Direcional Expansão'!B158,'Contratos assinados '!J:J,"Ampliação")</f>
        <v>0</v>
      </c>
      <c r="H158" s="1">
        <f>COUNTIFS('Contratos assinados '!F:F,'Direcional Expansão'!B158,'Contratos assinados '!J:J,"Assinado por proprietário")</f>
        <v>0</v>
      </c>
      <c r="I158" s="1">
        <f t="shared" si="7"/>
        <v>0</v>
      </c>
      <c r="J158" s="3" t="str">
        <f>IF(D158=0, "-", COUNTIFS('Base Lojas'!B:B, A158, 'Base Lojas'!I:I, "&gt;500000")/D158)</f>
        <v>-</v>
      </c>
      <c r="K158" s="4" t="s">
        <v>35</v>
      </c>
      <c r="L158" s="3">
        <v>0</v>
      </c>
      <c r="M158" s="13">
        <v>3741977.3052173019</v>
      </c>
      <c r="N158" s="5">
        <v>29879</v>
      </c>
      <c r="O158" s="5" t="str">
        <f>_xlfn.XLOOKUP(A158,Cidades!A:A,Cidades!D:D)</f>
        <v>Entre 20k e 30k</v>
      </c>
      <c r="P158" s="5" t="str">
        <f>_xlfn.XLOOKUP(A158,'[1]1° RAIZ'!$A:$A,'[1]1° RAIZ'!$AH:$AH)</f>
        <v>Curitiba</v>
      </c>
      <c r="Q158" s="5" t="str">
        <f>_xlfn.XLOOKUP(A158,'[1]1° RAIZ'!$A:$A,'[1]1° RAIZ'!$AE:$AE)</f>
        <v>Curitiba</v>
      </c>
      <c r="R158" s="3">
        <v>1.4321716145967219E-4</v>
      </c>
      <c r="S158" s="3">
        <v>1.9082725514384839E-2</v>
      </c>
      <c r="T158" s="6">
        <v>6</v>
      </c>
      <c r="U158" s="6">
        <v>1</v>
      </c>
      <c r="V158" s="4">
        <v>18988.971256649202</v>
      </c>
      <c r="W158" s="2">
        <v>2.984209102711719</v>
      </c>
      <c r="X158" s="2">
        <v>-5.8543086056400323E-2</v>
      </c>
      <c r="Y158" s="2">
        <v>-0.35943378510554391</v>
      </c>
      <c r="Z158" s="2">
        <v>-1.1670278867990269</v>
      </c>
      <c r="AA158" s="2">
        <v>-0.2099009007515471</v>
      </c>
      <c r="AB158" s="1" t="str">
        <f t="shared" si="6"/>
        <v>Expansão</v>
      </c>
      <c r="AC158" s="74" t="str">
        <f t="shared" si="8"/>
        <v>Validar</v>
      </c>
    </row>
    <row r="159" spans="1:29" x14ac:dyDescent="0.25">
      <c r="A159" s="1">
        <v>412630</v>
      </c>
      <c r="B159" s="1" t="s">
        <v>190</v>
      </c>
      <c r="C159" s="1" t="s">
        <v>31</v>
      </c>
      <c r="D159" s="1">
        <v>0</v>
      </c>
      <c r="E159" s="1">
        <f>COUNTIFS('Contratos assinados '!F:F,'Direcional Expansão'!B159,'Contratos assinados '!J:J, "Assinado por ambos")</f>
        <v>0</v>
      </c>
      <c r="F159" s="1">
        <f>COUNTIFS('Contratos assinados '!F:F,'Direcional Expansão'!B159,'Contratos assinados '!J:J,"Aquisição")</f>
        <v>0</v>
      </c>
      <c r="G159" s="1">
        <f>COUNTIFS('Contratos assinados '!F:F,'Direcional Expansão'!B159,'Contratos assinados '!J:J,"Ampliação")</f>
        <v>0</v>
      </c>
      <c r="H159" s="1">
        <f>COUNTIFS('Contratos assinados '!F:F,'Direcional Expansão'!B159,'Contratos assinados '!J:J,"Assinado por proprietário")</f>
        <v>0</v>
      </c>
      <c r="I159" s="1">
        <f t="shared" si="7"/>
        <v>0</v>
      </c>
      <c r="J159" s="3" t="str">
        <f>IF(D159=0, "-", COUNTIFS('Base Lojas'!B:B, A159, 'Base Lojas'!G:G, "&gt;500000")/D159)</f>
        <v>-</v>
      </c>
      <c r="K159" s="4" t="s">
        <v>35</v>
      </c>
      <c r="L159" s="3">
        <v>0</v>
      </c>
      <c r="M159" s="13">
        <v>1943367.261264221</v>
      </c>
      <c r="N159" s="5">
        <v>17270</v>
      </c>
      <c r="O159" s="5" t="str">
        <f>_xlfn.XLOOKUP(A159,Cidades!A:A,Cidades!D:D)</f>
        <v>Entre 10k e 20k</v>
      </c>
      <c r="P159" s="5" t="str">
        <f>_xlfn.XLOOKUP(A159,'[1]1° RAIZ'!$A:$A,'[1]1° RAIZ'!$AH:$AH)</f>
        <v>Ponta Grossa</v>
      </c>
      <c r="Q159" s="5" t="str">
        <f>_xlfn.XLOOKUP(A159,'[1]1° RAIZ'!$A:$A,'[1]1° RAIZ'!$AE:$AE)</f>
        <v>Ponta Grossa</v>
      </c>
      <c r="R159" s="3">
        <v>-4.9050923264936088E-5</v>
      </c>
      <c r="S159" s="3">
        <v>1.9201135574884449E-3</v>
      </c>
      <c r="T159" s="6">
        <v>11</v>
      </c>
      <c r="U159" s="6">
        <v>1</v>
      </c>
      <c r="V159" s="4">
        <v>43483.047084313497</v>
      </c>
      <c r="W159" s="2">
        <v>2.4387548866442361</v>
      </c>
      <c r="X159" s="2">
        <v>-0.1761438647484237</v>
      </c>
      <c r="Y159" s="2">
        <v>-0.82376498967213585</v>
      </c>
      <c r="Z159" s="2">
        <v>-0.34145365218832791</v>
      </c>
      <c r="AA159" s="2">
        <v>-0.23256972245540769</v>
      </c>
      <c r="AB159" s="1" t="str">
        <f t="shared" si="6"/>
        <v>Mercado insuficiente</v>
      </c>
      <c r="AC159" s="74" t="str">
        <f t="shared" si="8"/>
        <v>Validar</v>
      </c>
    </row>
    <row r="160" spans="1:29" x14ac:dyDescent="0.25">
      <c r="A160" s="1">
        <v>410050</v>
      </c>
      <c r="B160" s="1" t="s">
        <v>191</v>
      </c>
      <c r="C160" s="1" t="s">
        <v>31</v>
      </c>
      <c r="D160" s="1">
        <v>0</v>
      </c>
      <c r="E160" s="1">
        <f>COUNTIFS('Contratos assinados '!F:F,'Direcional Expansão'!B160,'Contratos assinados '!J:J, "Assinado por ambos")</f>
        <v>0</v>
      </c>
      <c r="F160" s="1">
        <f>COUNTIFS('Contratos assinados '!F:F,'Direcional Expansão'!B160,'Contratos assinados '!J:J,"Aquisição")</f>
        <v>0</v>
      </c>
      <c r="G160" s="1">
        <f>COUNTIFS('Contratos assinados '!F:F,'Direcional Expansão'!B160,'Contratos assinados '!J:J,"Ampliação")</f>
        <v>0</v>
      </c>
      <c r="H160" s="1">
        <f>COUNTIFS('Contratos assinados '!F:F,'Direcional Expansão'!B160,'Contratos assinados '!J:J,"Assinado por proprietário")</f>
        <v>0</v>
      </c>
      <c r="I160" s="1">
        <f t="shared" si="7"/>
        <v>0</v>
      </c>
      <c r="J160" s="3" t="str">
        <f>IF(D160=0, "-", COUNTIFS('Base Lojas'!B:B, A160, 'Base Lojas'!I:I, "&gt;500000")/D160)</f>
        <v>-</v>
      </c>
      <c r="K160" s="4" t="s">
        <v>35</v>
      </c>
      <c r="L160" s="3">
        <v>0</v>
      </c>
      <c r="M160" s="13">
        <v>2440564.6082080682</v>
      </c>
      <c r="N160" s="5">
        <v>18738</v>
      </c>
      <c r="O160" s="5" t="str">
        <f>_xlfn.XLOOKUP(A160,Cidades!A:A,Cidades!D:D)</f>
        <v>Entre 10k e 20k</v>
      </c>
      <c r="P160" s="5" t="str">
        <f>_xlfn.XLOOKUP(A160,'[1]1° RAIZ'!$A:$A,'[1]1° RAIZ'!$AH:$AH)</f>
        <v>Umuarama</v>
      </c>
      <c r="Q160" s="5" t="str">
        <f>_xlfn.XLOOKUP(A160,'[1]1° RAIZ'!$A:$A,'[1]1° RAIZ'!$AE:$AE)</f>
        <v>Maringá</v>
      </c>
      <c r="R160" s="3">
        <v>-6.9489376966189734E-5</v>
      </c>
      <c r="S160" s="3">
        <v>1.1520550166235211E-3</v>
      </c>
      <c r="T160" s="6">
        <v>10</v>
      </c>
      <c r="U160" s="6">
        <v>1</v>
      </c>
      <c r="V160" s="4">
        <v>28034.3217661874</v>
      </c>
      <c r="W160" s="2">
        <v>2.8048696061461391</v>
      </c>
      <c r="X160" s="2">
        <v>-0.13293350197306739</v>
      </c>
      <c r="Y160" s="2">
        <v>-0.83098200418081536</v>
      </c>
      <c r="Z160" s="2">
        <v>-0.545425923568435</v>
      </c>
      <c r="AA160" s="2">
        <v>-0.2384922997203219</v>
      </c>
      <c r="AB160" s="1" t="str">
        <f t="shared" si="6"/>
        <v>Expansão</v>
      </c>
      <c r="AC160" s="74" t="str">
        <f t="shared" si="8"/>
        <v>Validar</v>
      </c>
    </row>
    <row r="161" spans="1:29" x14ac:dyDescent="0.25">
      <c r="A161" s="1">
        <v>410390</v>
      </c>
      <c r="B161" s="1" t="s">
        <v>192</v>
      </c>
      <c r="C161" s="1" t="s">
        <v>31</v>
      </c>
      <c r="D161" s="1">
        <v>0</v>
      </c>
      <c r="E161" s="1">
        <f>COUNTIFS('Contratos assinados '!F:F,'Direcional Expansão'!B161,'Contratos assinados '!J:J, "Assinado por ambos")</f>
        <v>0</v>
      </c>
      <c r="F161" s="1">
        <f>COUNTIFS('Contratos assinados '!F:F,'Direcional Expansão'!B161,'Contratos assinados '!J:J,"Aquisição")</f>
        <v>0</v>
      </c>
      <c r="G161" s="1">
        <f>COUNTIFS('Contratos assinados '!F:F,'Direcional Expansão'!B161,'Contratos assinados '!J:J,"Ampliação")</f>
        <v>0</v>
      </c>
      <c r="H161" s="1">
        <f>COUNTIFS('Contratos assinados '!F:F,'Direcional Expansão'!B161,'Contratos assinados '!J:J,"Assinado por proprietário")</f>
        <v>0</v>
      </c>
      <c r="I161" s="1">
        <f t="shared" si="7"/>
        <v>0</v>
      </c>
      <c r="J161" s="3" t="str">
        <f>IF(D161=0, "-", COUNTIFS('Base Lojas'!B:B, A161, 'Base Lojas'!G:G, "&gt;500000")/D161)</f>
        <v>-</v>
      </c>
      <c r="K161" s="4" t="s">
        <v>35</v>
      </c>
      <c r="L161" s="3">
        <v>0</v>
      </c>
      <c r="M161" s="13">
        <v>1916673.335976738</v>
      </c>
      <c r="N161" s="5">
        <v>15723</v>
      </c>
      <c r="O161" s="5" t="str">
        <f>_xlfn.XLOOKUP(A161,Cidades!A:A,Cidades!D:D)</f>
        <v>Entre 10k e 20k</v>
      </c>
      <c r="P161" s="5" t="str">
        <f>_xlfn.XLOOKUP(A161,'[1]1° RAIZ'!$A:$A,'[1]1° RAIZ'!$AH:$AH)</f>
        <v>Campo Mourão</v>
      </c>
      <c r="Q161" s="5" t="str">
        <f>_xlfn.XLOOKUP(A161,'[1]1° RAIZ'!$A:$A,'[1]1° RAIZ'!$AE:$AE)</f>
        <v>Maringá</v>
      </c>
      <c r="R161" s="3">
        <v>1.6330048148809339E-5</v>
      </c>
      <c r="S161" s="3">
        <v>7.7328379442742623E-3</v>
      </c>
      <c r="T161" s="6">
        <v>4</v>
      </c>
      <c r="U161" s="6">
        <v>1</v>
      </c>
      <c r="V161" s="4">
        <v>40819.075219054503</v>
      </c>
      <c r="W161" s="2">
        <v>2.55340437630919</v>
      </c>
      <c r="X161" s="2">
        <v>-0.21341522727763909</v>
      </c>
      <c r="Y161" s="2">
        <v>-0.62481990513711128</v>
      </c>
      <c r="Z161" s="2">
        <v>-0.53475929943338341</v>
      </c>
      <c r="AA161" s="2">
        <v>-0.241875292892437</v>
      </c>
      <c r="AB161" s="1" t="str">
        <f t="shared" si="6"/>
        <v>Mercado insuficiente</v>
      </c>
      <c r="AC161" s="74" t="str">
        <f t="shared" si="8"/>
        <v>Validar</v>
      </c>
    </row>
    <row r="162" spans="1:29" x14ac:dyDescent="0.25">
      <c r="A162" s="1">
        <v>430466</v>
      </c>
      <c r="B162" s="1" t="s">
        <v>193</v>
      </c>
      <c r="C162" s="1" t="s">
        <v>57</v>
      </c>
      <c r="D162" s="1">
        <v>0</v>
      </c>
      <c r="E162" s="1">
        <f>COUNTIFS('Contratos assinados '!F:F,'Direcional Expansão'!B162,'Contratos assinados '!J:J, "Assinado por ambos")</f>
        <v>0</v>
      </c>
      <c r="F162" s="1">
        <f>COUNTIFS('Contratos assinados '!F:F,'Direcional Expansão'!B162,'Contratos assinados '!J:J,"Aquisição")</f>
        <v>0</v>
      </c>
      <c r="G162" s="1">
        <f>COUNTIFS('Contratos assinados '!F:F,'Direcional Expansão'!B162,'Contratos assinados '!J:J,"Ampliação")</f>
        <v>0</v>
      </c>
      <c r="H162" s="1">
        <f>COUNTIFS('Contratos assinados '!F:F,'Direcional Expansão'!B162,'Contratos assinados '!J:J,"Assinado por proprietário")</f>
        <v>0</v>
      </c>
      <c r="I162" s="1">
        <f t="shared" si="7"/>
        <v>0</v>
      </c>
      <c r="J162" s="3" t="str">
        <f>IF(D162=0, "-", COUNTIFS('Base Lojas'!B:B, A162, 'Base Lojas'!G:G, "&gt;500000")/D162)</f>
        <v>-</v>
      </c>
      <c r="K162" s="4" t="s">
        <v>35</v>
      </c>
      <c r="L162" s="3">
        <v>0</v>
      </c>
      <c r="M162" s="13">
        <v>4429602.5038131941</v>
      </c>
      <c r="N162" s="5">
        <v>26487</v>
      </c>
      <c r="O162" s="5" t="str">
        <f>_xlfn.XLOOKUP(A162,Cidades!A:A,Cidades!D:D)</f>
        <v>Entre 20k e 30k</v>
      </c>
      <c r="P162" s="5" t="str">
        <f>_xlfn.XLOOKUP(A162,'[1]1° RAIZ'!$A:$A,'[1]1° RAIZ'!$AH:$AH)</f>
        <v>Pelotas</v>
      </c>
      <c r="Q162" s="5" t="str">
        <f>_xlfn.XLOOKUP(A162,'[1]1° RAIZ'!$A:$A,'[1]1° RAIZ'!$AE:$AE)</f>
        <v>Pelotas</v>
      </c>
      <c r="R162" s="3">
        <v>6.6701965856681429E-5</v>
      </c>
      <c r="S162" s="3">
        <v>1.278589594620971E-2</v>
      </c>
      <c r="T162" s="6">
        <v>5</v>
      </c>
      <c r="U162" s="6">
        <v>1</v>
      </c>
      <c r="V162" s="4">
        <v>33881.718819641603</v>
      </c>
      <c r="W162" s="2">
        <v>2.386938901229565</v>
      </c>
      <c r="X162" s="2">
        <v>-0.14945661975072469</v>
      </c>
      <c r="Y162" s="2">
        <v>-0.67898132840500758</v>
      </c>
      <c r="Z162" s="2">
        <v>-0.76020751408095799</v>
      </c>
      <c r="AA162" s="2">
        <v>-0.2481705213884782</v>
      </c>
      <c r="AB162" s="1" t="str">
        <f t="shared" si="6"/>
        <v>Erro IBGE</v>
      </c>
      <c r="AC162" s="74" t="str">
        <f t="shared" si="8"/>
        <v>Validar</v>
      </c>
    </row>
    <row r="163" spans="1:29" x14ac:dyDescent="0.25">
      <c r="A163" s="1">
        <v>410290</v>
      </c>
      <c r="B163" s="1" t="s">
        <v>194</v>
      </c>
      <c r="C163" s="1" t="s">
        <v>31</v>
      </c>
      <c r="D163" s="1">
        <v>0</v>
      </c>
      <c r="E163" s="1">
        <f>COUNTIFS('Contratos assinados '!F:F,'Direcional Expansão'!B163,'Contratos assinados '!J:J, "Assinado por ambos")</f>
        <v>0</v>
      </c>
      <c r="F163" s="1">
        <f>COUNTIFS('Contratos assinados '!F:F,'Direcional Expansão'!B163,'Contratos assinados '!J:J,"Aquisição")</f>
        <v>0</v>
      </c>
      <c r="G163" s="1">
        <f>COUNTIFS('Contratos assinados '!F:F,'Direcional Expansão'!B163,'Contratos assinados '!J:J,"Ampliação")</f>
        <v>0</v>
      </c>
      <c r="H163" s="1">
        <f>COUNTIFS('Contratos assinados '!F:F,'Direcional Expansão'!B163,'Contratos assinados '!J:J,"Assinado por proprietário")</f>
        <v>0</v>
      </c>
      <c r="I163" s="1">
        <f t="shared" si="7"/>
        <v>0</v>
      </c>
      <c r="J163" s="3" t="str">
        <f>IF(D163=0, "-", COUNTIFS('Base Lojas'!B:B, A163, 'Base Lojas'!G:G, "&gt;500000")/D163)</f>
        <v>-</v>
      </c>
      <c r="K163" s="4" t="s">
        <v>35</v>
      </c>
      <c r="L163" s="3">
        <v>0</v>
      </c>
      <c r="M163" s="13">
        <v>1560878.939573932</v>
      </c>
      <c r="N163" s="5">
        <v>15533</v>
      </c>
      <c r="O163" s="5" t="str">
        <f>_xlfn.XLOOKUP(A163,Cidades!A:A,Cidades!D:D)</f>
        <v>Entre 10k e 20k</v>
      </c>
      <c r="P163" s="5" t="str">
        <f>_xlfn.XLOOKUP(A163,'[1]1° RAIZ'!$A:$A,'[1]1° RAIZ'!$AH:$AH)</f>
        <v>União da Vitória</v>
      </c>
      <c r="Q163" s="5" t="str">
        <f>_xlfn.XLOOKUP(A163,'[1]1° RAIZ'!$A:$A,'[1]1° RAIZ'!$AE:$AE)</f>
        <v>Curitiba</v>
      </c>
      <c r="R163" s="3">
        <v>-1.7125750858750789E-5</v>
      </c>
      <c r="S163" s="3">
        <v>5.8546495252884689E-3</v>
      </c>
      <c r="T163" s="6">
        <v>2</v>
      </c>
      <c r="U163" s="6">
        <v>1</v>
      </c>
      <c r="V163" s="4">
        <v>39825.3438797329</v>
      </c>
      <c r="W163" s="2">
        <v>2.4958740784502038</v>
      </c>
      <c r="X163" s="2">
        <v>-0.2475080023115426</v>
      </c>
      <c r="Y163" s="2">
        <v>-0.72314900210973199</v>
      </c>
      <c r="Z163" s="2">
        <v>-0.48315514244106178</v>
      </c>
      <c r="AA163" s="2">
        <v>-0.26465681733046548</v>
      </c>
      <c r="AB163" s="1" t="str">
        <f t="shared" si="6"/>
        <v>Mercado insuficiente</v>
      </c>
      <c r="AC163" s="74" t="str">
        <f t="shared" si="8"/>
        <v>Validar</v>
      </c>
    </row>
    <row r="164" spans="1:29" x14ac:dyDescent="0.25">
      <c r="A164" s="1">
        <v>410680</v>
      </c>
      <c r="B164" s="1" t="s">
        <v>195</v>
      </c>
      <c r="C164" s="1" t="s">
        <v>31</v>
      </c>
      <c r="D164" s="1">
        <v>0</v>
      </c>
      <c r="E164" s="1">
        <f>COUNTIFS('Contratos assinados '!F:F,'Direcional Expansão'!B164,'Contratos assinados '!J:J, "Assinado por ambos")</f>
        <v>0</v>
      </c>
      <c r="F164" s="1">
        <f>COUNTIFS('Contratos assinados '!F:F,'Direcional Expansão'!B164,'Contratos assinados '!J:J,"Aquisição")</f>
        <v>0</v>
      </c>
      <c r="G164" s="1">
        <f>COUNTIFS('Contratos assinados '!F:F,'Direcional Expansão'!B164,'Contratos assinados '!J:J,"Ampliação")</f>
        <v>0</v>
      </c>
      <c r="H164" s="1">
        <f>COUNTIFS('Contratos assinados '!F:F,'Direcional Expansão'!B164,'Contratos assinados '!J:J,"Assinado por proprietário")</f>
        <v>0</v>
      </c>
      <c r="I164" s="1">
        <f t="shared" si="7"/>
        <v>0</v>
      </c>
      <c r="J164" s="3" t="str">
        <f>IF(D164=0, "-", COUNTIFS('Base Lojas'!B:B, A164, 'Base Lojas'!G:G, "&gt;500000")/D164)</f>
        <v>-</v>
      </c>
      <c r="K164" s="4" t="s">
        <v>35</v>
      </c>
      <c r="L164" s="3">
        <v>0</v>
      </c>
      <c r="M164" s="13">
        <v>1526191.503088796</v>
      </c>
      <c r="N164" s="5">
        <v>15978</v>
      </c>
      <c r="O164" s="5" t="str">
        <f>_xlfn.XLOOKUP(A164,Cidades!A:A,Cidades!D:D)</f>
        <v>Entre 10k e 20k</v>
      </c>
      <c r="P164" s="5" t="str">
        <f>_xlfn.XLOOKUP(A164,'[1]1° RAIZ'!$A:$A,'[1]1° RAIZ'!$AH:$AH)</f>
        <v>União da Vitória</v>
      </c>
      <c r="Q164" s="5" t="str">
        <f>_xlfn.XLOOKUP(A164,'[1]1° RAIZ'!$A:$A,'[1]1° RAIZ'!$AE:$AE)</f>
        <v>Curitiba</v>
      </c>
      <c r="R164" s="3">
        <v>-9.3060452958519942E-5</v>
      </c>
      <c r="S164" s="3">
        <v>1.8817404758637579E-3</v>
      </c>
      <c r="T164" s="6">
        <v>4</v>
      </c>
      <c r="U164" s="6">
        <v>1</v>
      </c>
      <c r="V164" s="4">
        <v>36168.1656454084</v>
      </c>
      <c r="W164" s="2">
        <v>2.3446599563584591</v>
      </c>
      <c r="X164" s="2">
        <v>-0.26135670904164549</v>
      </c>
      <c r="Y164" s="2">
        <v>-0.987546539928425</v>
      </c>
      <c r="Z164" s="2">
        <v>-0.38898975924503509</v>
      </c>
      <c r="AA164" s="2">
        <v>-0.29786162268649341</v>
      </c>
      <c r="AB164" s="1" t="str">
        <f t="shared" si="6"/>
        <v>Mercado insuficiente</v>
      </c>
      <c r="AC164" s="74" t="str">
        <f t="shared" si="8"/>
        <v>Validar</v>
      </c>
    </row>
    <row r="165" spans="1:29" x14ac:dyDescent="0.25">
      <c r="A165" s="1">
        <v>410440</v>
      </c>
      <c r="B165" s="1" t="s">
        <v>196</v>
      </c>
      <c r="C165" s="1" t="s">
        <v>31</v>
      </c>
      <c r="D165" s="1">
        <v>0</v>
      </c>
      <c r="E165" s="1">
        <f>COUNTIFS('Contratos assinados '!F:F,'Direcional Expansão'!B165,'Contratos assinados '!J:J, "Assinado por ambos")</f>
        <v>0</v>
      </c>
      <c r="F165" s="1">
        <f>COUNTIFS('Contratos assinados '!F:F,'Direcional Expansão'!B165,'Contratos assinados '!J:J,"Aquisição")</f>
        <v>0</v>
      </c>
      <c r="G165" s="1">
        <f>COUNTIFS('Contratos assinados '!F:F,'Direcional Expansão'!B165,'Contratos assinados '!J:J,"Ampliação")</f>
        <v>0</v>
      </c>
      <c r="H165" s="1">
        <f>COUNTIFS('Contratos assinados '!F:F,'Direcional Expansão'!B165,'Contratos assinados '!J:J,"Assinado por proprietário")</f>
        <v>0</v>
      </c>
      <c r="I165" s="1">
        <f t="shared" si="7"/>
        <v>0</v>
      </c>
      <c r="J165" s="3" t="str">
        <f>IF(D165=0, "-", COUNTIFS('Base Lojas'!B:B, A165, 'Base Lojas'!G:G, "&gt;500000")/D165)</f>
        <v>-</v>
      </c>
      <c r="K165" s="4" t="s">
        <v>35</v>
      </c>
      <c r="L165" s="3">
        <v>0</v>
      </c>
      <c r="M165" s="13">
        <v>1600798.177334985</v>
      </c>
      <c r="N165" s="5">
        <v>15244</v>
      </c>
      <c r="O165" s="5" t="str">
        <f>_xlfn.XLOOKUP(A165,Cidades!A:A,Cidades!D:D)</f>
        <v>Entre 10k e 20k</v>
      </c>
      <c r="P165" s="5" t="str">
        <f>_xlfn.XLOOKUP(A165,'[1]1° RAIZ'!$A:$A,'[1]1° RAIZ'!$AH:$AH)</f>
        <v>Ivaiporã</v>
      </c>
      <c r="Q165" s="5" t="str">
        <f>_xlfn.XLOOKUP(A165,'[1]1° RAIZ'!$A:$A,'[1]1° RAIZ'!$AE:$AE)</f>
        <v>Londrina</v>
      </c>
      <c r="R165" s="3">
        <v>-6.8185470740053097E-5</v>
      </c>
      <c r="S165" s="3">
        <v>2.9271685788530011E-3</v>
      </c>
      <c r="T165" s="6">
        <v>5</v>
      </c>
      <c r="U165" s="6">
        <v>1</v>
      </c>
      <c r="V165" s="4">
        <v>31411.7441908785</v>
      </c>
      <c r="W165" s="2">
        <v>2.276616104312319</v>
      </c>
      <c r="X165" s="2">
        <v>-0.26123304354777133</v>
      </c>
      <c r="Y165" s="2">
        <v>-1.024323584051497</v>
      </c>
      <c r="Z165" s="2">
        <v>-0.51447123641965065</v>
      </c>
      <c r="AA165" s="2">
        <v>-0.31742801731712428</v>
      </c>
      <c r="AB165" s="1" t="str">
        <f t="shared" si="6"/>
        <v>Mercado insuficiente</v>
      </c>
      <c r="AC165" s="74" t="str">
        <f t="shared" si="8"/>
        <v>Validar</v>
      </c>
    </row>
    <row r="166" spans="1:29" x14ac:dyDescent="0.25">
      <c r="A166" s="1">
        <v>410520</v>
      </c>
      <c r="B166" s="1" t="s">
        <v>197</v>
      </c>
      <c r="C166" s="1" t="s">
        <v>31</v>
      </c>
      <c r="D166" s="1">
        <v>0</v>
      </c>
      <c r="E166" s="1">
        <f>COUNTIFS('Contratos assinados '!F:F,'Direcional Expansão'!B166,'Contratos assinados '!J:J, "Assinado por ambos")</f>
        <v>0</v>
      </c>
      <c r="F166" s="1">
        <f>COUNTIFS('Contratos assinados '!F:F,'Direcional Expansão'!B166,'Contratos assinados '!J:J,"Aquisição")</f>
        <v>0</v>
      </c>
      <c r="G166" s="1">
        <f>COUNTIFS('Contratos assinados '!F:F,'Direcional Expansão'!B166,'Contratos assinados '!J:J,"Ampliação")</f>
        <v>0</v>
      </c>
      <c r="H166" s="1">
        <f>COUNTIFS('Contratos assinados '!F:F,'Direcional Expansão'!B166,'Contratos assinados '!J:J,"Assinado por proprietário")</f>
        <v>0</v>
      </c>
      <c r="I166" s="1">
        <f t="shared" si="7"/>
        <v>0</v>
      </c>
      <c r="J166" s="3" t="str">
        <f>IF(D166=0, "-", COUNTIFS('Base Lojas'!B:B, A166, 'Base Lojas'!G:G, "&gt;500000")/D166)</f>
        <v>-</v>
      </c>
      <c r="K166" s="4" t="s">
        <v>35</v>
      </c>
      <c r="L166" s="3">
        <v>0</v>
      </c>
      <c r="M166" s="13">
        <v>1636947.245347427</v>
      </c>
      <c r="N166" s="5">
        <v>16134</v>
      </c>
      <c r="O166" s="5" t="str">
        <f>_xlfn.XLOOKUP(A166,Cidades!A:A,Cidades!D:D)</f>
        <v>Entre 10k e 20k</v>
      </c>
      <c r="P166" s="5" t="str">
        <f>_xlfn.XLOOKUP(A166,'[1]1° RAIZ'!$A:$A,'[1]1° RAIZ'!$AH:$AH)</f>
        <v>Curitiba</v>
      </c>
      <c r="Q166" s="5" t="str">
        <f>_xlfn.XLOOKUP(A166,'[1]1° RAIZ'!$A:$A,'[1]1° RAIZ'!$AE:$AE)</f>
        <v>Curitiba</v>
      </c>
      <c r="R166" s="3">
        <v>-3.7790709815035412E-5</v>
      </c>
      <c r="S166" s="3">
        <v>4.2068776571952959E-3</v>
      </c>
      <c r="T166" s="6">
        <v>7</v>
      </c>
      <c r="U166" s="6">
        <v>1</v>
      </c>
      <c r="V166" s="4">
        <v>28266.027208105599</v>
      </c>
      <c r="W166" s="2">
        <v>1.790307118171337</v>
      </c>
      <c r="X166" s="2">
        <v>-0.30041216783359609</v>
      </c>
      <c r="Y166" s="2">
        <v>-1.2477018388794561</v>
      </c>
      <c r="Z166" s="2">
        <v>-0.6282869215951622</v>
      </c>
      <c r="AA166" s="2">
        <v>-0.37926009664474181</v>
      </c>
      <c r="AB166" s="1" t="str">
        <f t="shared" si="6"/>
        <v>Mercado insuficiente</v>
      </c>
      <c r="AC166" s="74" t="str">
        <f t="shared" si="8"/>
        <v>Validar</v>
      </c>
    </row>
    <row r="167" spans="1:29" x14ac:dyDescent="0.25">
      <c r="A167" s="1">
        <v>431490</v>
      </c>
      <c r="B167" s="1" t="s">
        <v>198</v>
      </c>
      <c r="C167" s="1" t="s">
        <v>57</v>
      </c>
      <c r="D167" s="1">
        <v>100</v>
      </c>
      <c r="E167" s="1">
        <f>COUNTIFS('Contratos assinados '!F:F,'Direcional Expansão'!B167,'Contratos assinados '!J:J, "Assinado por ambos")</f>
        <v>1</v>
      </c>
      <c r="F167" s="1">
        <f>COUNTIFS('Contratos assinados '!F:F,'Direcional Expansão'!B167,'Contratos assinados '!J:J,"Aquisição")</f>
        <v>1</v>
      </c>
      <c r="G167" s="1">
        <f>COUNTIFS('Contratos assinados '!F:F,'Direcional Expansão'!B167,'Contratos assinados '!J:J,"Ampliação")</f>
        <v>0</v>
      </c>
      <c r="H167" s="1">
        <f>COUNTIFS('Contratos assinados '!F:F,'Direcional Expansão'!B167,'Contratos assinados '!J:J,"Assinado por proprietário")</f>
        <v>0</v>
      </c>
      <c r="I167" s="1">
        <f t="shared" si="7"/>
        <v>2</v>
      </c>
      <c r="J167" s="3">
        <f>IF(D167=0, "-", COUNTIFS('Base Lojas'!B:B, A167, 'Base Lojas'!G:G, "&gt;500000")/D167)</f>
        <v>0.35</v>
      </c>
      <c r="K167" s="4">
        <v>476519.75540000008</v>
      </c>
      <c r="L167" s="2">
        <v>0.1481123115159185</v>
      </c>
      <c r="M167" s="13">
        <v>321728660.17878979</v>
      </c>
      <c r="N167" s="2">
        <v>1332570</v>
      </c>
      <c r="O167" s="5" t="str">
        <f>_xlfn.XLOOKUP(A167,Cidades!A:A,Cidades!D:D)</f>
        <v>Maior que 200k</v>
      </c>
      <c r="P167" s="5" t="str">
        <f>_xlfn.XLOOKUP(A167,'[1]1° RAIZ'!$A:$A,'[1]1° RAIZ'!$AH:$AH)</f>
        <v>Porto Alegre</v>
      </c>
      <c r="Q167" s="5" t="str">
        <f>_xlfn.XLOOKUP(A167,'[1]1° RAIZ'!$A:$A,'[1]1° RAIZ'!$AE:$AE)</f>
        <v>Porto Alegre</v>
      </c>
      <c r="R167" s="2">
        <v>-4.3319003296231618E-5</v>
      </c>
      <c r="S167" s="2">
        <v>-1.4195082837834549E-3</v>
      </c>
      <c r="T167" s="2">
        <v>456</v>
      </c>
      <c r="U167" s="2">
        <v>0</v>
      </c>
      <c r="V167" s="2">
        <v>65362.0017738069</v>
      </c>
      <c r="W167" s="2">
        <v>7.6278703743148872</v>
      </c>
      <c r="X167" s="2">
        <v>12.88654752294352</v>
      </c>
      <c r="Y167" s="2">
        <v>-1.4994186670118079</v>
      </c>
      <c r="Z167" s="2">
        <v>1.611432956411839</v>
      </c>
      <c r="AA167" s="2">
        <v>5.4562617117195114</v>
      </c>
      <c r="AB167" s="1" t="str">
        <f t="shared" si="6"/>
        <v>Limite de expansão</v>
      </c>
      <c r="AC167" s="74" t="str">
        <f t="shared" si="8"/>
        <v>Oportunidade</v>
      </c>
    </row>
    <row r="168" spans="1:29" x14ac:dyDescent="0.25">
      <c r="A168" s="1">
        <v>430510</v>
      </c>
      <c r="B168" s="1" t="s">
        <v>199</v>
      </c>
      <c r="C168" s="1" t="s">
        <v>57</v>
      </c>
      <c r="D168" s="1">
        <v>63</v>
      </c>
      <c r="E168" s="1">
        <f>COUNTIFS('Contratos assinados '!F:F,'Direcional Expansão'!B168,'Contratos assinados '!J:J, "Assinado por ambos")</f>
        <v>1</v>
      </c>
      <c r="F168" s="1">
        <f>COUNTIFS('Contratos assinados '!F:F,'Direcional Expansão'!B168,'Contratos assinados '!J:J,"Aquisição")</f>
        <v>1</v>
      </c>
      <c r="G168" s="1">
        <f>COUNTIFS('Contratos assinados '!F:F,'Direcional Expansão'!B168,'Contratos assinados '!J:J,"Ampliação")</f>
        <v>0</v>
      </c>
      <c r="H168" s="1">
        <f>COUNTIFS('Contratos assinados '!F:F,'Direcional Expansão'!B168,'Contratos assinados '!J:J,"Assinado por proprietário")</f>
        <v>0</v>
      </c>
      <c r="I168" s="1">
        <f t="shared" si="7"/>
        <v>2</v>
      </c>
      <c r="J168" s="3">
        <f>IF(D168=0, "-", COUNTIFS('Base Lojas'!B:B, A168, 'Base Lojas'!G:G, "&gt;500000")/D168)</f>
        <v>0.47619047619047616</v>
      </c>
      <c r="K168" s="4">
        <v>554177.92238095228</v>
      </c>
      <c r="L168" s="2">
        <v>0.35816361916289702</v>
      </c>
      <c r="M168" s="13">
        <v>97478379.27146101</v>
      </c>
      <c r="N168" s="2">
        <v>463338</v>
      </c>
      <c r="O168" s="5" t="str">
        <f>_xlfn.XLOOKUP(A168,Cidades!A:A,Cidades!D:D)</f>
        <v>Maior que 200k</v>
      </c>
      <c r="P168" s="5" t="str">
        <f>_xlfn.XLOOKUP(A168,'[1]1° RAIZ'!$A:$A,'[1]1° RAIZ'!$AH:$AH)</f>
        <v>Caxias do Sul</v>
      </c>
      <c r="Q168" s="5" t="str">
        <f>_xlfn.XLOOKUP(A168,'[1]1° RAIZ'!$A:$A,'[1]1° RAIZ'!$AE:$AE)</f>
        <v>Caxias do Sul</v>
      </c>
      <c r="R168" s="2">
        <v>4.7808802445652441E-5</v>
      </c>
      <c r="S168" s="2">
        <v>9.9704598716681136E-3</v>
      </c>
      <c r="T168" s="2">
        <v>120</v>
      </c>
      <c r="U168" s="2">
        <v>0</v>
      </c>
      <c r="V168" s="2">
        <v>73907.935543902495</v>
      </c>
      <c r="W168" s="2">
        <v>5.7698002862122859</v>
      </c>
      <c r="X168" s="2">
        <v>3.9613275891719368</v>
      </c>
      <c r="Y168" s="2">
        <v>0.74611869018471944</v>
      </c>
      <c r="Z168" s="2">
        <v>1.501097762909126</v>
      </c>
      <c r="AA168" s="2">
        <v>1.965815604659958</v>
      </c>
      <c r="AB168" s="1" t="str">
        <f t="shared" si="6"/>
        <v>Limite de expansão</v>
      </c>
      <c r="AC168" s="74" t="str">
        <f t="shared" si="8"/>
        <v>Oportunidade</v>
      </c>
    </row>
    <row r="169" spans="1:29" x14ac:dyDescent="0.25">
      <c r="A169" s="1">
        <v>432200</v>
      </c>
      <c r="B169" s="1" t="s">
        <v>200</v>
      </c>
      <c r="C169" s="1" t="s">
        <v>57</v>
      </c>
      <c r="D169" s="1">
        <v>2</v>
      </c>
      <c r="E169" s="1">
        <f>COUNTIFS('Contratos assinados '!F:F,'Direcional Expansão'!B169,'Contratos assinados '!J:J, "Assinado por ambos")</f>
        <v>0</v>
      </c>
      <c r="F169" s="1">
        <f>COUNTIFS('Contratos assinados '!F:F,'Direcional Expansão'!B169,'Contratos assinados '!J:J,"Aquisição")</f>
        <v>0</v>
      </c>
      <c r="G169" s="1">
        <f>COUNTIFS('Contratos assinados '!F:F,'Direcional Expansão'!B169,'Contratos assinados '!J:J,"Ampliação")</f>
        <v>0</v>
      </c>
      <c r="H169" s="1">
        <f>COUNTIFS('Contratos assinados '!F:F,'Direcional Expansão'!B169,'Contratos assinados '!J:J,"Assinado por proprietário")</f>
        <v>0</v>
      </c>
      <c r="I169" s="1">
        <f t="shared" si="7"/>
        <v>0</v>
      </c>
      <c r="J169" s="3">
        <f>IF(D169=0, "-", COUNTIFS('Base Lojas'!B:B, A169, 'Base Lojas'!G:G, "&gt;500000")/D169)</f>
        <v>0.5</v>
      </c>
      <c r="K169" s="4">
        <v>789533.21499999997</v>
      </c>
      <c r="L169" s="2">
        <v>0.34302779165719949</v>
      </c>
      <c r="M169" s="13">
        <v>4603319.2306995923</v>
      </c>
      <c r="N169" s="2">
        <v>27498</v>
      </c>
      <c r="O169" s="5" t="str">
        <f>_xlfn.XLOOKUP(A169,Cidades!A:A,Cidades!D:D)</f>
        <v>Entre 20k e 30k</v>
      </c>
      <c r="P169" s="5" t="str">
        <f>_xlfn.XLOOKUP(A169,'[1]1° RAIZ'!$A:$A,'[1]1° RAIZ'!$AH:$AH)</f>
        <v>Charqueadas - Triunfo - São Jerônimo</v>
      </c>
      <c r="Q169" s="5" t="str">
        <f>_xlfn.XLOOKUP(A169,'[1]1° RAIZ'!$A:$A,'[1]1° RAIZ'!$AE:$AE)</f>
        <v>Porto Alegre</v>
      </c>
      <c r="R169" s="2">
        <v>4.8820722922078283E-5</v>
      </c>
      <c r="S169" s="2">
        <v>8.8018340999651556E-3</v>
      </c>
      <c r="T169" s="2">
        <v>4</v>
      </c>
      <c r="U169" s="2">
        <v>0</v>
      </c>
      <c r="V169" s="2">
        <v>510974.02434030798</v>
      </c>
      <c r="W169" s="2">
        <v>3.246644805645277</v>
      </c>
      <c r="X169" s="2">
        <v>9.4001598739213502E-2</v>
      </c>
      <c r="Y169" s="2">
        <v>4.844544475398056</v>
      </c>
      <c r="Z169" s="2">
        <v>8.1362558002972598</v>
      </c>
      <c r="AA169" s="2">
        <v>1.666216563906493</v>
      </c>
      <c r="AB169" s="1" t="str">
        <f t="shared" si="6"/>
        <v>Limite de expansão</v>
      </c>
      <c r="AC169" s="74" t="str">
        <f t="shared" si="8"/>
        <v>Validar</v>
      </c>
    </row>
    <row r="170" spans="1:29" x14ac:dyDescent="0.25">
      <c r="A170" s="1">
        <v>430460</v>
      </c>
      <c r="B170" s="1" t="s">
        <v>201</v>
      </c>
      <c r="C170" s="1" t="s">
        <v>57</v>
      </c>
      <c r="D170" s="1">
        <v>33</v>
      </c>
      <c r="E170" s="1">
        <f>COUNTIFS('Contratos assinados '!F:F,'Direcional Expansão'!B170,'Contratos assinados '!J:J, "Assinado por ambos")</f>
        <v>1</v>
      </c>
      <c r="F170" s="1">
        <f>COUNTIFS('Contratos assinados '!F:F,'Direcional Expansão'!B170,'Contratos assinados '!J:J,"Aquisição")</f>
        <v>1</v>
      </c>
      <c r="G170" s="1">
        <f>COUNTIFS('Contratos assinados '!F:F,'Direcional Expansão'!B170,'Contratos assinados '!J:J,"Ampliação")</f>
        <v>0</v>
      </c>
      <c r="H170" s="1">
        <f>COUNTIFS('Contratos assinados '!F:F,'Direcional Expansão'!B170,'Contratos assinados '!J:J,"Assinado por proprietário")</f>
        <v>0</v>
      </c>
      <c r="I170" s="1">
        <f t="shared" si="7"/>
        <v>2</v>
      </c>
      <c r="J170" s="3">
        <f>IF(D170=0, "-", COUNTIFS('Base Lojas'!B:B, A170, 'Base Lojas'!G:G, "&gt;500000")/D170)</f>
        <v>0.5757575757575758</v>
      </c>
      <c r="K170" s="4">
        <v>567798.60333333339</v>
      </c>
      <c r="L170" s="2">
        <v>0.25956840488534222</v>
      </c>
      <c r="M170" s="13">
        <v>72186574.16443558</v>
      </c>
      <c r="N170" s="2">
        <v>347657</v>
      </c>
      <c r="O170" s="5" t="str">
        <f>_xlfn.XLOOKUP(A170,Cidades!A:A,Cidades!D:D)</f>
        <v>Maior que 200k</v>
      </c>
      <c r="P170" s="5" t="str">
        <f>_xlfn.XLOOKUP(A170,'[1]1° RAIZ'!$A:$A,'[1]1° RAIZ'!$AH:$AH)</f>
        <v>Porto Alegre</v>
      </c>
      <c r="Q170" s="5" t="str">
        <f>_xlfn.XLOOKUP(A170,'[1]1° RAIZ'!$A:$A,'[1]1° RAIZ'!$AE:$AE)</f>
        <v>Porto Alegre</v>
      </c>
      <c r="R170" s="2">
        <v>5.4297408396093418E-5</v>
      </c>
      <c r="S170" s="2">
        <v>1.1505517623845879E-2</v>
      </c>
      <c r="T170" s="2">
        <v>103</v>
      </c>
      <c r="U170" s="2">
        <v>0</v>
      </c>
      <c r="V170" s="2">
        <v>68383.721533768403</v>
      </c>
      <c r="W170" s="2">
        <v>4.6564607740636692</v>
      </c>
      <c r="X170" s="2">
        <v>2.928818052813408</v>
      </c>
      <c r="Y170" s="2">
        <v>0.29409592187225259</v>
      </c>
      <c r="Z170" s="2">
        <v>0.96553407752512488</v>
      </c>
      <c r="AA170" s="2">
        <v>1.3998850572891799</v>
      </c>
      <c r="AB170" s="1" t="str">
        <f t="shared" si="6"/>
        <v>Limite de expansão</v>
      </c>
      <c r="AC170" s="74" t="str">
        <f t="shared" si="8"/>
        <v>Validar</v>
      </c>
    </row>
    <row r="171" spans="1:29" x14ac:dyDescent="0.25">
      <c r="A171" s="1">
        <v>430543</v>
      </c>
      <c r="B171" s="1" t="s">
        <v>202</v>
      </c>
      <c r="C171" s="1" t="s">
        <v>57</v>
      </c>
      <c r="D171" s="1">
        <v>1</v>
      </c>
      <c r="E171" s="1">
        <f>COUNTIFS('Contratos assinados '!F:F,'Direcional Expansão'!B171,'Contratos assinados '!J:J, "Assinado por ambos")</f>
        <v>0</v>
      </c>
      <c r="F171" s="1">
        <f>COUNTIFS('Contratos assinados '!F:F,'Direcional Expansão'!B171,'Contratos assinados '!J:J,"Aquisição")</f>
        <v>0</v>
      </c>
      <c r="G171" s="1">
        <f>COUNTIFS('Contratos assinados '!F:F,'Direcional Expansão'!B171,'Contratos assinados '!J:J,"Ampliação")</f>
        <v>0</v>
      </c>
      <c r="H171" s="1">
        <f>COUNTIFS('Contratos assinados '!F:F,'Direcional Expansão'!B171,'Contratos assinados '!J:J,"Assinado por proprietário")</f>
        <v>0</v>
      </c>
      <c r="I171" s="1">
        <f t="shared" si="7"/>
        <v>0</v>
      </c>
      <c r="J171" s="3">
        <f>IF(D171=0, "-", COUNTIFS('Base Lojas'!B:B, A171, 'Base Lojas'!G:G, "&gt;500000")/D171)</f>
        <v>1</v>
      </c>
      <c r="K171" s="4">
        <v>2047620.64</v>
      </c>
      <c r="L171" s="2">
        <v>2.1882498014172098</v>
      </c>
      <c r="M171" s="13">
        <v>935734.41143413703</v>
      </c>
      <c r="N171" s="2">
        <v>6262</v>
      </c>
      <c r="O171" s="5" t="str">
        <f>_xlfn.XLOOKUP(A171,Cidades!A:A,Cidades!D:D)</f>
        <v>Menor que 10k</v>
      </c>
      <c r="P171" s="5" t="str">
        <f>_xlfn.XLOOKUP(A171,'[1]1° RAIZ'!$A:$A,'[1]1° RAIZ'!$AH:$AH)</f>
        <v>Pelotas</v>
      </c>
      <c r="Q171" s="5" t="str">
        <f>_xlfn.XLOOKUP(A171,'[1]1° RAIZ'!$A:$A,'[1]1° RAIZ'!$AE:$AE)</f>
        <v>Pelotas</v>
      </c>
      <c r="R171" s="2">
        <v>4.3426410707751988E-5</v>
      </c>
      <c r="S171" s="2">
        <v>9.3977566470528906E-3</v>
      </c>
      <c r="T171" s="2">
        <v>11</v>
      </c>
      <c r="U171" s="2">
        <v>0</v>
      </c>
      <c r="V171" s="2">
        <v>64986.781842389697</v>
      </c>
      <c r="W171" s="2">
        <v>2.5282337289501511</v>
      </c>
      <c r="X171" s="2">
        <v>0.12366297344238621</v>
      </c>
      <c r="Y171" s="2">
        <v>2.4270183938526961</v>
      </c>
      <c r="Z171" s="2">
        <v>7.1625335017608132</v>
      </c>
      <c r="AA171" s="2">
        <v>1.2197084438728381</v>
      </c>
      <c r="AB171" s="1" t="str">
        <f t="shared" si="6"/>
        <v>Mercado insuficiente</v>
      </c>
      <c r="AC171" s="74" t="str">
        <f t="shared" si="8"/>
        <v>Validar</v>
      </c>
    </row>
    <row r="172" spans="1:29" x14ac:dyDescent="0.25">
      <c r="A172" s="1">
        <v>431690</v>
      </c>
      <c r="B172" s="1" t="s">
        <v>203</v>
      </c>
      <c r="C172" s="1" t="s">
        <v>57</v>
      </c>
      <c r="D172" s="1">
        <v>42</v>
      </c>
      <c r="E172" s="1">
        <f>COUNTIFS('Contratos assinados '!F:F,'Direcional Expansão'!B172,'Contratos assinados '!J:J, "Assinado por ambos")</f>
        <v>0</v>
      </c>
      <c r="F172" s="1">
        <f>COUNTIFS('Contratos assinados '!F:F,'Direcional Expansão'!B172,'Contratos assinados '!J:J,"Aquisição")</f>
        <v>0</v>
      </c>
      <c r="G172" s="1">
        <f>COUNTIFS('Contratos assinados '!F:F,'Direcional Expansão'!B172,'Contratos assinados '!J:J,"Ampliação")</f>
        <v>0</v>
      </c>
      <c r="H172" s="1">
        <f>COUNTIFS('Contratos assinados '!F:F,'Direcional Expansão'!B172,'Contratos assinados '!J:J,"Assinado por proprietário")</f>
        <v>0</v>
      </c>
      <c r="I172" s="1">
        <f t="shared" si="7"/>
        <v>0</v>
      </c>
      <c r="J172" s="3">
        <f>IF(D172=0, "-", COUNTIFS('Base Lojas'!B:B, A172, 'Base Lojas'!G:G, "&gt;500000")/D172)</f>
        <v>0.61904761904761907</v>
      </c>
      <c r="K172" s="4">
        <v>632823.28809523792</v>
      </c>
      <c r="L172" s="2">
        <v>0.50140311055010434</v>
      </c>
      <c r="M172" s="13">
        <v>53008402.901290007</v>
      </c>
      <c r="N172" s="2">
        <v>271633</v>
      </c>
      <c r="O172" s="5" t="str">
        <f>_xlfn.XLOOKUP(A172,Cidades!A:A,Cidades!D:D)</f>
        <v>Maior que 200k</v>
      </c>
      <c r="P172" s="5" t="str">
        <f>_xlfn.XLOOKUP(A172,'[1]1° RAIZ'!$A:$A,'[1]1° RAIZ'!$AH:$AH)</f>
        <v>Santa Maria</v>
      </c>
      <c r="Q172" s="5" t="str">
        <f>_xlfn.XLOOKUP(A172,'[1]1° RAIZ'!$A:$A,'[1]1° RAIZ'!$AE:$AE)</f>
        <v>Santa Maria</v>
      </c>
      <c r="R172" s="2">
        <v>3.0683933161772542E-5</v>
      </c>
      <c r="S172" s="2">
        <v>7.1755347154023319E-3</v>
      </c>
      <c r="T172" s="2">
        <v>64</v>
      </c>
      <c r="U172" s="2">
        <v>0</v>
      </c>
      <c r="V172" s="2">
        <v>37783.002667767301</v>
      </c>
      <c r="W172" s="2">
        <v>5.2380312867771606</v>
      </c>
      <c r="X172" s="2">
        <v>2.1956185329811029</v>
      </c>
      <c r="Y172" s="2">
        <v>0.75927084780479626</v>
      </c>
      <c r="Z172" s="2">
        <v>1.303036056829709</v>
      </c>
      <c r="AA172" s="2">
        <v>1.1931175158039971</v>
      </c>
      <c r="AB172" s="1" t="str">
        <f t="shared" si="6"/>
        <v>Limite de expansão</v>
      </c>
      <c r="AC172" s="74" t="str">
        <f t="shared" si="8"/>
        <v>Oportunidade</v>
      </c>
    </row>
    <row r="173" spans="1:29" x14ac:dyDescent="0.25">
      <c r="A173" s="1">
        <v>431440</v>
      </c>
      <c r="B173" s="1" t="s">
        <v>204</v>
      </c>
      <c r="C173" s="1" t="s">
        <v>57</v>
      </c>
      <c r="D173" s="1">
        <v>24</v>
      </c>
      <c r="E173" s="1">
        <f>COUNTIFS('Contratos assinados '!F:F,'Direcional Expansão'!B173,'Contratos assinados '!J:J, "Assinado por ambos")</f>
        <v>1</v>
      </c>
      <c r="F173" s="1">
        <f>COUNTIFS('Contratos assinados '!F:F,'Direcional Expansão'!B173,'Contratos assinados '!J:J,"Aquisição")</f>
        <v>1</v>
      </c>
      <c r="G173" s="1">
        <f>COUNTIFS('Contratos assinados '!F:F,'Direcional Expansão'!B173,'Contratos assinados '!J:J,"Ampliação")</f>
        <v>0</v>
      </c>
      <c r="H173" s="1">
        <f>COUNTIFS('Contratos assinados '!F:F,'Direcional Expansão'!B173,'Contratos assinados '!J:J,"Assinado por proprietário")</f>
        <v>0</v>
      </c>
      <c r="I173" s="1">
        <f t="shared" si="7"/>
        <v>2</v>
      </c>
      <c r="J173" s="3">
        <f>IF(D173=0, "-", COUNTIFS('Base Lojas'!B:B, A173, 'Base Lojas'!G:G, "&gt;500000")/D173)</f>
        <v>0.58333333333333337</v>
      </c>
      <c r="K173" s="4">
        <v>604581.91125</v>
      </c>
      <c r="L173" s="2">
        <v>0.2441591613513712</v>
      </c>
      <c r="M173" s="13">
        <v>59428308.115453437</v>
      </c>
      <c r="N173" s="2">
        <v>325689</v>
      </c>
      <c r="O173" s="5" t="str">
        <f>_xlfn.XLOOKUP(A173,Cidades!A:A,Cidades!D:D)</f>
        <v>Maior que 200k</v>
      </c>
      <c r="P173" s="5" t="str">
        <f>_xlfn.XLOOKUP(A173,'[1]1° RAIZ'!$A:$A,'[1]1° RAIZ'!$AH:$AH)</f>
        <v>Pelotas</v>
      </c>
      <c r="Q173" s="5" t="str">
        <f>_xlfn.XLOOKUP(A173,'[1]1° RAIZ'!$A:$A,'[1]1° RAIZ'!$AE:$AE)</f>
        <v>Pelotas</v>
      </c>
      <c r="R173" s="2">
        <v>-4.9169535994930676E-6</v>
      </c>
      <c r="S173" s="2">
        <v>3.560279794667887E-3</v>
      </c>
      <c r="T173" s="2">
        <v>129</v>
      </c>
      <c r="U173" s="2">
        <v>0</v>
      </c>
      <c r="V173" s="2">
        <v>35881.780413038097</v>
      </c>
      <c r="W173" s="2">
        <v>4.0603765994848091</v>
      </c>
      <c r="X173" s="2">
        <v>2.77853063381475</v>
      </c>
      <c r="Y173" s="2">
        <v>-0.48974869782467612</v>
      </c>
      <c r="Z173" s="2">
        <v>0.51275911413693409</v>
      </c>
      <c r="AA173" s="2">
        <v>1.1713643492464141</v>
      </c>
      <c r="AB173" s="1" t="str">
        <f t="shared" si="6"/>
        <v>Limite de expansão</v>
      </c>
      <c r="AC173" s="74" t="str">
        <f t="shared" si="8"/>
        <v>Oportunidade</v>
      </c>
    </row>
    <row r="174" spans="1:29" x14ac:dyDescent="0.25">
      <c r="A174" s="1">
        <v>431410</v>
      </c>
      <c r="B174" s="1" t="s">
        <v>205</v>
      </c>
      <c r="C174" s="1" t="s">
        <v>57</v>
      </c>
      <c r="D174" s="1">
        <v>34</v>
      </c>
      <c r="E174" s="1">
        <f>COUNTIFS('Contratos assinados '!F:F,'Direcional Expansão'!B174,'Contratos assinados '!J:J, "Assinado por ambos")</f>
        <v>0</v>
      </c>
      <c r="F174" s="1">
        <f>COUNTIFS('Contratos assinados '!F:F,'Direcional Expansão'!B174,'Contratos assinados '!J:J,"Aquisição")</f>
        <v>1</v>
      </c>
      <c r="G174" s="1">
        <f>COUNTIFS('Contratos assinados '!F:F,'Direcional Expansão'!B174,'Contratos assinados '!J:J,"Ampliação")</f>
        <v>0</v>
      </c>
      <c r="H174" s="1">
        <f>COUNTIFS('Contratos assinados '!F:F,'Direcional Expansão'!B174,'Contratos assinados '!J:J,"Assinado por proprietário")</f>
        <v>0</v>
      </c>
      <c r="I174" s="1">
        <f t="shared" si="7"/>
        <v>1</v>
      </c>
      <c r="J174" s="3">
        <f>IF(D174=0, "-", COUNTIFS('Base Lojas'!B:B, A174, 'Base Lojas'!G:G, "&gt;500000")/D174)</f>
        <v>0.70588235294117652</v>
      </c>
      <c r="K174" s="4">
        <v>763644.05147058808</v>
      </c>
      <c r="L174" s="2">
        <v>0.61461944563376647</v>
      </c>
      <c r="M174" s="13">
        <v>42243859.894844778</v>
      </c>
      <c r="N174" s="2">
        <v>206224</v>
      </c>
      <c r="O174" s="5" t="str">
        <f>_xlfn.XLOOKUP(A174,Cidades!A:A,Cidades!D:D)</f>
        <v>Maior que 200k</v>
      </c>
      <c r="P174" s="5" t="str">
        <f>_xlfn.XLOOKUP(A174,'[1]1° RAIZ'!$A:$A,'[1]1° RAIZ'!$AH:$AH)</f>
        <v>Passo Fundo</v>
      </c>
      <c r="Q174" s="5" t="str">
        <f>_xlfn.XLOOKUP(A174,'[1]1° RAIZ'!$A:$A,'[1]1° RAIZ'!$AE:$AE)</f>
        <v>Passo Fundo</v>
      </c>
      <c r="R174" s="2">
        <v>8.444337856626127E-5</v>
      </c>
      <c r="S174" s="2">
        <v>1.3705676052185639E-2</v>
      </c>
      <c r="T174" s="2">
        <v>46</v>
      </c>
      <c r="U174" s="2">
        <v>0</v>
      </c>
      <c r="V174" s="2">
        <v>65203.121092899302</v>
      </c>
      <c r="W174" s="2">
        <v>4.9697047226413238</v>
      </c>
      <c r="X174" s="2">
        <v>1.689772645470409</v>
      </c>
      <c r="Y174" s="2">
        <v>1.3270251620953899</v>
      </c>
      <c r="Z174" s="2">
        <v>1.943027323460399</v>
      </c>
      <c r="AA174" s="2">
        <v>1.1324737161089069</v>
      </c>
      <c r="AB174" s="1" t="str">
        <f t="shared" si="6"/>
        <v>Limite de expansão</v>
      </c>
      <c r="AC174" s="74" t="str">
        <f t="shared" si="8"/>
        <v>Oportunidade</v>
      </c>
    </row>
    <row r="175" spans="1:29" x14ac:dyDescent="0.25">
      <c r="A175" s="1">
        <v>431261</v>
      </c>
      <c r="B175" s="1" t="s">
        <v>206</v>
      </c>
      <c r="C175" s="1" t="s">
        <v>57</v>
      </c>
      <c r="D175" s="1">
        <v>0</v>
      </c>
      <c r="E175" s="1">
        <f>COUNTIFS('Contratos assinados '!F:F,'Direcional Expansão'!B175,'Contratos assinados '!J:J, "Assinado por ambos")</f>
        <v>0</v>
      </c>
      <c r="F175" s="1">
        <f>COUNTIFS('Contratos assinados '!F:F,'Direcional Expansão'!B175,'Contratos assinados '!J:J,"Aquisição")</f>
        <v>0</v>
      </c>
      <c r="G175" s="1">
        <f>COUNTIFS('Contratos assinados '!F:F,'Direcional Expansão'!B175,'Contratos assinados '!J:J,"Ampliação")</f>
        <v>0</v>
      </c>
      <c r="H175" s="1">
        <f>COUNTIFS('Contratos assinados '!F:F,'Direcional Expansão'!B175,'Contratos assinados '!J:J,"Assinado por proprietário")</f>
        <v>0</v>
      </c>
      <c r="I175" s="1">
        <f t="shared" si="7"/>
        <v>0</v>
      </c>
      <c r="J175" s="3" t="str">
        <f>IF(D175=0, "-", COUNTIFS('Base Lojas'!B:B, A175, 'Base Lojas'!G:G, "&gt;500000")/D175)</f>
        <v>-</v>
      </c>
      <c r="K175" s="4" t="s">
        <v>35</v>
      </c>
      <c r="L175" s="2">
        <v>0</v>
      </c>
      <c r="M175" s="13">
        <v>392044.05550813471</v>
      </c>
      <c r="N175" s="2">
        <v>2879</v>
      </c>
      <c r="O175" s="5" t="str">
        <f>_xlfn.XLOOKUP(A175,Cidades!A:A,Cidades!D:D)</f>
        <v>Menor que 10k</v>
      </c>
      <c r="P175" s="5" t="str">
        <f>_xlfn.XLOOKUP(A175,'[1]1° RAIZ'!$A:$A,'[1]1° RAIZ'!$AH:$AH)</f>
        <v>Vacaria</v>
      </c>
      <c r="Q175" s="5" t="str">
        <f>_xlfn.XLOOKUP(A175,'[1]1° RAIZ'!$A:$A,'[1]1° RAIZ'!$AE:$AE)</f>
        <v>Caxias do Sul</v>
      </c>
      <c r="R175" s="2">
        <v>-2.5715394825258639E-5</v>
      </c>
      <c r="S175" s="2">
        <v>2.2954743218659419E-3</v>
      </c>
      <c r="T175" s="2">
        <v>0</v>
      </c>
      <c r="U175" s="2">
        <v>0</v>
      </c>
      <c r="V175" s="2">
        <v>429794.47738763603</v>
      </c>
      <c r="W175" s="2">
        <v>3.1324659203803948</v>
      </c>
      <c r="X175" s="2">
        <v>-0.1857780673157175</v>
      </c>
      <c r="Y175" s="2">
        <v>3.440344209901947</v>
      </c>
      <c r="Z175" s="2">
        <v>5.8366751677773756</v>
      </c>
      <c r="AA175" s="2">
        <v>1.082416456380886</v>
      </c>
      <c r="AB175" s="1" t="str">
        <f t="shared" si="6"/>
        <v>Mercado insuficiente</v>
      </c>
      <c r="AC175" s="74" t="str">
        <f t="shared" si="8"/>
        <v>Validar</v>
      </c>
    </row>
    <row r="176" spans="1:29" x14ac:dyDescent="0.25">
      <c r="A176" s="1">
        <v>431340</v>
      </c>
      <c r="B176" s="1" t="s">
        <v>207</v>
      </c>
      <c r="C176" s="1" t="s">
        <v>57</v>
      </c>
      <c r="D176" s="1">
        <v>24</v>
      </c>
      <c r="E176" s="1">
        <f>COUNTIFS('Contratos assinados '!F:F,'Direcional Expansão'!B176,'Contratos assinados '!J:J, "Assinado por ambos")</f>
        <v>0</v>
      </c>
      <c r="F176" s="1">
        <f>COUNTIFS('Contratos assinados '!F:F,'Direcional Expansão'!B176,'Contratos assinados '!J:J,"Aquisição")</f>
        <v>0</v>
      </c>
      <c r="G176" s="1">
        <f>COUNTIFS('Contratos assinados '!F:F,'Direcional Expansão'!B176,'Contratos assinados '!J:J,"Ampliação")</f>
        <v>0</v>
      </c>
      <c r="H176" s="1">
        <f>COUNTIFS('Contratos assinados '!F:F,'Direcional Expansão'!B176,'Contratos assinados '!J:J,"Assinado por proprietário")</f>
        <v>0</v>
      </c>
      <c r="I176" s="1">
        <f t="shared" si="7"/>
        <v>0</v>
      </c>
      <c r="J176" s="3">
        <f>IF(D176=0, "-", COUNTIFS('Base Lojas'!B:B, A176, 'Base Lojas'!G:G, "&gt;500000")/D176)</f>
        <v>0.45833333333333331</v>
      </c>
      <c r="K176" s="4">
        <v>537489.13666666672</v>
      </c>
      <c r="L176" s="2">
        <v>0.29766291909995218</v>
      </c>
      <c r="M176" s="13">
        <v>43336735.791630119</v>
      </c>
      <c r="N176" s="2">
        <v>227732</v>
      </c>
      <c r="O176" s="5" t="str">
        <f>_xlfn.XLOOKUP(A176,Cidades!A:A,Cidades!D:D)</f>
        <v>Maior que 200k</v>
      </c>
      <c r="P176" s="5" t="str">
        <f>_xlfn.XLOOKUP(A176,'[1]1° RAIZ'!$A:$A,'[1]1° RAIZ'!$AH:$AH)</f>
        <v>Novo Hamburgo - São Leopoldo</v>
      </c>
      <c r="Q176" s="5" t="str">
        <f>_xlfn.XLOOKUP(A176,'[1]1° RAIZ'!$A:$A,'[1]1° RAIZ'!$AE:$AE)</f>
        <v>Porto Alegre</v>
      </c>
      <c r="R176" s="2">
        <v>-3.7243871477317111E-5</v>
      </c>
      <c r="S176" s="2">
        <v>6.045690456353281E-4</v>
      </c>
      <c r="T176" s="2">
        <v>116</v>
      </c>
      <c r="U176" s="2">
        <v>0</v>
      </c>
      <c r="V176" s="2">
        <v>47534.925532906098</v>
      </c>
      <c r="W176" s="2">
        <v>4.6906117818882684</v>
      </c>
      <c r="X176" s="2">
        <v>2.2164774329962209</v>
      </c>
      <c r="Y176" s="2">
        <v>0.1244298920988085</v>
      </c>
      <c r="Z176" s="2">
        <v>0.90053525099896348</v>
      </c>
      <c r="AA176" s="2">
        <v>1.064671505610731</v>
      </c>
      <c r="AB176" s="1" t="str">
        <f t="shared" si="6"/>
        <v>Limite de expansão</v>
      </c>
      <c r="AC176" s="74" t="str">
        <f t="shared" si="8"/>
        <v>Validar</v>
      </c>
    </row>
    <row r="177" spans="1:29" x14ac:dyDescent="0.25">
      <c r="A177" s="1">
        <v>430187</v>
      </c>
      <c r="B177" s="1" t="s">
        <v>208</v>
      </c>
      <c r="C177" s="1" t="s">
        <v>57</v>
      </c>
      <c r="D177" s="1">
        <v>1</v>
      </c>
      <c r="E177" s="1">
        <f>COUNTIFS('Contratos assinados '!F:F,'Direcional Expansão'!B177,'Contratos assinados '!J:J, "Assinado por ambos")</f>
        <v>0</v>
      </c>
      <c r="F177" s="1">
        <f>COUNTIFS('Contratos assinados '!F:F,'Direcional Expansão'!B177,'Contratos assinados '!J:J,"Aquisição")</f>
        <v>0</v>
      </c>
      <c r="G177" s="1">
        <f>COUNTIFS('Contratos assinados '!F:F,'Direcional Expansão'!B177,'Contratos assinados '!J:J,"Ampliação")</f>
        <v>0</v>
      </c>
      <c r="H177" s="1">
        <f>COUNTIFS('Contratos assinados '!F:F,'Direcional Expansão'!B177,'Contratos assinados '!J:J,"Assinado por proprietário")</f>
        <v>0</v>
      </c>
      <c r="I177" s="1">
        <f t="shared" si="7"/>
        <v>0</v>
      </c>
      <c r="J177" s="3">
        <f>IF(D177=0, "-", COUNTIFS('Base Lojas'!B:B, A177, 'Base Lojas'!G:G, "&gt;500000")/D177)</f>
        <v>1</v>
      </c>
      <c r="K177" s="4">
        <v>877775.63</v>
      </c>
      <c r="L177" s="2">
        <v>1.820750593315686</v>
      </c>
      <c r="M177" s="13">
        <v>482095.47931632021</v>
      </c>
      <c r="N177" s="2">
        <v>4241</v>
      </c>
      <c r="O177" s="5" t="str">
        <f>_xlfn.XLOOKUP(A177,Cidades!A:A,Cidades!D:D)</f>
        <v>Menor que 10k</v>
      </c>
      <c r="P177" s="5" t="str">
        <f>_xlfn.XLOOKUP(A177,'[1]1° RAIZ'!$A:$A,'[1]1° RAIZ'!$AH:$AH)</f>
        <v>Uruguaiana</v>
      </c>
      <c r="Q177" s="5" t="str">
        <f>_xlfn.XLOOKUP(A177,'[1]1° RAIZ'!$A:$A,'[1]1° RAIZ'!$AE:$AE)</f>
        <v>Uruguaiana</v>
      </c>
      <c r="R177" s="2">
        <v>4.2020893610046353E-5</v>
      </c>
      <c r="S177" s="2">
        <v>9.026090638279749E-3</v>
      </c>
      <c r="T177" s="2">
        <v>2</v>
      </c>
      <c r="U177" s="2">
        <v>0</v>
      </c>
      <c r="V177" s="2">
        <v>100099.80272403899</v>
      </c>
      <c r="W177" s="2">
        <v>1.8811872871571671</v>
      </c>
      <c r="X177" s="2">
        <v>-9.6101214556903902E-2</v>
      </c>
      <c r="Y177" s="2">
        <v>2.008570734329866</v>
      </c>
      <c r="Z177" s="2">
        <v>6.4893408466408689</v>
      </c>
      <c r="AA177" s="2">
        <v>0.98903027799600085</v>
      </c>
      <c r="AB177" s="1" t="str">
        <f t="shared" si="6"/>
        <v>Mercado insuficiente</v>
      </c>
      <c r="AC177" s="74" t="str">
        <f t="shared" si="8"/>
        <v>Validar</v>
      </c>
    </row>
    <row r="178" spans="1:29" x14ac:dyDescent="0.25">
      <c r="A178" s="1">
        <v>431870</v>
      </c>
      <c r="B178" s="1" t="s">
        <v>209</v>
      </c>
      <c r="C178" s="1" t="s">
        <v>57</v>
      </c>
      <c r="D178" s="1">
        <v>16</v>
      </c>
      <c r="E178" s="1">
        <f>COUNTIFS('Contratos assinados '!F:F,'Direcional Expansão'!B178,'Contratos assinados '!J:J, "Assinado por ambos")</f>
        <v>0</v>
      </c>
      <c r="F178" s="1">
        <f>COUNTIFS('Contratos assinados '!F:F,'Direcional Expansão'!B178,'Contratos assinados '!J:J,"Aquisição")</f>
        <v>0</v>
      </c>
      <c r="G178" s="1">
        <f>COUNTIFS('Contratos assinados '!F:F,'Direcional Expansão'!B178,'Contratos assinados '!J:J,"Ampliação")</f>
        <v>0</v>
      </c>
      <c r="H178" s="1">
        <f>COUNTIFS('Contratos assinados '!F:F,'Direcional Expansão'!B178,'Contratos assinados '!J:J,"Assinado por proprietário")</f>
        <v>0</v>
      </c>
      <c r="I178" s="1">
        <f t="shared" si="7"/>
        <v>0</v>
      </c>
      <c r="J178" s="3">
        <f>IF(D178=0, "-", COUNTIFS('Base Lojas'!B:B, A178, 'Base Lojas'!G:G, "&gt;500000")/D178)</f>
        <v>0.375</v>
      </c>
      <c r="K178" s="4">
        <v>519971.97875000001</v>
      </c>
      <c r="L178" s="2">
        <v>0.2040164255482004</v>
      </c>
      <c r="M178" s="13">
        <v>40778832.575097963</v>
      </c>
      <c r="N178" s="2">
        <v>217410</v>
      </c>
      <c r="O178" s="5" t="str">
        <f>_xlfn.XLOOKUP(A178,Cidades!A:A,Cidades!D:D)</f>
        <v>Maior que 200k</v>
      </c>
      <c r="P178" s="5" t="str">
        <f>_xlfn.XLOOKUP(A178,'[1]1° RAIZ'!$A:$A,'[1]1° RAIZ'!$AH:$AH)</f>
        <v>Novo Hamburgo - São Leopoldo</v>
      </c>
      <c r="Q178" s="5" t="str">
        <f>_xlfn.XLOOKUP(A178,'[1]1° RAIZ'!$A:$A,'[1]1° RAIZ'!$AE:$AE)</f>
        <v>Porto Alegre</v>
      </c>
      <c r="R178" s="2">
        <v>1.1412761085376479E-5</v>
      </c>
      <c r="S178" s="2">
        <v>5.0013967951254568E-3</v>
      </c>
      <c r="T178" s="2">
        <v>95</v>
      </c>
      <c r="U178" s="2">
        <v>0</v>
      </c>
      <c r="V178" s="2">
        <v>53674.584087696698</v>
      </c>
      <c r="W178" s="2">
        <v>4.438428017892754</v>
      </c>
      <c r="X178" s="2">
        <v>1.9399546563892569</v>
      </c>
      <c r="Y178" s="2">
        <v>0.1244636282319089</v>
      </c>
      <c r="Z178" s="2">
        <v>0.56093391424694128</v>
      </c>
      <c r="AA178" s="2">
        <v>0.90814082937899676</v>
      </c>
      <c r="AB178" s="1" t="str">
        <f t="shared" si="6"/>
        <v>Limite de expansão</v>
      </c>
      <c r="AC178" s="74" t="str">
        <f t="shared" si="8"/>
        <v>Validar</v>
      </c>
    </row>
    <row r="179" spans="1:29" x14ac:dyDescent="0.25">
      <c r="A179" s="1">
        <v>430435</v>
      </c>
      <c r="B179" s="1" t="s">
        <v>210</v>
      </c>
      <c r="C179" s="1" t="s">
        <v>57</v>
      </c>
      <c r="D179" s="1">
        <v>1</v>
      </c>
      <c r="E179" s="1">
        <f>COUNTIFS('Contratos assinados '!F:F,'Direcional Expansão'!B179,'Contratos assinados '!J:J, "Assinado por ambos")</f>
        <v>0</v>
      </c>
      <c r="F179" s="1">
        <f>COUNTIFS('Contratos assinados '!F:F,'Direcional Expansão'!B179,'Contratos assinados '!J:J,"Aquisição")</f>
        <v>0</v>
      </c>
      <c r="G179" s="1">
        <f>COUNTIFS('Contratos assinados '!F:F,'Direcional Expansão'!B179,'Contratos assinados '!J:J,"Ampliação")</f>
        <v>0</v>
      </c>
      <c r="H179" s="1">
        <f>COUNTIFS('Contratos assinados '!F:F,'Direcional Expansão'!B179,'Contratos assinados '!J:J,"Assinado por proprietário")</f>
        <v>0</v>
      </c>
      <c r="I179" s="1">
        <f t="shared" si="7"/>
        <v>0</v>
      </c>
      <c r="J179" s="3">
        <f>IF(D179=0, "-", COUNTIFS('Base Lojas'!B:B, A179, 'Base Lojas'!G:G, "&gt;500000")/D179)</f>
        <v>1</v>
      </c>
      <c r="K179" s="4">
        <v>677652.97</v>
      </c>
      <c r="L179" s="2">
        <v>0.40315991413502261</v>
      </c>
      <c r="M179" s="13">
        <v>1680854.0389088551</v>
      </c>
      <c r="N179" s="2">
        <v>10710</v>
      </c>
      <c r="O179" s="5" t="str">
        <f>_xlfn.XLOOKUP(A179,Cidades!A:A,Cidades!D:D)</f>
        <v>Entre 10k e 20k</v>
      </c>
      <c r="P179" s="5" t="str">
        <f>_xlfn.XLOOKUP(A179,'[1]1° RAIZ'!$A:$A,'[1]1° RAIZ'!$AH:$AH)</f>
        <v>Bagé</v>
      </c>
      <c r="Q179" s="5" t="str">
        <f>_xlfn.XLOOKUP(A179,'[1]1° RAIZ'!$A:$A,'[1]1° RAIZ'!$AE:$AE)</f>
        <v>Pelotas</v>
      </c>
      <c r="R179" s="2">
        <v>1.543773105774537E-4</v>
      </c>
      <c r="S179" s="2">
        <v>2.2977146704040718E-2</v>
      </c>
      <c r="T179" s="2">
        <v>2</v>
      </c>
      <c r="U179" s="2">
        <v>0</v>
      </c>
      <c r="V179" s="2">
        <v>280128.32745880203</v>
      </c>
      <c r="W179" s="2">
        <v>3.138182394222286</v>
      </c>
      <c r="X179" s="2">
        <v>-7.0563908777059217E-2</v>
      </c>
      <c r="Y179" s="2">
        <v>2.9137328824304189</v>
      </c>
      <c r="Z179" s="2">
        <v>4.3426849300902974</v>
      </c>
      <c r="AA179" s="2">
        <v>0.8851246891650304</v>
      </c>
      <c r="AB179" s="1" t="str">
        <f t="shared" si="6"/>
        <v>Mercado insuficiente</v>
      </c>
      <c r="AC179" s="74" t="str">
        <f t="shared" si="8"/>
        <v>Validar</v>
      </c>
    </row>
    <row r="180" spans="1:29" x14ac:dyDescent="0.25">
      <c r="A180" s="1">
        <v>430920</v>
      </c>
      <c r="B180" s="1" t="s">
        <v>211</v>
      </c>
      <c r="C180" s="1" t="s">
        <v>57</v>
      </c>
      <c r="D180" s="1">
        <v>18</v>
      </c>
      <c r="E180" s="1">
        <f>COUNTIFS('Contratos assinados '!F:F,'Direcional Expansão'!B180,'Contratos assinados '!J:J, "Assinado por ambos")</f>
        <v>1</v>
      </c>
      <c r="F180" s="1">
        <f>COUNTIFS('Contratos assinados '!F:F,'Direcional Expansão'!B180,'Contratos assinados '!J:J,"Aquisição")</f>
        <v>0</v>
      </c>
      <c r="G180" s="1">
        <f>COUNTIFS('Contratos assinados '!F:F,'Direcional Expansão'!B180,'Contratos assinados '!J:J,"Ampliação")</f>
        <v>0</v>
      </c>
      <c r="H180" s="1">
        <f>COUNTIFS('Contratos assinados '!F:F,'Direcional Expansão'!B180,'Contratos assinados '!J:J,"Assinado por proprietário")</f>
        <v>0</v>
      </c>
      <c r="I180" s="1">
        <f t="shared" si="7"/>
        <v>1</v>
      </c>
      <c r="J180" s="3">
        <f>IF(D180=0, "-", COUNTIFS('Base Lojas'!B:B, A180, 'Base Lojas'!G:G, "&gt;500000")/D180)</f>
        <v>0.5</v>
      </c>
      <c r="K180" s="4">
        <v>542973.97111111111</v>
      </c>
      <c r="L180" s="2">
        <v>0.2016704538046242</v>
      </c>
      <c r="M180" s="13">
        <v>48462882.368819758</v>
      </c>
      <c r="N180" s="2">
        <v>265070</v>
      </c>
      <c r="O180" s="5" t="str">
        <f>_xlfn.XLOOKUP(A180,Cidades!A:A,Cidades!D:D)</f>
        <v>Maior que 200k</v>
      </c>
      <c r="P180" s="5" t="str">
        <f>_xlfn.XLOOKUP(A180,'[1]1° RAIZ'!$A:$A,'[1]1° RAIZ'!$AH:$AH)</f>
        <v>Porto Alegre</v>
      </c>
      <c r="Q180" s="5" t="str">
        <f>_xlfn.XLOOKUP(A180,'[1]1° RAIZ'!$A:$A,'[1]1° RAIZ'!$AE:$AE)</f>
        <v>Porto Alegre</v>
      </c>
      <c r="R180" s="2">
        <v>2.7535238094185121E-5</v>
      </c>
      <c r="S180" s="2">
        <v>7.9944791482111643E-3</v>
      </c>
      <c r="T180" s="2">
        <v>101</v>
      </c>
      <c r="U180" s="2">
        <v>0</v>
      </c>
      <c r="V180" s="2">
        <v>41580.8467653681</v>
      </c>
      <c r="W180" s="2">
        <v>3.5965890583019688</v>
      </c>
      <c r="X180" s="2">
        <v>2.14377554745798</v>
      </c>
      <c r="Y180" s="2">
        <v>-0.45876574562110412</v>
      </c>
      <c r="Z180" s="2">
        <v>0.33107690149615049</v>
      </c>
      <c r="AA180" s="2">
        <v>0.8847531789124885</v>
      </c>
      <c r="AB180" s="1" t="str">
        <f t="shared" si="6"/>
        <v>Limite de expansão</v>
      </c>
      <c r="AC180" s="74" t="str">
        <f t="shared" si="8"/>
        <v>Validar</v>
      </c>
    </row>
    <row r="181" spans="1:29" x14ac:dyDescent="0.25">
      <c r="A181" s="1">
        <v>432380</v>
      </c>
      <c r="B181" s="1" t="s">
        <v>212</v>
      </c>
      <c r="C181" s="1" t="s">
        <v>57</v>
      </c>
      <c r="D181" s="1">
        <v>6</v>
      </c>
      <c r="E181" s="1">
        <f>COUNTIFS('Contratos assinados '!F:F,'Direcional Expansão'!B181,'Contratos assinados '!J:J, "Assinado por ambos")</f>
        <v>0</v>
      </c>
      <c r="F181" s="1">
        <f>COUNTIFS('Contratos assinados '!F:F,'Direcional Expansão'!B181,'Contratos assinados '!J:J,"Aquisição")</f>
        <v>0</v>
      </c>
      <c r="G181" s="1">
        <f>COUNTIFS('Contratos assinados '!F:F,'Direcional Expansão'!B181,'Contratos assinados '!J:J,"Ampliação")</f>
        <v>0</v>
      </c>
      <c r="H181" s="1">
        <f>COUNTIFS('Contratos assinados '!F:F,'Direcional Expansão'!B181,'Contratos assinados '!J:J,"Assinado por proprietário")</f>
        <v>0</v>
      </c>
      <c r="I181" s="1">
        <f t="shared" si="7"/>
        <v>0</v>
      </c>
      <c r="J181" s="3">
        <f>IF(D181=0, "-", COUNTIFS('Base Lojas'!B:B, A181, 'Base Lojas'!G:G, "&gt;500000")/D181)</f>
        <v>0.83333333333333337</v>
      </c>
      <c r="K181" s="4">
        <v>654031.53166666673</v>
      </c>
      <c r="L181" s="2">
        <v>1.3423997464333539</v>
      </c>
      <c r="M181" s="13">
        <v>2923264.251521389</v>
      </c>
      <c r="N181" s="2">
        <v>16463</v>
      </c>
      <c r="O181" s="5" t="str">
        <f>_xlfn.XLOOKUP(A181,Cidades!A:A,Cidades!D:D)</f>
        <v>Entre 10k e 20k</v>
      </c>
      <c r="P181" s="5" t="str">
        <f>_xlfn.XLOOKUP(A181,'[1]1° RAIZ'!$A:$A,'[1]1° RAIZ'!$AH:$AH)</f>
        <v>Tramandaí - Osório</v>
      </c>
      <c r="Q181" s="5" t="str">
        <f>_xlfn.XLOOKUP(A181,'[1]1° RAIZ'!$A:$A,'[1]1° RAIZ'!$AE:$AE)</f>
        <v>Porto Alegre</v>
      </c>
      <c r="R181" s="2">
        <v>2.2009153101482329E-4</v>
      </c>
      <c r="S181" s="2">
        <v>2.6447180261263359E-2</v>
      </c>
      <c r="T181" s="2">
        <v>10</v>
      </c>
      <c r="U181" s="2">
        <v>0</v>
      </c>
      <c r="V181" s="2">
        <v>48645.246356404503</v>
      </c>
      <c r="W181" s="2">
        <v>4.0126692441143748</v>
      </c>
      <c r="X181" s="2">
        <v>0.24293045079257131</v>
      </c>
      <c r="Y181" s="2">
        <v>2.348547561151034</v>
      </c>
      <c r="Z181" s="2">
        <v>3.6617043769294009</v>
      </c>
      <c r="AA181" s="2">
        <v>0.85954016131762367</v>
      </c>
      <c r="AB181" s="1" t="str">
        <f t="shared" si="6"/>
        <v>Limite de expansão</v>
      </c>
      <c r="AC181" s="74" t="str">
        <f t="shared" si="8"/>
        <v>Validar</v>
      </c>
    </row>
    <row r="182" spans="1:29" x14ac:dyDescent="0.25">
      <c r="A182" s="1">
        <v>430480</v>
      </c>
      <c r="B182" s="1" t="s">
        <v>213</v>
      </c>
      <c r="C182" s="1" t="s">
        <v>57</v>
      </c>
      <c r="D182" s="1">
        <v>4</v>
      </c>
      <c r="E182" s="1">
        <f>COUNTIFS('Contratos assinados '!F:F,'Direcional Expansão'!B182,'Contratos assinados '!J:J, "Assinado por ambos")</f>
        <v>0</v>
      </c>
      <c r="F182" s="1">
        <f>COUNTIFS('Contratos assinados '!F:F,'Direcional Expansão'!B182,'Contratos assinados '!J:J,"Aquisição")</f>
        <v>0</v>
      </c>
      <c r="G182" s="1">
        <f>COUNTIFS('Contratos assinados '!F:F,'Direcional Expansão'!B182,'Contratos assinados '!J:J,"Ampliação")</f>
        <v>0</v>
      </c>
      <c r="H182" s="1">
        <f>COUNTIFS('Contratos assinados '!F:F,'Direcional Expansão'!B182,'Contratos assinados '!J:J,"Assinado por proprietário")</f>
        <v>0</v>
      </c>
      <c r="I182" s="1">
        <f t="shared" si="7"/>
        <v>0</v>
      </c>
      <c r="J182" s="3">
        <f>IF(D182=0, "-", COUNTIFS('Base Lojas'!B:B, A182, 'Base Lojas'!G:G, "&gt;500000")/D182)</f>
        <v>0.25</v>
      </c>
      <c r="K182" s="4">
        <v>470748.38</v>
      </c>
      <c r="L182" s="2">
        <v>0.31682951822541078</v>
      </c>
      <c r="M182" s="13">
        <v>5943238.9082520073</v>
      </c>
      <c r="N182" s="2">
        <v>30418</v>
      </c>
      <c r="O182" s="5" t="str">
        <f>_xlfn.XLOOKUP(A182,Cidades!A:A,Cidades!D:D)</f>
        <v>Entre 30k e 50k</v>
      </c>
      <c r="P182" s="5" t="str">
        <f>_xlfn.XLOOKUP(A182,'[1]1° RAIZ'!$A:$A,'[1]1° RAIZ'!$AH:$AH)</f>
        <v>Bento Gonçalves</v>
      </c>
      <c r="Q182" s="5" t="str">
        <f>_xlfn.XLOOKUP(A182,'[1]1° RAIZ'!$A:$A,'[1]1° RAIZ'!$AE:$AE)</f>
        <v>Caxias do Sul</v>
      </c>
      <c r="R182" s="2">
        <v>1.460316558363694E-4</v>
      </c>
      <c r="S182" s="2">
        <v>1.8419778576072909E-2</v>
      </c>
      <c r="T182" s="2">
        <v>8</v>
      </c>
      <c r="U182" s="2">
        <v>0</v>
      </c>
      <c r="V182" s="2">
        <v>125007.420746452</v>
      </c>
      <c r="W182" s="2">
        <v>6.7177327581851776</v>
      </c>
      <c r="X182" s="2">
        <v>0.49270169665591929</v>
      </c>
      <c r="Y182" s="2">
        <v>2.9616049864192622</v>
      </c>
      <c r="Z182" s="2">
        <v>1.6590671510084101</v>
      </c>
      <c r="AA182" s="2">
        <v>0.82552762985611439</v>
      </c>
      <c r="AB182" s="1" t="str">
        <f t="shared" si="6"/>
        <v>Limite de expansão</v>
      </c>
      <c r="AC182" s="74" t="str">
        <f t="shared" si="8"/>
        <v>Validar</v>
      </c>
    </row>
    <row r="183" spans="1:29" x14ac:dyDescent="0.25">
      <c r="A183" s="1">
        <v>431680</v>
      </c>
      <c r="B183" s="1" t="s">
        <v>214</v>
      </c>
      <c r="C183" s="1" t="s">
        <v>57</v>
      </c>
      <c r="D183" s="1">
        <v>14</v>
      </c>
      <c r="E183" s="1">
        <f>COUNTIFS('Contratos assinados '!F:F,'Direcional Expansão'!B183,'Contratos assinados '!J:J, "Assinado por ambos")</f>
        <v>2</v>
      </c>
      <c r="F183" s="1">
        <f>COUNTIFS('Contratos assinados '!F:F,'Direcional Expansão'!B183,'Contratos assinados '!J:J,"Aquisição")</f>
        <v>0</v>
      </c>
      <c r="G183" s="1">
        <f>COUNTIFS('Contratos assinados '!F:F,'Direcional Expansão'!B183,'Contratos assinados '!J:J,"Ampliação")</f>
        <v>0</v>
      </c>
      <c r="H183" s="1">
        <f>COUNTIFS('Contratos assinados '!F:F,'Direcional Expansão'!B183,'Contratos assinados '!J:J,"Assinado por proprietário")</f>
        <v>0</v>
      </c>
      <c r="I183" s="1">
        <f t="shared" si="7"/>
        <v>2</v>
      </c>
      <c r="J183" s="3">
        <f>IF(D183=0, "-", COUNTIFS('Base Lojas'!B:B, A183, 'Base Lojas'!G:G, "&gt;500000")/D183)</f>
        <v>0.8571428571428571</v>
      </c>
      <c r="K183" s="4">
        <v>769436.62</v>
      </c>
      <c r="L183" s="2">
        <v>0.38705009826546533</v>
      </c>
      <c r="M183" s="13">
        <v>27831313.64201786</v>
      </c>
      <c r="N183" s="2">
        <v>133230</v>
      </c>
      <c r="O183" s="5" t="str">
        <f>_xlfn.XLOOKUP(A183,Cidades!A:A,Cidades!D:D)</f>
        <v>Entre 100k e 150k</v>
      </c>
      <c r="P183" s="5" t="str">
        <f>_xlfn.XLOOKUP(A183,'[1]1° RAIZ'!$A:$A,'[1]1° RAIZ'!$AH:$AH)</f>
        <v>Santa Cruz do Sul</v>
      </c>
      <c r="Q183" s="5" t="str">
        <f>_xlfn.XLOOKUP(A183,'[1]1° RAIZ'!$A:$A,'[1]1° RAIZ'!$AE:$AE)</f>
        <v>Santa Cruz do Sul - Lajeado</v>
      </c>
      <c r="R183" s="2">
        <v>9.1930048657715697E-5</v>
      </c>
      <c r="S183" s="2">
        <v>1.439331705760449E-2</v>
      </c>
      <c r="T183" s="2">
        <v>44</v>
      </c>
      <c r="U183" s="2">
        <v>0</v>
      </c>
      <c r="V183" s="2">
        <v>79356.365578823505</v>
      </c>
      <c r="W183" s="2">
        <v>4.6980911950596438</v>
      </c>
      <c r="X183" s="2">
        <v>1.1626456062605011</v>
      </c>
      <c r="Y183" s="2">
        <v>1.198104178185972</v>
      </c>
      <c r="Z183" s="2">
        <v>1.3365778687624039</v>
      </c>
      <c r="AA183" s="2">
        <v>0.82018980085072635</v>
      </c>
      <c r="AB183" s="1" t="str">
        <f t="shared" si="6"/>
        <v>Limite de expansão</v>
      </c>
      <c r="AC183" s="74" t="str">
        <f t="shared" si="8"/>
        <v>Oportunidade</v>
      </c>
    </row>
    <row r="184" spans="1:29" x14ac:dyDescent="0.25">
      <c r="A184" s="1">
        <v>431560</v>
      </c>
      <c r="B184" s="1" t="s">
        <v>215</v>
      </c>
      <c r="C184" s="1" t="s">
        <v>57</v>
      </c>
      <c r="D184" s="1">
        <v>16</v>
      </c>
      <c r="E184" s="1">
        <f>COUNTIFS('Contratos assinados '!F:F,'Direcional Expansão'!B184,'Contratos assinados '!J:J, "Assinado por ambos")</f>
        <v>0</v>
      </c>
      <c r="F184" s="1">
        <f>COUNTIFS('Contratos assinados '!F:F,'Direcional Expansão'!B184,'Contratos assinados '!J:J,"Aquisição")</f>
        <v>0</v>
      </c>
      <c r="G184" s="1">
        <f>COUNTIFS('Contratos assinados '!F:F,'Direcional Expansão'!B184,'Contratos assinados '!J:J,"Ampliação")</f>
        <v>0</v>
      </c>
      <c r="H184" s="1">
        <f>COUNTIFS('Contratos assinados '!F:F,'Direcional Expansão'!B184,'Contratos assinados '!J:J,"Assinado por proprietário")</f>
        <v>0</v>
      </c>
      <c r="I184" s="1">
        <f t="shared" si="7"/>
        <v>0</v>
      </c>
      <c r="J184" s="3">
        <f>IF(D184=0, "-", COUNTIFS('Base Lojas'!B:B, A184, 'Base Lojas'!G:G, "&gt;500000")/D184)</f>
        <v>0.5625</v>
      </c>
      <c r="K184" s="4">
        <v>769500.90750000009</v>
      </c>
      <c r="L184" s="2">
        <v>0.37649131697691712</v>
      </c>
      <c r="M184" s="13">
        <v>32701987.973748829</v>
      </c>
      <c r="N184" s="2">
        <v>191900</v>
      </c>
      <c r="O184" s="5" t="str">
        <f>_xlfn.XLOOKUP(A184,Cidades!A:A,Cidades!D:D)</f>
        <v>Entre 150k e 200k</v>
      </c>
      <c r="P184" s="5" t="str">
        <f>_xlfn.XLOOKUP(A184,'[1]1° RAIZ'!$A:$A,'[1]1° RAIZ'!$AH:$AH)</f>
        <v>Pelotas</v>
      </c>
      <c r="Q184" s="5" t="str">
        <f>_xlfn.XLOOKUP(A184,'[1]1° RAIZ'!$A:$A,'[1]1° RAIZ'!$AE:$AE)</f>
        <v>Pelotas</v>
      </c>
      <c r="R184" s="2">
        <v>-2.114128669265969E-5</v>
      </c>
      <c r="S184" s="2">
        <v>1.054383346983601E-3</v>
      </c>
      <c r="T184" s="2">
        <v>52</v>
      </c>
      <c r="U184" s="2">
        <v>0</v>
      </c>
      <c r="V184" s="2">
        <v>74534.304724734902</v>
      </c>
      <c r="W184" s="2">
        <v>3.9708480991180819</v>
      </c>
      <c r="X184" s="2">
        <v>1.3678684904370459</v>
      </c>
      <c r="Y184" s="2">
        <v>0.3897719768190821</v>
      </c>
      <c r="Z184" s="2">
        <v>1.529615318810313</v>
      </c>
      <c r="AA184" s="2">
        <v>0.81327721688981891</v>
      </c>
      <c r="AB184" s="1" t="str">
        <f t="shared" si="6"/>
        <v>Limite de expansão</v>
      </c>
      <c r="AC184" s="74" t="str">
        <f t="shared" si="8"/>
        <v>Validar</v>
      </c>
    </row>
    <row r="185" spans="1:29" x14ac:dyDescent="0.25">
      <c r="A185" s="1">
        <v>430210</v>
      </c>
      <c r="B185" s="1" t="s">
        <v>216</v>
      </c>
      <c r="C185" s="1" t="s">
        <v>57</v>
      </c>
      <c r="D185" s="1">
        <v>14</v>
      </c>
      <c r="E185" s="1">
        <f>COUNTIFS('Contratos assinados '!F:F,'Direcional Expansão'!B185,'Contratos assinados '!J:J, "Assinado por ambos")</f>
        <v>1</v>
      </c>
      <c r="F185" s="1">
        <f>COUNTIFS('Contratos assinados '!F:F,'Direcional Expansão'!B185,'Contratos assinados '!J:J,"Aquisição")</f>
        <v>0</v>
      </c>
      <c r="G185" s="1">
        <f>COUNTIFS('Contratos assinados '!F:F,'Direcional Expansão'!B185,'Contratos assinados '!J:J,"Ampliação")</f>
        <v>0</v>
      </c>
      <c r="H185" s="1">
        <f>COUNTIFS('Contratos assinados '!F:F,'Direcional Expansão'!B185,'Contratos assinados '!J:J,"Assinado por proprietário")</f>
        <v>0</v>
      </c>
      <c r="I185" s="1">
        <f t="shared" si="7"/>
        <v>1</v>
      </c>
      <c r="J185" s="3">
        <f>IF(D185=0, "-", COUNTIFS('Base Lojas'!B:B, A185, 'Base Lojas'!G:G, "&gt;500000")/D185)</f>
        <v>0.5</v>
      </c>
      <c r="K185" s="4">
        <v>525145.8414285715</v>
      </c>
      <c r="L185" s="2">
        <v>0.28915976929401499</v>
      </c>
      <c r="M185" s="13">
        <v>25425534.810565259</v>
      </c>
      <c r="N185" s="2">
        <v>123151</v>
      </c>
      <c r="O185" s="5" t="str">
        <f>_xlfn.XLOOKUP(A185,Cidades!A:A,Cidades!D:D)</f>
        <v>Entre 100k e 150k</v>
      </c>
      <c r="P185" s="5" t="str">
        <f>_xlfn.XLOOKUP(A185,'[1]1° RAIZ'!$A:$A,'[1]1° RAIZ'!$AH:$AH)</f>
        <v>Bento Gonçalves</v>
      </c>
      <c r="Q185" s="5" t="str">
        <f>_xlfn.XLOOKUP(A185,'[1]1° RAIZ'!$A:$A,'[1]1° RAIZ'!$AE:$AE)</f>
        <v>Caxias do Sul</v>
      </c>
      <c r="R185" s="2">
        <v>1.0625326064631399E-4</v>
      </c>
      <c r="S185" s="2">
        <v>1.5142832832060639E-2</v>
      </c>
      <c r="T185" s="2">
        <v>44</v>
      </c>
      <c r="U185" s="2">
        <v>0</v>
      </c>
      <c r="V185" s="2">
        <v>65496.303610628202</v>
      </c>
      <c r="W185" s="2">
        <v>5.5088748063129112</v>
      </c>
      <c r="X185" s="2">
        <v>1.1790093275747511</v>
      </c>
      <c r="Y185" s="2">
        <v>1.3917822382706651</v>
      </c>
      <c r="Z185" s="2">
        <v>0.75606637573647684</v>
      </c>
      <c r="AA185" s="2">
        <v>0.7887634272548063</v>
      </c>
      <c r="AB185" s="1" t="str">
        <f t="shared" si="6"/>
        <v>Limite de expansão</v>
      </c>
      <c r="AC185" s="74" t="str">
        <f t="shared" si="8"/>
        <v>Oportunidade</v>
      </c>
    </row>
    <row r="186" spans="1:29" x14ac:dyDescent="0.25">
      <c r="A186" s="1">
        <v>430960</v>
      </c>
      <c r="B186" s="1" t="s">
        <v>217</v>
      </c>
      <c r="C186" s="1" t="s">
        <v>57</v>
      </c>
      <c r="D186" s="1">
        <v>2</v>
      </c>
      <c r="E186" s="1">
        <f>COUNTIFS('Contratos assinados '!F:F,'Direcional Expansão'!B186,'Contratos assinados '!J:J, "Assinado por ambos")</f>
        <v>0</v>
      </c>
      <c r="F186" s="1">
        <f>COUNTIFS('Contratos assinados '!F:F,'Direcional Expansão'!B186,'Contratos assinados '!J:J,"Aquisição")</f>
        <v>1</v>
      </c>
      <c r="G186" s="1">
        <f>COUNTIFS('Contratos assinados '!F:F,'Direcional Expansão'!B186,'Contratos assinados '!J:J,"Ampliação")</f>
        <v>0</v>
      </c>
      <c r="H186" s="1">
        <f>COUNTIFS('Contratos assinados '!F:F,'Direcional Expansão'!B186,'Contratos assinados '!J:J,"Assinado por proprietário")</f>
        <v>0</v>
      </c>
      <c r="I186" s="1">
        <f t="shared" si="7"/>
        <v>1</v>
      </c>
      <c r="J186" s="3">
        <f>IF(D186=0, "-", COUNTIFS('Base Lojas'!B:B, A186, 'Base Lojas'!G:G, "&gt;500000")/D186)</f>
        <v>1</v>
      </c>
      <c r="K186" s="4">
        <v>1128954.51</v>
      </c>
      <c r="L186" s="2">
        <v>0.59694838551171991</v>
      </c>
      <c r="M186" s="13">
        <v>3782419.1752599529</v>
      </c>
      <c r="N186" s="2">
        <v>18851</v>
      </c>
      <c r="O186" s="5" t="str">
        <f>_xlfn.XLOOKUP(A186,Cidades!A:A,Cidades!D:D)</f>
        <v>Entre 10k e 20k</v>
      </c>
      <c r="P186" s="5" t="str">
        <f>_xlfn.XLOOKUP(A186,'[1]1° RAIZ'!$A:$A,'[1]1° RAIZ'!$AH:$AH)</f>
        <v>Três de Maio</v>
      </c>
      <c r="Q186" s="5" t="str">
        <f>_xlfn.XLOOKUP(A186,'[1]1° RAIZ'!$A:$A,'[1]1° RAIZ'!$AE:$AE)</f>
        <v>Ijuí</v>
      </c>
      <c r="R186" s="2">
        <v>2.0741780130222321E-5</v>
      </c>
      <c r="S186" s="2">
        <v>6.168256175423048E-3</v>
      </c>
      <c r="T186" s="2">
        <v>8</v>
      </c>
      <c r="U186" s="2">
        <v>0</v>
      </c>
      <c r="V186" s="2">
        <v>152471.38621976</v>
      </c>
      <c r="W186" s="2">
        <v>4.5206859749429649</v>
      </c>
      <c r="X186" s="2">
        <v>0.18265414417422829</v>
      </c>
      <c r="Y186" s="2">
        <v>2.2085929798275949</v>
      </c>
      <c r="Z186" s="2">
        <v>3.3108583072127979</v>
      </c>
      <c r="AA186" s="2">
        <v>0.77367094005713954</v>
      </c>
      <c r="AB186" s="1" t="str">
        <f t="shared" si="6"/>
        <v>Limite de expansão</v>
      </c>
      <c r="AC186" s="74" t="str">
        <f t="shared" si="8"/>
        <v>Validar</v>
      </c>
    </row>
    <row r="187" spans="1:29" x14ac:dyDescent="0.25">
      <c r="A187" s="1">
        <v>431265</v>
      </c>
      <c r="B187" s="1" t="s">
        <v>218</v>
      </c>
      <c r="C187" s="1" t="s">
        <v>57</v>
      </c>
      <c r="D187" s="1">
        <v>2</v>
      </c>
      <c r="E187" s="1">
        <f>COUNTIFS('Contratos assinados '!F:F,'Direcional Expansão'!B187,'Contratos assinados '!J:J, "Assinado por ambos")</f>
        <v>0</v>
      </c>
      <c r="F187" s="1">
        <f>COUNTIFS('Contratos assinados '!F:F,'Direcional Expansão'!B187,'Contratos assinados '!J:J,"Aquisição")</f>
        <v>0</v>
      </c>
      <c r="G187" s="1">
        <f>COUNTIFS('Contratos assinados '!F:F,'Direcional Expansão'!B187,'Contratos assinados '!J:J,"Ampliação")</f>
        <v>0</v>
      </c>
      <c r="H187" s="1">
        <f>COUNTIFS('Contratos assinados '!F:F,'Direcional Expansão'!B187,'Contratos assinados '!J:J,"Assinado por proprietário")</f>
        <v>0</v>
      </c>
      <c r="I187" s="1">
        <f t="shared" si="7"/>
        <v>0</v>
      </c>
      <c r="J187" s="3">
        <f>IF(D187=0, "-", COUNTIFS('Base Lojas'!B:B, A187, 'Base Lojas'!G:G, "&gt;500000")/D187)</f>
        <v>1</v>
      </c>
      <c r="K187" s="4">
        <v>1113703.1000000001</v>
      </c>
      <c r="L187" s="2">
        <v>0.62047849700423263</v>
      </c>
      <c r="M187" s="13">
        <v>3589820.131969546</v>
      </c>
      <c r="N187" s="2">
        <v>17898</v>
      </c>
      <c r="O187" s="5" t="str">
        <f>_xlfn.XLOOKUP(A187,Cidades!A:A,Cidades!D:D)</f>
        <v>Entre 10k e 20k</v>
      </c>
      <c r="P187" s="5" t="str">
        <f>_xlfn.XLOOKUP(A187,'[1]1° RAIZ'!$A:$A,'[1]1° RAIZ'!$AH:$AH)</f>
        <v>Carazinho</v>
      </c>
      <c r="Q187" s="5" t="str">
        <f>_xlfn.XLOOKUP(A187,'[1]1° RAIZ'!$A:$A,'[1]1° RAIZ'!$AE:$AE)</f>
        <v>Passo Fundo</v>
      </c>
      <c r="R187" s="2">
        <v>8.9616697460377366E-5</v>
      </c>
      <c r="S187" s="2">
        <v>1.327504568406845E-2</v>
      </c>
      <c r="T187" s="2">
        <v>4</v>
      </c>
      <c r="U187" s="2">
        <v>0</v>
      </c>
      <c r="V187" s="2">
        <v>135464.83235982401</v>
      </c>
      <c r="W187" s="2">
        <v>4.7397569648379179</v>
      </c>
      <c r="X187" s="2">
        <v>0.18265242420373581</v>
      </c>
      <c r="Y187" s="2">
        <v>2.3582066508129982</v>
      </c>
      <c r="Z187" s="2">
        <v>2.951704232200544</v>
      </c>
      <c r="AA187" s="2">
        <v>0.75420319782010692</v>
      </c>
      <c r="AB187" s="1" t="str">
        <f t="shared" si="6"/>
        <v>Limite de expansão</v>
      </c>
      <c r="AC187" s="74" t="str">
        <f t="shared" si="8"/>
        <v>Validar</v>
      </c>
    </row>
    <row r="188" spans="1:29" x14ac:dyDescent="0.25">
      <c r="A188" s="1">
        <v>431140</v>
      </c>
      <c r="B188" s="1" t="s">
        <v>219</v>
      </c>
      <c r="C188" s="1" t="s">
        <v>57</v>
      </c>
      <c r="D188" s="1">
        <v>11</v>
      </c>
      <c r="E188" s="1">
        <f>COUNTIFS('Contratos assinados '!F:F,'Direcional Expansão'!B188,'Contratos assinados '!J:J, "Assinado por ambos")</f>
        <v>0</v>
      </c>
      <c r="F188" s="1">
        <f>COUNTIFS('Contratos assinados '!F:F,'Direcional Expansão'!B188,'Contratos assinados '!J:J,"Aquisição")</f>
        <v>0</v>
      </c>
      <c r="G188" s="1">
        <f>COUNTIFS('Contratos assinados '!F:F,'Direcional Expansão'!B188,'Contratos assinados '!J:J,"Ampliação")</f>
        <v>0</v>
      </c>
      <c r="H188" s="1">
        <f>COUNTIFS('Contratos assinados '!F:F,'Direcional Expansão'!B188,'Contratos assinados '!J:J,"Assinado por proprietário")</f>
        <v>0</v>
      </c>
      <c r="I188" s="1">
        <f t="shared" si="7"/>
        <v>0</v>
      </c>
      <c r="J188" s="3">
        <f>IF(D188=0, "-", COUNTIFS('Base Lojas'!B:B, A188, 'Base Lojas'!G:G, "&gt;500000")/D188)</f>
        <v>0.90909090909090906</v>
      </c>
      <c r="K188" s="4">
        <v>867333.87</v>
      </c>
      <c r="L188" s="2">
        <v>0.46923144577486009</v>
      </c>
      <c r="M188" s="13">
        <v>20332551.5711018</v>
      </c>
      <c r="N188" s="2">
        <v>93646</v>
      </c>
      <c r="O188" s="5" t="str">
        <f>_xlfn.XLOOKUP(A188,Cidades!A:A,Cidades!D:D)</f>
        <v>Entre 50k e 100k</v>
      </c>
      <c r="P188" s="5" t="str">
        <f>_xlfn.XLOOKUP(A188,'[1]1° RAIZ'!$A:$A,'[1]1° RAIZ'!$AH:$AH)</f>
        <v>Lajeado</v>
      </c>
      <c r="Q188" s="5" t="str">
        <f>_xlfn.XLOOKUP(A188,'[1]1° RAIZ'!$A:$A,'[1]1° RAIZ'!$AE:$AE)</f>
        <v>Santa Cruz do Sul - Lajeado</v>
      </c>
      <c r="R188" s="2">
        <v>2.0993483390754569E-4</v>
      </c>
      <c r="S188" s="2">
        <v>2.6997685934048828E-2</v>
      </c>
      <c r="T188" s="2">
        <v>34</v>
      </c>
      <c r="U188" s="2">
        <v>0</v>
      </c>
      <c r="V188" s="2">
        <v>64791.528456546999</v>
      </c>
      <c r="W188" s="2">
        <v>4.9816234609518837</v>
      </c>
      <c r="X188" s="2">
        <v>0.91204585613938893</v>
      </c>
      <c r="Y188" s="2">
        <v>1.682450954282932</v>
      </c>
      <c r="Z188" s="2">
        <v>1.06648204183224</v>
      </c>
      <c r="AA188" s="2">
        <v>0.7523458396398095</v>
      </c>
      <c r="AB188" s="1" t="str">
        <f t="shared" si="6"/>
        <v>Limite de expansão</v>
      </c>
      <c r="AC188" s="74" t="str">
        <f t="shared" si="8"/>
        <v>Oportunidade</v>
      </c>
    </row>
    <row r="189" spans="1:29" x14ac:dyDescent="0.25">
      <c r="A189" s="1">
        <v>430860</v>
      </c>
      <c r="B189" s="1" t="s">
        <v>220</v>
      </c>
      <c r="C189" s="1" t="s">
        <v>57</v>
      </c>
      <c r="D189" s="1">
        <v>3</v>
      </c>
      <c r="E189" s="1">
        <f>COUNTIFS('Contratos assinados '!F:F,'Direcional Expansão'!B189,'Contratos assinados '!J:J, "Assinado por ambos")</f>
        <v>0</v>
      </c>
      <c r="F189" s="1">
        <f>COUNTIFS('Contratos assinados '!F:F,'Direcional Expansão'!B189,'Contratos assinados '!J:J,"Aquisição")</f>
        <v>0</v>
      </c>
      <c r="G189" s="1">
        <f>COUNTIFS('Contratos assinados '!F:F,'Direcional Expansão'!B189,'Contratos assinados '!J:J,"Ampliação")</f>
        <v>0</v>
      </c>
      <c r="H189" s="1">
        <f>COUNTIFS('Contratos assinados '!F:F,'Direcional Expansão'!B189,'Contratos assinados '!J:J,"Assinado por proprietário")</f>
        <v>0</v>
      </c>
      <c r="I189" s="1">
        <f t="shared" si="7"/>
        <v>0</v>
      </c>
      <c r="J189" s="3">
        <f>IF(D189=0, "-", COUNTIFS('Base Lojas'!B:B, A189, 'Base Lojas'!G:G, "&gt;500000")/D189)</f>
        <v>1</v>
      </c>
      <c r="K189" s="4">
        <v>962247.94666666666</v>
      </c>
      <c r="L189" s="2">
        <v>0.40758443475661282</v>
      </c>
      <c r="M189" s="13">
        <v>7082566.4422730124</v>
      </c>
      <c r="N189" s="2">
        <v>34335</v>
      </c>
      <c r="O189" s="5" t="str">
        <f>_xlfn.XLOOKUP(A189,Cidades!A:A,Cidades!D:D)</f>
        <v>Entre 30k e 50k</v>
      </c>
      <c r="P189" s="5" t="str">
        <f>_xlfn.XLOOKUP(A189,'[1]1° RAIZ'!$A:$A,'[1]1° RAIZ'!$AH:$AH)</f>
        <v>Bento Gonçalves</v>
      </c>
      <c r="Q189" s="5" t="str">
        <f>_xlfn.XLOOKUP(A189,'[1]1° RAIZ'!$A:$A,'[1]1° RAIZ'!$AE:$AE)</f>
        <v>Caxias do Sul</v>
      </c>
      <c r="R189" s="2">
        <v>8.6652670016194039E-5</v>
      </c>
      <c r="S189" s="2">
        <v>1.431436000381869E-2</v>
      </c>
      <c r="T189" s="2">
        <v>7</v>
      </c>
      <c r="U189" s="2">
        <v>0</v>
      </c>
      <c r="V189" s="2">
        <v>94328.080141718805</v>
      </c>
      <c r="W189" s="2">
        <v>6.3991002737016007</v>
      </c>
      <c r="X189" s="2">
        <v>0.47170423486321239</v>
      </c>
      <c r="Y189" s="2">
        <v>2.4832480276925351</v>
      </c>
      <c r="Z189" s="2">
        <v>1.6002987334268839</v>
      </c>
      <c r="AA189" s="2">
        <v>0.74102171069630007</v>
      </c>
      <c r="AB189" s="1" t="str">
        <f t="shared" si="6"/>
        <v>Limite de expansão</v>
      </c>
      <c r="AC189" s="74" t="str">
        <f t="shared" si="8"/>
        <v>Validar</v>
      </c>
    </row>
    <row r="190" spans="1:29" x14ac:dyDescent="0.25">
      <c r="A190" s="1">
        <v>432010</v>
      </c>
      <c r="B190" s="1" t="s">
        <v>221</v>
      </c>
      <c r="C190" s="1" t="s">
        <v>57</v>
      </c>
      <c r="D190" s="1">
        <v>3</v>
      </c>
      <c r="E190" s="1">
        <f>COUNTIFS('Contratos assinados '!F:F,'Direcional Expansão'!B190,'Contratos assinados '!J:J, "Assinado por ambos")</f>
        <v>0</v>
      </c>
      <c r="F190" s="1">
        <f>COUNTIFS('Contratos assinados '!F:F,'Direcional Expansão'!B190,'Contratos assinados '!J:J,"Aquisição")</f>
        <v>0</v>
      </c>
      <c r="G190" s="1">
        <f>COUNTIFS('Contratos assinados '!F:F,'Direcional Expansão'!B190,'Contratos assinados '!J:J,"Ampliação")</f>
        <v>0</v>
      </c>
      <c r="H190" s="1">
        <f>COUNTIFS('Contratos assinados '!F:F,'Direcional Expansão'!B190,'Contratos assinados '!J:J,"Assinado por proprietário")</f>
        <v>0</v>
      </c>
      <c r="I190" s="1">
        <f t="shared" si="7"/>
        <v>0</v>
      </c>
      <c r="J190" s="3">
        <f>IF(D190=0, "-", COUNTIFS('Base Lojas'!B:B, A190, 'Base Lojas'!G:G, "&gt;500000")/D190)</f>
        <v>1</v>
      </c>
      <c r="K190" s="4">
        <v>1106258.6666666667</v>
      </c>
      <c r="L190" s="2">
        <v>0.75167514257666912</v>
      </c>
      <c r="M190" s="13">
        <v>4415173.2736878321</v>
      </c>
      <c r="N190" s="2">
        <v>22851</v>
      </c>
      <c r="O190" s="5" t="str">
        <f>_xlfn.XLOOKUP(A190,Cidades!A:A,Cidades!D:D)</f>
        <v>Entre 20k e 30k</v>
      </c>
      <c r="P190" s="5" t="str">
        <f>_xlfn.XLOOKUP(A190,'[1]1° RAIZ'!$A:$A,'[1]1° RAIZ'!$AH:$AH)</f>
        <v>Carazinho</v>
      </c>
      <c r="Q190" s="5" t="str">
        <f>_xlfn.XLOOKUP(A190,'[1]1° RAIZ'!$A:$A,'[1]1° RAIZ'!$AE:$AE)</f>
        <v>Passo Fundo</v>
      </c>
      <c r="R190" s="2">
        <v>5.3778386071234863E-5</v>
      </c>
      <c r="S190" s="2">
        <v>1.064202018047844E-2</v>
      </c>
      <c r="T190" s="2">
        <v>35</v>
      </c>
      <c r="U190" s="2">
        <v>0</v>
      </c>
      <c r="V190" s="2">
        <v>62546.234678137203</v>
      </c>
      <c r="W190" s="2">
        <v>4.7604410904010814</v>
      </c>
      <c r="X190" s="2">
        <v>0.4560586385426606</v>
      </c>
      <c r="Y190" s="2">
        <v>1.656277985234393</v>
      </c>
      <c r="Z190" s="2">
        <v>2.3047799864406029</v>
      </c>
      <c r="AA190" s="2">
        <v>0.6957511989181695</v>
      </c>
      <c r="AB190" s="1" t="str">
        <f t="shared" si="6"/>
        <v>Limite de expansão</v>
      </c>
      <c r="AC190" s="74" t="str">
        <f t="shared" si="8"/>
        <v>Validar</v>
      </c>
    </row>
    <row r="191" spans="1:29" x14ac:dyDescent="0.25">
      <c r="A191" s="1">
        <v>431020</v>
      </c>
      <c r="B191" s="1" t="s">
        <v>222</v>
      </c>
      <c r="C191" s="1" t="s">
        <v>57</v>
      </c>
      <c r="D191" s="1">
        <v>10</v>
      </c>
      <c r="E191" s="1">
        <f>COUNTIFS('Contratos assinados '!F:F,'Direcional Expansão'!B191,'Contratos assinados '!J:J, "Assinado por ambos")</f>
        <v>0</v>
      </c>
      <c r="F191" s="1">
        <f>COUNTIFS('Contratos assinados '!F:F,'Direcional Expansão'!B191,'Contratos assinados '!J:J,"Aquisição")</f>
        <v>0</v>
      </c>
      <c r="G191" s="1">
        <f>COUNTIFS('Contratos assinados '!F:F,'Direcional Expansão'!B191,'Contratos assinados '!J:J,"Ampliação")</f>
        <v>0</v>
      </c>
      <c r="H191" s="1">
        <f>COUNTIFS('Contratos assinados '!F:F,'Direcional Expansão'!B191,'Contratos assinados '!J:J,"Assinado por proprietário")</f>
        <v>0</v>
      </c>
      <c r="I191" s="1">
        <f t="shared" si="7"/>
        <v>0</v>
      </c>
      <c r="J191" s="3">
        <f>IF(D191=0, "-", COUNTIFS('Base Lojas'!B:B, A191, 'Base Lojas'!G:G, "&gt;500000")/D191)</f>
        <v>0.7</v>
      </c>
      <c r="K191" s="4">
        <v>668557.179</v>
      </c>
      <c r="L191" s="2">
        <v>0.42278432294312118</v>
      </c>
      <c r="M191" s="13">
        <v>15813197.00659628</v>
      </c>
      <c r="N191" s="2">
        <v>84726</v>
      </c>
      <c r="O191" s="5" t="str">
        <f>_xlfn.XLOOKUP(A191,Cidades!A:A,Cidades!D:D)</f>
        <v>Entre 50k e 100k</v>
      </c>
      <c r="P191" s="5" t="str">
        <f>_xlfn.XLOOKUP(A191,'[1]1° RAIZ'!$A:$A,'[1]1° RAIZ'!$AH:$AH)</f>
        <v>Ijuí</v>
      </c>
      <c r="Q191" s="5" t="str">
        <f>_xlfn.XLOOKUP(A191,'[1]1° RAIZ'!$A:$A,'[1]1° RAIZ'!$AE:$AE)</f>
        <v>Ijuí</v>
      </c>
      <c r="R191" s="2">
        <v>5.475539279627739E-5</v>
      </c>
      <c r="S191" s="2">
        <v>8.4639556109697978E-3</v>
      </c>
      <c r="T191" s="2">
        <v>34</v>
      </c>
      <c r="U191" s="2">
        <v>0</v>
      </c>
      <c r="V191" s="2">
        <v>66045.525136759097</v>
      </c>
      <c r="W191" s="2">
        <v>4.9003675760293737</v>
      </c>
      <c r="X191" s="2">
        <v>0.77297707072201838</v>
      </c>
      <c r="Y191" s="2">
        <v>1.2247760452161529</v>
      </c>
      <c r="Z191" s="2">
        <v>1.3128682047768241</v>
      </c>
      <c r="AA191" s="2">
        <v>0.65537019980757205</v>
      </c>
      <c r="AB191" s="1" t="str">
        <f t="shared" si="6"/>
        <v>Limite de expansão</v>
      </c>
      <c r="AC191" s="74" t="str">
        <f t="shared" si="8"/>
        <v>Oportunidade</v>
      </c>
    </row>
    <row r="192" spans="1:29" x14ac:dyDescent="0.25">
      <c r="A192" s="1">
        <v>430820</v>
      </c>
      <c r="B192" s="1" t="s">
        <v>223</v>
      </c>
      <c r="C192" s="1" t="s">
        <v>57</v>
      </c>
      <c r="D192" s="1">
        <v>6</v>
      </c>
      <c r="E192" s="1">
        <f>COUNTIFS('Contratos assinados '!F:F,'Direcional Expansão'!B192,'Contratos assinados '!J:J, "Assinado por ambos")</f>
        <v>0</v>
      </c>
      <c r="F192" s="1">
        <f>COUNTIFS('Contratos assinados '!F:F,'Direcional Expansão'!B192,'Contratos assinados '!J:J,"Aquisição")</f>
        <v>0</v>
      </c>
      <c r="G192" s="1">
        <f>COUNTIFS('Contratos assinados '!F:F,'Direcional Expansão'!B192,'Contratos assinados '!J:J,"Ampliação")</f>
        <v>0</v>
      </c>
      <c r="H192" s="1">
        <f>COUNTIFS('Contratos assinados '!F:F,'Direcional Expansão'!B192,'Contratos assinados '!J:J,"Assinado por proprietário")</f>
        <v>0</v>
      </c>
      <c r="I192" s="1">
        <f t="shared" si="7"/>
        <v>0</v>
      </c>
      <c r="J192" s="3">
        <f>IF(D192=0, "-", COUNTIFS('Base Lojas'!B:B, A192, 'Base Lojas'!G:G, "&gt;500000")/D192)</f>
        <v>0.5</v>
      </c>
      <c r="K192" s="4">
        <v>577498.81333333335</v>
      </c>
      <c r="L192" s="2">
        <v>0.53736486368426695</v>
      </c>
      <c r="M192" s="13">
        <v>6448119.5444067679</v>
      </c>
      <c r="N192" s="2">
        <v>30892</v>
      </c>
      <c r="O192" s="5" t="str">
        <f>_xlfn.XLOOKUP(A192,Cidades!A:A,Cidades!D:D)</f>
        <v>Entre 30k e 50k</v>
      </c>
      <c r="P192" s="5" t="str">
        <f>_xlfn.XLOOKUP(A192,'[1]1° RAIZ'!$A:$A,'[1]1° RAIZ'!$AH:$AH)</f>
        <v>Caxias do Sul</v>
      </c>
      <c r="Q192" s="5" t="str">
        <f>_xlfn.XLOOKUP(A192,'[1]1° RAIZ'!$A:$A,'[1]1° RAIZ'!$AE:$AE)</f>
        <v>Caxias do Sul</v>
      </c>
      <c r="R192" s="2">
        <v>1.0024748574091189E-4</v>
      </c>
      <c r="S192" s="2">
        <v>1.543668669955545E-2</v>
      </c>
      <c r="T192" s="2">
        <v>8</v>
      </c>
      <c r="U192" s="2">
        <v>0</v>
      </c>
      <c r="V192" s="2">
        <v>88706.437148259705</v>
      </c>
      <c r="W192" s="2">
        <v>5.1134902165891569</v>
      </c>
      <c r="X192" s="2">
        <v>0.31935994640674492</v>
      </c>
      <c r="Y192" s="2">
        <v>1.982249916635036</v>
      </c>
      <c r="Z192" s="2">
        <v>1.9013917286036439</v>
      </c>
      <c r="AA192" s="2">
        <v>0.63840191831279247</v>
      </c>
      <c r="AB192" s="1" t="str">
        <f t="shared" si="6"/>
        <v>Limite de expansão</v>
      </c>
      <c r="AC192" s="74" t="str">
        <f t="shared" si="8"/>
        <v>Validar</v>
      </c>
    </row>
    <row r="193" spans="1:29" x14ac:dyDescent="0.25">
      <c r="A193" s="1">
        <v>430463</v>
      </c>
      <c r="B193" s="1" t="s">
        <v>224</v>
      </c>
      <c r="C193" s="1" t="s">
        <v>57</v>
      </c>
      <c r="D193" s="1">
        <v>10</v>
      </c>
      <c r="E193" s="1">
        <f>COUNTIFS('Contratos assinados '!F:F,'Direcional Expansão'!B193,'Contratos assinados '!J:J, "Assinado por ambos")</f>
        <v>0</v>
      </c>
      <c r="F193" s="1">
        <f>COUNTIFS('Contratos assinados '!F:F,'Direcional Expansão'!B193,'Contratos assinados '!J:J,"Aquisição")</f>
        <v>0</v>
      </c>
      <c r="G193" s="1">
        <f>COUNTIFS('Contratos assinados '!F:F,'Direcional Expansão'!B193,'Contratos assinados '!J:J,"Ampliação")</f>
        <v>0</v>
      </c>
      <c r="H193" s="1">
        <f>COUNTIFS('Contratos assinados '!F:F,'Direcional Expansão'!B193,'Contratos assinados '!J:J,"Assinado por proprietário")</f>
        <v>0</v>
      </c>
      <c r="I193" s="1">
        <f t="shared" si="7"/>
        <v>0</v>
      </c>
      <c r="J193" s="3">
        <f>IF(D193=0, "-", COUNTIFS('Base Lojas'!B:B, A193, 'Base Lojas'!G:G, "&gt;500000")/D193)</f>
        <v>0.8</v>
      </c>
      <c r="K193" s="4">
        <v>873997.63100000005</v>
      </c>
      <c r="L193" s="2">
        <v>0.67859880059223798</v>
      </c>
      <c r="M193" s="13">
        <v>12879445.56101824</v>
      </c>
      <c r="N193" s="2">
        <v>63594</v>
      </c>
      <c r="O193" s="5" t="str">
        <f>_xlfn.XLOOKUP(A193,Cidades!A:A,Cidades!D:D)</f>
        <v>Entre 50k e 100k</v>
      </c>
      <c r="P193" s="5" t="str">
        <f>_xlfn.XLOOKUP(A193,'[1]1° RAIZ'!$A:$A,'[1]1° RAIZ'!$AH:$AH)</f>
        <v>Tramandaí - Osório</v>
      </c>
      <c r="Q193" s="5" t="str">
        <f>_xlfn.XLOOKUP(A193,'[1]1° RAIZ'!$A:$A,'[1]1° RAIZ'!$AE:$AE)</f>
        <v>Porto Alegre</v>
      </c>
      <c r="R193" s="2">
        <v>3.2337313846766188E-4</v>
      </c>
      <c r="S193" s="2">
        <v>3.7927737998019177E-2</v>
      </c>
      <c r="T193" s="2">
        <v>39</v>
      </c>
      <c r="U193" s="2">
        <v>0</v>
      </c>
      <c r="V193" s="2">
        <v>33231.673697267201</v>
      </c>
      <c r="W193" s="2">
        <v>4.2680493386795852</v>
      </c>
      <c r="X193" s="2">
        <v>0.70067311797609133</v>
      </c>
      <c r="Y193" s="2">
        <v>1.5936025443148381</v>
      </c>
      <c r="Z193" s="2">
        <v>0.96509372299050067</v>
      </c>
      <c r="AA193" s="2">
        <v>0.63796285139974462</v>
      </c>
      <c r="AB193" s="1" t="str">
        <f t="shared" si="6"/>
        <v>Limite de expansão</v>
      </c>
      <c r="AC193" s="74" t="str">
        <f t="shared" si="8"/>
        <v>Validar</v>
      </c>
    </row>
    <row r="194" spans="1:29" x14ac:dyDescent="0.25">
      <c r="A194" s="1">
        <v>432280</v>
      </c>
      <c r="B194" s="1" t="s">
        <v>225</v>
      </c>
      <c r="C194" s="1" t="s">
        <v>57</v>
      </c>
      <c r="D194" s="1">
        <v>3</v>
      </c>
      <c r="E194" s="1">
        <f>COUNTIFS('Contratos assinados '!F:F,'Direcional Expansão'!B194,'Contratos assinados '!J:J, "Assinado por ambos")</f>
        <v>0</v>
      </c>
      <c r="F194" s="1">
        <f>COUNTIFS('Contratos assinados '!F:F,'Direcional Expansão'!B194,'Contratos assinados '!J:J,"Aquisição")</f>
        <v>0</v>
      </c>
      <c r="G194" s="1">
        <f>COUNTIFS('Contratos assinados '!F:F,'Direcional Expansão'!B194,'Contratos assinados '!J:J,"Ampliação")</f>
        <v>0</v>
      </c>
      <c r="H194" s="1">
        <f>COUNTIFS('Contratos assinados '!F:F,'Direcional Expansão'!B194,'Contratos assinados '!J:J,"Assinado por proprietário")</f>
        <v>0</v>
      </c>
      <c r="I194" s="1">
        <f t="shared" si="7"/>
        <v>0</v>
      </c>
      <c r="J194" s="3">
        <f>IF(D194=0, "-", COUNTIFS('Base Lojas'!B:B, A194, 'Base Lojas'!G:G, "&gt;500000")/D194)</f>
        <v>1</v>
      </c>
      <c r="K194" s="4">
        <v>847220.59333333327</v>
      </c>
      <c r="L194" s="2">
        <v>0.54268030360272002</v>
      </c>
      <c r="M194" s="13">
        <v>4683534.2339247204</v>
      </c>
      <c r="N194" s="2">
        <v>24021</v>
      </c>
      <c r="O194" s="5" t="str">
        <f>_xlfn.XLOOKUP(A194,Cidades!A:A,Cidades!D:D)</f>
        <v>Entre 20k e 30k</v>
      </c>
      <c r="P194" s="5" t="str">
        <f>_xlfn.XLOOKUP(A194,'[1]1° RAIZ'!$A:$A,'[1]1° RAIZ'!$AH:$AH)</f>
        <v>Bento Gonçalves</v>
      </c>
      <c r="Q194" s="5" t="str">
        <f>_xlfn.XLOOKUP(A194,'[1]1° RAIZ'!$A:$A,'[1]1° RAIZ'!$AE:$AE)</f>
        <v>Caxias do Sul</v>
      </c>
      <c r="R194" s="2">
        <v>3.9701860351939463E-5</v>
      </c>
      <c r="S194" s="2">
        <v>1.0035537890162431E-2</v>
      </c>
      <c r="T194" s="2">
        <v>8</v>
      </c>
      <c r="U194" s="2">
        <v>0</v>
      </c>
      <c r="V194" s="2">
        <v>79689.513131465006</v>
      </c>
      <c r="W194" s="2">
        <v>5.2881469231852556</v>
      </c>
      <c r="X194" s="2">
        <v>0.28267161261634938</v>
      </c>
      <c r="Y194" s="2">
        <v>1.8628347893160671</v>
      </c>
      <c r="Z194" s="2">
        <v>1.910652421152518</v>
      </c>
      <c r="AA194" s="2">
        <v>0.60664581401408291</v>
      </c>
      <c r="AB194" s="1" t="str">
        <f t="shared" si="6"/>
        <v>Limite de expansão</v>
      </c>
      <c r="AC194" s="74" t="str">
        <f t="shared" si="8"/>
        <v>Validar</v>
      </c>
    </row>
    <row r="195" spans="1:29" x14ac:dyDescent="0.25">
      <c r="A195" s="1">
        <v>431240</v>
      </c>
      <c r="B195" s="1" t="s">
        <v>226</v>
      </c>
      <c r="C195" s="1" t="s">
        <v>57</v>
      </c>
      <c r="D195" s="1">
        <v>7</v>
      </c>
      <c r="E195" s="1">
        <f>COUNTIFS('Contratos assinados '!F:F,'Direcional Expansão'!B195,'Contratos assinados '!J:J, "Assinado por ambos")</f>
        <v>1</v>
      </c>
      <c r="F195" s="1">
        <f>COUNTIFS('Contratos assinados '!F:F,'Direcional Expansão'!B195,'Contratos assinados '!J:J,"Aquisição")</f>
        <v>0</v>
      </c>
      <c r="G195" s="1">
        <f>COUNTIFS('Contratos assinados '!F:F,'Direcional Expansão'!B195,'Contratos assinados '!J:J,"Ampliação")</f>
        <v>0</v>
      </c>
      <c r="H195" s="1">
        <f>COUNTIFS('Contratos assinados '!F:F,'Direcional Expansão'!B195,'Contratos assinados '!J:J,"Assinado por proprietário")</f>
        <v>0</v>
      </c>
      <c r="I195" s="1">
        <f t="shared" si="7"/>
        <v>1</v>
      </c>
      <c r="J195" s="3">
        <f>IF(D195=0, "-", COUNTIFS('Base Lojas'!B:B, A195, 'Base Lojas'!G:G, "&gt;500000")/D195)</f>
        <v>1</v>
      </c>
      <c r="K195" s="4">
        <v>796706.38571428577</v>
      </c>
      <c r="L195" s="2">
        <v>0.46422629978398339</v>
      </c>
      <c r="M195" s="13">
        <v>12013418.24578896</v>
      </c>
      <c r="N195" s="2">
        <v>63624</v>
      </c>
      <c r="O195" s="5" t="str">
        <f>_xlfn.XLOOKUP(A195,Cidades!A:A,Cidades!D:D)</f>
        <v>Entre 50k e 100k</v>
      </c>
      <c r="P195" s="5" t="str">
        <f>_xlfn.XLOOKUP(A195,'[1]1° RAIZ'!$A:$A,'[1]1° RAIZ'!$AH:$AH)</f>
        <v>Montenegro</v>
      </c>
      <c r="Q195" s="5" t="str">
        <f>_xlfn.XLOOKUP(A195,'[1]1° RAIZ'!$A:$A,'[1]1° RAIZ'!$AE:$AE)</f>
        <v>Porto Alegre</v>
      </c>
      <c r="R195" s="2">
        <v>5.2514835894503787E-5</v>
      </c>
      <c r="S195" s="2">
        <v>7.3348173630209956E-3</v>
      </c>
      <c r="T195" s="2">
        <v>14</v>
      </c>
      <c r="U195" s="2">
        <v>0</v>
      </c>
      <c r="V195" s="2">
        <v>96632.992934236099</v>
      </c>
      <c r="W195" s="2">
        <v>4.2179890409958167</v>
      </c>
      <c r="X195" s="2">
        <v>0.41993256616634711</v>
      </c>
      <c r="Y195" s="2">
        <v>1.3070654932486809</v>
      </c>
      <c r="Z195" s="2">
        <v>1.935008240138278</v>
      </c>
      <c r="AA195" s="2">
        <v>0.58788603692303276</v>
      </c>
      <c r="AB195" s="1" t="str">
        <f t="shared" ref="AB195:AB258" si="9">IF(B195="Capão do Leão","Erro IBGE",
   IF(AND(U195&lt;=0,M195&lt;=2000000),"Mercado insuficiente",
      IF(U195&lt;=0,"Limite de expansão",
         IF(K195&lt;500000,"Performance",
            IF(M195&lt;=2000000,"Mercado insuficiente","Expansão")
         )
      )
   )
)</f>
        <v>Limite de expansão</v>
      </c>
      <c r="AC195" s="74" t="str">
        <f t="shared" si="8"/>
        <v>Oportunidade</v>
      </c>
    </row>
    <row r="196" spans="1:29" x14ac:dyDescent="0.25">
      <c r="A196" s="1">
        <v>420900</v>
      </c>
      <c r="B196" s="1" t="s">
        <v>227</v>
      </c>
      <c r="C196" s="1" t="s">
        <v>33</v>
      </c>
      <c r="D196" s="1">
        <v>2</v>
      </c>
      <c r="E196" s="1">
        <f>COUNTIFS('Contratos assinados '!F:F,'Direcional Expansão'!B196,'Contratos assinados '!J:J, "Assinado por ambos")</f>
        <v>0</v>
      </c>
      <c r="F196" s="1">
        <f>COUNTIFS('Contratos assinados '!F:F,'Direcional Expansão'!B196,'Contratos assinados '!J:J,"Aquisição")</f>
        <v>0</v>
      </c>
      <c r="G196" s="1">
        <f>COUNTIFS('Contratos assinados '!F:F,'Direcional Expansão'!B196,'Contratos assinados '!J:J,"Ampliação")</f>
        <v>0</v>
      </c>
      <c r="H196" s="1">
        <f>COUNTIFS('Contratos assinados '!F:F,'Direcional Expansão'!B196,'Contratos assinados '!J:J,"Assinado por proprietário")</f>
        <v>0</v>
      </c>
      <c r="I196" s="1">
        <f t="shared" ref="I196:I259" si="10">SUM(E196:H196)</f>
        <v>0</v>
      </c>
      <c r="J196" s="3">
        <f>IF(D196=0, "-", COUNTIFS('Base Lojas'!B:B, A196, 'Base Lojas'!G:G, "&gt;500000")/D196)</f>
        <v>1</v>
      </c>
      <c r="K196" s="4">
        <v>699420.44500000007</v>
      </c>
      <c r="L196" s="2">
        <v>0.22254752987317941</v>
      </c>
      <c r="M196" s="13">
        <v>6285582.6384464558</v>
      </c>
      <c r="N196" s="2">
        <v>30146</v>
      </c>
      <c r="O196" s="5" t="str">
        <f>_xlfn.XLOOKUP(A196,Cidades!A:A,Cidades!D:D)</f>
        <v>Entre 30k e 50k</v>
      </c>
      <c r="P196" s="5" t="str">
        <f>_xlfn.XLOOKUP(A196,'[1]1° RAIZ'!$A:$A,'[1]1° RAIZ'!$AH:$AH)</f>
        <v>Joaçaba - Herval d'Oeste</v>
      </c>
      <c r="Q196" s="5" t="str">
        <f>_xlfn.XLOOKUP(A196,'[1]1° RAIZ'!$A:$A,'[1]1° RAIZ'!$AE:$AE)</f>
        <v>Chapecó</v>
      </c>
      <c r="R196" s="2">
        <v>8.499782085345186E-5</v>
      </c>
      <c r="S196" s="2">
        <v>1.2024742198851751E-2</v>
      </c>
      <c r="T196" s="2">
        <v>16</v>
      </c>
      <c r="U196" s="2">
        <v>0</v>
      </c>
      <c r="V196" s="2">
        <v>84025.899261808096</v>
      </c>
      <c r="W196" s="2">
        <v>6.2199337786797431</v>
      </c>
      <c r="X196" s="2">
        <v>0.45991824726661729</v>
      </c>
      <c r="Y196" s="2">
        <v>2.0225552816449461</v>
      </c>
      <c r="Z196" s="2">
        <v>0.82960100734802611</v>
      </c>
      <c r="AA196" s="2">
        <v>0.58170501229156368</v>
      </c>
      <c r="AB196" s="1" t="str">
        <f t="shared" si="9"/>
        <v>Limite de expansão</v>
      </c>
      <c r="AC196" s="74" t="str">
        <f t="shared" ref="AC196:AC259" si="11">IF(P196=B196,"Oportunidade","Validar")</f>
        <v>Validar</v>
      </c>
    </row>
    <row r="197" spans="1:29" x14ac:dyDescent="0.25">
      <c r="A197" s="1">
        <v>430930</v>
      </c>
      <c r="B197" s="1" t="s">
        <v>228</v>
      </c>
      <c r="C197" s="1" t="s">
        <v>57</v>
      </c>
      <c r="D197" s="1">
        <v>12</v>
      </c>
      <c r="E197" s="1">
        <f>COUNTIFS('Contratos assinados '!F:F,'Direcional Expansão'!B197,'Contratos assinados '!J:J, "Assinado por ambos")</f>
        <v>1</v>
      </c>
      <c r="F197" s="1">
        <f>COUNTIFS('Contratos assinados '!F:F,'Direcional Expansão'!B197,'Contratos assinados '!J:J,"Aquisição")</f>
        <v>0</v>
      </c>
      <c r="G197" s="1">
        <f>COUNTIFS('Contratos assinados '!F:F,'Direcional Expansão'!B197,'Contratos assinados '!J:J,"Ampliação")</f>
        <v>0</v>
      </c>
      <c r="H197" s="1">
        <f>COUNTIFS('Contratos assinados '!F:F,'Direcional Expansão'!B197,'Contratos assinados '!J:J,"Assinado por proprietário")</f>
        <v>0</v>
      </c>
      <c r="I197" s="1">
        <f t="shared" si="10"/>
        <v>1</v>
      </c>
      <c r="J197" s="3">
        <f>IF(D197=0, "-", COUNTIFS('Base Lojas'!B:B, A197, 'Base Lojas'!G:G, "&gt;500000")/D197)</f>
        <v>0.33333333333333331</v>
      </c>
      <c r="K197" s="4">
        <v>491903.77749999991</v>
      </c>
      <c r="L197" s="2">
        <v>0.38795985786959142</v>
      </c>
      <c r="M197" s="13">
        <v>15215093.031568689</v>
      </c>
      <c r="N197" s="2">
        <v>92924</v>
      </c>
      <c r="O197" s="5" t="str">
        <f>_xlfn.XLOOKUP(A197,Cidades!A:A,Cidades!D:D)</f>
        <v>Entre 50k e 100k</v>
      </c>
      <c r="P197" s="5" t="str">
        <f>_xlfn.XLOOKUP(A197,'[1]1° RAIZ'!$A:$A,'[1]1° RAIZ'!$AH:$AH)</f>
        <v>Porto Alegre</v>
      </c>
      <c r="Q197" s="5" t="str">
        <f>_xlfn.XLOOKUP(A197,'[1]1° RAIZ'!$A:$A,'[1]1° RAIZ'!$AE:$AE)</f>
        <v>Porto Alegre</v>
      </c>
      <c r="R197" s="2">
        <v>-1.8838436001604729E-5</v>
      </c>
      <c r="S197" s="2">
        <v>1.9615138538557901E-3</v>
      </c>
      <c r="T197" s="2">
        <v>37</v>
      </c>
      <c r="U197" s="2">
        <v>0</v>
      </c>
      <c r="V197" s="2">
        <v>96589.5846680057</v>
      </c>
      <c r="W197" s="2">
        <v>3.6321064174497102</v>
      </c>
      <c r="X197" s="2">
        <v>0.6445508504419617</v>
      </c>
      <c r="Y197" s="2">
        <v>0.66786419236625361</v>
      </c>
      <c r="Z197" s="2">
        <v>1.8452382532156659</v>
      </c>
      <c r="AA197" s="2">
        <v>0.58129184476147067</v>
      </c>
      <c r="AB197" s="1" t="str">
        <f t="shared" si="9"/>
        <v>Limite de expansão</v>
      </c>
      <c r="AC197" s="74" t="str">
        <f t="shared" si="11"/>
        <v>Validar</v>
      </c>
    </row>
    <row r="198" spans="1:29" x14ac:dyDescent="0.25">
      <c r="A198" s="1">
        <v>430003</v>
      </c>
      <c r="B198" s="1" t="s">
        <v>229</v>
      </c>
      <c r="C198" s="1" t="s">
        <v>57</v>
      </c>
      <c r="D198" s="1">
        <v>1</v>
      </c>
      <c r="E198" s="1">
        <f>COUNTIFS('Contratos assinados '!F:F,'Direcional Expansão'!B198,'Contratos assinados '!J:J, "Assinado por ambos")</f>
        <v>0</v>
      </c>
      <c r="F198" s="1">
        <f>COUNTIFS('Contratos assinados '!F:F,'Direcional Expansão'!B198,'Contratos assinados '!J:J,"Aquisição")</f>
        <v>0</v>
      </c>
      <c r="G198" s="1">
        <f>COUNTIFS('Contratos assinados '!F:F,'Direcional Expansão'!B198,'Contratos assinados '!J:J,"Ampliação")</f>
        <v>0</v>
      </c>
      <c r="H198" s="1">
        <f>COUNTIFS('Contratos assinados '!F:F,'Direcional Expansão'!B198,'Contratos assinados '!J:J,"Assinado por proprietário")</f>
        <v>0</v>
      </c>
      <c r="I198" s="1">
        <f t="shared" si="10"/>
        <v>0</v>
      </c>
      <c r="J198" s="3">
        <f>IF(D198=0, "-", COUNTIFS('Base Lojas'!B:B, A198, 'Base Lojas'!G:G, "&gt;500000")/D198)</f>
        <v>1</v>
      </c>
      <c r="K198" s="4">
        <v>514841.06</v>
      </c>
      <c r="L198" s="2">
        <v>0.82336818135831824</v>
      </c>
      <c r="M198" s="13">
        <v>625286.56275089702</v>
      </c>
      <c r="N198" s="2">
        <v>4170</v>
      </c>
      <c r="O198" s="5" t="str">
        <f>_xlfn.XLOOKUP(A198,Cidades!A:A,Cidades!D:D)</f>
        <v>Menor que 10k</v>
      </c>
      <c r="P198" s="5" t="str">
        <f>_xlfn.XLOOKUP(A198,'[1]1° RAIZ'!$A:$A,'[1]1° RAIZ'!$AH:$AH)</f>
        <v>Bagé</v>
      </c>
      <c r="Q198" s="5" t="str">
        <f>_xlfn.XLOOKUP(A198,'[1]1° RAIZ'!$A:$A,'[1]1° RAIZ'!$AE:$AE)</f>
        <v>Pelotas</v>
      </c>
      <c r="R198" s="2">
        <v>-4.0168291919548957E-5</v>
      </c>
      <c r="S198" s="2">
        <v>3.094672961160283E-3</v>
      </c>
      <c r="T198" s="2">
        <v>2</v>
      </c>
      <c r="U198" s="2">
        <v>0</v>
      </c>
      <c r="V198" s="2">
        <v>121281.651264215</v>
      </c>
      <c r="W198" s="2">
        <v>3.0882165497813179</v>
      </c>
      <c r="X198" s="2">
        <v>-0.118094731695052</v>
      </c>
      <c r="Y198" s="2">
        <v>1.39416717135214</v>
      </c>
      <c r="Z198" s="2">
        <v>3.670122162703974</v>
      </c>
      <c r="AA198" s="2">
        <v>0.56937509129223873</v>
      </c>
      <c r="AB198" s="1" t="str">
        <f t="shared" si="9"/>
        <v>Mercado insuficiente</v>
      </c>
      <c r="AC198" s="74" t="str">
        <f t="shared" si="11"/>
        <v>Validar</v>
      </c>
    </row>
    <row r="199" spans="1:29" x14ac:dyDescent="0.25">
      <c r="A199" s="1">
        <v>430310</v>
      </c>
      <c r="B199" s="1" t="s">
        <v>230</v>
      </c>
      <c r="C199" s="1" t="s">
        <v>57</v>
      </c>
      <c r="D199" s="1">
        <v>10</v>
      </c>
      <c r="E199" s="1">
        <f>COUNTIFS('Contratos assinados '!F:F,'Direcional Expansão'!B199,'Contratos assinados '!J:J, "Assinado por ambos")</f>
        <v>0</v>
      </c>
      <c r="F199" s="1">
        <f>COUNTIFS('Contratos assinados '!F:F,'Direcional Expansão'!B199,'Contratos assinados '!J:J,"Aquisição")</f>
        <v>0</v>
      </c>
      <c r="G199" s="1">
        <f>COUNTIFS('Contratos assinados '!F:F,'Direcional Expansão'!B199,'Contratos assinados '!J:J,"Ampliação")</f>
        <v>0</v>
      </c>
      <c r="H199" s="1">
        <f>COUNTIFS('Contratos assinados '!F:F,'Direcional Expansão'!B199,'Contratos assinados '!J:J,"Assinado por proprietário")</f>
        <v>0</v>
      </c>
      <c r="I199" s="1">
        <f t="shared" si="10"/>
        <v>0</v>
      </c>
      <c r="J199" s="3">
        <f>IF(D199=0, "-", COUNTIFS('Base Lojas'!B:B, A199, 'Base Lojas'!G:G, "&gt;500000")/D199)</f>
        <v>0.3</v>
      </c>
      <c r="K199" s="4">
        <v>503267.03500000003</v>
      </c>
      <c r="L199" s="2">
        <v>0.17630643390497339</v>
      </c>
      <c r="M199" s="13">
        <v>28545018.117220491</v>
      </c>
      <c r="N199" s="2">
        <v>136258</v>
      </c>
      <c r="O199" s="5" t="str">
        <f>_xlfn.XLOOKUP(A199,Cidades!A:A,Cidades!D:D)</f>
        <v>Entre 100k e 150k</v>
      </c>
      <c r="P199" s="5" t="str">
        <f>_xlfn.XLOOKUP(A199,'[1]1° RAIZ'!$A:$A,'[1]1° RAIZ'!$AH:$AH)</f>
        <v>Porto Alegre</v>
      </c>
      <c r="Q199" s="5" t="str">
        <f>_xlfn.XLOOKUP(A199,'[1]1° RAIZ'!$A:$A,'[1]1° RAIZ'!$AE:$AE)</f>
        <v>Porto Alegre</v>
      </c>
      <c r="R199" s="2">
        <v>1.0934510764628591E-4</v>
      </c>
      <c r="S199" s="2">
        <v>1.6115791960104708E-2</v>
      </c>
      <c r="T199" s="2">
        <v>56</v>
      </c>
      <c r="U199" s="2">
        <v>0</v>
      </c>
      <c r="V199" s="2">
        <v>51024.210924868603</v>
      </c>
      <c r="W199" s="2">
        <v>4.0242637590647758</v>
      </c>
      <c r="X199" s="2">
        <v>1.1514540925171139</v>
      </c>
      <c r="Y199" s="2">
        <v>0.32543445260299808</v>
      </c>
      <c r="Z199" s="2">
        <v>0.12916812764505589</v>
      </c>
      <c r="AA199" s="2">
        <v>0.55197007406448106</v>
      </c>
      <c r="AB199" s="1" t="str">
        <f t="shared" si="9"/>
        <v>Limite de expansão</v>
      </c>
      <c r="AC199" s="74" t="str">
        <f t="shared" si="11"/>
        <v>Validar</v>
      </c>
    </row>
    <row r="200" spans="1:29" x14ac:dyDescent="0.25">
      <c r="A200" s="1">
        <v>430790</v>
      </c>
      <c r="B200" s="1" t="s">
        <v>231</v>
      </c>
      <c r="C200" s="1" t="s">
        <v>57</v>
      </c>
      <c r="D200" s="1">
        <v>6</v>
      </c>
      <c r="E200" s="1">
        <f>COUNTIFS('Contratos assinados '!F:F,'Direcional Expansão'!B200,'Contratos assinados '!J:J, "Assinado por ambos")</f>
        <v>2</v>
      </c>
      <c r="F200" s="1">
        <f>COUNTIFS('Contratos assinados '!F:F,'Direcional Expansão'!B200,'Contratos assinados '!J:J,"Aquisição")</f>
        <v>0</v>
      </c>
      <c r="G200" s="1">
        <f>COUNTIFS('Contratos assinados '!F:F,'Direcional Expansão'!B200,'Contratos assinados '!J:J,"Ampliação")</f>
        <v>0</v>
      </c>
      <c r="H200" s="1">
        <f>COUNTIFS('Contratos assinados '!F:F,'Direcional Expansão'!B200,'Contratos assinados '!J:J,"Assinado por proprietário")</f>
        <v>0</v>
      </c>
      <c r="I200" s="1">
        <f t="shared" si="10"/>
        <v>2</v>
      </c>
      <c r="J200" s="3">
        <f>IF(D200=0, "-", COUNTIFS('Base Lojas'!B:B, A200, 'Base Lojas'!G:G, "&gt;500000")/D200)</f>
        <v>0.5</v>
      </c>
      <c r="K200" s="4">
        <v>708126.17499999993</v>
      </c>
      <c r="L200" s="2">
        <v>0.29847018431645939</v>
      </c>
      <c r="M200" s="13">
        <v>14235113.834670881</v>
      </c>
      <c r="N200" s="2">
        <v>69885</v>
      </c>
      <c r="O200" s="5" t="str">
        <f>_xlfn.XLOOKUP(A200,Cidades!A:A,Cidades!D:D)</f>
        <v>Entre 50k e 100k</v>
      </c>
      <c r="P200" s="5" t="str">
        <f>_xlfn.XLOOKUP(A200,'[1]1° RAIZ'!$A:$A,'[1]1° RAIZ'!$AH:$AH)</f>
        <v>Caxias do Sul</v>
      </c>
      <c r="Q200" s="5" t="str">
        <f>_xlfn.XLOOKUP(A200,'[1]1° RAIZ'!$A:$A,'[1]1° RAIZ'!$AE:$AE)</f>
        <v>Caxias do Sul</v>
      </c>
      <c r="R200" s="2">
        <v>7.2254490485816896E-5</v>
      </c>
      <c r="S200" s="2">
        <v>1.2756470939042201E-2</v>
      </c>
      <c r="T200" s="2">
        <v>26</v>
      </c>
      <c r="U200" s="2">
        <v>0</v>
      </c>
      <c r="V200" s="2">
        <v>67745.952134912193</v>
      </c>
      <c r="W200" s="2">
        <v>5.0231597794968366</v>
      </c>
      <c r="X200" s="2">
        <v>0.63797846519568557</v>
      </c>
      <c r="Y200" s="2">
        <v>1.2524299152806979</v>
      </c>
      <c r="Z200" s="2">
        <v>0.85499647318352345</v>
      </c>
      <c r="AA200" s="2">
        <v>0.54958526569581256</v>
      </c>
      <c r="AB200" s="1" t="str">
        <f t="shared" si="9"/>
        <v>Limite de expansão</v>
      </c>
      <c r="AC200" s="74" t="str">
        <f t="shared" si="11"/>
        <v>Validar</v>
      </c>
    </row>
    <row r="201" spans="1:29" x14ac:dyDescent="0.25">
      <c r="A201" s="1">
        <v>431000</v>
      </c>
      <c r="B201" s="1" t="s">
        <v>232</v>
      </c>
      <c r="C201" s="1" t="s">
        <v>57</v>
      </c>
      <c r="D201" s="1">
        <v>3</v>
      </c>
      <c r="E201" s="1">
        <f>COUNTIFS('Contratos assinados '!F:F,'Direcional Expansão'!B201,'Contratos assinados '!J:J, "Assinado por ambos")</f>
        <v>0</v>
      </c>
      <c r="F201" s="1">
        <f>COUNTIFS('Contratos assinados '!F:F,'Direcional Expansão'!B201,'Contratos assinados '!J:J,"Aquisição")</f>
        <v>0</v>
      </c>
      <c r="G201" s="1">
        <f>COUNTIFS('Contratos assinados '!F:F,'Direcional Expansão'!B201,'Contratos assinados '!J:J,"Ampliação")</f>
        <v>0</v>
      </c>
      <c r="H201" s="1">
        <f>COUNTIFS('Contratos assinados '!F:F,'Direcional Expansão'!B201,'Contratos assinados '!J:J,"Assinado por proprietário")</f>
        <v>0</v>
      </c>
      <c r="I201" s="1">
        <f t="shared" si="10"/>
        <v>0</v>
      </c>
      <c r="J201" s="3">
        <f>IF(D201=0, "-", COUNTIFS('Base Lojas'!B:B, A201, 'Base Lojas'!G:G, "&gt;500000")/D201)</f>
        <v>0.66666666666666663</v>
      </c>
      <c r="K201" s="4">
        <v>796016.47000000009</v>
      </c>
      <c r="L201" s="2">
        <v>0.53741965118627688</v>
      </c>
      <c r="M201" s="13">
        <v>4443546.8720370065</v>
      </c>
      <c r="N201" s="2">
        <v>21583</v>
      </c>
      <c r="O201" s="5" t="str">
        <f>_xlfn.XLOOKUP(A201,Cidades!A:A,Cidades!D:D)</f>
        <v>Entre 20k e 30k</v>
      </c>
      <c r="P201" s="5" t="str">
        <f>_xlfn.XLOOKUP(A201,'[1]1° RAIZ'!$A:$A,'[1]1° RAIZ'!$AH:$AH)</f>
        <v>Cruz Alta</v>
      </c>
      <c r="Q201" s="5" t="str">
        <f>_xlfn.XLOOKUP(A201,'[1]1° RAIZ'!$A:$A,'[1]1° RAIZ'!$AE:$AE)</f>
        <v>Passo Fundo</v>
      </c>
      <c r="R201" s="2">
        <v>8.5889291112908333E-5</v>
      </c>
      <c r="S201" s="2">
        <v>1.200315446731293E-2</v>
      </c>
      <c r="T201" s="2">
        <v>4</v>
      </c>
      <c r="U201" s="2">
        <v>0</v>
      </c>
      <c r="V201" s="2">
        <v>87647.014320362097</v>
      </c>
      <c r="W201" s="2">
        <v>4.7256971717191698</v>
      </c>
      <c r="X201" s="2">
        <v>0.1760094500578189</v>
      </c>
      <c r="Y201" s="2">
        <v>1.752201730453866</v>
      </c>
      <c r="Z201" s="2">
        <v>1.9240344002045791</v>
      </c>
      <c r="AA201" s="2">
        <v>0.54682385523005839</v>
      </c>
      <c r="AB201" s="1" t="str">
        <f t="shared" si="9"/>
        <v>Limite de expansão</v>
      </c>
      <c r="AC201" s="74" t="str">
        <f t="shared" si="11"/>
        <v>Validar</v>
      </c>
    </row>
    <row r="202" spans="1:29" x14ac:dyDescent="0.25">
      <c r="A202" s="1">
        <v>421490</v>
      </c>
      <c r="B202" s="1" t="s">
        <v>233</v>
      </c>
      <c r="C202" s="1" t="s">
        <v>33</v>
      </c>
      <c r="D202" s="1">
        <v>0</v>
      </c>
      <c r="E202" s="1">
        <f>COUNTIFS('Contratos assinados '!F:F,'Direcional Expansão'!B202,'Contratos assinados '!J:J, "Assinado por ambos")</f>
        <v>0</v>
      </c>
      <c r="F202" s="1">
        <f>COUNTIFS('Contratos assinados '!F:F,'Direcional Expansão'!B202,'Contratos assinados '!J:J,"Aquisição")</f>
        <v>0</v>
      </c>
      <c r="G202" s="1">
        <f>COUNTIFS('Contratos assinados '!F:F,'Direcional Expansão'!B202,'Contratos assinados '!J:J,"Ampliação")</f>
        <v>0</v>
      </c>
      <c r="H202" s="1">
        <f>COUNTIFS('Contratos assinados '!F:F,'Direcional Expansão'!B202,'Contratos assinados '!J:J,"Assinado por proprietário")</f>
        <v>0</v>
      </c>
      <c r="I202" s="1">
        <f t="shared" si="10"/>
        <v>0</v>
      </c>
      <c r="J202" s="3" t="str">
        <f>IF(D202=0, "-", COUNTIFS('Base Lojas'!B:B, A202, 'Base Lojas'!G:G, "&gt;500000")/D202)</f>
        <v>-</v>
      </c>
      <c r="K202" s="4" t="s">
        <v>35</v>
      </c>
      <c r="L202" s="2">
        <v>0</v>
      </c>
      <c r="M202" s="13">
        <v>1048611.267825024</v>
      </c>
      <c r="N202" s="2">
        <v>4847</v>
      </c>
      <c r="O202" s="5" t="str">
        <f>_xlfn.XLOOKUP(A202,Cidades!A:A,Cidades!D:D)</f>
        <v>Menor que 10k</v>
      </c>
      <c r="P202" s="5" t="str">
        <f>_xlfn.XLOOKUP(A202,'[1]1° RAIZ'!$A:$A,'[1]1° RAIZ'!$AH:$AH)</f>
        <v>Tubarão</v>
      </c>
      <c r="Q202" s="5" t="str">
        <f>_xlfn.XLOOKUP(A202,'[1]1° RAIZ'!$A:$A,'[1]1° RAIZ'!$AE:$AE)</f>
        <v>Criciúma</v>
      </c>
      <c r="R202" s="2">
        <v>6.6648148646570872E-5</v>
      </c>
      <c r="S202" s="2">
        <v>8.6904413269213165E-3</v>
      </c>
      <c r="T202" s="2">
        <v>4</v>
      </c>
      <c r="U202" s="2">
        <v>0</v>
      </c>
      <c r="V202" s="2">
        <v>67653.845725587104</v>
      </c>
      <c r="W202" s="2">
        <v>8.3014390981353756</v>
      </c>
      <c r="X202" s="2">
        <v>0.424165520080937</v>
      </c>
      <c r="Y202" s="2">
        <v>2.639554536687716</v>
      </c>
      <c r="Z202" s="2">
        <v>-0.1240542205344133</v>
      </c>
      <c r="AA202" s="2">
        <v>0.54641642061014395</v>
      </c>
      <c r="AB202" s="1" t="str">
        <f t="shared" si="9"/>
        <v>Mercado insuficiente</v>
      </c>
      <c r="AC202" s="74" t="str">
        <f t="shared" si="11"/>
        <v>Validar</v>
      </c>
    </row>
    <row r="203" spans="1:29" x14ac:dyDescent="0.25">
      <c r="A203" s="1">
        <v>431180</v>
      </c>
      <c r="B203" s="1" t="s">
        <v>234</v>
      </c>
      <c r="C203" s="1" t="s">
        <v>57</v>
      </c>
      <c r="D203" s="1">
        <v>6</v>
      </c>
      <c r="E203" s="1">
        <f>COUNTIFS('Contratos assinados '!F:F,'Direcional Expansão'!B203,'Contratos assinados '!J:J, "Assinado por ambos")</f>
        <v>0</v>
      </c>
      <c r="F203" s="1">
        <f>COUNTIFS('Contratos assinados '!F:F,'Direcional Expansão'!B203,'Contratos assinados '!J:J,"Aquisição")</f>
        <v>0</v>
      </c>
      <c r="G203" s="1">
        <f>COUNTIFS('Contratos assinados '!F:F,'Direcional Expansão'!B203,'Contratos assinados '!J:J,"Ampliação")</f>
        <v>0</v>
      </c>
      <c r="H203" s="1">
        <f>COUNTIFS('Contratos assinados '!F:F,'Direcional Expansão'!B203,'Contratos assinados '!J:J,"Assinado por proprietário")</f>
        <v>0</v>
      </c>
      <c r="I203" s="1">
        <f t="shared" si="10"/>
        <v>0</v>
      </c>
      <c r="J203" s="3">
        <f>IF(D203=0, "-", COUNTIFS('Base Lojas'!B:B, A203, 'Base Lojas'!G:G, "&gt;500000")/D203)</f>
        <v>0.66666666666666663</v>
      </c>
      <c r="K203" s="4">
        <v>715510.27833333332</v>
      </c>
      <c r="L203" s="2">
        <v>0.48749931918019379</v>
      </c>
      <c r="M203" s="13">
        <v>8806292.6471763141</v>
      </c>
      <c r="N203" s="2">
        <v>45126</v>
      </c>
      <c r="O203" s="5" t="str">
        <f>_xlfn.XLOOKUP(A203,Cidades!A:A,Cidades!D:D)</f>
        <v>Entre 30k e 50k</v>
      </c>
      <c r="P203" s="5" t="str">
        <f>_xlfn.XLOOKUP(A203,'[1]1° RAIZ'!$A:$A,'[1]1° RAIZ'!$AH:$AH)</f>
        <v>Marau</v>
      </c>
      <c r="Q203" s="5" t="str">
        <f>_xlfn.XLOOKUP(A203,'[1]1° RAIZ'!$A:$A,'[1]1° RAIZ'!$AE:$AE)</f>
        <v>Passo Fundo</v>
      </c>
      <c r="R203" s="2">
        <v>1.6703894484927371E-4</v>
      </c>
      <c r="S203" s="2">
        <v>2.090778264257187E-2</v>
      </c>
      <c r="T203" s="2">
        <v>11</v>
      </c>
      <c r="U203" s="2">
        <v>0</v>
      </c>
      <c r="V203" s="2">
        <v>73327.647702370203</v>
      </c>
      <c r="W203" s="2">
        <v>4.572643694961732</v>
      </c>
      <c r="X203" s="2">
        <v>0.35139215814595409</v>
      </c>
      <c r="Y203" s="2">
        <v>1.616012261137342</v>
      </c>
      <c r="Z203" s="2">
        <v>1.340397207274435</v>
      </c>
      <c r="AA203" s="2">
        <v>0.53528274416729815</v>
      </c>
      <c r="AB203" s="1" t="str">
        <f t="shared" si="9"/>
        <v>Limite de expansão</v>
      </c>
      <c r="AC203" s="74" t="str">
        <f t="shared" si="11"/>
        <v>Oportunidade</v>
      </c>
    </row>
    <row r="204" spans="1:29" x14ac:dyDescent="0.25">
      <c r="A204" s="1">
        <v>432250</v>
      </c>
      <c r="B204" s="1" t="s">
        <v>235</v>
      </c>
      <c r="C204" s="1" t="s">
        <v>57</v>
      </c>
      <c r="D204" s="1">
        <v>10</v>
      </c>
      <c r="E204" s="1">
        <f>COUNTIFS('Contratos assinados '!F:F,'Direcional Expansão'!B204,'Contratos assinados '!J:J, "Assinado por ambos")</f>
        <v>0</v>
      </c>
      <c r="F204" s="1">
        <f>COUNTIFS('Contratos assinados '!F:F,'Direcional Expansão'!B204,'Contratos assinados '!J:J,"Aquisição")</f>
        <v>1</v>
      </c>
      <c r="G204" s="1">
        <f>COUNTIFS('Contratos assinados '!F:F,'Direcional Expansão'!B204,'Contratos assinados '!J:J,"Ampliação")</f>
        <v>0</v>
      </c>
      <c r="H204" s="1">
        <f>COUNTIFS('Contratos assinados '!F:F,'Direcional Expansão'!B204,'Contratos assinados '!J:J,"Assinado por proprietário")</f>
        <v>0</v>
      </c>
      <c r="I204" s="1">
        <f t="shared" si="10"/>
        <v>1</v>
      </c>
      <c r="J204" s="3">
        <f>IF(D204=0, "-", COUNTIFS('Base Lojas'!B:B, A204, 'Base Lojas'!G:G, "&gt;500000")/D204)</f>
        <v>0.7</v>
      </c>
      <c r="K204" s="4">
        <v>743682.47899999993</v>
      </c>
      <c r="L204" s="2">
        <v>0.6526817104885908</v>
      </c>
      <c r="M204" s="13">
        <v>11394259.514998309</v>
      </c>
      <c r="N204" s="2">
        <v>64187</v>
      </c>
      <c r="O204" s="5" t="str">
        <f>_xlfn.XLOOKUP(A204,Cidades!A:A,Cidades!D:D)</f>
        <v>Entre 50k e 100k</v>
      </c>
      <c r="P204" s="5" t="str">
        <f>_xlfn.XLOOKUP(A204,'[1]1° RAIZ'!$A:$A,'[1]1° RAIZ'!$AH:$AH)</f>
        <v>Vacaria</v>
      </c>
      <c r="Q204" s="5" t="str">
        <f>_xlfn.XLOOKUP(A204,'[1]1° RAIZ'!$A:$A,'[1]1° RAIZ'!$AE:$AE)</f>
        <v>Caxias do Sul</v>
      </c>
      <c r="R204" s="2">
        <v>3.4896925201910459E-5</v>
      </c>
      <c r="S204" s="2">
        <v>7.3100405028085902E-3</v>
      </c>
      <c r="T204" s="2">
        <v>18</v>
      </c>
      <c r="U204" s="2">
        <v>0</v>
      </c>
      <c r="V204" s="2">
        <v>54994.443445433099</v>
      </c>
      <c r="W204" s="2">
        <v>3.889201279498439</v>
      </c>
      <c r="X204" s="2">
        <v>0.42074931657553177</v>
      </c>
      <c r="Y204" s="2">
        <v>0.93597510409132767</v>
      </c>
      <c r="Z204" s="2">
        <v>1.9247750830244199</v>
      </c>
      <c r="AA204" s="2">
        <v>0.53365116830225801</v>
      </c>
      <c r="AB204" s="1" t="str">
        <f t="shared" si="9"/>
        <v>Limite de expansão</v>
      </c>
      <c r="AC204" s="74" t="str">
        <f t="shared" si="11"/>
        <v>Oportunidade</v>
      </c>
    </row>
    <row r="205" spans="1:29" x14ac:dyDescent="0.25">
      <c r="A205" s="1">
        <v>421850</v>
      </c>
      <c r="B205" s="1" t="s">
        <v>236</v>
      </c>
      <c r="C205" s="1" t="s">
        <v>33</v>
      </c>
      <c r="D205" s="1">
        <v>0</v>
      </c>
      <c r="E205" s="1">
        <f>COUNTIFS('Contratos assinados '!F:F,'Direcional Expansão'!B205,'Contratos assinados '!J:J, "Assinado por ambos")</f>
        <v>0</v>
      </c>
      <c r="F205" s="1">
        <f>COUNTIFS('Contratos assinados '!F:F,'Direcional Expansão'!B205,'Contratos assinados '!J:J,"Aquisição")</f>
        <v>0</v>
      </c>
      <c r="G205" s="1">
        <f>COUNTIFS('Contratos assinados '!F:F,'Direcional Expansão'!B205,'Contratos assinados '!J:J,"Ampliação")</f>
        <v>0</v>
      </c>
      <c r="H205" s="1">
        <f>COUNTIFS('Contratos assinados '!F:F,'Direcional Expansão'!B205,'Contratos assinados '!J:J,"Assinado por proprietário")</f>
        <v>0</v>
      </c>
      <c r="I205" s="1">
        <f t="shared" si="10"/>
        <v>0</v>
      </c>
      <c r="J205" s="3" t="str">
        <f>IF(D205=0, "-", COUNTIFS('Base Lojas'!B:B, A205, 'Base Lojas'!G:G, "&gt;500000")/D205)</f>
        <v>-</v>
      </c>
      <c r="K205" s="4" t="s">
        <v>35</v>
      </c>
      <c r="L205" s="2">
        <v>0</v>
      </c>
      <c r="M205" s="13">
        <v>1571693.155279055</v>
      </c>
      <c r="N205" s="2">
        <v>8787</v>
      </c>
      <c r="O205" s="5" t="str">
        <f>_xlfn.XLOOKUP(A205,Cidades!A:A,Cidades!D:D)</f>
        <v>Menor que 10k</v>
      </c>
      <c r="P205" s="5" t="str">
        <f>_xlfn.XLOOKUP(A205,'[1]1° RAIZ'!$A:$A,'[1]1° RAIZ'!$AH:$AH)</f>
        <v>Joaçaba - Herval d'Oeste</v>
      </c>
      <c r="Q205" s="5" t="str">
        <f>_xlfn.XLOOKUP(A205,'[1]1° RAIZ'!$A:$A,'[1]1° RAIZ'!$AE:$AE)</f>
        <v>Chapecó</v>
      </c>
      <c r="R205" s="2">
        <v>2.54002394404349E-4</v>
      </c>
      <c r="S205" s="2">
        <v>2.6506081969157821E-2</v>
      </c>
      <c r="T205" s="2">
        <v>4</v>
      </c>
      <c r="U205" s="2">
        <v>0</v>
      </c>
      <c r="V205" s="2">
        <v>98429.456076773495</v>
      </c>
      <c r="W205" s="2">
        <v>7.0709049133127806</v>
      </c>
      <c r="X205" s="2">
        <v>0.32653475697540291</v>
      </c>
      <c r="Y205" s="2">
        <v>2.7610602360777792</v>
      </c>
      <c r="Z205" s="2">
        <v>-8.0821065121946173E-2</v>
      </c>
      <c r="AA205" s="2">
        <v>0.52726253344476304</v>
      </c>
      <c r="AB205" s="1" t="str">
        <f t="shared" si="9"/>
        <v>Mercado insuficiente</v>
      </c>
      <c r="AC205" s="74" t="str">
        <f t="shared" si="11"/>
        <v>Validar</v>
      </c>
    </row>
    <row r="206" spans="1:29" x14ac:dyDescent="0.25">
      <c r="A206" s="1">
        <v>430090</v>
      </c>
      <c r="B206" s="1" t="s">
        <v>237</v>
      </c>
      <c r="C206" s="1" t="s">
        <v>57</v>
      </c>
      <c r="D206" s="1">
        <v>0</v>
      </c>
      <c r="E206" s="1">
        <f>COUNTIFS('Contratos assinados '!F:F,'Direcional Expansão'!B206,'Contratos assinados '!J:J, "Assinado por ambos")</f>
        <v>0</v>
      </c>
      <c r="F206" s="1">
        <f>COUNTIFS('Contratos assinados '!F:F,'Direcional Expansão'!B206,'Contratos assinados '!J:J,"Aquisição")</f>
        <v>0</v>
      </c>
      <c r="G206" s="1">
        <f>COUNTIFS('Contratos assinados '!F:F,'Direcional Expansão'!B206,'Contratos assinados '!J:J,"Ampliação")</f>
        <v>0</v>
      </c>
      <c r="H206" s="1">
        <f>COUNTIFS('Contratos assinados '!F:F,'Direcional Expansão'!B206,'Contratos assinados '!J:J,"Assinado por proprietário")</f>
        <v>0</v>
      </c>
      <c r="I206" s="1">
        <f t="shared" si="10"/>
        <v>0</v>
      </c>
      <c r="J206" s="3" t="str">
        <f>IF(D206=0, "-", COUNTIFS('Base Lojas'!B:B, A206, 'Base Lojas'!G:G, "&gt;500000")/D206)</f>
        <v>-</v>
      </c>
      <c r="K206" s="4" t="s">
        <v>35</v>
      </c>
      <c r="L206" s="2">
        <v>0</v>
      </c>
      <c r="M206" s="13">
        <v>1524245.63893368</v>
      </c>
      <c r="N206" s="2">
        <v>6483</v>
      </c>
      <c r="O206" s="5" t="str">
        <f>_xlfn.XLOOKUP(A206,Cidades!A:A,Cidades!D:D)</f>
        <v>Menor que 10k</v>
      </c>
      <c r="P206" s="5" t="str">
        <f>_xlfn.XLOOKUP(A206,'[1]1° RAIZ'!$A:$A,'[1]1° RAIZ'!$AH:$AH)</f>
        <v>Erechim</v>
      </c>
      <c r="Q206" s="5" t="str">
        <f>_xlfn.XLOOKUP(A206,'[1]1° RAIZ'!$A:$A,'[1]1° RAIZ'!$AE:$AE)</f>
        <v>Passo Fundo</v>
      </c>
      <c r="R206" s="2">
        <v>-1.0014986234191389E-5</v>
      </c>
      <c r="S206" s="2">
        <v>6.6742421833934076E-3</v>
      </c>
      <c r="T206" s="2">
        <v>1</v>
      </c>
      <c r="U206" s="2">
        <v>0</v>
      </c>
      <c r="V206" s="2">
        <v>161000.02538126099</v>
      </c>
      <c r="W206" s="2">
        <v>5.6462991347899667</v>
      </c>
      <c r="X206" s="2">
        <v>9.3879281695643482E-2</v>
      </c>
      <c r="Y206" s="2">
        <v>2.1045576357844071</v>
      </c>
      <c r="Z206" s="2">
        <v>1.4912504518948839</v>
      </c>
      <c r="AA206" s="2">
        <v>0.51315597906854393</v>
      </c>
      <c r="AB206" s="1" t="str">
        <f t="shared" si="9"/>
        <v>Mercado insuficiente</v>
      </c>
      <c r="AC206" s="74" t="str">
        <f t="shared" si="11"/>
        <v>Validar</v>
      </c>
    </row>
    <row r="207" spans="1:29" x14ac:dyDescent="0.25">
      <c r="A207" s="1">
        <v>431750</v>
      </c>
      <c r="B207" s="1" t="s">
        <v>238</v>
      </c>
      <c r="C207" s="1" t="s">
        <v>57</v>
      </c>
      <c r="D207" s="1">
        <v>8</v>
      </c>
      <c r="E207" s="1">
        <f>COUNTIFS('Contratos assinados '!F:F,'Direcional Expansão'!B207,'Contratos assinados '!J:J, "Assinado por ambos")</f>
        <v>0</v>
      </c>
      <c r="F207" s="1">
        <f>COUNTIFS('Contratos assinados '!F:F,'Direcional Expansão'!B207,'Contratos assinados '!J:J,"Aquisição")</f>
        <v>0</v>
      </c>
      <c r="G207" s="1">
        <f>COUNTIFS('Contratos assinados '!F:F,'Direcional Expansão'!B207,'Contratos assinados '!J:J,"Ampliação")</f>
        <v>0</v>
      </c>
      <c r="H207" s="1">
        <f>COUNTIFS('Contratos assinados '!F:F,'Direcional Expansão'!B207,'Contratos assinados '!J:J,"Assinado por proprietário")</f>
        <v>0</v>
      </c>
      <c r="I207" s="1">
        <f t="shared" si="10"/>
        <v>0</v>
      </c>
      <c r="J207" s="3">
        <f>IF(D207=0, "-", COUNTIFS('Base Lojas'!B:B, A207, 'Base Lojas'!G:G, "&gt;500000")/D207)</f>
        <v>1</v>
      </c>
      <c r="K207" s="4">
        <v>824904.66625000001</v>
      </c>
      <c r="L207" s="2">
        <v>0.45705237225984258</v>
      </c>
      <c r="M207" s="13">
        <v>14438689.59124057</v>
      </c>
      <c r="N207" s="2">
        <v>76917</v>
      </c>
      <c r="O207" s="5" t="str">
        <f>_xlfn.XLOOKUP(A207,Cidades!A:A,Cidades!D:D)</f>
        <v>Entre 50k e 100k</v>
      </c>
      <c r="P207" s="5" t="str">
        <f>_xlfn.XLOOKUP(A207,'[1]1° RAIZ'!$A:$A,'[1]1° RAIZ'!$AH:$AH)</f>
        <v>Santo Ângelo</v>
      </c>
      <c r="Q207" s="5" t="str">
        <f>_xlfn.XLOOKUP(A207,'[1]1° RAIZ'!$A:$A,'[1]1° RAIZ'!$AE:$AE)</f>
        <v>Ijuí</v>
      </c>
      <c r="R207" s="2">
        <v>6.1569383430648549E-6</v>
      </c>
      <c r="S207" s="2">
        <v>4.7268353832763399E-3</v>
      </c>
      <c r="T207" s="2">
        <v>33</v>
      </c>
      <c r="U207" s="2">
        <v>0</v>
      </c>
      <c r="V207" s="2">
        <v>45045.834379385</v>
      </c>
      <c r="W207" s="2">
        <v>4.3264177483188204</v>
      </c>
      <c r="X207" s="2">
        <v>0.64004421484388918</v>
      </c>
      <c r="Y207" s="2">
        <v>0.68432118264032393</v>
      </c>
      <c r="Z207" s="2">
        <v>1.1886798989704579</v>
      </c>
      <c r="AA207" s="2">
        <v>0.50678637453107356</v>
      </c>
      <c r="AB207" s="1" t="str">
        <f t="shared" si="9"/>
        <v>Limite de expansão</v>
      </c>
      <c r="AC207" s="74" t="str">
        <f t="shared" si="11"/>
        <v>Oportunidade</v>
      </c>
    </row>
    <row r="208" spans="1:29" x14ac:dyDescent="0.25">
      <c r="A208" s="1">
        <v>432150</v>
      </c>
      <c r="B208" s="1" t="s">
        <v>239</v>
      </c>
      <c r="C208" s="1" t="s">
        <v>57</v>
      </c>
      <c r="D208" s="1">
        <v>9</v>
      </c>
      <c r="E208" s="1">
        <f>COUNTIFS('Contratos assinados '!F:F,'Direcional Expansão'!B208,'Contratos assinados '!J:J, "Assinado por ambos")</f>
        <v>0</v>
      </c>
      <c r="F208" s="1">
        <f>COUNTIFS('Contratos assinados '!F:F,'Direcional Expansão'!B208,'Contratos assinados '!J:J,"Aquisição")</f>
        <v>0</v>
      </c>
      <c r="G208" s="1">
        <f>COUNTIFS('Contratos assinados '!F:F,'Direcional Expansão'!B208,'Contratos assinados '!J:J,"Ampliação")</f>
        <v>0</v>
      </c>
      <c r="H208" s="1">
        <f>COUNTIFS('Contratos assinados '!F:F,'Direcional Expansão'!B208,'Contratos assinados '!J:J,"Assinado por proprietário")</f>
        <v>0</v>
      </c>
      <c r="I208" s="1">
        <f t="shared" si="10"/>
        <v>0</v>
      </c>
      <c r="J208" s="3">
        <f>IF(D208=0, "-", COUNTIFS('Base Lojas'!B:B, A208, 'Base Lojas'!G:G, "&gt;500000")/D208)</f>
        <v>0.77777777777777779</v>
      </c>
      <c r="K208" s="4">
        <v>675852.02222222218</v>
      </c>
      <c r="L208" s="2">
        <v>0.73650661796069139</v>
      </c>
      <c r="M208" s="13">
        <v>8258809.9708353775</v>
      </c>
      <c r="N208" s="2">
        <v>41751</v>
      </c>
      <c r="O208" s="5" t="str">
        <f>_xlfn.XLOOKUP(A208,Cidades!A:A,Cidades!D:D)</f>
        <v>Entre 30k e 50k</v>
      </c>
      <c r="P208" s="5" t="str">
        <f>_xlfn.XLOOKUP(A208,'[1]1° RAIZ'!$A:$A,'[1]1° RAIZ'!$AH:$AH)</f>
        <v>Torres</v>
      </c>
      <c r="Q208" s="5" t="str">
        <f>_xlfn.XLOOKUP(A208,'[1]1° RAIZ'!$A:$A,'[1]1° RAIZ'!$AE:$AE)</f>
        <v>Porto Alegre</v>
      </c>
      <c r="R208" s="2">
        <v>1.44527629019664E-4</v>
      </c>
      <c r="S208" s="2">
        <v>1.7775087242755561E-2</v>
      </c>
      <c r="T208" s="2">
        <v>26</v>
      </c>
      <c r="U208" s="2">
        <v>0</v>
      </c>
      <c r="V208" s="2">
        <v>35670.898560542897</v>
      </c>
      <c r="W208" s="2">
        <v>3.7769586111978128</v>
      </c>
      <c r="X208" s="2">
        <v>0.37929062900867477</v>
      </c>
      <c r="Y208" s="2">
        <v>1.067700929396707</v>
      </c>
      <c r="Z208" s="2">
        <v>1.6241963833258639</v>
      </c>
      <c r="AA208" s="2">
        <v>0.50064014875163698</v>
      </c>
      <c r="AB208" s="1" t="str">
        <f t="shared" si="9"/>
        <v>Limite de expansão</v>
      </c>
      <c r="AC208" s="74" t="str">
        <f t="shared" si="11"/>
        <v>Oportunidade</v>
      </c>
    </row>
    <row r="209" spans="1:29" x14ac:dyDescent="0.25">
      <c r="A209" s="1">
        <v>430910</v>
      </c>
      <c r="B209" s="1" t="s">
        <v>240</v>
      </c>
      <c r="C209" s="1" t="s">
        <v>57</v>
      </c>
      <c r="D209" s="1">
        <v>6</v>
      </c>
      <c r="E209" s="1">
        <f>COUNTIFS('Contratos assinados '!F:F,'Direcional Expansão'!B209,'Contratos assinados '!J:J, "Assinado por ambos")</f>
        <v>0</v>
      </c>
      <c r="F209" s="1">
        <f>COUNTIFS('Contratos assinados '!F:F,'Direcional Expansão'!B209,'Contratos assinados '!J:J,"Aquisição")</f>
        <v>0</v>
      </c>
      <c r="G209" s="1">
        <f>COUNTIFS('Contratos assinados '!F:F,'Direcional Expansão'!B209,'Contratos assinados '!J:J,"Ampliação")</f>
        <v>0</v>
      </c>
      <c r="H209" s="1">
        <f>COUNTIFS('Contratos assinados '!F:F,'Direcional Expansão'!B209,'Contratos assinados '!J:J,"Assinado por proprietário")</f>
        <v>0</v>
      </c>
      <c r="I209" s="1">
        <f t="shared" si="10"/>
        <v>0</v>
      </c>
      <c r="J209" s="3">
        <f>IF(D209=0, "-", COUNTIFS('Base Lojas'!B:B, A209, 'Base Lojas'!G:G, "&gt;500000")/D209)</f>
        <v>0.33333333333333331</v>
      </c>
      <c r="K209" s="4">
        <v>524531.68833333335</v>
      </c>
      <c r="L209" s="2">
        <v>0.41544881270425749</v>
      </c>
      <c r="M209" s="13">
        <v>7575398.0605075574</v>
      </c>
      <c r="N209" s="2">
        <v>40134</v>
      </c>
      <c r="O209" s="5" t="str">
        <f>_xlfn.XLOOKUP(A209,Cidades!A:A,Cidades!D:D)</f>
        <v>Entre 30k e 50k</v>
      </c>
      <c r="P209" s="5" t="str">
        <f>_xlfn.XLOOKUP(A209,'[1]1° RAIZ'!$A:$A,'[1]1° RAIZ'!$AH:$AH)</f>
        <v>Caxias do Sul</v>
      </c>
      <c r="Q209" s="5" t="str">
        <f>_xlfn.XLOOKUP(A209,'[1]1° RAIZ'!$A:$A,'[1]1° RAIZ'!$AE:$AE)</f>
        <v>Caxias do Sul</v>
      </c>
      <c r="R209" s="2">
        <v>1.6844653637129839E-4</v>
      </c>
      <c r="S209" s="2">
        <v>1.9437979982350081E-2</v>
      </c>
      <c r="T209" s="2">
        <v>15</v>
      </c>
      <c r="U209" s="2">
        <v>0</v>
      </c>
      <c r="V209" s="2">
        <v>71291.489870942998</v>
      </c>
      <c r="W209" s="2">
        <v>4.7099354301946503</v>
      </c>
      <c r="X209" s="2">
        <v>0.35327678082311531</v>
      </c>
      <c r="Y209" s="2">
        <v>1.563037640068508</v>
      </c>
      <c r="Z209" s="2">
        <v>1.072156172482607</v>
      </c>
      <c r="AA209" s="2">
        <v>0.49783691042831019</v>
      </c>
      <c r="AB209" s="1" t="str">
        <f t="shared" si="9"/>
        <v>Limite de expansão</v>
      </c>
      <c r="AC209" s="74" t="str">
        <f t="shared" si="11"/>
        <v>Validar</v>
      </c>
    </row>
    <row r="210" spans="1:29" x14ac:dyDescent="0.25">
      <c r="A210" s="1">
        <v>430005</v>
      </c>
      <c r="B210" s="1" t="s">
        <v>241</v>
      </c>
      <c r="C210" s="1" t="s">
        <v>57</v>
      </c>
      <c r="D210" s="1">
        <v>0</v>
      </c>
      <c r="E210" s="1">
        <f>COUNTIFS('Contratos assinados '!F:F,'Direcional Expansão'!B210,'Contratos assinados '!J:J, "Assinado por ambos")</f>
        <v>0</v>
      </c>
      <c r="F210" s="1">
        <f>COUNTIFS('Contratos assinados '!F:F,'Direcional Expansão'!B210,'Contratos assinados '!J:J,"Aquisição")</f>
        <v>0</v>
      </c>
      <c r="G210" s="1">
        <f>COUNTIFS('Contratos assinados '!F:F,'Direcional Expansão'!B210,'Contratos assinados '!J:J,"Ampliação")</f>
        <v>0</v>
      </c>
      <c r="H210" s="1">
        <f>COUNTIFS('Contratos assinados '!F:F,'Direcional Expansão'!B210,'Contratos assinados '!J:J,"Assinado por proprietário")</f>
        <v>0</v>
      </c>
      <c r="I210" s="1">
        <f t="shared" si="10"/>
        <v>0</v>
      </c>
      <c r="J210" s="3" t="str">
        <f>IF(D210=0, "-", COUNTIFS('Base Lojas'!B:B, A210, 'Base Lojas'!G:G, "&gt;500000")/D210)</f>
        <v>-</v>
      </c>
      <c r="K210" s="4" t="s">
        <v>35</v>
      </c>
      <c r="L210" s="2">
        <v>0</v>
      </c>
      <c r="M210" s="13">
        <v>692949.97034047835</v>
      </c>
      <c r="N210" s="2">
        <v>3912</v>
      </c>
      <c r="O210" s="5" t="str">
        <f>_xlfn.XLOOKUP(A210,Cidades!A:A,Cidades!D:D)</f>
        <v>Menor que 10k</v>
      </c>
      <c r="P210" s="5" t="str">
        <f>_xlfn.XLOOKUP(A210,'[1]1° RAIZ'!$A:$A,'[1]1° RAIZ'!$AH:$AH)</f>
        <v>Tapejara - Sananduva</v>
      </c>
      <c r="Q210" s="5" t="str">
        <f>_xlfn.XLOOKUP(A210,'[1]1° RAIZ'!$A:$A,'[1]1° RAIZ'!$AE:$AE)</f>
        <v>Passo Fundo</v>
      </c>
      <c r="R210" s="2">
        <v>3.754220265580477E-5</v>
      </c>
      <c r="S210" s="2">
        <v>8.2956946151138133E-3</v>
      </c>
      <c r="T210" s="2">
        <v>1</v>
      </c>
      <c r="U210" s="2">
        <v>0</v>
      </c>
      <c r="V210" s="2">
        <v>153856.57675172301</v>
      </c>
      <c r="W210" s="2">
        <v>5.726542682759499</v>
      </c>
      <c r="X210" s="2">
        <v>8.7670400964525469E-2</v>
      </c>
      <c r="Y210" s="2">
        <v>2.1648665976944712</v>
      </c>
      <c r="Z210" s="2">
        <v>1.2850851765698641</v>
      </c>
      <c r="AA210" s="2">
        <v>0.49565601918802932</v>
      </c>
      <c r="AB210" s="1" t="str">
        <f t="shared" si="9"/>
        <v>Mercado insuficiente</v>
      </c>
      <c r="AC210" s="74" t="str">
        <f t="shared" si="11"/>
        <v>Validar</v>
      </c>
    </row>
    <row r="211" spans="1:29" x14ac:dyDescent="0.25">
      <c r="A211" s="1">
        <v>431710</v>
      </c>
      <c r="B211" s="1" t="s">
        <v>242</v>
      </c>
      <c r="C211" s="1" t="s">
        <v>57</v>
      </c>
      <c r="D211" s="1">
        <v>11</v>
      </c>
      <c r="E211" s="1">
        <f>COUNTIFS('Contratos assinados '!F:F,'Direcional Expansão'!B211,'Contratos assinados '!J:J, "Assinado por ambos")</f>
        <v>0</v>
      </c>
      <c r="F211" s="1">
        <f>COUNTIFS('Contratos assinados '!F:F,'Direcional Expansão'!B211,'Contratos assinados '!J:J,"Aquisição")</f>
        <v>0</v>
      </c>
      <c r="G211" s="1">
        <f>COUNTIFS('Contratos assinados '!F:F,'Direcional Expansão'!B211,'Contratos assinados '!J:J,"Ampliação")</f>
        <v>0</v>
      </c>
      <c r="H211" s="1">
        <f>COUNTIFS('Contratos assinados '!F:F,'Direcional Expansão'!B211,'Contratos assinados '!J:J,"Assinado por proprietário")</f>
        <v>0</v>
      </c>
      <c r="I211" s="1">
        <f t="shared" si="10"/>
        <v>0</v>
      </c>
      <c r="J211" s="3">
        <f>IF(D211=0, "-", COUNTIFS('Base Lojas'!B:B, A211, 'Base Lojas'!G:G, "&gt;500000")/D211)</f>
        <v>0.63636363636363635</v>
      </c>
      <c r="K211" s="4">
        <v>909301.65272727271</v>
      </c>
      <c r="L211" s="2">
        <v>0.71153921235114825</v>
      </c>
      <c r="M211" s="13">
        <v>14057297.20355005</v>
      </c>
      <c r="N211" s="2">
        <v>84421</v>
      </c>
      <c r="O211" s="5" t="str">
        <f>_xlfn.XLOOKUP(A211,Cidades!A:A,Cidades!D:D)</f>
        <v>Entre 50k e 100k</v>
      </c>
      <c r="P211" s="5" t="str">
        <f>_xlfn.XLOOKUP(A211,'[1]1° RAIZ'!$A:$A,'[1]1° RAIZ'!$AH:$AH)</f>
        <v>Santana do Livramento</v>
      </c>
      <c r="Q211" s="5" t="str">
        <f>_xlfn.XLOOKUP(A211,'[1]1° RAIZ'!$A:$A,'[1]1° RAIZ'!$AE:$AE)</f>
        <v>Uruguaiana</v>
      </c>
      <c r="R211" s="2">
        <v>1.760033901158087E-5</v>
      </c>
      <c r="S211" s="2">
        <v>5.1175871674102869E-3</v>
      </c>
      <c r="T211" s="2">
        <v>29</v>
      </c>
      <c r="U211" s="2">
        <v>0</v>
      </c>
      <c r="V211" s="2">
        <v>36164.074741039098</v>
      </c>
      <c r="W211" s="2">
        <v>3.2298608050999338</v>
      </c>
      <c r="X211" s="2">
        <v>0.52945816213478092</v>
      </c>
      <c r="Y211" s="2">
        <v>0.39266057407474608</v>
      </c>
      <c r="Z211" s="2">
        <v>1.870506287424998</v>
      </c>
      <c r="AA211" s="2">
        <v>0.49554829460033889</v>
      </c>
      <c r="AB211" s="1" t="str">
        <f t="shared" si="9"/>
        <v>Limite de expansão</v>
      </c>
      <c r="AC211" s="74" t="str">
        <f t="shared" si="11"/>
        <v>Validar</v>
      </c>
    </row>
    <row r="212" spans="1:29" x14ac:dyDescent="0.25">
      <c r="A212" s="1">
        <v>431120</v>
      </c>
      <c r="B212" s="1" t="s">
        <v>243</v>
      </c>
      <c r="C212" s="1" t="s">
        <v>57</v>
      </c>
      <c r="D212" s="1">
        <v>2</v>
      </c>
      <c r="E212" s="1">
        <f>COUNTIFS('Contratos assinados '!F:F,'Direcional Expansão'!B212,'Contratos assinados '!J:J, "Assinado por ambos")</f>
        <v>0</v>
      </c>
      <c r="F212" s="1">
        <f>COUNTIFS('Contratos assinados '!F:F,'Direcional Expansão'!B212,'Contratos assinados '!J:J,"Aquisição")</f>
        <v>0</v>
      </c>
      <c r="G212" s="1">
        <f>COUNTIFS('Contratos assinados '!F:F,'Direcional Expansão'!B212,'Contratos assinados '!J:J,"Ampliação")</f>
        <v>0</v>
      </c>
      <c r="H212" s="1">
        <f>COUNTIFS('Contratos assinados '!F:F,'Direcional Expansão'!B212,'Contratos assinados '!J:J,"Assinado por proprietário")</f>
        <v>0</v>
      </c>
      <c r="I212" s="1">
        <f t="shared" si="10"/>
        <v>0</v>
      </c>
      <c r="J212" s="3">
        <f>IF(D212=0, "-", COUNTIFS('Base Lojas'!B:B, A212, 'Base Lojas'!G:G, "&gt;500000")/D212)</f>
        <v>1</v>
      </c>
      <c r="K212" s="4">
        <v>797093.14500000002</v>
      </c>
      <c r="L212" s="2">
        <v>0.53095933954462826</v>
      </c>
      <c r="M212" s="13">
        <v>3002463.9765584259</v>
      </c>
      <c r="N212" s="2">
        <v>18226</v>
      </c>
      <c r="O212" s="5" t="str">
        <f>_xlfn.XLOOKUP(A212,Cidades!A:A,Cidades!D:D)</f>
        <v>Entre 10k e 20k</v>
      </c>
      <c r="P212" s="5" t="str">
        <f>_xlfn.XLOOKUP(A212,'[1]1° RAIZ'!$A:$A,'[1]1° RAIZ'!$AH:$AH)</f>
        <v>Santa Maria</v>
      </c>
      <c r="Q212" s="5" t="str">
        <f>_xlfn.XLOOKUP(A212,'[1]1° RAIZ'!$A:$A,'[1]1° RAIZ'!$AE:$AE)</f>
        <v>Santa Maria</v>
      </c>
      <c r="R212" s="2">
        <v>-5.4931966982959552E-5</v>
      </c>
      <c r="S212" s="2">
        <v>9.4777781702415353E-4</v>
      </c>
      <c r="T212" s="2">
        <v>9</v>
      </c>
      <c r="U212" s="2">
        <v>0</v>
      </c>
      <c r="V212" s="2">
        <v>116881.468148674</v>
      </c>
      <c r="W212" s="2">
        <v>3.6837219467446052</v>
      </c>
      <c r="X212" s="2">
        <v>3.8424086611616393E-2</v>
      </c>
      <c r="Y212" s="2">
        <v>1.200141955371679</v>
      </c>
      <c r="Z212" s="2">
        <v>2.672207614061199</v>
      </c>
      <c r="AA212" s="2">
        <v>0.49418005239386559</v>
      </c>
      <c r="AB212" s="1" t="str">
        <f t="shared" si="9"/>
        <v>Limite de expansão</v>
      </c>
      <c r="AC212" s="74" t="str">
        <f t="shared" si="11"/>
        <v>Validar</v>
      </c>
    </row>
    <row r="213" spans="1:29" x14ac:dyDescent="0.25">
      <c r="A213" s="1">
        <v>431447</v>
      </c>
      <c r="B213" s="1" t="s">
        <v>244</v>
      </c>
      <c r="C213" s="1" t="s">
        <v>57</v>
      </c>
      <c r="D213" s="1">
        <v>0</v>
      </c>
      <c r="E213" s="1">
        <f>COUNTIFS('Contratos assinados '!F:F,'Direcional Expansão'!B213,'Contratos assinados '!J:J, "Assinado por ambos")</f>
        <v>0</v>
      </c>
      <c r="F213" s="1">
        <f>COUNTIFS('Contratos assinados '!F:F,'Direcional Expansão'!B213,'Contratos assinados '!J:J,"Aquisição")</f>
        <v>0</v>
      </c>
      <c r="G213" s="1">
        <f>COUNTIFS('Contratos assinados '!F:F,'Direcional Expansão'!B213,'Contratos assinados '!J:J,"Ampliação")</f>
        <v>0</v>
      </c>
      <c r="H213" s="1">
        <f>COUNTIFS('Contratos assinados '!F:F,'Direcional Expansão'!B213,'Contratos assinados '!J:J,"Assinado por proprietário")</f>
        <v>0</v>
      </c>
      <c r="I213" s="1">
        <f t="shared" si="10"/>
        <v>0</v>
      </c>
      <c r="J213" s="3" t="str">
        <f>IF(D213=0, "-", COUNTIFS('Base Lojas'!B:B, A213, 'Base Lojas'!G:G, "&gt;500000")/D213)</f>
        <v>-</v>
      </c>
      <c r="K213" s="4" t="s">
        <v>35</v>
      </c>
      <c r="L213" s="2">
        <v>0</v>
      </c>
      <c r="M213" s="13">
        <v>608018.35323827039</v>
      </c>
      <c r="N213" s="2">
        <v>3805</v>
      </c>
      <c r="O213" s="5" t="str">
        <f>_xlfn.XLOOKUP(A213,Cidades!A:A,Cidades!D:D)</f>
        <v>Menor que 10k</v>
      </c>
      <c r="P213" s="5" t="str">
        <f>_xlfn.XLOOKUP(A213,'[1]1° RAIZ'!$A:$A,'[1]1° RAIZ'!$AH:$AH)</f>
        <v>Santa Maria</v>
      </c>
      <c r="Q213" s="5" t="str">
        <f>_xlfn.XLOOKUP(A213,'[1]1° RAIZ'!$A:$A,'[1]1° RAIZ'!$AE:$AE)</f>
        <v>Santa Maria</v>
      </c>
      <c r="R213" s="2">
        <v>-1.2330738421236661E-4</v>
      </c>
      <c r="S213" s="2">
        <v>-3.530504530608547E-3</v>
      </c>
      <c r="T213" s="2">
        <v>2</v>
      </c>
      <c r="U213" s="2">
        <v>0</v>
      </c>
      <c r="V213" s="2">
        <v>271735.26821528701</v>
      </c>
      <c r="W213" s="2">
        <v>2.7132094259839592</v>
      </c>
      <c r="X213" s="2">
        <v>-0.27657082374158798</v>
      </c>
      <c r="Y213" s="2">
        <v>1.472550273987971</v>
      </c>
      <c r="Z213" s="2">
        <v>3.5014056830826461</v>
      </c>
      <c r="AA213" s="2">
        <v>0.49390446735459542</v>
      </c>
      <c r="AB213" s="1" t="str">
        <f t="shared" si="9"/>
        <v>Mercado insuficiente</v>
      </c>
      <c r="AC213" s="74" t="str">
        <f t="shared" si="11"/>
        <v>Validar</v>
      </c>
    </row>
    <row r="214" spans="1:29" x14ac:dyDescent="0.25">
      <c r="A214" s="1">
        <v>430355</v>
      </c>
      <c r="B214" s="1" t="s">
        <v>245</v>
      </c>
      <c r="C214" s="1" t="s">
        <v>57</v>
      </c>
      <c r="D214" s="1">
        <v>0</v>
      </c>
      <c r="E214" s="1">
        <f>COUNTIFS('Contratos assinados '!F:F,'Direcional Expansão'!B214,'Contratos assinados '!J:J, "Assinado por ambos")</f>
        <v>0</v>
      </c>
      <c r="F214" s="1">
        <f>COUNTIFS('Contratos assinados '!F:F,'Direcional Expansão'!B214,'Contratos assinados '!J:J,"Aquisição")</f>
        <v>0</v>
      </c>
      <c r="G214" s="1">
        <f>COUNTIFS('Contratos assinados '!F:F,'Direcional Expansão'!B214,'Contratos assinados '!J:J,"Ampliação")</f>
        <v>0</v>
      </c>
      <c r="H214" s="1">
        <f>COUNTIFS('Contratos assinados '!F:F,'Direcional Expansão'!B214,'Contratos assinados '!J:J,"Assinado por proprietário")</f>
        <v>0</v>
      </c>
      <c r="I214" s="1">
        <f t="shared" si="10"/>
        <v>0</v>
      </c>
      <c r="J214" s="3" t="str">
        <f>IF(D214=0, "-", COUNTIFS('Base Lojas'!B:B, A214, 'Base Lojas'!G:G, "&gt;500000")/D214)</f>
        <v>-</v>
      </c>
      <c r="K214" s="4" t="s">
        <v>35</v>
      </c>
      <c r="L214" s="2">
        <v>0</v>
      </c>
      <c r="M214" s="13">
        <v>561376.06694436562</v>
      </c>
      <c r="N214" s="2">
        <v>2981</v>
      </c>
      <c r="O214" s="5" t="str">
        <f>_xlfn.XLOOKUP(A214,Cidades!A:A,Cidades!D:D)</f>
        <v>Menor que 10k</v>
      </c>
      <c r="P214" s="5" t="str">
        <f>_xlfn.XLOOKUP(A214,'[1]1° RAIZ'!$A:$A,'[1]1° RAIZ'!$AH:$AH)</f>
        <v>Marau</v>
      </c>
      <c r="Q214" s="5" t="str">
        <f>_xlfn.XLOOKUP(A214,'[1]1° RAIZ'!$A:$A,'[1]1° RAIZ'!$AE:$AE)</f>
        <v>Passo Fundo</v>
      </c>
      <c r="R214" s="2">
        <v>1.084413857211741E-4</v>
      </c>
      <c r="S214" s="2">
        <v>1.744375167864276E-2</v>
      </c>
      <c r="T214" s="2">
        <v>2</v>
      </c>
      <c r="U214" s="2">
        <v>0</v>
      </c>
      <c r="V214" s="2">
        <v>191226.53655587599</v>
      </c>
      <c r="W214" s="2">
        <v>4.4424120425602771</v>
      </c>
      <c r="X214" s="2">
        <v>-4.8888111545363377E-2</v>
      </c>
      <c r="Y214" s="2">
        <v>2.0787878735509842</v>
      </c>
      <c r="Z214" s="2">
        <v>1.6870287513740141</v>
      </c>
      <c r="AA214" s="2">
        <v>0.47099568746303438</v>
      </c>
      <c r="AB214" s="1" t="str">
        <f t="shared" si="9"/>
        <v>Mercado insuficiente</v>
      </c>
      <c r="AC214" s="74" t="str">
        <f t="shared" si="11"/>
        <v>Validar</v>
      </c>
    </row>
    <row r="215" spans="1:29" x14ac:dyDescent="0.25">
      <c r="A215" s="1">
        <v>432090</v>
      </c>
      <c r="B215" s="1" t="s">
        <v>246</v>
      </c>
      <c r="C215" s="1" t="s">
        <v>57</v>
      </c>
      <c r="D215" s="1">
        <v>3</v>
      </c>
      <c r="E215" s="1">
        <f>COUNTIFS('Contratos assinados '!F:F,'Direcional Expansão'!B215,'Contratos assinados '!J:J, "Assinado por ambos")</f>
        <v>0</v>
      </c>
      <c r="F215" s="1">
        <f>COUNTIFS('Contratos assinados '!F:F,'Direcional Expansão'!B215,'Contratos assinados '!J:J,"Aquisição")</f>
        <v>0</v>
      </c>
      <c r="G215" s="1">
        <f>COUNTIFS('Contratos assinados '!F:F,'Direcional Expansão'!B215,'Contratos assinados '!J:J,"Ampliação")</f>
        <v>0</v>
      </c>
      <c r="H215" s="1">
        <f>COUNTIFS('Contratos assinados '!F:F,'Direcional Expansão'!B215,'Contratos assinados '!J:J,"Assinado por proprietário")</f>
        <v>0</v>
      </c>
      <c r="I215" s="1">
        <f t="shared" si="10"/>
        <v>0</v>
      </c>
      <c r="J215" s="3">
        <f>IF(D215=0, "-", COUNTIFS('Base Lojas'!B:B, A215, 'Base Lojas'!G:G, "&gt;500000")/D215)</f>
        <v>0.66666666666666663</v>
      </c>
      <c r="K215" s="4">
        <v>686541.79666666663</v>
      </c>
      <c r="L215" s="2">
        <v>0.45008914555231411</v>
      </c>
      <c r="M215" s="13">
        <v>4576038.7922099056</v>
      </c>
      <c r="N215" s="2">
        <v>24557</v>
      </c>
      <c r="O215" s="5" t="str">
        <f>_xlfn.XLOOKUP(A215,Cidades!A:A,Cidades!D:D)</f>
        <v>Entre 20k e 30k</v>
      </c>
      <c r="P215" s="5" t="str">
        <f>_xlfn.XLOOKUP(A215,'[1]1° RAIZ'!$A:$A,'[1]1° RAIZ'!$AH:$AH)</f>
        <v>Tapejara - Sananduva</v>
      </c>
      <c r="Q215" s="5" t="str">
        <f>_xlfn.XLOOKUP(A215,'[1]1° RAIZ'!$A:$A,'[1]1° RAIZ'!$AE:$AE)</f>
        <v>Passo Fundo</v>
      </c>
      <c r="R215" s="2">
        <v>1.8898041563588649E-4</v>
      </c>
      <c r="S215" s="2">
        <v>2.3000434438292802E-2</v>
      </c>
      <c r="T215" s="2">
        <v>26</v>
      </c>
      <c r="U215" s="2">
        <v>0</v>
      </c>
      <c r="V215" s="2">
        <v>73231.603362945199</v>
      </c>
      <c r="W215" s="2">
        <v>4.2550373979855074</v>
      </c>
      <c r="X215" s="2">
        <v>0.30029081852798067</v>
      </c>
      <c r="Y215" s="2">
        <v>1.462647042646251</v>
      </c>
      <c r="Z215" s="2">
        <v>1.144634165194464</v>
      </c>
      <c r="AA215" s="2">
        <v>0.4690954587047107</v>
      </c>
      <c r="AB215" s="1" t="str">
        <f t="shared" si="9"/>
        <v>Limite de expansão</v>
      </c>
      <c r="AC215" s="74" t="str">
        <f t="shared" si="11"/>
        <v>Validar</v>
      </c>
    </row>
    <row r="216" spans="1:29" x14ac:dyDescent="0.25">
      <c r="A216" s="1">
        <v>430610</v>
      </c>
      <c r="B216" s="1" t="s">
        <v>247</v>
      </c>
      <c r="C216" s="1" t="s">
        <v>57</v>
      </c>
      <c r="D216" s="1">
        <v>8</v>
      </c>
      <c r="E216" s="1">
        <f>COUNTIFS('Contratos assinados '!F:F,'Direcional Expansão'!B216,'Contratos assinados '!J:J, "Assinado por ambos")</f>
        <v>0</v>
      </c>
      <c r="F216" s="1">
        <f>COUNTIFS('Contratos assinados '!F:F,'Direcional Expansão'!B216,'Contratos assinados '!J:J,"Aquisição")</f>
        <v>0</v>
      </c>
      <c r="G216" s="1">
        <f>COUNTIFS('Contratos assinados '!F:F,'Direcional Expansão'!B216,'Contratos assinados '!J:J,"Ampliação")</f>
        <v>0</v>
      </c>
      <c r="H216" s="1">
        <f>COUNTIFS('Contratos assinados '!F:F,'Direcional Expansão'!B216,'Contratos assinados '!J:J,"Assinado por proprietário")</f>
        <v>0</v>
      </c>
      <c r="I216" s="1">
        <f t="shared" si="10"/>
        <v>0</v>
      </c>
      <c r="J216" s="3">
        <f>IF(D216=0, "-", COUNTIFS('Base Lojas'!B:B, A216, 'Base Lojas'!G:G, "&gt;500000")/D216)</f>
        <v>0.25</v>
      </c>
      <c r="K216" s="4">
        <v>521911.28125000006</v>
      </c>
      <c r="L216" s="2">
        <v>0.39384201688401149</v>
      </c>
      <c r="M216" s="13">
        <v>10601434.25791374</v>
      </c>
      <c r="N216" s="2">
        <v>58913</v>
      </c>
      <c r="O216" s="5" t="str">
        <f>_xlfn.XLOOKUP(A216,Cidades!A:A,Cidades!D:D)</f>
        <v>Entre 50k e 100k</v>
      </c>
      <c r="P216" s="5" t="str">
        <f>_xlfn.XLOOKUP(A216,'[1]1° RAIZ'!$A:$A,'[1]1° RAIZ'!$AH:$AH)</f>
        <v>Cruz Alta</v>
      </c>
      <c r="Q216" s="5" t="str">
        <f>_xlfn.XLOOKUP(A216,'[1]1° RAIZ'!$A:$A,'[1]1° RAIZ'!$AE:$AE)</f>
        <v>Passo Fundo</v>
      </c>
      <c r="R216" s="2">
        <v>-4.9332761509430778E-5</v>
      </c>
      <c r="S216" s="2">
        <v>-1.020872342976098E-3</v>
      </c>
      <c r="T216" s="2">
        <v>16</v>
      </c>
      <c r="U216" s="2">
        <v>0</v>
      </c>
      <c r="V216" s="2">
        <v>85498.496443196796</v>
      </c>
      <c r="W216" s="2">
        <v>4.0416215257269563</v>
      </c>
      <c r="X216" s="2">
        <v>0.34715535495424688</v>
      </c>
      <c r="Y216" s="2">
        <v>0.80046479593218511</v>
      </c>
      <c r="Z216" s="2">
        <v>1.74414797270252</v>
      </c>
      <c r="AA216" s="2">
        <v>0.46218272215777523</v>
      </c>
      <c r="AB216" s="1" t="str">
        <f t="shared" si="9"/>
        <v>Limite de expansão</v>
      </c>
      <c r="AC216" s="74" t="str">
        <f t="shared" si="11"/>
        <v>Oportunidade</v>
      </c>
    </row>
    <row r="217" spans="1:29" x14ac:dyDescent="0.25">
      <c r="A217" s="1">
        <v>431033</v>
      </c>
      <c r="B217" s="1" t="s">
        <v>248</v>
      </c>
      <c r="C217" s="1" t="s">
        <v>57</v>
      </c>
      <c r="D217" s="1">
        <v>4</v>
      </c>
      <c r="E217" s="1">
        <f>COUNTIFS('Contratos assinados '!F:F,'Direcional Expansão'!B217,'Contratos assinados '!J:J, "Assinado por ambos")</f>
        <v>0</v>
      </c>
      <c r="F217" s="1">
        <f>COUNTIFS('Contratos assinados '!F:F,'Direcional Expansão'!B217,'Contratos assinados '!J:J,"Aquisição")</f>
        <v>0</v>
      </c>
      <c r="G217" s="1">
        <f>COUNTIFS('Contratos assinados '!F:F,'Direcional Expansão'!B217,'Contratos assinados '!J:J,"Ampliação")</f>
        <v>0</v>
      </c>
      <c r="H217" s="1">
        <f>COUNTIFS('Contratos assinados '!F:F,'Direcional Expansão'!B217,'Contratos assinados '!J:J,"Assinado por proprietário")</f>
        <v>0</v>
      </c>
      <c r="I217" s="1">
        <f t="shared" si="10"/>
        <v>0</v>
      </c>
      <c r="J217" s="3">
        <f>IF(D217=0, "-", COUNTIFS('Base Lojas'!B:B, A217, 'Base Lojas'!G:G, "&gt;500000")/D217)</f>
        <v>1</v>
      </c>
      <c r="K217" s="4">
        <v>873863.9375</v>
      </c>
      <c r="L217" s="2">
        <v>0.63976107375454838</v>
      </c>
      <c r="M217" s="13">
        <v>5463689.326214104</v>
      </c>
      <c r="N217" s="2">
        <v>26824</v>
      </c>
      <c r="O217" s="5" t="str">
        <f>_xlfn.XLOOKUP(A217,Cidades!A:A,Cidades!D:D)</f>
        <v>Entre 20k e 30k</v>
      </c>
      <c r="P217" s="5" t="str">
        <f>_xlfn.XLOOKUP(A217,'[1]1° RAIZ'!$A:$A,'[1]1° RAIZ'!$AH:$AH)</f>
        <v>Tramandaí - Osório</v>
      </c>
      <c r="Q217" s="5" t="str">
        <f>_xlfn.XLOOKUP(A217,'[1]1° RAIZ'!$A:$A,'[1]1° RAIZ'!$AE:$AE)</f>
        <v>Porto Alegre</v>
      </c>
      <c r="R217" s="2">
        <v>3.2644474365290061E-4</v>
      </c>
      <c r="S217" s="2">
        <v>3.7178041447313737E-2</v>
      </c>
      <c r="T217" s="2">
        <v>10</v>
      </c>
      <c r="U217" s="2">
        <v>0</v>
      </c>
      <c r="V217" s="2">
        <v>25001.326211159801</v>
      </c>
      <c r="W217" s="2">
        <v>4.6763784491741633</v>
      </c>
      <c r="X217" s="2">
        <v>0.28672867852793837</v>
      </c>
      <c r="Y217" s="2">
        <v>1.801340163632295</v>
      </c>
      <c r="Z217" s="2">
        <v>0.68133866227758921</v>
      </c>
      <c r="AA217" s="2">
        <v>0.4591794036935285</v>
      </c>
      <c r="AB217" s="1" t="str">
        <f t="shared" si="9"/>
        <v>Limite de expansão</v>
      </c>
      <c r="AC217" s="74" t="str">
        <f t="shared" si="11"/>
        <v>Validar</v>
      </c>
    </row>
    <row r="218" spans="1:29" x14ac:dyDescent="0.25">
      <c r="A218" s="1">
        <v>430770</v>
      </c>
      <c r="B218" s="1" t="s">
        <v>249</v>
      </c>
      <c r="C218" s="1" t="s">
        <v>57</v>
      </c>
      <c r="D218" s="1">
        <v>8</v>
      </c>
      <c r="E218" s="1">
        <f>COUNTIFS('Contratos assinados '!F:F,'Direcional Expansão'!B218,'Contratos assinados '!J:J, "Assinado por ambos")</f>
        <v>0</v>
      </c>
      <c r="F218" s="1">
        <f>COUNTIFS('Contratos assinados '!F:F,'Direcional Expansão'!B218,'Contratos assinados '!J:J,"Aquisição")</f>
        <v>0</v>
      </c>
      <c r="G218" s="1">
        <f>COUNTIFS('Contratos assinados '!F:F,'Direcional Expansão'!B218,'Contratos assinados '!J:J,"Ampliação")</f>
        <v>0</v>
      </c>
      <c r="H218" s="1">
        <f>COUNTIFS('Contratos assinados '!F:F,'Direcional Expansão'!B218,'Contratos assinados '!J:J,"Assinado por proprietário")</f>
        <v>0</v>
      </c>
      <c r="I218" s="1">
        <f t="shared" si="10"/>
        <v>0</v>
      </c>
      <c r="J218" s="3">
        <f>IF(D218=0, "-", COUNTIFS('Base Lojas'!B:B, A218, 'Base Lojas'!G:G, "&gt;500000")/D218)</f>
        <v>0.5</v>
      </c>
      <c r="K218" s="4">
        <v>539684.39124999987</v>
      </c>
      <c r="L218" s="2">
        <v>0.29189832129255577</v>
      </c>
      <c r="M218" s="13">
        <v>14791024.18568827</v>
      </c>
      <c r="N218" s="2">
        <v>76137</v>
      </c>
      <c r="O218" s="5" t="str">
        <f>_xlfn.XLOOKUP(A218,Cidades!A:A,Cidades!D:D)</f>
        <v>Entre 50k e 100k</v>
      </c>
      <c r="P218" s="5" t="str">
        <f>_xlfn.XLOOKUP(A218,'[1]1° RAIZ'!$A:$A,'[1]1° RAIZ'!$AH:$AH)</f>
        <v>Porto Alegre</v>
      </c>
      <c r="Q218" s="5" t="str">
        <f>_xlfn.XLOOKUP(A218,'[1]1° RAIZ'!$A:$A,'[1]1° RAIZ'!$AE:$AE)</f>
        <v>Porto Alegre</v>
      </c>
      <c r="R218" s="2">
        <v>-4.4378170146616158E-5</v>
      </c>
      <c r="S218" s="2">
        <v>9.207748778854441E-4</v>
      </c>
      <c r="T218" s="2">
        <v>31</v>
      </c>
      <c r="U218" s="2">
        <v>0</v>
      </c>
      <c r="V218" s="2">
        <v>53809.072071110197</v>
      </c>
      <c r="W218" s="2">
        <v>4.5759528779766603</v>
      </c>
      <c r="X218" s="2">
        <v>0.62538498286904287</v>
      </c>
      <c r="Y218" s="2">
        <v>0.58300143771946056</v>
      </c>
      <c r="Z218" s="2">
        <v>0.88880628886948831</v>
      </c>
      <c r="AA218" s="2">
        <v>0.45172480412221822</v>
      </c>
      <c r="AB218" s="1" t="str">
        <f t="shared" si="9"/>
        <v>Limite de expansão</v>
      </c>
      <c r="AC218" s="74" t="str">
        <f t="shared" si="11"/>
        <v>Validar</v>
      </c>
    </row>
    <row r="219" spans="1:29" x14ac:dyDescent="0.25">
      <c r="A219" s="1">
        <v>430750</v>
      </c>
      <c r="B219" s="1" t="s">
        <v>250</v>
      </c>
      <c r="C219" s="1" t="s">
        <v>57</v>
      </c>
      <c r="D219" s="1">
        <v>2</v>
      </c>
      <c r="E219" s="1">
        <f>COUNTIFS('Contratos assinados '!F:F,'Direcional Expansão'!B219,'Contratos assinados '!J:J, "Assinado por ambos")</f>
        <v>0</v>
      </c>
      <c r="F219" s="1">
        <f>COUNTIFS('Contratos assinados '!F:F,'Direcional Expansão'!B219,'Contratos assinados '!J:J,"Aquisição")</f>
        <v>0</v>
      </c>
      <c r="G219" s="1">
        <f>COUNTIFS('Contratos assinados '!F:F,'Direcional Expansão'!B219,'Contratos assinados '!J:J,"Ampliação")</f>
        <v>0</v>
      </c>
      <c r="H219" s="1">
        <f>COUNTIFS('Contratos assinados '!F:F,'Direcional Expansão'!B219,'Contratos assinados '!J:J,"Assinado por proprietário")</f>
        <v>0</v>
      </c>
      <c r="I219" s="1">
        <f t="shared" si="10"/>
        <v>0</v>
      </c>
      <c r="J219" s="3">
        <f>IF(D219=0, "-", COUNTIFS('Base Lojas'!B:B, A219, 'Base Lojas'!G:G, "&gt;500000")/D219)</f>
        <v>0.5</v>
      </c>
      <c r="K219" s="4">
        <v>834736.02500000002</v>
      </c>
      <c r="L219" s="2">
        <v>0.61695687018749357</v>
      </c>
      <c r="M219" s="13">
        <v>2705978.5386499488</v>
      </c>
      <c r="N219" s="2">
        <v>15173</v>
      </c>
      <c r="O219" s="5" t="str">
        <f>_xlfn.XLOOKUP(A219,Cidades!A:A,Cidades!D:D)</f>
        <v>Entre 10k e 20k</v>
      </c>
      <c r="P219" s="5" t="str">
        <f>_xlfn.XLOOKUP(A219,'[1]1° RAIZ'!$A:$A,'[1]1° RAIZ'!$AH:$AH)</f>
        <v>Passo Fundo</v>
      </c>
      <c r="Q219" s="5" t="str">
        <f>_xlfn.XLOOKUP(A219,'[1]1° RAIZ'!$A:$A,'[1]1° RAIZ'!$AE:$AE)</f>
        <v>Passo Fundo</v>
      </c>
      <c r="R219" s="2">
        <v>-3.388670112460801E-6</v>
      </c>
      <c r="S219" s="2">
        <v>4.7209463219137771E-3</v>
      </c>
      <c r="T219" s="2">
        <v>6</v>
      </c>
      <c r="U219" s="2">
        <v>0</v>
      </c>
      <c r="V219" s="2">
        <v>80945.133613912796</v>
      </c>
      <c r="W219" s="2">
        <v>3.8692461392567261</v>
      </c>
      <c r="X219" s="2">
        <v>3.5863592351738242E-2</v>
      </c>
      <c r="Y219" s="2">
        <v>1.1687225992964689</v>
      </c>
      <c r="Z219" s="2">
        <v>2.2718085441026861</v>
      </c>
      <c r="AA219" s="2">
        <v>0.44285615864776751</v>
      </c>
      <c r="AB219" s="1" t="str">
        <f t="shared" si="9"/>
        <v>Limite de expansão</v>
      </c>
      <c r="AC219" s="74" t="str">
        <f t="shared" si="11"/>
        <v>Validar</v>
      </c>
    </row>
    <row r="220" spans="1:29" x14ac:dyDescent="0.25">
      <c r="A220" s="1">
        <v>431290</v>
      </c>
      <c r="B220" s="1" t="s">
        <v>251</v>
      </c>
      <c r="C220" s="1" t="s">
        <v>57</v>
      </c>
      <c r="D220" s="1">
        <v>1</v>
      </c>
      <c r="E220" s="1">
        <f>COUNTIFS('Contratos assinados '!F:F,'Direcional Expansão'!B220,'Contratos assinados '!J:J, "Assinado por ambos")</f>
        <v>0</v>
      </c>
      <c r="F220" s="1">
        <f>COUNTIFS('Contratos assinados '!F:F,'Direcional Expansão'!B220,'Contratos assinados '!J:J,"Aquisição")</f>
        <v>0</v>
      </c>
      <c r="G220" s="1">
        <f>COUNTIFS('Contratos assinados '!F:F,'Direcional Expansão'!B220,'Contratos assinados '!J:J,"Ampliação")</f>
        <v>0</v>
      </c>
      <c r="H220" s="1">
        <f>COUNTIFS('Contratos assinados '!F:F,'Direcional Expansão'!B220,'Contratos assinados '!J:J,"Assinado por proprietário")</f>
        <v>0</v>
      </c>
      <c r="I220" s="1">
        <f t="shared" si="10"/>
        <v>0</v>
      </c>
      <c r="J220" s="3">
        <f>IF(D220=0, "-", COUNTIFS('Base Lojas'!B:B, A220, 'Base Lojas'!G:G, "&gt;500000")/D220)</f>
        <v>0</v>
      </c>
      <c r="K220" s="4">
        <v>495461.42</v>
      </c>
      <c r="L220" s="2">
        <v>0.27699035787269138</v>
      </c>
      <c r="M220" s="13">
        <v>1788731.650463158</v>
      </c>
      <c r="N220" s="2">
        <v>9649</v>
      </c>
      <c r="O220" s="5" t="str">
        <f>_xlfn.XLOOKUP(A220,Cidades!A:A,Cidades!D:D)</f>
        <v>Menor que 10k</v>
      </c>
      <c r="P220" s="5" t="str">
        <f>_xlfn.XLOOKUP(A220,'[1]1° RAIZ'!$A:$A,'[1]1° RAIZ'!$AH:$AH)</f>
        <v>Nova Prata - Guaporé</v>
      </c>
      <c r="Q220" s="5" t="str">
        <f>_xlfn.XLOOKUP(A220,'[1]1° RAIZ'!$A:$A,'[1]1° RAIZ'!$AE:$AE)</f>
        <v>Caxias do Sul</v>
      </c>
      <c r="R220" s="2">
        <v>6.7586919024065223E-5</v>
      </c>
      <c r="S220" s="2">
        <v>1.124457133196133E-2</v>
      </c>
      <c r="T220" s="2">
        <v>3</v>
      </c>
      <c r="U220" s="2">
        <v>0</v>
      </c>
      <c r="V220" s="2">
        <v>91260.279434657103</v>
      </c>
      <c r="W220" s="2">
        <v>5.2852620090432874</v>
      </c>
      <c r="X220" s="2">
        <v>0.11594125728169601</v>
      </c>
      <c r="Y220" s="2">
        <v>1.7321393313697899</v>
      </c>
      <c r="Z220" s="2">
        <v>1.139392382248549</v>
      </c>
      <c r="AA220" s="2">
        <v>0.42877679190522411</v>
      </c>
      <c r="AB220" s="1" t="str">
        <f t="shared" si="9"/>
        <v>Mercado insuficiente</v>
      </c>
      <c r="AC220" s="74" t="str">
        <f t="shared" si="11"/>
        <v>Validar</v>
      </c>
    </row>
    <row r="221" spans="1:29" x14ac:dyDescent="0.25">
      <c r="A221" s="1">
        <v>430680</v>
      </c>
      <c r="B221" s="1" t="s">
        <v>252</v>
      </c>
      <c r="C221" s="1" t="s">
        <v>57</v>
      </c>
      <c r="D221" s="1">
        <v>3</v>
      </c>
      <c r="E221" s="1">
        <f>COUNTIFS('Contratos assinados '!F:F,'Direcional Expansão'!B221,'Contratos assinados '!J:J, "Assinado por ambos")</f>
        <v>0</v>
      </c>
      <c r="F221" s="1">
        <f>COUNTIFS('Contratos assinados '!F:F,'Direcional Expansão'!B221,'Contratos assinados '!J:J,"Aquisição")</f>
        <v>0</v>
      </c>
      <c r="G221" s="1">
        <f>COUNTIFS('Contratos assinados '!F:F,'Direcional Expansão'!B221,'Contratos assinados '!J:J,"Ampliação")</f>
        <v>0</v>
      </c>
      <c r="H221" s="1">
        <f>COUNTIFS('Contratos assinados '!F:F,'Direcional Expansão'!B221,'Contratos assinados '!J:J,"Assinado por proprietário")</f>
        <v>0</v>
      </c>
      <c r="I221" s="1">
        <f t="shared" si="10"/>
        <v>0</v>
      </c>
      <c r="J221" s="3">
        <f>IF(D221=0, "-", COUNTIFS('Base Lojas'!B:B, A221, 'Base Lojas'!G:G, "&gt;500000")/D221)</f>
        <v>0.66666666666666663</v>
      </c>
      <c r="K221" s="4">
        <v>914082.51333333331</v>
      </c>
      <c r="L221" s="2">
        <v>0.61676308075101116</v>
      </c>
      <c r="M221" s="13">
        <v>4446192.753076043</v>
      </c>
      <c r="N221" s="2">
        <v>22962</v>
      </c>
      <c r="O221" s="5" t="str">
        <f>_xlfn.XLOOKUP(A221,Cidades!A:A,Cidades!D:D)</f>
        <v>Entre 20k e 30k</v>
      </c>
      <c r="P221" s="5" t="str">
        <f>_xlfn.XLOOKUP(A221,'[1]1° RAIZ'!$A:$A,'[1]1° RAIZ'!$AH:$AH)</f>
        <v>Encantado</v>
      </c>
      <c r="Q221" s="5" t="str">
        <f>_xlfn.XLOOKUP(A221,'[1]1° RAIZ'!$A:$A,'[1]1° RAIZ'!$AE:$AE)</f>
        <v>Santa Cruz do Sul - Lajeado</v>
      </c>
      <c r="R221" s="2">
        <v>8.7094853755258496E-5</v>
      </c>
      <c r="S221" s="2">
        <v>1.3601766062747661E-2</v>
      </c>
      <c r="T221" s="2">
        <v>4</v>
      </c>
      <c r="U221" s="2">
        <v>0</v>
      </c>
      <c r="V221" s="2">
        <v>55890.313661318702</v>
      </c>
      <c r="W221" s="2">
        <v>4.2124454225317987</v>
      </c>
      <c r="X221" s="2">
        <v>0.1205064238751751</v>
      </c>
      <c r="Y221" s="2">
        <v>1.298160234086104</v>
      </c>
      <c r="Z221" s="2">
        <v>1.6625683211796169</v>
      </c>
      <c r="AA221" s="2">
        <v>0.42798199018561961</v>
      </c>
      <c r="AB221" s="1" t="str">
        <f t="shared" si="9"/>
        <v>Limite de expansão</v>
      </c>
      <c r="AC221" s="74" t="str">
        <f t="shared" si="11"/>
        <v>Oportunidade</v>
      </c>
    </row>
    <row r="222" spans="1:29" x14ac:dyDescent="0.25">
      <c r="A222" s="1">
        <v>430925</v>
      </c>
      <c r="B222" s="1" t="s">
        <v>253</v>
      </c>
      <c r="C222" s="1" t="s">
        <v>57</v>
      </c>
      <c r="D222" s="1">
        <v>0</v>
      </c>
      <c r="E222" s="1">
        <f>COUNTIFS('Contratos assinados '!F:F,'Direcional Expansão'!B222,'Contratos assinados '!J:J, "Assinado por ambos")</f>
        <v>0</v>
      </c>
      <c r="F222" s="1">
        <f>COUNTIFS('Contratos assinados '!F:F,'Direcional Expansão'!B222,'Contratos assinados '!J:J,"Aquisição")</f>
        <v>0</v>
      </c>
      <c r="G222" s="1">
        <f>COUNTIFS('Contratos assinados '!F:F,'Direcional Expansão'!B222,'Contratos assinados '!J:J,"Ampliação")</f>
        <v>0</v>
      </c>
      <c r="H222" s="1">
        <f>COUNTIFS('Contratos assinados '!F:F,'Direcional Expansão'!B222,'Contratos assinados '!J:J,"Assinado por proprietário")</f>
        <v>0</v>
      </c>
      <c r="I222" s="1">
        <f t="shared" si="10"/>
        <v>0</v>
      </c>
      <c r="J222" s="3" t="str">
        <f>IF(D222=0, "-", COUNTIFS('Base Lojas'!B:B, A222, 'Base Lojas'!G:G, "&gt;500000")/D222)</f>
        <v>-</v>
      </c>
      <c r="K222" s="4" t="s">
        <v>35</v>
      </c>
      <c r="L222" s="2">
        <v>0</v>
      </c>
      <c r="M222" s="13">
        <v>334597.62670486327</v>
      </c>
      <c r="N222" s="2">
        <v>1417</v>
      </c>
      <c r="O222" s="5" t="str">
        <f>_xlfn.XLOOKUP(A222,Cidades!A:A,Cidades!D:D)</f>
        <v>Menor que 10k</v>
      </c>
      <c r="P222" s="5" t="str">
        <f>_xlfn.XLOOKUP(A222,'[1]1° RAIZ'!$A:$A,'[1]1° RAIZ'!$AH:$AH)</f>
        <v>Nova Prata - Guaporé</v>
      </c>
      <c r="Q222" s="5" t="str">
        <f>_xlfn.XLOOKUP(A222,'[1]1° RAIZ'!$A:$A,'[1]1° RAIZ'!$AE:$AE)</f>
        <v>Caxias do Sul</v>
      </c>
      <c r="R222" s="2">
        <v>-9.2043693318930587E-5</v>
      </c>
      <c r="S222" s="2">
        <v>-2.361989532634889E-3</v>
      </c>
      <c r="T222" s="2">
        <v>1</v>
      </c>
      <c r="U222" s="2">
        <v>0</v>
      </c>
      <c r="V222" s="2">
        <v>103773.128423581</v>
      </c>
      <c r="W222" s="2">
        <v>6.6460695794069178</v>
      </c>
      <c r="X222" s="2">
        <v>0.1569199425349348</v>
      </c>
      <c r="Y222" s="2">
        <v>1.8469506465132359</v>
      </c>
      <c r="Z222" s="2">
        <v>0.78113530297068123</v>
      </c>
      <c r="AA222" s="2">
        <v>0.42185475659310051</v>
      </c>
      <c r="AB222" s="1" t="str">
        <f t="shared" si="9"/>
        <v>Mercado insuficiente</v>
      </c>
      <c r="AC222" s="74" t="str">
        <f t="shared" si="11"/>
        <v>Validar</v>
      </c>
    </row>
    <row r="223" spans="1:29" x14ac:dyDescent="0.25">
      <c r="A223" s="1">
        <v>431900</v>
      </c>
      <c r="B223" s="1" t="s">
        <v>254</v>
      </c>
      <c r="C223" s="1" t="s">
        <v>57</v>
      </c>
      <c r="D223" s="1">
        <v>2</v>
      </c>
      <c r="E223" s="1">
        <f>COUNTIFS('Contratos assinados '!F:F,'Direcional Expansão'!B223,'Contratos assinados '!J:J, "Assinado por ambos")</f>
        <v>0</v>
      </c>
      <c r="F223" s="1">
        <f>COUNTIFS('Contratos assinados '!F:F,'Direcional Expansão'!B223,'Contratos assinados '!J:J,"Aquisição")</f>
        <v>0</v>
      </c>
      <c r="G223" s="1">
        <f>COUNTIFS('Contratos assinados '!F:F,'Direcional Expansão'!B223,'Contratos assinados '!J:J,"Ampliação")</f>
        <v>0</v>
      </c>
      <c r="H223" s="1">
        <f>COUNTIFS('Contratos assinados '!F:F,'Direcional Expansão'!B223,'Contratos assinados '!J:J,"Assinado por proprietário")</f>
        <v>0</v>
      </c>
      <c r="I223" s="1">
        <f t="shared" si="10"/>
        <v>0</v>
      </c>
      <c r="J223" s="3">
        <f>IF(D223=0, "-", COUNTIFS('Base Lojas'!B:B, A223, 'Base Lojas'!G:G, "&gt;500000")/D223)</f>
        <v>1</v>
      </c>
      <c r="K223" s="4">
        <v>1038437.4750000001</v>
      </c>
      <c r="L223" s="2">
        <v>0.52442675120433468</v>
      </c>
      <c r="M223" s="13">
        <v>3960276.5214217268</v>
      </c>
      <c r="N223" s="2">
        <v>21084</v>
      </c>
      <c r="O223" s="5" t="str">
        <f>_xlfn.XLOOKUP(A223,Cidades!A:A,Cidades!D:D)</f>
        <v>Entre 20k e 30k</v>
      </c>
      <c r="P223" s="5" t="str">
        <f>_xlfn.XLOOKUP(A223,'[1]1° RAIZ'!$A:$A,'[1]1° RAIZ'!$AH:$AH)</f>
        <v>Caxias do Sul</v>
      </c>
      <c r="Q223" s="5" t="str">
        <f>_xlfn.XLOOKUP(A223,'[1]1° RAIZ'!$A:$A,'[1]1° RAIZ'!$AE:$AE)</f>
        <v>Caxias do Sul</v>
      </c>
      <c r="R223" s="2">
        <v>3.6640747266634132E-5</v>
      </c>
      <c r="S223" s="2">
        <v>9.8912872895631221E-3</v>
      </c>
      <c r="T223" s="2">
        <v>2</v>
      </c>
      <c r="U223" s="2">
        <v>0</v>
      </c>
      <c r="V223" s="2">
        <v>59819.670349019303</v>
      </c>
      <c r="W223" s="2">
        <v>4.6332892429236692</v>
      </c>
      <c r="X223" s="2">
        <v>0.1226554571366066</v>
      </c>
      <c r="Y223" s="2">
        <v>1.331776105496729</v>
      </c>
      <c r="Z223" s="2">
        <v>1.5283656517915261</v>
      </c>
      <c r="AA223" s="2">
        <v>0.41841481686501208</v>
      </c>
      <c r="AB223" s="1" t="str">
        <f t="shared" si="9"/>
        <v>Limite de expansão</v>
      </c>
      <c r="AC223" s="74" t="str">
        <f t="shared" si="11"/>
        <v>Validar</v>
      </c>
    </row>
    <row r="224" spans="1:29" x14ac:dyDescent="0.25">
      <c r="A224" s="1">
        <v>431080</v>
      </c>
      <c r="B224" s="1" t="s">
        <v>255</v>
      </c>
      <c r="C224" s="1" t="s">
        <v>57</v>
      </c>
      <c r="D224" s="1">
        <v>2</v>
      </c>
      <c r="E224" s="1">
        <f>COUNTIFS('Contratos assinados '!F:F,'Direcional Expansão'!B224,'Contratos assinados '!J:J, "Assinado por ambos")</f>
        <v>0</v>
      </c>
      <c r="F224" s="1">
        <f>COUNTIFS('Contratos assinados '!F:F,'Direcional Expansão'!B224,'Contratos assinados '!J:J,"Aquisição")</f>
        <v>0</v>
      </c>
      <c r="G224" s="1">
        <f>COUNTIFS('Contratos assinados '!F:F,'Direcional Expansão'!B224,'Contratos assinados '!J:J,"Ampliação")</f>
        <v>0</v>
      </c>
      <c r="H224" s="1">
        <f>COUNTIFS('Contratos assinados '!F:F,'Direcional Expansão'!B224,'Contratos assinados '!J:J,"Assinado por proprietário")</f>
        <v>0</v>
      </c>
      <c r="I224" s="1">
        <f t="shared" si="10"/>
        <v>0</v>
      </c>
      <c r="J224" s="3">
        <f>IF(D224=0, "-", COUNTIFS('Base Lojas'!B:B, A224, 'Base Lojas'!G:G, "&gt;500000")/D224)</f>
        <v>1</v>
      </c>
      <c r="K224" s="4">
        <v>1007975.59</v>
      </c>
      <c r="L224" s="2">
        <v>0.44452780132093328</v>
      </c>
      <c r="M224" s="13">
        <v>4535039.5948453955</v>
      </c>
      <c r="N224" s="2">
        <v>22983</v>
      </c>
      <c r="O224" s="5" t="str">
        <f>_xlfn.XLOOKUP(A224,Cidades!A:A,Cidades!D:D)</f>
        <v>Entre 20k e 30k</v>
      </c>
      <c r="P224" s="5" t="str">
        <f>_xlfn.XLOOKUP(A224,'[1]1° RAIZ'!$A:$A,'[1]1° RAIZ'!$AH:$AH)</f>
        <v>Novo Hamburgo - São Leopoldo</v>
      </c>
      <c r="Q224" s="5" t="str">
        <f>_xlfn.XLOOKUP(A224,'[1]1° RAIZ'!$A:$A,'[1]1° RAIZ'!$AE:$AE)</f>
        <v>Porto Alegre</v>
      </c>
      <c r="R224" s="2">
        <v>1.123118047945093E-4</v>
      </c>
      <c r="S224" s="2">
        <v>1.44433193298843E-2</v>
      </c>
      <c r="T224" s="2">
        <v>11</v>
      </c>
      <c r="U224" s="2">
        <v>0</v>
      </c>
      <c r="V224" s="2">
        <v>56351.136344861901</v>
      </c>
      <c r="W224" s="2">
        <v>4.7612075061841104</v>
      </c>
      <c r="X224" s="2">
        <v>0.22103796653557839</v>
      </c>
      <c r="Y224" s="2">
        <v>1.388430063932576</v>
      </c>
      <c r="Z224" s="2">
        <v>1.049291045158989</v>
      </c>
      <c r="AA224" s="2">
        <v>0.41377583601908963</v>
      </c>
      <c r="AB224" s="1" t="str">
        <f t="shared" si="9"/>
        <v>Limite de expansão</v>
      </c>
      <c r="AC224" s="74" t="str">
        <f t="shared" si="11"/>
        <v>Validar</v>
      </c>
    </row>
    <row r="225" spans="1:29" x14ac:dyDescent="0.25">
      <c r="A225" s="1">
        <v>430105</v>
      </c>
      <c r="B225" s="1" t="s">
        <v>256</v>
      </c>
      <c r="C225" s="1" t="s">
        <v>57</v>
      </c>
      <c r="D225" s="1">
        <v>2</v>
      </c>
      <c r="E225" s="1">
        <f>COUNTIFS('Contratos assinados '!F:F,'Direcional Expansão'!B225,'Contratos assinados '!J:J, "Assinado por ambos")</f>
        <v>0</v>
      </c>
      <c r="F225" s="1">
        <f>COUNTIFS('Contratos assinados '!F:F,'Direcional Expansão'!B225,'Contratos assinados '!J:J,"Aquisição")</f>
        <v>0</v>
      </c>
      <c r="G225" s="1">
        <f>COUNTIFS('Contratos assinados '!F:F,'Direcional Expansão'!B225,'Contratos assinados '!J:J,"Ampliação")</f>
        <v>0</v>
      </c>
      <c r="H225" s="1">
        <f>COUNTIFS('Contratos assinados '!F:F,'Direcional Expansão'!B225,'Contratos assinados '!J:J,"Assinado por proprietário")</f>
        <v>0</v>
      </c>
      <c r="I225" s="1">
        <f t="shared" si="10"/>
        <v>0</v>
      </c>
      <c r="J225" s="3">
        <f>IF(D225=0, "-", COUNTIFS('Base Lojas'!B:B, A225, 'Base Lojas'!G:G, "&gt;500000")/D225)</f>
        <v>1</v>
      </c>
      <c r="K225" s="4">
        <v>957291.56</v>
      </c>
      <c r="L225" s="2">
        <v>0.86965484460131215</v>
      </c>
      <c r="M225" s="13">
        <v>2201543.672050409</v>
      </c>
      <c r="N225" s="2">
        <v>11057</v>
      </c>
      <c r="O225" s="5" t="str">
        <f>_xlfn.XLOOKUP(A225,Cidades!A:A,Cidades!D:D)</f>
        <v>Entre 10k e 20k</v>
      </c>
      <c r="P225" s="5" t="str">
        <f>_xlfn.XLOOKUP(A225,'[1]1° RAIZ'!$A:$A,'[1]1° RAIZ'!$AH:$AH)</f>
        <v>Torres</v>
      </c>
      <c r="Q225" s="5" t="str">
        <f>_xlfn.XLOOKUP(A225,'[1]1° RAIZ'!$A:$A,'[1]1° RAIZ'!$AE:$AE)</f>
        <v>Porto Alegre</v>
      </c>
      <c r="R225" s="2">
        <v>2.777451238595341E-4</v>
      </c>
      <c r="S225" s="2">
        <v>3.2507572416609072E-2</v>
      </c>
      <c r="T225" s="2">
        <v>7</v>
      </c>
      <c r="U225" s="2">
        <v>0</v>
      </c>
      <c r="V225" s="2">
        <v>28105.535665083102</v>
      </c>
      <c r="W225" s="2">
        <v>3.5095689552161531</v>
      </c>
      <c r="X225" s="2">
        <v>4.9907323854147853E-2</v>
      </c>
      <c r="Y225" s="2">
        <v>1.458611965439828</v>
      </c>
      <c r="Z225" s="2">
        <v>1.59671984523416</v>
      </c>
      <c r="AA225" s="2">
        <v>0.41349306296152372</v>
      </c>
      <c r="AB225" s="1" t="str">
        <f t="shared" si="9"/>
        <v>Limite de expansão</v>
      </c>
      <c r="AC225" s="74" t="str">
        <f t="shared" si="11"/>
        <v>Validar</v>
      </c>
    </row>
    <row r="226" spans="1:29" x14ac:dyDescent="0.25">
      <c r="A226" s="1">
        <v>431390</v>
      </c>
      <c r="B226" s="1" t="s">
        <v>257</v>
      </c>
      <c r="C226" s="1" t="s">
        <v>57</v>
      </c>
      <c r="D226" s="1">
        <v>5</v>
      </c>
      <c r="E226" s="1">
        <f>COUNTIFS('Contratos assinados '!F:F,'Direcional Expansão'!B226,'Contratos assinados '!J:J, "Assinado por ambos")</f>
        <v>0</v>
      </c>
      <c r="F226" s="1">
        <f>COUNTIFS('Contratos assinados '!F:F,'Direcional Expansão'!B226,'Contratos assinados '!J:J,"Aquisição")</f>
        <v>0</v>
      </c>
      <c r="G226" s="1">
        <f>COUNTIFS('Contratos assinados '!F:F,'Direcional Expansão'!B226,'Contratos assinados '!J:J,"Ampliação")</f>
        <v>0</v>
      </c>
      <c r="H226" s="1">
        <f>COUNTIFS('Contratos assinados '!F:F,'Direcional Expansão'!B226,'Contratos assinados '!J:J,"Assinado por proprietário")</f>
        <v>0</v>
      </c>
      <c r="I226" s="1">
        <f t="shared" si="10"/>
        <v>0</v>
      </c>
      <c r="J226" s="3">
        <f>IF(D226=0, "-", COUNTIFS('Base Lojas'!B:B, A226, 'Base Lojas'!G:G, "&gt;500000")/D226)</f>
        <v>0.6</v>
      </c>
      <c r="K226" s="4">
        <v>628506.826</v>
      </c>
      <c r="L226" s="2">
        <v>0.39182102661498969</v>
      </c>
      <c r="M226" s="13">
        <v>8020330.4992304798</v>
      </c>
      <c r="N226" s="2">
        <v>43515</v>
      </c>
      <c r="O226" s="5" t="str">
        <f>_xlfn.XLOOKUP(A226,Cidades!A:A,Cidades!D:D)</f>
        <v>Entre 30k e 50k</v>
      </c>
      <c r="P226" s="5" t="str">
        <f>_xlfn.XLOOKUP(A226,'[1]1° RAIZ'!$A:$A,'[1]1° RAIZ'!$AH:$AH)</f>
        <v>Ijuí</v>
      </c>
      <c r="Q226" s="5" t="str">
        <f>_xlfn.XLOOKUP(A226,'[1]1° RAIZ'!$A:$A,'[1]1° RAIZ'!$AE:$AE)</f>
        <v>Ijuí</v>
      </c>
      <c r="R226" s="2">
        <v>1.034014531376326E-4</v>
      </c>
      <c r="S226" s="2">
        <v>1.237069726590301E-2</v>
      </c>
      <c r="T226" s="2">
        <v>13</v>
      </c>
      <c r="U226" s="2">
        <v>0</v>
      </c>
      <c r="V226" s="2">
        <v>78584.202512247706</v>
      </c>
      <c r="W226" s="2">
        <v>3.9777420089659818</v>
      </c>
      <c r="X226" s="2">
        <v>0.24945855488888921</v>
      </c>
      <c r="Y226" s="2">
        <v>1.078373177947894</v>
      </c>
      <c r="Z226" s="2">
        <v>1.265033254495481</v>
      </c>
      <c r="AA226" s="2">
        <v>0.40588013321309491</v>
      </c>
      <c r="AB226" s="1" t="str">
        <f t="shared" si="9"/>
        <v>Limite de expansão</v>
      </c>
      <c r="AC226" s="74" t="str">
        <f t="shared" si="11"/>
        <v>Validar</v>
      </c>
    </row>
    <row r="227" spans="1:29" x14ac:dyDescent="0.25">
      <c r="A227" s="1">
        <v>431530</v>
      </c>
      <c r="B227" s="1" t="s">
        <v>258</v>
      </c>
      <c r="C227" s="1" t="s">
        <v>57</v>
      </c>
      <c r="D227" s="1">
        <v>2</v>
      </c>
      <c r="E227" s="1">
        <f>COUNTIFS('Contratos assinados '!F:F,'Direcional Expansão'!B227,'Contratos assinados '!J:J, "Assinado por ambos")</f>
        <v>0</v>
      </c>
      <c r="F227" s="1">
        <f>COUNTIFS('Contratos assinados '!F:F,'Direcional Expansão'!B227,'Contratos assinados '!J:J,"Aquisição")</f>
        <v>0</v>
      </c>
      <c r="G227" s="1">
        <f>COUNTIFS('Contratos assinados '!F:F,'Direcional Expansão'!B227,'Contratos assinados '!J:J,"Ampliação")</f>
        <v>0</v>
      </c>
      <c r="H227" s="1">
        <f>COUNTIFS('Contratos assinados '!F:F,'Direcional Expansão'!B227,'Contratos assinados '!J:J,"Assinado por proprietário")</f>
        <v>0</v>
      </c>
      <c r="I227" s="1">
        <f t="shared" si="10"/>
        <v>0</v>
      </c>
      <c r="J227" s="3">
        <f>IF(D227=0, "-", COUNTIFS('Base Lojas'!B:B, A227, 'Base Lojas'!G:G, "&gt;500000")/D227)</f>
        <v>1</v>
      </c>
      <c r="K227" s="4">
        <v>1861176.1</v>
      </c>
      <c r="L227" s="2">
        <v>1.0642944466181501</v>
      </c>
      <c r="M227" s="13">
        <v>3497483.4378098701</v>
      </c>
      <c r="N227" s="2">
        <v>23500</v>
      </c>
      <c r="O227" s="5" t="str">
        <f>_xlfn.XLOOKUP(A227,Cidades!A:A,Cidades!D:D)</f>
        <v>Entre 20k e 30k</v>
      </c>
      <c r="P227" s="5" t="str">
        <f>_xlfn.XLOOKUP(A227,'[1]1° RAIZ'!$A:$A,'[1]1° RAIZ'!$AH:$AH)</f>
        <v>Santana do Livramento</v>
      </c>
      <c r="Q227" s="5" t="str">
        <f>_xlfn.XLOOKUP(A227,'[1]1° RAIZ'!$A:$A,'[1]1° RAIZ'!$AE:$AE)</f>
        <v>Uruguaiana</v>
      </c>
      <c r="R227" s="2">
        <v>1.585376791843895E-5</v>
      </c>
      <c r="S227" s="2">
        <v>5.699561042474377E-3</v>
      </c>
      <c r="T227" s="2">
        <v>7</v>
      </c>
      <c r="U227" s="2">
        <v>0</v>
      </c>
      <c r="V227" s="2">
        <v>29351.841319933799</v>
      </c>
      <c r="W227" s="2">
        <v>2.537715635895514</v>
      </c>
      <c r="X227" s="2">
        <v>-2.2714317035346689E-2</v>
      </c>
      <c r="Y227" s="2">
        <v>0.5802052834923076</v>
      </c>
      <c r="Z227" s="2">
        <v>2.8994256671397771</v>
      </c>
      <c r="AA227" s="2">
        <v>0.40484926006616578</v>
      </c>
      <c r="AB227" s="1" t="str">
        <f t="shared" si="9"/>
        <v>Limite de expansão</v>
      </c>
      <c r="AC227" s="74" t="str">
        <f t="shared" si="11"/>
        <v>Validar</v>
      </c>
    </row>
    <row r="228" spans="1:29" x14ac:dyDescent="0.25">
      <c r="A228" s="1">
        <v>430760</v>
      </c>
      <c r="B228" s="1" t="s">
        <v>259</v>
      </c>
      <c r="C228" s="1" t="s">
        <v>57</v>
      </c>
      <c r="D228" s="1">
        <v>8</v>
      </c>
      <c r="E228" s="1">
        <f>COUNTIFS('Contratos assinados '!F:F,'Direcional Expansão'!B228,'Contratos assinados '!J:J, "Assinado por ambos")</f>
        <v>1</v>
      </c>
      <c r="F228" s="1">
        <f>COUNTIFS('Contratos assinados '!F:F,'Direcional Expansão'!B228,'Contratos assinados '!J:J,"Aquisição")</f>
        <v>0</v>
      </c>
      <c r="G228" s="1">
        <f>COUNTIFS('Contratos assinados '!F:F,'Direcional Expansão'!B228,'Contratos assinados '!J:J,"Ampliação")</f>
        <v>0</v>
      </c>
      <c r="H228" s="1">
        <f>COUNTIFS('Contratos assinados '!F:F,'Direcional Expansão'!B228,'Contratos assinados '!J:J,"Assinado por proprietário")</f>
        <v>0</v>
      </c>
      <c r="I228" s="1">
        <f t="shared" si="10"/>
        <v>1</v>
      </c>
      <c r="J228" s="3">
        <f>IF(D228=0, "-", COUNTIFS('Base Lojas'!B:B, A228, 'Base Lojas'!G:G, "&gt;500000")/D228)</f>
        <v>0.75</v>
      </c>
      <c r="K228" s="4">
        <v>545504.71124999993</v>
      </c>
      <c r="L228" s="2">
        <v>0.53397108635254109</v>
      </c>
      <c r="M228" s="13">
        <v>8172797.7441811385</v>
      </c>
      <c r="N228" s="2">
        <v>47912</v>
      </c>
      <c r="O228" s="5" t="str">
        <f>_xlfn.XLOOKUP(A228,Cidades!A:A,Cidades!D:D)</f>
        <v>Entre 30k e 50k</v>
      </c>
      <c r="P228" s="5" t="str">
        <f>_xlfn.XLOOKUP(A228,'[1]1° RAIZ'!$A:$A,'[1]1° RAIZ'!$AH:$AH)</f>
        <v>Novo Hamburgo - São Leopoldo</v>
      </c>
      <c r="Q228" s="5" t="str">
        <f>_xlfn.XLOOKUP(A228,'[1]1° RAIZ'!$A:$A,'[1]1° RAIZ'!$AE:$AE)</f>
        <v>Porto Alegre</v>
      </c>
      <c r="R228" s="2">
        <v>9.1003890969461047E-5</v>
      </c>
      <c r="S228" s="2">
        <v>1.299484075803403E-2</v>
      </c>
      <c r="T228" s="2">
        <v>16</v>
      </c>
      <c r="U228" s="2">
        <v>0</v>
      </c>
      <c r="V228" s="2">
        <v>42453.2616561873</v>
      </c>
      <c r="W228" s="2">
        <v>4.0803830368737284</v>
      </c>
      <c r="X228" s="2">
        <v>0.31495335662728619</v>
      </c>
      <c r="Y228" s="2">
        <v>0.92808321780903369</v>
      </c>
      <c r="Z228" s="2">
        <v>1.180680408548757</v>
      </c>
      <c r="AA228" s="2">
        <v>0.40251041352791678</v>
      </c>
      <c r="AB228" s="1" t="str">
        <f t="shared" si="9"/>
        <v>Limite de expansão</v>
      </c>
      <c r="AC228" s="74" t="str">
        <f t="shared" si="11"/>
        <v>Validar</v>
      </c>
    </row>
    <row r="229" spans="1:29" x14ac:dyDescent="0.25">
      <c r="A229" s="1">
        <v>430080</v>
      </c>
      <c r="B229" s="1" t="s">
        <v>260</v>
      </c>
      <c r="C229" s="1" t="s">
        <v>57</v>
      </c>
      <c r="D229" s="1">
        <v>1</v>
      </c>
      <c r="E229" s="1">
        <f>COUNTIFS('Contratos assinados '!F:F,'Direcional Expansão'!B229,'Contratos assinados '!J:J, "Assinado por ambos")</f>
        <v>0</v>
      </c>
      <c r="F229" s="1">
        <f>COUNTIFS('Contratos assinados '!F:F,'Direcional Expansão'!B229,'Contratos assinados '!J:J,"Aquisição")</f>
        <v>0</v>
      </c>
      <c r="G229" s="1">
        <f>COUNTIFS('Contratos assinados '!F:F,'Direcional Expansão'!B229,'Contratos assinados '!J:J,"Ampliação")</f>
        <v>0</v>
      </c>
      <c r="H229" s="1">
        <f>COUNTIFS('Contratos assinados '!F:F,'Direcional Expansão'!B229,'Contratos assinados '!J:J,"Assinado por proprietário")</f>
        <v>0</v>
      </c>
      <c r="I229" s="1">
        <f t="shared" si="10"/>
        <v>0</v>
      </c>
      <c r="J229" s="3">
        <f>IF(D229=0, "-", COUNTIFS('Base Lojas'!B:B, A229, 'Base Lojas'!G:G, "&gt;500000")/D229)</f>
        <v>1</v>
      </c>
      <c r="K229" s="4">
        <v>1072971.81</v>
      </c>
      <c r="L229" s="2">
        <v>0.44845014500226871</v>
      </c>
      <c r="M229" s="13">
        <v>2392622.2835641452</v>
      </c>
      <c r="N229" s="2">
        <v>12980</v>
      </c>
      <c r="O229" s="5" t="str">
        <f>_xlfn.XLOOKUP(A229,Cidades!A:A,Cidades!D:D)</f>
        <v>Entre 10k e 20k</v>
      </c>
      <c r="P229" s="5" t="str">
        <f>_xlfn.XLOOKUP(A229,'[1]1° RAIZ'!$A:$A,'[1]1° RAIZ'!$AH:$AH)</f>
        <v>Caxias do Sul</v>
      </c>
      <c r="Q229" s="5" t="str">
        <f>_xlfn.XLOOKUP(A229,'[1]1° RAIZ'!$A:$A,'[1]1° RAIZ'!$AE:$AE)</f>
        <v>Caxias do Sul</v>
      </c>
      <c r="R229" s="2">
        <v>8.5252358976539706E-6</v>
      </c>
      <c r="S229" s="2">
        <v>5.9856504648128084E-3</v>
      </c>
      <c r="T229" s="2">
        <v>6</v>
      </c>
      <c r="U229" s="2">
        <v>0</v>
      </c>
      <c r="V229" s="2">
        <v>67130.259082213903</v>
      </c>
      <c r="W229" s="2">
        <v>4.756326216163103</v>
      </c>
      <c r="X229" s="2">
        <v>0.10563742450215</v>
      </c>
      <c r="Y229" s="2">
        <v>1.2973141772850689</v>
      </c>
      <c r="Z229" s="2">
        <v>1.461961064739121</v>
      </c>
      <c r="AA229" s="2">
        <v>0.39862577931788112</v>
      </c>
      <c r="AB229" s="1" t="str">
        <f t="shared" si="9"/>
        <v>Limite de expansão</v>
      </c>
      <c r="AC229" s="74" t="str">
        <f t="shared" si="11"/>
        <v>Validar</v>
      </c>
    </row>
    <row r="230" spans="1:29" x14ac:dyDescent="0.25">
      <c r="A230" s="1">
        <v>431036</v>
      </c>
      <c r="B230" s="1" t="s">
        <v>261</v>
      </c>
      <c r="C230" s="1" t="s">
        <v>57</v>
      </c>
      <c r="D230" s="1">
        <v>0</v>
      </c>
      <c r="E230" s="1">
        <f>COUNTIFS('Contratos assinados '!F:F,'Direcional Expansão'!B230,'Contratos assinados '!J:J, "Assinado por ambos")</f>
        <v>0</v>
      </c>
      <c r="F230" s="1">
        <f>COUNTIFS('Contratos assinados '!F:F,'Direcional Expansão'!B230,'Contratos assinados '!J:J,"Aquisição")</f>
        <v>0</v>
      </c>
      <c r="G230" s="1">
        <f>COUNTIFS('Contratos assinados '!F:F,'Direcional Expansão'!B230,'Contratos assinados '!J:J,"Ampliação")</f>
        <v>0</v>
      </c>
      <c r="H230" s="1">
        <f>COUNTIFS('Contratos assinados '!F:F,'Direcional Expansão'!B230,'Contratos assinados '!J:J,"Assinado por proprietário")</f>
        <v>0</v>
      </c>
      <c r="I230" s="1">
        <f t="shared" si="10"/>
        <v>0</v>
      </c>
      <c r="J230" s="3" t="str">
        <f>IF(D230=0, "-", COUNTIFS('Base Lojas'!B:B, A230, 'Base Lojas'!G:G, "&gt;500000")/D230)</f>
        <v>-</v>
      </c>
      <c r="K230" s="4" t="s">
        <v>35</v>
      </c>
      <c r="L230" s="2">
        <v>0</v>
      </c>
      <c r="M230" s="13">
        <v>575788.2918393017</v>
      </c>
      <c r="N230" s="2">
        <v>3080</v>
      </c>
      <c r="O230" s="5" t="str">
        <f>_xlfn.XLOOKUP(A230,Cidades!A:A,Cidades!D:D)</f>
        <v>Menor que 10k</v>
      </c>
      <c r="P230" s="5" t="str">
        <f>_xlfn.XLOOKUP(A230,'[1]1° RAIZ'!$A:$A,'[1]1° RAIZ'!$AH:$AH)</f>
        <v>Lajeado</v>
      </c>
      <c r="Q230" s="5" t="str">
        <f>_xlfn.XLOOKUP(A230,'[1]1° RAIZ'!$A:$A,'[1]1° RAIZ'!$AE:$AE)</f>
        <v>Santa Cruz do Sul - Lajeado</v>
      </c>
      <c r="R230" s="2">
        <v>1.386999880657713E-5</v>
      </c>
      <c r="S230" s="2">
        <v>4.0752105083947674E-3</v>
      </c>
      <c r="T230" s="2">
        <v>1</v>
      </c>
      <c r="U230" s="2">
        <v>0</v>
      </c>
      <c r="V230" s="2">
        <v>185456.07795186999</v>
      </c>
      <c r="W230" s="2">
        <v>4.1127397993203489</v>
      </c>
      <c r="X230" s="2">
        <v>-0.1162272201241893</v>
      </c>
      <c r="Y230" s="2">
        <v>1.597043810272788</v>
      </c>
      <c r="Z230" s="2">
        <v>1.8478645133362119</v>
      </c>
      <c r="AA230" s="2">
        <v>0.39133703976974987</v>
      </c>
      <c r="AB230" s="1" t="str">
        <f t="shared" si="9"/>
        <v>Mercado insuficiente</v>
      </c>
      <c r="AC230" s="74" t="str">
        <f t="shared" si="11"/>
        <v>Validar</v>
      </c>
    </row>
    <row r="231" spans="1:29" x14ac:dyDescent="0.25">
      <c r="A231" s="1">
        <v>430850</v>
      </c>
      <c r="B231" s="1" t="s">
        <v>262</v>
      </c>
      <c r="C231" s="1" t="s">
        <v>57</v>
      </c>
      <c r="D231" s="1">
        <v>4</v>
      </c>
      <c r="E231" s="1">
        <f>COUNTIFS('Contratos assinados '!F:F,'Direcional Expansão'!B231,'Contratos assinados '!J:J, "Assinado por ambos")</f>
        <v>0</v>
      </c>
      <c r="F231" s="1">
        <f>COUNTIFS('Contratos assinados '!F:F,'Direcional Expansão'!B231,'Contratos assinados '!J:J,"Aquisição")</f>
        <v>0</v>
      </c>
      <c r="G231" s="1">
        <f>COUNTIFS('Contratos assinados '!F:F,'Direcional Expansão'!B231,'Contratos assinados '!J:J,"Ampliação")</f>
        <v>0</v>
      </c>
      <c r="H231" s="1">
        <f>COUNTIFS('Contratos assinados '!F:F,'Direcional Expansão'!B231,'Contratos assinados '!J:J,"Assinado por proprietário")</f>
        <v>0</v>
      </c>
      <c r="I231" s="1">
        <f t="shared" si="10"/>
        <v>0</v>
      </c>
      <c r="J231" s="3">
        <f>IF(D231=0, "-", COUNTIFS('Base Lojas'!B:B, A231, 'Base Lojas'!G:G, "&gt;500000")/D231)</f>
        <v>0.75</v>
      </c>
      <c r="K231" s="4">
        <v>818140.31499999994</v>
      </c>
      <c r="L231" s="2">
        <v>0.53756120546697284</v>
      </c>
      <c r="M231" s="13">
        <v>6087792.8442718741</v>
      </c>
      <c r="N231" s="2">
        <v>32627</v>
      </c>
      <c r="O231" s="5" t="str">
        <f>_xlfn.XLOOKUP(A231,Cidades!A:A,Cidades!D:D)</f>
        <v>Entre 30k e 50k</v>
      </c>
      <c r="P231" s="5" t="str">
        <f>_xlfn.XLOOKUP(A231,'[1]1° RAIZ'!$A:$A,'[1]1° RAIZ'!$AH:$AH)</f>
        <v>Frederico Westphalen</v>
      </c>
      <c r="Q231" s="5" t="str">
        <f>_xlfn.XLOOKUP(A231,'[1]1° RAIZ'!$A:$A,'[1]1° RAIZ'!$AE:$AE)</f>
        <v>Passo Fundo</v>
      </c>
      <c r="R231" s="2">
        <v>9.5141669537757162E-5</v>
      </c>
      <c r="S231" s="2">
        <v>1.545348927281376E-2</v>
      </c>
      <c r="T231" s="2">
        <v>13</v>
      </c>
      <c r="U231" s="2">
        <v>0</v>
      </c>
      <c r="V231" s="2">
        <v>47518.797436738103</v>
      </c>
      <c r="W231" s="2">
        <v>4.1123057114193537</v>
      </c>
      <c r="X231" s="2">
        <v>0.21989779255193559</v>
      </c>
      <c r="Y231" s="2">
        <v>1.057805709682007</v>
      </c>
      <c r="Z231" s="2">
        <v>1.240255204082745</v>
      </c>
      <c r="AA231" s="2">
        <v>0.38750158870640272</v>
      </c>
      <c r="AB231" s="1" t="str">
        <f t="shared" si="9"/>
        <v>Limite de expansão</v>
      </c>
      <c r="AC231" s="74" t="str">
        <f t="shared" si="11"/>
        <v>Oportunidade</v>
      </c>
    </row>
    <row r="232" spans="1:29" x14ac:dyDescent="0.25">
      <c r="A232" s="1">
        <v>431046</v>
      </c>
      <c r="B232" s="1" t="s">
        <v>263</v>
      </c>
      <c r="C232" s="1" t="s">
        <v>57</v>
      </c>
      <c r="D232" s="1">
        <v>0</v>
      </c>
      <c r="E232" s="1">
        <f>COUNTIFS('Contratos assinados '!F:F,'Direcional Expansão'!B232,'Contratos assinados '!J:J, "Assinado por ambos")</f>
        <v>0</v>
      </c>
      <c r="F232" s="1">
        <f>COUNTIFS('Contratos assinados '!F:F,'Direcional Expansão'!B232,'Contratos assinados '!J:J,"Aquisição")</f>
        <v>0</v>
      </c>
      <c r="G232" s="1">
        <f>COUNTIFS('Contratos assinados '!F:F,'Direcional Expansão'!B232,'Contratos assinados '!J:J,"Ampliação")</f>
        <v>0</v>
      </c>
      <c r="H232" s="1">
        <f>COUNTIFS('Contratos assinados '!F:F,'Direcional Expansão'!B232,'Contratos assinados '!J:J,"Assinado por proprietário")</f>
        <v>0</v>
      </c>
      <c r="I232" s="1">
        <f t="shared" si="10"/>
        <v>0</v>
      </c>
      <c r="J232" s="3" t="str">
        <f>IF(D232=0, "-", COUNTIFS('Base Lojas'!B:B, A232, 'Base Lojas'!G:G, "&gt;500000")/D232)</f>
        <v>-</v>
      </c>
      <c r="K232" s="4" t="s">
        <v>35</v>
      </c>
      <c r="L232" s="2">
        <v>0</v>
      </c>
      <c r="M232" s="13">
        <v>393540.59543467721</v>
      </c>
      <c r="N232" s="2">
        <v>1720</v>
      </c>
      <c r="O232" s="5" t="str">
        <f>_xlfn.XLOOKUP(A232,Cidades!A:A,Cidades!D:D)</f>
        <v>Menor que 10k</v>
      </c>
      <c r="P232" s="5" t="str">
        <f>_xlfn.XLOOKUP(A232,'[1]1° RAIZ'!$A:$A,'[1]1° RAIZ'!$AH:$AH)</f>
        <v>Erechim</v>
      </c>
      <c r="Q232" s="5" t="str">
        <f>_xlfn.XLOOKUP(A232,'[1]1° RAIZ'!$A:$A,'[1]1° RAIZ'!$AE:$AE)</f>
        <v>Passo Fundo</v>
      </c>
      <c r="R232" s="2">
        <v>-9.3729829557885895E-5</v>
      </c>
      <c r="S232" s="2">
        <v>-3.2671048167336458E-3</v>
      </c>
      <c r="T232" s="2">
        <v>1</v>
      </c>
      <c r="U232" s="2">
        <v>0</v>
      </c>
      <c r="V232" s="2">
        <v>114396.013966164</v>
      </c>
      <c r="W232" s="2">
        <v>6.0884656564171866</v>
      </c>
      <c r="X232" s="2">
        <v>9.0690426050060544E-2</v>
      </c>
      <c r="Y232" s="2">
        <v>1.6614947030600371</v>
      </c>
      <c r="Z232" s="2">
        <v>0.95640138725259882</v>
      </c>
      <c r="AA232" s="2">
        <v>0.38696355216119771</v>
      </c>
      <c r="AB232" s="1" t="str">
        <f t="shared" si="9"/>
        <v>Mercado insuficiente</v>
      </c>
      <c r="AC232" s="74" t="str">
        <f t="shared" si="11"/>
        <v>Validar</v>
      </c>
    </row>
    <row r="233" spans="1:29" x14ac:dyDescent="0.25">
      <c r="A233" s="1">
        <v>432220</v>
      </c>
      <c r="B233" s="1" t="s">
        <v>264</v>
      </c>
      <c r="C233" s="1" t="s">
        <v>57</v>
      </c>
      <c r="D233" s="1">
        <v>2</v>
      </c>
      <c r="E233" s="1">
        <f>COUNTIFS('Contratos assinados '!F:F,'Direcional Expansão'!B233,'Contratos assinados '!J:J, "Assinado por ambos")</f>
        <v>0</v>
      </c>
      <c r="F233" s="1">
        <f>COUNTIFS('Contratos assinados '!F:F,'Direcional Expansão'!B233,'Contratos assinados '!J:J,"Aquisição")</f>
        <v>0</v>
      </c>
      <c r="G233" s="1">
        <f>COUNTIFS('Contratos assinados '!F:F,'Direcional Expansão'!B233,'Contratos assinados '!J:J,"Ampliação")</f>
        <v>0</v>
      </c>
      <c r="H233" s="1">
        <f>COUNTIFS('Contratos assinados '!F:F,'Direcional Expansão'!B233,'Contratos assinados '!J:J,"Assinado por proprietário")</f>
        <v>0</v>
      </c>
      <c r="I233" s="1">
        <f t="shared" si="10"/>
        <v>0</v>
      </c>
      <c r="J233" s="3">
        <f>IF(D233=0, "-", COUNTIFS('Base Lojas'!B:B, A233, 'Base Lojas'!G:G, "&gt;500000")/D233)</f>
        <v>1</v>
      </c>
      <c r="K233" s="4">
        <v>786124.23499999999</v>
      </c>
      <c r="L233" s="2">
        <v>0.45141331985635602</v>
      </c>
      <c r="M233" s="13">
        <v>3482946.5610370212</v>
      </c>
      <c r="N233" s="2">
        <v>20005</v>
      </c>
      <c r="O233" s="5" t="str">
        <f>_xlfn.XLOOKUP(A233,Cidades!A:A,Cidades!D:D)</f>
        <v>Entre 20k e 30k</v>
      </c>
      <c r="P233" s="5" t="str">
        <f>_xlfn.XLOOKUP(A233,'[1]1° RAIZ'!$A:$A,'[1]1° RAIZ'!$AH:$AH)</f>
        <v>Cruz Alta</v>
      </c>
      <c r="Q233" s="5" t="str">
        <f>_xlfn.XLOOKUP(A233,'[1]1° RAIZ'!$A:$A,'[1]1° RAIZ'!$AE:$AE)</f>
        <v>Passo Fundo</v>
      </c>
      <c r="R233" s="2">
        <v>-8.27148120018506E-5</v>
      </c>
      <c r="S233" s="2">
        <v>-2.7637186871025681E-3</v>
      </c>
      <c r="T233" s="2">
        <v>7</v>
      </c>
      <c r="U233" s="2">
        <v>0</v>
      </c>
      <c r="V233" s="2">
        <v>113698.38962719899</v>
      </c>
      <c r="W233" s="2">
        <v>3.357044673386357</v>
      </c>
      <c r="X233" s="2">
        <v>-2.5436509815717111E-2</v>
      </c>
      <c r="Y233" s="2">
        <v>0.83187882714681149</v>
      </c>
      <c r="Z233" s="2">
        <v>2.4261387481964931</v>
      </c>
      <c r="AA233" s="2">
        <v>0.38588353628042171</v>
      </c>
      <c r="AB233" s="1" t="str">
        <f t="shared" si="9"/>
        <v>Limite de expansão</v>
      </c>
      <c r="AC233" s="74" t="str">
        <f t="shared" si="11"/>
        <v>Validar</v>
      </c>
    </row>
    <row r="234" spans="1:29" x14ac:dyDescent="0.25">
      <c r="A234" s="1">
        <v>430222</v>
      </c>
      <c r="B234" s="1" t="s">
        <v>265</v>
      </c>
      <c r="C234" s="1" t="s">
        <v>57</v>
      </c>
      <c r="D234" s="1">
        <v>0</v>
      </c>
      <c r="E234" s="1">
        <f>COUNTIFS('Contratos assinados '!F:F,'Direcional Expansão'!B234,'Contratos assinados '!J:J, "Assinado por ambos")</f>
        <v>0</v>
      </c>
      <c r="F234" s="1">
        <f>COUNTIFS('Contratos assinados '!F:F,'Direcional Expansão'!B234,'Contratos assinados '!J:J,"Aquisição")</f>
        <v>0</v>
      </c>
      <c r="G234" s="1">
        <f>COUNTIFS('Contratos assinados '!F:F,'Direcional Expansão'!B234,'Contratos assinados '!J:J,"Ampliação")</f>
        <v>0</v>
      </c>
      <c r="H234" s="1">
        <f>COUNTIFS('Contratos assinados '!F:F,'Direcional Expansão'!B234,'Contratos assinados '!J:J,"Assinado por proprietário")</f>
        <v>0</v>
      </c>
      <c r="I234" s="1">
        <f t="shared" si="10"/>
        <v>0</v>
      </c>
      <c r="J234" s="3" t="str">
        <f>IF(D234=0, "-", COUNTIFS('Base Lojas'!B:B, A234, 'Base Lojas'!G:G, "&gt;500000")/D234)</f>
        <v>-</v>
      </c>
      <c r="K234" s="4" t="s">
        <v>35</v>
      </c>
      <c r="L234" s="2">
        <v>0</v>
      </c>
      <c r="M234" s="13">
        <v>327557.91201774532</v>
      </c>
      <c r="N234" s="2">
        <v>2229</v>
      </c>
      <c r="O234" s="5" t="str">
        <f>_xlfn.XLOOKUP(A234,Cidades!A:A,Cidades!D:D)</f>
        <v>Menor que 10k</v>
      </c>
      <c r="P234" s="5" t="str">
        <f>_xlfn.XLOOKUP(A234,'[1]1° RAIZ'!$A:$A,'[1]1° RAIZ'!$AH:$AH)</f>
        <v>Cruz Alta</v>
      </c>
      <c r="Q234" s="5" t="str">
        <f>_xlfn.XLOOKUP(A234,'[1]1° RAIZ'!$A:$A,'[1]1° RAIZ'!$AE:$AE)</f>
        <v>Passo Fundo</v>
      </c>
      <c r="R234" s="2">
        <v>-6.9644608737999826E-5</v>
      </c>
      <c r="S234" s="2">
        <v>-1.592872511615107E-3</v>
      </c>
      <c r="T234" s="2">
        <v>1</v>
      </c>
      <c r="U234" s="2">
        <v>0</v>
      </c>
      <c r="V234" s="2">
        <v>232467.86627095501</v>
      </c>
      <c r="W234" s="2">
        <v>2.8552876696338472</v>
      </c>
      <c r="X234" s="2">
        <v>-0.28008515078001578</v>
      </c>
      <c r="Y234" s="2">
        <v>1.25863153151205</v>
      </c>
      <c r="Z234" s="2">
        <v>2.7694310995874791</v>
      </c>
      <c r="AA234" s="2">
        <v>0.37805172321876618</v>
      </c>
      <c r="AB234" s="1" t="str">
        <f t="shared" si="9"/>
        <v>Mercado insuficiente</v>
      </c>
      <c r="AC234" s="74" t="str">
        <f t="shared" si="11"/>
        <v>Validar</v>
      </c>
    </row>
    <row r="235" spans="1:29" x14ac:dyDescent="0.25">
      <c r="A235" s="1">
        <v>430470</v>
      </c>
      <c r="B235" s="1" t="s">
        <v>266</v>
      </c>
      <c r="C235" s="1" t="s">
        <v>57</v>
      </c>
      <c r="D235" s="1">
        <v>7</v>
      </c>
      <c r="E235" s="1">
        <f>COUNTIFS('Contratos assinados '!F:F,'Direcional Expansão'!B235,'Contratos assinados '!J:J, "Assinado por ambos")</f>
        <v>0</v>
      </c>
      <c r="F235" s="1">
        <f>COUNTIFS('Contratos assinados '!F:F,'Direcional Expansão'!B235,'Contratos assinados '!J:J,"Aquisição")</f>
        <v>0</v>
      </c>
      <c r="G235" s="1">
        <f>COUNTIFS('Contratos assinados '!F:F,'Direcional Expansão'!B235,'Contratos assinados '!J:J,"Ampliação")</f>
        <v>0</v>
      </c>
      <c r="H235" s="1">
        <f>COUNTIFS('Contratos assinados '!F:F,'Direcional Expansão'!B235,'Contratos assinados '!J:J,"Assinado por proprietário")</f>
        <v>0</v>
      </c>
      <c r="I235" s="1">
        <f t="shared" si="10"/>
        <v>0</v>
      </c>
      <c r="J235" s="3">
        <f>IF(D235=0, "-", COUNTIFS('Base Lojas'!B:B, A235, 'Base Lojas'!G:G, "&gt;500000")/D235)</f>
        <v>0.5714285714285714</v>
      </c>
      <c r="K235" s="4">
        <v>512261.20571428578</v>
      </c>
      <c r="L235" s="2">
        <v>0.30853625323635853</v>
      </c>
      <c r="M235" s="13">
        <v>11622065.16215463</v>
      </c>
      <c r="N235" s="2">
        <v>61804</v>
      </c>
      <c r="O235" s="5" t="str">
        <f>_xlfn.XLOOKUP(A235,Cidades!A:A,Cidades!D:D)</f>
        <v>Entre 50k e 100k</v>
      </c>
      <c r="P235" s="5" t="str">
        <f>_xlfn.XLOOKUP(A235,'[1]1° RAIZ'!$A:$A,'[1]1° RAIZ'!$AH:$AH)</f>
        <v>Carazinho</v>
      </c>
      <c r="Q235" s="5" t="str">
        <f>_xlfn.XLOOKUP(A235,'[1]1° RAIZ'!$A:$A,'[1]1° RAIZ'!$AE:$AE)</f>
        <v>Passo Fundo</v>
      </c>
      <c r="R235" s="2">
        <v>3.1852095737912043E-5</v>
      </c>
      <c r="S235" s="2">
        <v>7.7984391750931534E-3</v>
      </c>
      <c r="T235" s="2">
        <v>16</v>
      </c>
      <c r="U235" s="2">
        <v>0</v>
      </c>
      <c r="V235" s="2">
        <v>67722.150068078103</v>
      </c>
      <c r="W235" s="2">
        <v>4.0428802112181357</v>
      </c>
      <c r="X235" s="2">
        <v>0.36486951385225252</v>
      </c>
      <c r="Y235" s="2">
        <v>0.71279247343890528</v>
      </c>
      <c r="Z235" s="2">
        <v>0.97561240156243123</v>
      </c>
      <c r="AA235" s="2">
        <v>0.36936863961631922</v>
      </c>
      <c r="AB235" s="1" t="str">
        <f t="shared" si="9"/>
        <v>Limite de expansão</v>
      </c>
      <c r="AC235" s="74" t="str">
        <f t="shared" si="11"/>
        <v>Oportunidade</v>
      </c>
    </row>
    <row r="236" spans="1:29" x14ac:dyDescent="0.25">
      <c r="A236" s="1">
        <v>432240</v>
      </c>
      <c r="B236" s="1" t="s">
        <v>267</v>
      </c>
      <c r="C236" s="1" t="s">
        <v>57</v>
      </c>
      <c r="D236" s="1">
        <v>12</v>
      </c>
      <c r="E236" s="1">
        <f>COUNTIFS('Contratos assinados '!F:F,'Direcional Expansão'!B236,'Contratos assinados '!J:J, "Assinado por ambos")</f>
        <v>0</v>
      </c>
      <c r="F236" s="1">
        <f>COUNTIFS('Contratos assinados '!F:F,'Direcional Expansão'!B236,'Contratos assinados '!J:J,"Aquisição")</f>
        <v>0</v>
      </c>
      <c r="G236" s="1">
        <f>COUNTIFS('Contratos assinados '!F:F,'Direcional Expansão'!B236,'Contratos assinados '!J:J,"Ampliação")</f>
        <v>1</v>
      </c>
      <c r="H236" s="1">
        <f>COUNTIFS('Contratos assinados '!F:F,'Direcional Expansão'!B236,'Contratos assinados '!J:J,"Assinado por proprietário")</f>
        <v>0</v>
      </c>
      <c r="I236" s="1">
        <f t="shared" si="10"/>
        <v>1</v>
      </c>
      <c r="J236" s="3">
        <f>IF(D236=0, "-", COUNTIFS('Base Lojas'!B:B, A236, 'Base Lojas'!G:G, "&gt;500000")/D236)</f>
        <v>0.75</v>
      </c>
      <c r="K236" s="4">
        <v>561563.01500000001</v>
      </c>
      <c r="L236" s="2">
        <v>0.35851691658518542</v>
      </c>
      <c r="M236" s="13">
        <v>18796201.42944869</v>
      </c>
      <c r="N236" s="2">
        <v>117210</v>
      </c>
      <c r="O236" s="5" t="str">
        <f>_xlfn.XLOOKUP(A236,Cidades!A:A,Cidades!D:D)</f>
        <v>Entre 100k e 150k</v>
      </c>
      <c r="P236" s="5" t="str">
        <f>_xlfn.XLOOKUP(A236,'[1]1° RAIZ'!$A:$A,'[1]1° RAIZ'!$AH:$AH)</f>
        <v>Uruguaiana</v>
      </c>
      <c r="Q236" s="5" t="str">
        <f>_xlfn.XLOOKUP(A236,'[1]1° RAIZ'!$A:$A,'[1]1° RAIZ'!$AE:$AE)</f>
        <v>Uruguaiana</v>
      </c>
      <c r="R236" s="2">
        <v>-5.2472874199810403E-5</v>
      </c>
      <c r="S236" s="2">
        <v>4.7161647622884217E-4</v>
      </c>
      <c r="T236" s="2">
        <v>23</v>
      </c>
      <c r="U236" s="2">
        <v>0</v>
      </c>
      <c r="V236" s="2">
        <v>34420.662096098902</v>
      </c>
      <c r="W236" s="2">
        <v>3.7170361852920091</v>
      </c>
      <c r="X236" s="2">
        <v>0.64526242499474129</v>
      </c>
      <c r="Y236" s="2">
        <v>-5.9077396924164969E-3</v>
      </c>
      <c r="Z236" s="2">
        <v>0.82961514057775509</v>
      </c>
      <c r="AA236" s="2">
        <v>0.36866562189367469</v>
      </c>
      <c r="AB236" s="1" t="str">
        <f t="shared" si="9"/>
        <v>Limite de expansão</v>
      </c>
      <c r="AC236" s="74" t="str">
        <f t="shared" si="11"/>
        <v>Oportunidade</v>
      </c>
    </row>
    <row r="237" spans="1:29" x14ac:dyDescent="0.25">
      <c r="A237" s="1">
        <v>431645</v>
      </c>
      <c r="B237" s="1" t="s">
        <v>268</v>
      </c>
      <c r="C237" s="1" t="s">
        <v>57</v>
      </c>
      <c r="D237" s="1">
        <v>1</v>
      </c>
      <c r="E237" s="1">
        <f>COUNTIFS('Contratos assinados '!F:F,'Direcional Expansão'!B237,'Contratos assinados '!J:J, "Assinado por ambos")</f>
        <v>0</v>
      </c>
      <c r="F237" s="1">
        <f>COUNTIFS('Contratos assinados '!F:F,'Direcional Expansão'!B237,'Contratos assinados '!J:J,"Aquisição")</f>
        <v>0</v>
      </c>
      <c r="G237" s="1">
        <f>COUNTIFS('Contratos assinados '!F:F,'Direcional Expansão'!B237,'Contratos assinados '!J:J,"Ampliação")</f>
        <v>0</v>
      </c>
      <c r="H237" s="1">
        <f>COUNTIFS('Contratos assinados '!F:F,'Direcional Expansão'!B237,'Contratos assinados '!J:J,"Assinado por proprietário")</f>
        <v>0</v>
      </c>
      <c r="I237" s="1">
        <f t="shared" si="10"/>
        <v>0</v>
      </c>
      <c r="J237" s="3">
        <f>IF(D237=0, "-", COUNTIFS('Base Lojas'!B:B, A237, 'Base Lojas'!G:G, "&gt;500000")/D237)</f>
        <v>1</v>
      </c>
      <c r="K237" s="4">
        <v>818217.65</v>
      </c>
      <c r="L237" s="2">
        <v>0.46415916554749082</v>
      </c>
      <c r="M237" s="13">
        <v>1762795.417461779</v>
      </c>
      <c r="N237" s="2">
        <v>10203</v>
      </c>
      <c r="O237" s="5" t="str">
        <f>_xlfn.XLOOKUP(A237,Cidades!A:A,Cidades!D:D)</f>
        <v>Entre 10k e 20k</v>
      </c>
      <c r="P237" s="5" t="str">
        <f>_xlfn.XLOOKUP(A237,'[1]1° RAIZ'!$A:$A,'[1]1° RAIZ'!$AH:$AH)</f>
        <v>Cruz Alta</v>
      </c>
      <c r="Q237" s="5" t="str">
        <f>_xlfn.XLOOKUP(A237,'[1]1° RAIZ'!$A:$A,'[1]1° RAIZ'!$AE:$AE)</f>
        <v>Passo Fundo</v>
      </c>
      <c r="R237" s="2">
        <v>-1.163748671313303E-4</v>
      </c>
      <c r="S237" s="2">
        <v>-3.891438676148828E-3</v>
      </c>
      <c r="T237" s="2">
        <v>6</v>
      </c>
      <c r="U237" s="2">
        <v>0</v>
      </c>
      <c r="V237" s="2">
        <v>131893.49230641199</v>
      </c>
      <c r="W237" s="2">
        <v>2.89487722288911</v>
      </c>
      <c r="X237" s="2">
        <v>-0.14505555542494011</v>
      </c>
      <c r="Y237" s="2">
        <v>0.75537491205093743</v>
      </c>
      <c r="Z237" s="2">
        <v>2.8139460058637829</v>
      </c>
      <c r="AA237" s="2">
        <v>0.36820172007739471</v>
      </c>
      <c r="AB237" s="1" t="str">
        <f t="shared" si="9"/>
        <v>Mercado insuficiente</v>
      </c>
      <c r="AC237" s="74" t="str">
        <f t="shared" si="11"/>
        <v>Validar</v>
      </c>
    </row>
    <row r="238" spans="1:29" x14ac:dyDescent="0.25">
      <c r="A238" s="1">
        <v>432260</v>
      </c>
      <c r="B238" s="1" t="s">
        <v>269</v>
      </c>
      <c r="C238" s="1" t="s">
        <v>57</v>
      </c>
      <c r="D238" s="1">
        <v>7</v>
      </c>
      <c r="E238" s="1">
        <f>COUNTIFS('Contratos assinados '!F:F,'Direcional Expansão'!B238,'Contratos assinados '!J:J, "Assinado por ambos")</f>
        <v>0</v>
      </c>
      <c r="F238" s="1">
        <f>COUNTIFS('Contratos assinados '!F:F,'Direcional Expansão'!B238,'Contratos assinados '!J:J,"Aquisição")</f>
        <v>0</v>
      </c>
      <c r="G238" s="1">
        <f>COUNTIFS('Contratos assinados '!F:F,'Direcional Expansão'!B238,'Contratos assinados '!J:J,"Ampliação")</f>
        <v>0</v>
      </c>
      <c r="H238" s="1">
        <f>COUNTIFS('Contratos assinados '!F:F,'Direcional Expansão'!B238,'Contratos assinados '!J:J,"Assinado por proprietário")</f>
        <v>0</v>
      </c>
      <c r="I238" s="1">
        <f t="shared" si="10"/>
        <v>0</v>
      </c>
      <c r="J238" s="3">
        <f>IF(D238=0, "-", COUNTIFS('Base Lojas'!B:B, A238, 'Base Lojas'!G:G, "&gt;500000")/D238)</f>
        <v>0.8571428571428571</v>
      </c>
      <c r="K238" s="4">
        <v>695413.44571428571</v>
      </c>
      <c r="L238" s="2">
        <v>0.37558022300228933</v>
      </c>
      <c r="M238" s="13">
        <v>12960996.937185191</v>
      </c>
      <c r="N238" s="2">
        <v>68653</v>
      </c>
      <c r="O238" s="5" t="str">
        <f>_xlfn.XLOOKUP(A238,Cidades!A:A,Cidades!D:D)</f>
        <v>Entre 50k e 100k</v>
      </c>
      <c r="P238" s="5" t="str">
        <f>_xlfn.XLOOKUP(A238,'[1]1° RAIZ'!$A:$A,'[1]1° RAIZ'!$AH:$AH)</f>
        <v>Santa Cruz do Sul</v>
      </c>
      <c r="Q238" s="5" t="str">
        <f>_xlfn.XLOOKUP(A238,'[1]1° RAIZ'!$A:$A,'[1]1° RAIZ'!$AE:$AE)</f>
        <v>Santa Cruz do Sul - Lajeado</v>
      </c>
      <c r="R238" s="2">
        <v>3.078242898567396E-5</v>
      </c>
      <c r="S238" s="2">
        <v>7.3163796134723116E-3</v>
      </c>
      <c r="T238" s="2">
        <v>28</v>
      </c>
      <c r="U238" s="2">
        <v>0</v>
      </c>
      <c r="V238" s="2">
        <v>59002.621946394902</v>
      </c>
      <c r="W238" s="2">
        <v>3.5062455325277342</v>
      </c>
      <c r="X238" s="2">
        <v>0.44256174029506712</v>
      </c>
      <c r="Y238" s="2">
        <v>0.39597733859558099</v>
      </c>
      <c r="Z238" s="2">
        <v>1.066285131443963</v>
      </c>
      <c r="AA238" s="2">
        <v>0.36720558637686201</v>
      </c>
      <c r="AB238" s="1" t="str">
        <f t="shared" si="9"/>
        <v>Limite de expansão</v>
      </c>
      <c r="AC238" s="74" t="str">
        <f t="shared" si="11"/>
        <v>Validar</v>
      </c>
    </row>
    <row r="239" spans="1:29" x14ac:dyDescent="0.25">
      <c r="A239" s="1">
        <v>430780</v>
      </c>
      <c r="B239" s="1" t="s">
        <v>270</v>
      </c>
      <c r="C239" s="1" t="s">
        <v>57</v>
      </c>
      <c r="D239" s="1">
        <v>2</v>
      </c>
      <c r="E239" s="1">
        <f>COUNTIFS('Contratos assinados '!F:F,'Direcional Expansão'!B239,'Contratos assinados '!J:J, "Assinado por ambos")</f>
        <v>0</v>
      </c>
      <c r="F239" s="1">
        <f>COUNTIFS('Contratos assinados '!F:F,'Direcional Expansão'!B239,'Contratos assinados '!J:J,"Aquisição")</f>
        <v>0</v>
      </c>
      <c r="G239" s="1">
        <f>COUNTIFS('Contratos assinados '!F:F,'Direcional Expansão'!B239,'Contratos assinados '!J:J,"Ampliação")</f>
        <v>0</v>
      </c>
      <c r="H239" s="1">
        <f>COUNTIFS('Contratos assinados '!F:F,'Direcional Expansão'!B239,'Contratos assinados '!J:J,"Assinado por proprietário")</f>
        <v>0</v>
      </c>
      <c r="I239" s="1">
        <f t="shared" si="10"/>
        <v>0</v>
      </c>
      <c r="J239" s="3">
        <f>IF(D239=0, "-", COUNTIFS('Base Lojas'!B:B, A239, 'Base Lojas'!G:G, "&gt;500000")/D239)</f>
        <v>1</v>
      </c>
      <c r="K239" s="4">
        <v>878260.2350000001</v>
      </c>
      <c r="L239" s="2">
        <v>0.27777235182252691</v>
      </c>
      <c r="M239" s="13">
        <v>6323597.2135998216</v>
      </c>
      <c r="N239" s="2">
        <v>32183</v>
      </c>
      <c r="O239" s="5" t="str">
        <f>_xlfn.XLOOKUP(A239,Cidades!A:A,Cidades!D:D)</f>
        <v>Entre 30k e 50k</v>
      </c>
      <c r="P239" s="5" t="str">
        <f>_xlfn.XLOOKUP(A239,'[1]1° RAIZ'!$A:$A,'[1]1° RAIZ'!$AH:$AH)</f>
        <v>Lajeado</v>
      </c>
      <c r="Q239" s="5" t="str">
        <f>_xlfn.XLOOKUP(A239,'[1]1° RAIZ'!$A:$A,'[1]1° RAIZ'!$AE:$AE)</f>
        <v>Santa Cruz do Sul - Lajeado</v>
      </c>
      <c r="R239" s="2">
        <v>3.816783867116591E-5</v>
      </c>
      <c r="S239" s="2">
        <v>6.5505601589108684E-3</v>
      </c>
      <c r="T239" s="2">
        <v>16</v>
      </c>
      <c r="U239" s="2">
        <v>0</v>
      </c>
      <c r="V239" s="2">
        <v>73063.9752768623</v>
      </c>
      <c r="W239" s="2">
        <v>4.5745881968144202</v>
      </c>
      <c r="X239" s="2">
        <v>0.2571272856315831</v>
      </c>
      <c r="Y239" s="2">
        <v>1.0406139280574249</v>
      </c>
      <c r="Z239" s="2">
        <v>0.94315620549869261</v>
      </c>
      <c r="AA239" s="2">
        <v>0.36696444806022871</v>
      </c>
      <c r="AB239" s="1" t="str">
        <f t="shared" si="9"/>
        <v>Limite de expansão</v>
      </c>
      <c r="AC239" s="74" t="str">
        <f t="shared" si="11"/>
        <v>Validar</v>
      </c>
    </row>
    <row r="240" spans="1:29" x14ac:dyDescent="0.25">
      <c r="A240" s="1">
        <v>432180</v>
      </c>
      <c r="B240" s="1" t="s">
        <v>271</v>
      </c>
      <c r="C240" s="1" t="s">
        <v>57</v>
      </c>
      <c r="D240" s="1">
        <v>4</v>
      </c>
      <c r="E240" s="1">
        <f>COUNTIFS('Contratos assinados '!F:F,'Direcional Expansão'!B240,'Contratos assinados '!J:J, "Assinado por ambos")</f>
        <v>0</v>
      </c>
      <c r="F240" s="1">
        <f>COUNTIFS('Contratos assinados '!F:F,'Direcional Expansão'!B240,'Contratos assinados '!J:J,"Aquisição")</f>
        <v>0</v>
      </c>
      <c r="G240" s="1">
        <f>COUNTIFS('Contratos assinados '!F:F,'Direcional Expansão'!B240,'Contratos assinados '!J:J,"Ampliação")</f>
        <v>0</v>
      </c>
      <c r="H240" s="1">
        <f>COUNTIFS('Contratos assinados '!F:F,'Direcional Expansão'!B240,'Contratos assinados '!J:J,"Assinado por proprietário")</f>
        <v>0</v>
      </c>
      <c r="I240" s="1">
        <f t="shared" si="10"/>
        <v>0</v>
      </c>
      <c r="J240" s="3">
        <f>IF(D240=0, "-", COUNTIFS('Base Lojas'!B:B, A240, 'Base Lojas'!G:G, "&gt;500000")/D240)</f>
        <v>1</v>
      </c>
      <c r="K240" s="4">
        <v>615627.32250000001</v>
      </c>
      <c r="L240" s="2">
        <v>0.52836319907789342</v>
      </c>
      <c r="M240" s="13">
        <v>4660637.4068019958</v>
      </c>
      <c r="N240" s="2">
        <v>24916</v>
      </c>
      <c r="O240" s="5" t="str">
        <f>_xlfn.XLOOKUP(A240,Cidades!A:A,Cidades!D:D)</f>
        <v>Entre 20k e 30k</v>
      </c>
      <c r="P240" s="5" t="str">
        <f>_xlfn.XLOOKUP(A240,'[1]1° RAIZ'!$A:$A,'[1]1° RAIZ'!$AH:$AH)</f>
        <v>Três de Maio</v>
      </c>
      <c r="Q240" s="5" t="str">
        <f>_xlfn.XLOOKUP(A240,'[1]1° RAIZ'!$A:$A,'[1]1° RAIZ'!$AE:$AE)</f>
        <v>Ijuí</v>
      </c>
      <c r="R240" s="2">
        <v>3.7716080768190878E-5</v>
      </c>
      <c r="S240" s="2">
        <v>8.2555758418476621E-3</v>
      </c>
      <c r="T240" s="2">
        <v>11</v>
      </c>
      <c r="U240" s="2">
        <v>0</v>
      </c>
      <c r="V240" s="2">
        <v>59822.110410274901</v>
      </c>
      <c r="W240" s="2">
        <v>3.9193996288209609</v>
      </c>
      <c r="X240" s="2">
        <v>0.1265475798435062</v>
      </c>
      <c r="Y240" s="2">
        <v>0.93829015055090148</v>
      </c>
      <c r="Z240" s="2">
        <v>1.5485822099340349</v>
      </c>
      <c r="AA240" s="2">
        <v>0.36574233300853848</v>
      </c>
      <c r="AB240" s="1" t="str">
        <f t="shared" si="9"/>
        <v>Limite de expansão</v>
      </c>
      <c r="AC240" s="74" t="str">
        <f t="shared" si="11"/>
        <v>Oportunidade</v>
      </c>
    </row>
    <row r="241" spans="1:29" x14ac:dyDescent="0.25">
      <c r="A241" s="1">
        <v>431330</v>
      </c>
      <c r="B241" s="1" t="s">
        <v>272</v>
      </c>
      <c r="C241" s="1" t="s">
        <v>57</v>
      </c>
      <c r="D241" s="1">
        <v>2</v>
      </c>
      <c r="E241" s="1">
        <f>COUNTIFS('Contratos assinados '!F:F,'Direcional Expansão'!B241,'Contratos assinados '!J:J, "Assinado por ambos")</f>
        <v>0</v>
      </c>
      <c r="F241" s="1">
        <f>COUNTIFS('Contratos assinados '!F:F,'Direcional Expansão'!B241,'Contratos assinados '!J:J,"Aquisição")</f>
        <v>0</v>
      </c>
      <c r="G241" s="1">
        <f>COUNTIFS('Contratos assinados '!F:F,'Direcional Expansão'!B241,'Contratos assinados '!J:J,"Ampliação")</f>
        <v>0</v>
      </c>
      <c r="H241" s="1">
        <f>COUNTIFS('Contratos assinados '!F:F,'Direcional Expansão'!B241,'Contratos assinados '!J:J,"Assinado por proprietário")</f>
        <v>0</v>
      </c>
      <c r="I241" s="1">
        <f t="shared" si="10"/>
        <v>0</v>
      </c>
      <c r="J241" s="3">
        <f>IF(D241=0, "-", COUNTIFS('Base Lojas'!B:B, A241, 'Base Lojas'!G:G, "&gt;500000")/D241)</f>
        <v>0.5</v>
      </c>
      <c r="K241" s="4">
        <v>620470.52</v>
      </c>
      <c r="L241" s="2">
        <v>0.25039908189482257</v>
      </c>
      <c r="M241" s="13">
        <v>4955852.9951848779</v>
      </c>
      <c r="N241" s="2">
        <v>25692</v>
      </c>
      <c r="O241" s="5" t="str">
        <f>_xlfn.XLOOKUP(A241,Cidades!A:A,Cidades!D:D)</f>
        <v>Entre 20k e 30k</v>
      </c>
      <c r="P241" s="5" t="str">
        <f>_xlfn.XLOOKUP(A241,'[1]1° RAIZ'!$A:$A,'[1]1° RAIZ'!$AH:$AH)</f>
        <v>Nova Prata - Guaporé</v>
      </c>
      <c r="Q241" s="5" t="str">
        <f>_xlfn.XLOOKUP(A241,'[1]1° RAIZ'!$A:$A,'[1]1° RAIZ'!$AE:$AE)</f>
        <v>Caxias do Sul</v>
      </c>
      <c r="R241" s="2">
        <v>9.1263316829266473E-5</v>
      </c>
      <c r="S241" s="2">
        <v>1.314732787775319E-2</v>
      </c>
      <c r="T241" s="2">
        <v>11</v>
      </c>
      <c r="U241" s="2">
        <v>0</v>
      </c>
      <c r="V241" s="2">
        <v>72718.123025198496</v>
      </c>
      <c r="W241" s="2">
        <v>4.8884672527242357</v>
      </c>
      <c r="X241" s="2">
        <v>0.22040853689772749</v>
      </c>
      <c r="Y241" s="2">
        <v>1.3225860681856101</v>
      </c>
      <c r="Z241" s="2">
        <v>0.70688742488828105</v>
      </c>
      <c r="AA241" s="2">
        <v>0.36494025138076958</v>
      </c>
      <c r="AB241" s="1" t="str">
        <f t="shared" si="9"/>
        <v>Limite de expansão</v>
      </c>
      <c r="AC241" s="74" t="str">
        <f t="shared" si="11"/>
        <v>Validar</v>
      </c>
    </row>
    <row r="242" spans="1:29" x14ac:dyDescent="0.25">
      <c r="A242" s="1">
        <v>421930</v>
      </c>
      <c r="B242" s="1" t="s">
        <v>273</v>
      </c>
      <c r="C242" s="1" t="s">
        <v>33</v>
      </c>
      <c r="D242" s="1">
        <v>3</v>
      </c>
      <c r="E242" s="1">
        <f>COUNTIFS('Contratos assinados '!F:F,'Direcional Expansão'!B242,'Contratos assinados '!J:J, "Assinado por ambos")</f>
        <v>0</v>
      </c>
      <c r="F242" s="1">
        <f>COUNTIFS('Contratos assinados '!F:F,'Direcional Expansão'!B242,'Contratos assinados '!J:J,"Aquisição")</f>
        <v>0</v>
      </c>
      <c r="G242" s="1">
        <f>COUNTIFS('Contratos assinados '!F:F,'Direcional Expansão'!B242,'Contratos assinados '!J:J,"Ampliação")</f>
        <v>0</v>
      </c>
      <c r="H242" s="1">
        <f>COUNTIFS('Contratos assinados '!F:F,'Direcional Expansão'!B242,'Contratos assinados '!J:J,"Assinado por proprietário")</f>
        <v>0</v>
      </c>
      <c r="I242" s="1">
        <f t="shared" si="10"/>
        <v>0</v>
      </c>
      <c r="J242" s="3">
        <f>IF(D242=0, "-", COUNTIFS('Base Lojas'!B:B, A242, 'Base Lojas'!G:G, "&gt;500000")/D242)</f>
        <v>1</v>
      </c>
      <c r="K242" s="4">
        <v>932793.28333333333</v>
      </c>
      <c r="L242" s="2">
        <v>0.24982320502614019</v>
      </c>
      <c r="M242" s="13">
        <v>11201440.833757591</v>
      </c>
      <c r="N242" s="2">
        <v>55466</v>
      </c>
      <c r="O242" s="5" t="str">
        <f>_xlfn.XLOOKUP(A242,Cidades!A:A,Cidades!D:D)</f>
        <v>Entre 50k e 100k</v>
      </c>
      <c r="P242" s="5" t="str">
        <f>_xlfn.XLOOKUP(A242,'[1]1° RAIZ'!$A:$A,'[1]1° RAIZ'!$AH:$AH)</f>
        <v>Videira</v>
      </c>
      <c r="Q242" s="5" t="str">
        <f>_xlfn.XLOOKUP(A242,'[1]1° RAIZ'!$A:$A,'[1]1° RAIZ'!$AE:$AE)</f>
        <v>Caçador</v>
      </c>
      <c r="R242" s="2">
        <v>1.2484331736013269E-4</v>
      </c>
      <c r="S242" s="2">
        <v>1.450802043481692E-2</v>
      </c>
      <c r="T242" s="2">
        <v>1</v>
      </c>
      <c r="U242" s="2">
        <v>0</v>
      </c>
      <c r="V242" s="2">
        <v>65728.277448977999</v>
      </c>
      <c r="W242" s="2">
        <v>4.6862947238161201</v>
      </c>
      <c r="X242" s="2">
        <v>0.30369073019575821</v>
      </c>
      <c r="Y242" s="2">
        <v>1.1828754365219081</v>
      </c>
      <c r="Z242" s="2">
        <v>0.54654334214050526</v>
      </c>
      <c r="AA242" s="2">
        <v>0.36199317757963262</v>
      </c>
      <c r="AB242" s="1" t="str">
        <f t="shared" si="9"/>
        <v>Limite de expansão</v>
      </c>
      <c r="AC242" s="74" t="str">
        <f t="shared" si="11"/>
        <v>Oportunidade</v>
      </c>
    </row>
    <row r="243" spans="1:29" x14ac:dyDescent="0.25">
      <c r="A243" s="1">
        <v>430467</v>
      </c>
      <c r="B243" s="1" t="s">
        <v>274</v>
      </c>
      <c r="C243" s="1" t="s">
        <v>57</v>
      </c>
      <c r="D243" s="1">
        <v>0</v>
      </c>
      <c r="E243" s="1">
        <f>COUNTIFS('Contratos assinados '!F:F,'Direcional Expansão'!B243,'Contratos assinados '!J:J, "Assinado por ambos")</f>
        <v>0</v>
      </c>
      <c r="F243" s="1">
        <f>COUNTIFS('Contratos assinados '!F:F,'Direcional Expansão'!B243,'Contratos assinados '!J:J,"Aquisição")</f>
        <v>0</v>
      </c>
      <c r="G243" s="1">
        <f>COUNTIFS('Contratos assinados '!F:F,'Direcional Expansão'!B243,'Contratos assinados '!J:J,"Ampliação")</f>
        <v>0</v>
      </c>
      <c r="H243" s="1">
        <f>COUNTIFS('Contratos assinados '!F:F,'Direcional Expansão'!B243,'Contratos assinados '!J:J,"Assinado por proprietário")</f>
        <v>0</v>
      </c>
      <c r="I243" s="1">
        <f t="shared" si="10"/>
        <v>0</v>
      </c>
      <c r="J243" s="3" t="str">
        <f>IF(D243=0, "-", COUNTIFS('Base Lojas'!B:B, A243, 'Base Lojas'!G:G, "&gt;500000")/D243)</f>
        <v>-</v>
      </c>
      <c r="K243" s="4" t="s">
        <v>35</v>
      </c>
      <c r="L243" s="2">
        <v>0</v>
      </c>
      <c r="M243" s="13">
        <v>607919.20162248332</v>
      </c>
      <c r="N243" s="2">
        <v>3991</v>
      </c>
      <c r="O243" s="5" t="str">
        <f>_xlfn.XLOOKUP(A243,Cidades!A:A,Cidades!D:D)</f>
        <v>Menor que 10k</v>
      </c>
      <c r="P243" s="5" t="str">
        <f>_xlfn.XLOOKUP(A243,'[1]1° RAIZ'!$A:$A,'[1]1° RAIZ'!$AH:$AH)</f>
        <v>Porto Alegre</v>
      </c>
      <c r="Q243" s="5" t="str">
        <f>_xlfn.XLOOKUP(A243,'[1]1° RAIZ'!$A:$A,'[1]1° RAIZ'!$AE:$AE)</f>
        <v>Porto Alegre</v>
      </c>
      <c r="R243" s="2">
        <v>1.9736888907704309E-5</v>
      </c>
      <c r="S243" s="2">
        <v>6.2914505248892194E-3</v>
      </c>
      <c r="T243" s="2">
        <v>5</v>
      </c>
      <c r="U243" s="2">
        <v>0</v>
      </c>
      <c r="V243" s="2">
        <v>106641.197893519</v>
      </c>
      <c r="W243" s="2">
        <v>5.7805311597844788</v>
      </c>
      <c r="X243" s="2">
        <v>0.10869601733559971</v>
      </c>
      <c r="Y243" s="2">
        <v>1.6733635719811251</v>
      </c>
      <c r="Z243" s="2">
        <v>0.57234772472276951</v>
      </c>
      <c r="AA243" s="2">
        <v>0.35249525953155619</v>
      </c>
      <c r="AB243" s="1" t="str">
        <f t="shared" si="9"/>
        <v>Mercado insuficiente</v>
      </c>
      <c r="AC243" s="74" t="str">
        <f t="shared" si="11"/>
        <v>Validar</v>
      </c>
    </row>
    <row r="244" spans="1:29" x14ac:dyDescent="0.25">
      <c r="A244" s="1">
        <v>431720</v>
      </c>
      <c r="B244" s="1" t="s">
        <v>275</v>
      </c>
      <c r="C244" s="1" t="s">
        <v>57</v>
      </c>
      <c r="D244" s="1">
        <v>6</v>
      </c>
      <c r="E244" s="1">
        <f>COUNTIFS('Contratos assinados '!F:F,'Direcional Expansão'!B244,'Contratos assinados '!J:J, "Assinado por ambos")</f>
        <v>0</v>
      </c>
      <c r="F244" s="1">
        <f>COUNTIFS('Contratos assinados '!F:F,'Direcional Expansão'!B244,'Contratos assinados '!J:J,"Aquisição")</f>
        <v>0</v>
      </c>
      <c r="G244" s="1">
        <f>COUNTIFS('Contratos assinados '!F:F,'Direcional Expansão'!B244,'Contratos assinados '!J:J,"Ampliação")</f>
        <v>0</v>
      </c>
      <c r="H244" s="1">
        <f>COUNTIFS('Contratos assinados '!F:F,'Direcional Expansão'!B244,'Contratos assinados '!J:J,"Assinado por proprietário")</f>
        <v>0</v>
      </c>
      <c r="I244" s="1">
        <f t="shared" si="10"/>
        <v>0</v>
      </c>
      <c r="J244" s="3">
        <f>IF(D244=0, "-", COUNTIFS('Base Lojas'!B:B, A244, 'Base Lojas'!G:G, "&gt;500000")/D244)</f>
        <v>0.5</v>
      </c>
      <c r="K244" s="4">
        <v>544794.98499999999</v>
      </c>
      <c r="L244" s="2">
        <v>0.22177017301417931</v>
      </c>
      <c r="M244" s="13">
        <v>14739447.89586742</v>
      </c>
      <c r="N244" s="2">
        <v>76963</v>
      </c>
      <c r="O244" s="5" t="str">
        <f>_xlfn.XLOOKUP(A244,Cidades!A:A,Cidades!D:D)</f>
        <v>Entre 50k e 100k</v>
      </c>
      <c r="P244" s="5" t="str">
        <f>_xlfn.XLOOKUP(A244,'[1]1° RAIZ'!$A:$A,'[1]1° RAIZ'!$AH:$AH)</f>
        <v>Santa Rosa</v>
      </c>
      <c r="Q244" s="5" t="str">
        <f>_xlfn.XLOOKUP(A244,'[1]1° RAIZ'!$A:$A,'[1]1° RAIZ'!$AE:$AE)</f>
        <v>Ijuí</v>
      </c>
      <c r="R244" s="2">
        <v>8.8935563695200504E-5</v>
      </c>
      <c r="S244" s="2">
        <v>1.3203301584691299E-2</v>
      </c>
      <c r="T244" s="2">
        <v>34</v>
      </c>
      <c r="U244" s="2">
        <v>0</v>
      </c>
      <c r="V244" s="2">
        <v>52612.570534452498</v>
      </c>
      <c r="W244" s="2">
        <v>3.9574978052609349</v>
      </c>
      <c r="X244" s="2">
        <v>0.58095506893925331</v>
      </c>
      <c r="Y244" s="2">
        <v>0.47562062417307382</v>
      </c>
      <c r="Z244" s="2">
        <v>0.31752543240187148</v>
      </c>
      <c r="AA244" s="2">
        <v>0.35212727917910408</v>
      </c>
      <c r="AB244" s="1" t="str">
        <f t="shared" si="9"/>
        <v>Limite de expansão</v>
      </c>
      <c r="AC244" s="74" t="str">
        <f t="shared" si="11"/>
        <v>Oportunidade</v>
      </c>
    </row>
    <row r="245" spans="1:29" x14ac:dyDescent="0.25">
      <c r="A245" s="1">
        <v>431370</v>
      </c>
      <c r="B245" s="1" t="s">
        <v>276</v>
      </c>
      <c r="C245" s="1" t="s">
        <v>57</v>
      </c>
      <c r="D245" s="1">
        <v>3</v>
      </c>
      <c r="E245" s="1">
        <f>COUNTIFS('Contratos assinados '!F:F,'Direcional Expansão'!B245,'Contratos assinados '!J:J, "Assinado por ambos")</f>
        <v>0</v>
      </c>
      <c r="F245" s="1">
        <f>COUNTIFS('Contratos assinados '!F:F,'Direcional Expansão'!B245,'Contratos assinados '!J:J,"Aquisição")</f>
        <v>0</v>
      </c>
      <c r="G245" s="1">
        <f>COUNTIFS('Contratos assinados '!F:F,'Direcional Expansão'!B245,'Contratos assinados '!J:J,"Ampliação")</f>
        <v>0</v>
      </c>
      <c r="H245" s="1">
        <f>COUNTIFS('Contratos assinados '!F:F,'Direcional Expansão'!B245,'Contratos assinados '!J:J,"Assinado por proprietário")</f>
        <v>0</v>
      </c>
      <c r="I245" s="1">
        <f t="shared" si="10"/>
        <v>0</v>
      </c>
      <c r="J245" s="3">
        <f>IF(D245=0, "-", COUNTIFS('Base Lojas'!B:B, A245, 'Base Lojas'!G:G, "&gt;500000")/D245)</f>
        <v>1</v>
      </c>
      <c r="K245" s="4">
        <v>954598.69000000006</v>
      </c>
      <c r="L245" s="2">
        <v>0.50448135075812484</v>
      </c>
      <c r="M245" s="13">
        <v>5676713.4517387869</v>
      </c>
      <c r="N245" s="2">
        <v>33216</v>
      </c>
      <c r="O245" s="5" t="str">
        <f>_xlfn.XLOOKUP(A245,Cidades!A:A,Cidades!D:D)</f>
        <v>Entre 30k e 50k</v>
      </c>
      <c r="P245" s="5" t="str">
        <f>_xlfn.XLOOKUP(A245,'[1]1° RAIZ'!$A:$A,'[1]1° RAIZ'!$AH:$AH)</f>
        <v>Palmeira das Missões</v>
      </c>
      <c r="Q245" s="5" t="str">
        <f>_xlfn.XLOOKUP(A245,'[1]1° RAIZ'!$A:$A,'[1]1° RAIZ'!$AE:$AE)</f>
        <v>Passo Fundo</v>
      </c>
      <c r="R245" s="2">
        <v>-2.545489696522241E-5</v>
      </c>
      <c r="S245" s="2">
        <v>3.5369380084011581E-3</v>
      </c>
      <c r="T245" s="2">
        <v>11</v>
      </c>
      <c r="U245" s="2">
        <v>0</v>
      </c>
      <c r="V245" s="2">
        <v>72457.288111967893</v>
      </c>
      <c r="W245" s="2">
        <v>3.4777934136103159</v>
      </c>
      <c r="X245" s="2">
        <v>0.1020033991704753</v>
      </c>
      <c r="Y245" s="2">
        <v>0.66377479147744101</v>
      </c>
      <c r="Z245" s="2">
        <v>1.810469272112829</v>
      </c>
      <c r="AA245" s="2">
        <v>0.34567388222201828</v>
      </c>
      <c r="AB245" s="1" t="str">
        <f t="shared" si="9"/>
        <v>Limite de expansão</v>
      </c>
      <c r="AC245" s="74" t="str">
        <f t="shared" si="11"/>
        <v>Oportunidade</v>
      </c>
    </row>
    <row r="246" spans="1:29" x14ac:dyDescent="0.25">
      <c r="A246" s="1">
        <v>432160</v>
      </c>
      <c r="B246" s="1" t="s">
        <v>277</v>
      </c>
      <c r="C246" s="1" t="s">
        <v>57</v>
      </c>
      <c r="D246" s="1">
        <v>7</v>
      </c>
      <c r="E246" s="1">
        <f>COUNTIFS('Contratos assinados '!F:F,'Direcional Expansão'!B246,'Contratos assinados '!J:J, "Assinado por ambos")</f>
        <v>1</v>
      </c>
      <c r="F246" s="1">
        <f>COUNTIFS('Contratos assinados '!F:F,'Direcional Expansão'!B246,'Contratos assinados '!J:J,"Aquisição")</f>
        <v>0</v>
      </c>
      <c r="G246" s="1">
        <f>COUNTIFS('Contratos assinados '!F:F,'Direcional Expansão'!B246,'Contratos assinados '!J:J,"Ampliação")</f>
        <v>0</v>
      </c>
      <c r="H246" s="1">
        <f>COUNTIFS('Contratos assinados '!F:F,'Direcional Expansão'!B246,'Contratos assinados '!J:J,"Assinado por proprietário")</f>
        <v>0</v>
      </c>
      <c r="I246" s="1">
        <f t="shared" si="10"/>
        <v>1</v>
      </c>
      <c r="J246" s="3">
        <f>IF(D246=0, "-", COUNTIFS('Base Lojas'!B:B, A246, 'Base Lojas'!G:G, "&gt;500000")/D246)</f>
        <v>1</v>
      </c>
      <c r="K246" s="4">
        <v>803968.48857142858</v>
      </c>
      <c r="L246" s="2">
        <v>0.52977537728737445</v>
      </c>
      <c r="M246" s="13">
        <v>10622953.918349501</v>
      </c>
      <c r="N246" s="2">
        <v>54387</v>
      </c>
      <c r="O246" s="5" t="str">
        <f>_xlfn.XLOOKUP(A246,Cidades!A:A,Cidades!D:D)</f>
        <v>Entre 50k e 100k</v>
      </c>
      <c r="P246" s="5" t="str">
        <f>_xlfn.XLOOKUP(A246,'[1]1° RAIZ'!$A:$A,'[1]1° RAIZ'!$AH:$AH)</f>
        <v>Tramandaí - Osório</v>
      </c>
      <c r="Q246" s="5" t="str">
        <f>_xlfn.XLOOKUP(A246,'[1]1° RAIZ'!$A:$A,'[1]1° RAIZ'!$AE:$AE)</f>
        <v>Porto Alegre</v>
      </c>
      <c r="R246" s="2">
        <v>2.0727565689572009E-4</v>
      </c>
      <c r="S246" s="2">
        <v>2.6454259461835768E-2</v>
      </c>
      <c r="T246" s="2">
        <v>28</v>
      </c>
      <c r="U246" s="2">
        <v>0</v>
      </c>
      <c r="V246" s="2">
        <v>24503.613502149499</v>
      </c>
      <c r="W246" s="2">
        <v>3.5221064720813571</v>
      </c>
      <c r="X246" s="2">
        <v>0.40988621039174777</v>
      </c>
      <c r="Y246" s="2">
        <v>0.71700623598376445</v>
      </c>
      <c r="Z246" s="2">
        <v>0.58815249404180281</v>
      </c>
      <c r="AA246" s="2">
        <v>0.34491309187380648</v>
      </c>
      <c r="AB246" s="1" t="str">
        <f t="shared" si="9"/>
        <v>Limite de expansão</v>
      </c>
      <c r="AC246" s="74" t="str">
        <f t="shared" si="11"/>
        <v>Validar</v>
      </c>
    </row>
    <row r="247" spans="1:29" x14ac:dyDescent="0.25">
      <c r="A247" s="1">
        <v>432163</v>
      </c>
      <c r="B247" s="1" t="s">
        <v>278</v>
      </c>
      <c r="C247" s="1" t="s">
        <v>57</v>
      </c>
      <c r="D247" s="1">
        <v>0</v>
      </c>
      <c r="E247" s="1">
        <f>COUNTIFS('Contratos assinados '!F:F,'Direcional Expansão'!B247,'Contratos assinados '!J:J, "Assinado por ambos")</f>
        <v>0</v>
      </c>
      <c r="F247" s="1">
        <f>COUNTIFS('Contratos assinados '!F:F,'Direcional Expansão'!B247,'Contratos assinados '!J:J,"Aquisição")</f>
        <v>0</v>
      </c>
      <c r="G247" s="1">
        <f>COUNTIFS('Contratos assinados '!F:F,'Direcional Expansão'!B247,'Contratos assinados '!J:J,"Ampliação")</f>
        <v>0</v>
      </c>
      <c r="H247" s="1">
        <f>COUNTIFS('Contratos assinados '!F:F,'Direcional Expansão'!B247,'Contratos assinados '!J:J,"Assinado por proprietário")</f>
        <v>0</v>
      </c>
      <c r="I247" s="1">
        <f t="shared" si="10"/>
        <v>0</v>
      </c>
      <c r="J247" s="3" t="str">
        <f>IF(D247=0, "-", COUNTIFS('Base Lojas'!B:B, A247, 'Base Lojas'!G:G, "&gt;500000")/D247)</f>
        <v>-</v>
      </c>
      <c r="K247" s="4" t="s">
        <v>35</v>
      </c>
      <c r="L247" s="2">
        <v>0</v>
      </c>
      <c r="M247" s="13">
        <v>487738.09597246029</v>
      </c>
      <c r="N247" s="2">
        <v>2591</v>
      </c>
      <c r="O247" s="5" t="str">
        <f>_xlfn.XLOOKUP(A247,Cidades!A:A,Cidades!D:D)</f>
        <v>Menor que 10k</v>
      </c>
      <c r="P247" s="5" t="str">
        <f>_xlfn.XLOOKUP(A247,'[1]1° RAIZ'!$A:$A,'[1]1° RAIZ'!$AH:$AH)</f>
        <v>Erechim</v>
      </c>
      <c r="Q247" s="5" t="str">
        <f>_xlfn.XLOOKUP(A247,'[1]1° RAIZ'!$A:$A,'[1]1° RAIZ'!$AE:$AE)</f>
        <v>Passo Fundo</v>
      </c>
      <c r="R247" s="2">
        <v>-7.4359036590326835E-5</v>
      </c>
      <c r="S247" s="2">
        <v>-4.0076736919480988E-4</v>
      </c>
      <c r="T247" s="2">
        <v>0</v>
      </c>
      <c r="U247" s="2">
        <v>0</v>
      </c>
      <c r="V247" s="2">
        <v>60302.626589352898</v>
      </c>
      <c r="W247" s="2">
        <v>7.1703913428212784</v>
      </c>
      <c r="X247" s="2">
        <v>0.21145729984323469</v>
      </c>
      <c r="Y247" s="2">
        <v>1.7258869792590099</v>
      </c>
      <c r="Z247" s="2">
        <v>4.5256549691327308E-2</v>
      </c>
      <c r="AA247" s="2">
        <v>0.34364482250195288</v>
      </c>
      <c r="AB247" s="1" t="str">
        <f t="shared" si="9"/>
        <v>Mercado insuficiente</v>
      </c>
      <c r="AC247" s="74" t="str">
        <f t="shared" si="11"/>
        <v>Validar</v>
      </c>
    </row>
    <row r="248" spans="1:29" x14ac:dyDescent="0.25">
      <c r="A248" s="1">
        <v>431350</v>
      </c>
      <c r="B248" s="1" t="s">
        <v>279</v>
      </c>
      <c r="C248" s="1" t="s">
        <v>57</v>
      </c>
      <c r="D248" s="1">
        <v>5</v>
      </c>
      <c r="E248" s="1">
        <f>COUNTIFS('Contratos assinados '!F:F,'Direcional Expansão'!B248,'Contratos assinados '!J:J, "Assinado por ambos")</f>
        <v>0</v>
      </c>
      <c r="F248" s="1">
        <f>COUNTIFS('Contratos assinados '!F:F,'Direcional Expansão'!B248,'Contratos assinados '!J:J,"Aquisição")</f>
        <v>0</v>
      </c>
      <c r="G248" s="1">
        <f>COUNTIFS('Contratos assinados '!F:F,'Direcional Expansão'!B248,'Contratos assinados '!J:J,"Ampliação")</f>
        <v>0</v>
      </c>
      <c r="H248" s="1">
        <f>COUNTIFS('Contratos assinados '!F:F,'Direcional Expansão'!B248,'Contratos assinados '!J:J,"Assinado por proprietário")</f>
        <v>0</v>
      </c>
      <c r="I248" s="1">
        <f t="shared" si="10"/>
        <v>0</v>
      </c>
      <c r="J248" s="3">
        <f>IF(D248=0, "-", COUNTIFS('Base Lojas'!B:B, A248, 'Base Lojas'!G:G, "&gt;500000")/D248)</f>
        <v>0.4</v>
      </c>
      <c r="K248" s="4">
        <v>583070.80799999996</v>
      </c>
      <c r="L248" s="2">
        <v>0.31026587956324769</v>
      </c>
      <c r="M248" s="13">
        <v>9396308.8822524063</v>
      </c>
      <c r="N248" s="2">
        <v>47400</v>
      </c>
      <c r="O248" s="5" t="str">
        <f>_xlfn.XLOOKUP(A248,Cidades!A:A,Cidades!D:D)</f>
        <v>Entre 30k e 50k</v>
      </c>
      <c r="P248" s="5" t="str">
        <f>_xlfn.XLOOKUP(A248,'[1]1° RAIZ'!$A:$A,'[1]1° RAIZ'!$AH:$AH)</f>
        <v>Tramandaí - Osório</v>
      </c>
      <c r="Q248" s="5" t="str">
        <f>_xlfn.XLOOKUP(A248,'[1]1° RAIZ'!$A:$A,'[1]1° RAIZ'!$AE:$AE)</f>
        <v>Porto Alegre</v>
      </c>
      <c r="R248" s="2">
        <v>1.133220713027083E-4</v>
      </c>
      <c r="S248" s="2">
        <v>1.5678105873277341E-2</v>
      </c>
      <c r="T248" s="2">
        <v>29</v>
      </c>
      <c r="U248" s="2">
        <v>0</v>
      </c>
      <c r="V248" s="2">
        <v>41597.804163057102</v>
      </c>
      <c r="W248" s="2">
        <v>4.3662434859508954</v>
      </c>
      <c r="X248" s="2">
        <v>0.43661673650159011</v>
      </c>
      <c r="Y248" s="2">
        <v>0.80371689222647913</v>
      </c>
      <c r="Z248" s="2">
        <v>0.36396621240908572</v>
      </c>
      <c r="AA248" s="2">
        <v>0.34318425714087641</v>
      </c>
      <c r="AB248" s="1" t="str">
        <f t="shared" si="9"/>
        <v>Limite de expansão</v>
      </c>
      <c r="AC248" s="74" t="str">
        <f t="shared" si="11"/>
        <v>Validar</v>
      </c>
    </row>
    <row r="249" spans="1:29" x14ac:dyDescent="0.25">
      <c r="A249" s="1">
        <v>430940</v>
      </c>
      <c r="B249" s="1" t="s">
        <v>280</v>
      </c>
      <c r="C249" s="1" t="s">
        <v>57</v>
      </c>
      <c r="D249" s="1">
        <v>3</v>
      </c>
      <c r="E249" s="1">
        <f>COUNTIFS('Contratos assinados '!F:F,'Direcional Expansão'!B249,'Contratos assinados '!J:J, "Assinado por ambos")</f>
        <v>0</v>
      </c>
      <c r="F249" s="1">
        <f>COUNTIFS('Contratos assinados '!F:F,'Direcional Expansão'!B249,'Contratos assinados '!J:J,"Aquisição")</f>
        <v>0</v>
      </c>
      <c r="G249" s="1">
        <f>COUNTIFS('Contratos assinados '!F:F,'Direcional Expansão'!B249,'Contratos assinados '!J:J,"Ampliação")</f>
        <v>0</v>
      </c>
      <c r="H249" s="1">
        <f>COUNTIFS('Contratos assinados '!F:F,'Direcional Expansão'!B249,'Contratos assinados '!J:J,"Assinado por proprietário")</f>
        <v>0</v>
      </c>
      <c r="I249" s="1">
        <f t="shared" si="10"/>
        <v>0</v>
      </c>
      <c r="J249" s="3">
        <f>IF(D249=0, "-", COUNTIFS('Base Lojas'!B:B, A249, 'Base Lojas'!G:G, "&gt;500000")/D249)</f>
        <v>0.66666666666666663</v>
      </c>
      <c r="K249" s="4">
        <v>606990.91333333321</v>
      </c>
      <c r="L249" s="2">
        <v>0.36951824255246918</v>
      </c>
      <c r="M249" s="13">
        <v>4927964.3879596367</v>
      </c>
      <c r="N249" s="2">
        <v>25268</v>
      </c>
      <c r="O249" s="5" t="str">
        <f>_xlfn.XLOOKUP(A249,Cidades!A:A,Cidades!D:D)</f>
        <v>Entre 20k e 30k</v>
      </c>
      <c r="P249" s="5" t="str">
        <f>_xlfn.XLOOKUP(A249,'[1]1° RAIZ'!$A:$A,'[1]1° RAIZ'!$AH:$AH)</f>
        <v>Nova Prata - Guaporé</v>
      </c>
      <c r="Q249" s="5" t="str">
        <f>_xlfn.XLOOKUP(A249,'[1]1° RAIZ'!$A:$A,'[1]1° RAIZ'!$AE:$AE)</f>
        <v>Caxias do Sul</v>
      </c>
      <c r="R249" s="2">
        <v>7.9033553680369904E-5</v>
      </c>
      <c r="S249" s="2">
        <v>1.141831830931528E-2</v>
      </c>
      <c r="T249" s="2">
        <v>7</v>
      </c>
      <c r="U249" s="2">
        <v>0</v>
      </c>
      <c r="V249" s="2">
        <v>49136.9444348045</v>
      </c>
      <c r="W249" s="2">
        <v>4.8303409049513766</v>
      </c>
      <c r="X249" s="2">
        <v>0.19084927121592599</v>
      </c>
      <c r="Y249" s="2">
        <v>1.186980365364722</v>
      </c>
      <c r="Z249" s="2">
        <v>0.76098448149210229</v>
      </c>
      <c r="AA249" s="2">
        <v>0.33900849025172569</v>
      </c>
      <c r="AB249" s="1" t="str">
        <f t="shared" si="9"/>
        <v>Limite de expansão</v>
      </c>
      <c r="AC249" s="74" t="str">
        <f t="shared" si="11"/>
        <v>Validar</v>
      </c>
    </row>
    <row r="250" spans="1:29" x14ac:dyDescent="0.25">
      <c r="A250" s="1">
        <v>430640</v>
      </c>
      <c r="B250" s="1" t="s">
        <v>281</v>
      </c>
      <c r="C250" s="1" t="s">
        <v>57</v>
      </c>
      <c r="D250" s="1">
        <v>2</v>
      </c>
      <c r="E250" s="1">
        <f>COUNTIFS('Contratos assinados '!F:F,'Direcional Expansão'!B250,'Contratos assinados '!J:J, "Assinado por ambos")</f>
        <v>0</v>
      </c>
      <c r="F250" s="1">
        <f>COUNTIFS('Contratos assinados '!F:F,'Direcional Expansão'!B250,'Contratos assinados '!J:J,"Aquisição")</f>
        <v>0</v>
      </c>
      <c r="G250" s="1">
        <f>COUNTIFS('Contratos assinados '!F:F,'Direcional Expansão'!B250,'Contratos assinados '!J:J,"Ampliação")</f>
        <v>0</v>
      </c>
      <c r="H250" s="1">
        <f>COUNTIFS('Contratos assinados '!F:F,'Direcional Expansão'!B250,'Contratos assinados '!J:J,"Assinado por proprietário")</f>
        <v>0</v>
      </c>
      <c r="I250" s="1">
        <f t="shared" si="10"/>
        <v>0</v>
      </c>
      <c r="J250" s="3">
        <f>IF(D250=0, "-", COUNTIFS('Base Lojas'!B:B, A250, 'Base Lojas'!G:G, "&gt;500000")/D250)</f>
        <v>1</v>
      </c>
      <c r="K250" s="4">
        <v>820933.49</v>
      </c>
      <c r="L250" s="2">
        <v>0.2884228062188729</v>
      </c>
      <c r="M250" s="13">
        <v>5692569.8821266256</v>
      </c>
      <c r="N250" s="2">
        <v>30709</v>
      </c>
      <c r="O250" s="5" t="str">
        <f>_xlfn.XLOOKUP(A250,Cidades!A:A,Cidades!D:D)</f>
        <v>Entre 30k e 50k</v>
      </c>
      <c r="P250" s="5" t="str">
        <f>_xlfn.XLOOKUP(A250,'[1]1° RAIZ'!$A:$A,'[1]1° RAIZ'!$AH:$AH)</f>
        <v>Novo Hamburgo - São Leopoldo</v>
      </c>
      <c r="Q250" s="5" t="str">
        <f>_xlfn.XLOOKUP(A250,'[1]1° RAIZ'!$A:$A,'[1]1° RAIZ'!$AE:$AE)</f>
        <v>Porto Alegre</v>
      </c>
      <c r="R250" s="2">
        <v>8.3232942324236171E-5</v>
      </c>
      <c r="S250" s="2">
        <v>1.1467016935686299E-2</v>
      </c>
      <c r="T250" s="2">
        <v>13</v>
      </c>
      <c r="U250" s="2">
        <v>0</v>
      </c>
      <c r="V250" s="2">
        <v>76997.092253846306</v>
      </c>
      <c r="W250" s="2">
        <v>4.2074029037343266</v>
      </c>
      <c r="X250" s="2">
        <v>0.1829167819336267</v>
      </c>
      <c r="Y250" s="2">
        <v>1.03208736166459</v>
      </c>
      <c r="Z250" s="2">
        <v>0.92593168226861677</v>
      </c>
      <c r="AA250" s="2">
        <v>0.33216597628320571</v>
      </c>
      <c r="AB250" s="1" t="str">
        <f t="shared" si="9"/>
        <v>Limite de expansão</v>
      </c>
      <c r="AC250" s="74" t="str">
        <f t="shared" si="11"/>
        <v>Validar</v>
      </c>
    </row>
    <row r="251" spans="1:29" x14ac:dyDescent="0.25">
      <c r="A251" s="1">
        <v>421750</v>
      </c>
      <c r="B251" s="1" t="s">
        <v>282</v>
      </c>
      <c r="C251" s="1" t="s">
        <v>33</v>
      </c>
      <c r="D251" s="1">
        <v>1</v>
      </c>
      <c r="E251" s="1">
        <f>COUNTIFS('Contratos assinados '!F:F,'Direcional Expansão'!B251,'Contratos assinados '!J:J, "Assinado por ambos")</f>
        <v>0</v>
      </c>
      <c r="F251" s="1">
        <f>COUNTIFS('Contratos assinados '!F:F,'Direcional Expansão'!B251,'Contratos assinados '!J:J,"Aquisição")</f>
        <v>0</v>
      </c>
      <c r="G251" s="1">
        <f>COUNTIFS('Contratos assinados '!F:F,'Direcional Expansão'!B251,'Contratos assinados '!J:J,"Ampliação")</f>
        <v>0</v>
      </c>
      <c r="H251" s="1">
        <f>COUNTIFS('Contratos assinados '!F:F,'Direcional Expansão'!B251,'Contratos assinados '!J:J,"Assinado por proprietário")</f>
        <v>0</v>
      </c>
      <c r="I251" s="1">
        <f t="shared" si="10"/>
        <v>0</v>
      </c>
      <c r="J251" s="3">
        <f>IF(D251=0, "-", COUNTIFS('Base Lojas'!B:B, A251, 'Base Lojas'!G:G, "&gt;500000")/D251)</f>
        <v>0</v>
      </c>
      <c r="K251" s="4">
        <v>328727.09999999998</v>
      </c>
      <c r="L251" s="2">
        <v>0.1002031995005272</v>
      </c>
      <c r="M251" s="13">
        <v>3280604.8273765012</v>
      </c>
      <c r="N251" s="2">
        <v>18620</v>
      </c>
      <c r="O251" s="5" t="str">
        <f>_xlfn.XLOOKUP(A251,Cidades!A:A,Cidades!D:D)</f>
        <v>Entre 10k e 20k</v>
      </c>
      <c r="P251" s="5" t="str">
        <f>_xlfn.XLOOKUP(A251,'[1]1° RAIZ'!$A:$A,'[1]1° RAIZ'!$AH:$AH)</f>
        <v>Concórdia</v>
      </c>
      <c r="Q251" s="5" t="str">
        <f>_xlfn.XLOOKUP(A251,'[1]1° RAIZ'!$A:$A,'[1]1° RAIZ'!$AE:$AE)</f>
        <v>Chapecó</v>
      </c>
      <c r="R251" s="2">
        <v>7.3826352908699098E-5</v>
      </c>
      <c r="S251" s="2">
        <v>9.6705614459535738E-3</v>
      </c>
      <c r="T251" s="2">
        <v>6</v>
      </c>
      <c r="U251" s="2">
        <v>0</v>
      </c>
      <c r="V251" s="2">
        <v>68498.892196162196</v>
      </c>
      <c r="W251" s="2">
        <v>5.7691955786096898</v>
      </c>
      <c r="X251" s="2">
        <v>0.21451039714706799</v>
      </c>
      <c r="Y251" s="2">
        <v>1.5007920701970221</v>
      </c>
      <c r="Z251" s="2">
        <v>0.19231459394800041</v>
      </c>
      <c r="AA251" s="2">
        <v>0.32933375324965158</v>
      </c>
      <c r="AB251" s="1" t="str">
        <f t="shared" si="9"/>
        <v>Limite de expansão</v>
      </c>
      <c r="AC251" s="74" t="str">
        <f t="shared" si="11"/>
        <v>Validar</v>
      </c>
    </row>
    <row r="252" spans="1:29" x14ac:dyDescent="0.25">
      <c r="A252" s="1">
        <v>420580</v>
      </c>
      <c r="B252" s="1" t="s">
        <v>283</v>
      </c>
      <c r="C252" s="1" t="s">
        <v>33</v>
      </c>
      <c r="D252" s="1">
        <v>1</v>
      </c>
      <c r="E252" s="1">
        <f>COUNTIFS('Contratos assinados '!F:F,'Direcional Expansão'!B252,'Contratos assinados '!J:J, "Assinado por ambos")</f>
        <v>0</v>
      </c>
      <c r="F252" s="1">
        <f>COUNTIFS('Contratos assinados '!F:F,'Direcional Expansão'!B252,'Contratos assinados '!J:J,"Aquisição")</f>
        <v>0</v>
      </c>
      <c r="G252" s="1">
        <f>COUNTIFS('Contratos assinados '!F:F,'Direcional Expansão'!B252,'Contratos assinados '!J:J,"Ampliação")</f>
        <v>0</v>
      </c>
      <c r="H252" s="1">
        <f>COUNTIFS('Contratos assinados '!F:F,'Direcional Expansão'!B252,'Contratos assinados '!J:J,"Assinado por proprietário")</f>
        <v>0</v>
      </c>
      <c r="I252" s="1">
        <f t="shared" si="10"/>
        <v>0</v>
      </c>
      <c r="J252" s="3">
        <f>IF(D252=0, "-", COUNTIFS('Base Lojas'!B:B, A252, 'Base Lojas'!G:G, "&gt;500000")/D252)</f>
        <v>1</v>
      </c>
      <c r="K252" s="4">
        <v>601358.92000000004</v>
      </c>
      <c r="L252" s="2">
        <v>0.2418679618470117</v>
      </c>
      <c r="M252" s="13">
        <v>2486310.776374659</v>
      </c>
      <c r="N252" s="2">
        <v>18556</v>
      </c>
      <c r="O252" s="5" t="str">
        <f>_xlfn.XLOOKUP(A252,Cidades!A:A,Cidades!D:D)</f>
        <v>Entre 10k e 20k</v>
      </c>
      <c r="P252" s="5" t="str">
        <f>_xlfn.XLOOKUP(A252,'[1]1° RAIZ'!$A:$A,'[1]1° RAIZ'!$AH:$AH)</f>
        <v>Joinville</v>
      </c>
      <c r="Q252" s="5" t="str">
        <f>_xlfn.XLOOKUP(A252,'[1]1° RAIZ'!$A:$A,'[1]1° RAIZ'!$AE:$AE)</f>
        <v>Joinville</v>
      </c>
      <c r="R252" s="2">
        <v>1.7750850708556871E-4</v>
      </c>
      <c r="S252" s="2">
        <v>2.1212167116021918E-2</v>
      </c>
      <c r="T252" s="2">
        <v>5</v>
      </c>
      <c r="U252" s="2">
        <v>0</v>
      </c>
      <c r="V252" s="2">
        <v>115144.680853934</v>
      </c>
      <c r="W252" s="2">
        <v>3.752987486581298</v>
      </c>
      <c r="X252" s="2">
        <v>-6.1411618552447934E-3</v>
      </c>
      <c r="Y252" s="2">
        <v>1.394803712465396</v>
      </c>
      <c r="Z252" s="2">
        <v>1.139346264172296</v>
      </c>
      <c r="AA252" s="2">
        <v>0.32822327444241339</v>
      </c>
      <c r="AB252" s="1" t="str">
        <f t="shared" si="9"/>
        <v>Limite de expansão</v>
      </c>
      <c r="AC252" s="74" t="str">
        <f t="shared" si="11"/>
        <v>Validar</v>
      </c>
    </row>
    <row r="253" spans="1:29" x14ac:dyDescent="0.25">
      <c r="A253" s="1">
        <v>431660</v>
      </c>
      <c r="B253" s="1" t="s">
        <v>284</v>
      </c>
      <c r="C253" s="1" t="s">
        <v>57</v>
      </c>
      <c r="D253" s="1">
        <v>2</v>
      </c>
      <c r="E253" s="1">
        <f>COUNTIFS('Contratos assinados '!F:F,'Direcional Expansão'!B253,'Contratos assinados '!J:J, "Assinado por ambos")</f>
        <v>0</v>
      </c>
      <c r="F253" s="1">
        <f>COUNTIFS('Contratos assinados '!F:F,'Direcional Expansão'!B253,'Contratos assinados '!J:J,"Aquisição")</f>
        <v>0</v>
      </c>
      <c r="G253" s="1">
        <f>COUNTIFS('Contratos assinados '!F:F,'Direcional Expansão'!B253,'Contratos assinados '!J:J,"Ampliação")</f>
        <v>0</v>
      </c>
      <c r="H253" s="1">
        <f>COUNTIFS('Contratos assinados '!F:F,'Direcional Expansão'!B253,'Contratos assinados '!J:J,"Assinado por proprietário")</f>
        <v>0</v>
      </c>
      <c r="I253" s="1">
        <f t="shared" si="10"/>
        <v>0</v>
      </c>
      <c r="J253" s="3">
        <f>IF(D253=0, "-", COUNTIFS('Base Lojas'!B:B, A253, 'Base Lojas'!G:G, "&gt;500000")/D253)</f>
        <v>1</v>
      </c>
      <c r="K253" s="4">
        <v>776563.4</v>
      </c>
      <c r="L253" s="2">
        <v>0.48339548973984803</v>
      </c>
      <c r="M253" s="13">
        <v>3212952.6091272719</v>
      </c>
      <c r="N253" s="2">
        <v>16399</v>
      </c>
      <c r="O253" s="5" t="str">
        <f>_xlfn.XLOOKUP(A253,Cidades!A:A,Cidades!D:D)</f>
        <v>Entre 10k e 20k</v>
      </c>
      <c r="P253" s="5" t="str">
        <f>_xlfn.XLOOKUP(A253,'[1]1° RAIZ'!$A:$A,'[1]1° RAIZ'!$AH:$AH)</f>
        <v>Tapejara - Sananduva</v>
      </c>
      <c r="Q253" s="5" t="str">
        <f>_xlfn.XLOOKUP(A253,'[1]1° RAIZ'!$A:$A,'[1]1° RAIZ'!$AE:$AE)</f>
        <v>Passo Fundo</v>
      </c>
      <c r="R253" s="2">
        <v>4.9821879852522948E-5</v>
      </c>
      <c r="S253" s="2">
        <v>1.0878530872963751E-2</v>
      </c>
      <c r="T253" s="2">
        <v>6</v>
      </c>
      <c r="U253" s="2">
        <v>0</v>
      </c>
      <c r="V253" s="2">
        <v>56621.348191614197</v>
      </c>
      <c r="W253" s="2">
        <v>4.1738079293003887</v>
      </c>
      <c r="X253" s="2">
        <v>6.4569059609436166E-2</v>
      </c>
      <c r="Y253" s="2">
        <v>1.045825470463408</v>
      </c>
      <c r="Z253" s="2">
        <v>1.3033521537633199</v>
      </c>
      <c r="AA253" s="2">
        <v>0.32682916382653049</v>
      </c>
      <c r="AB253" s="1" t="str">
        <f t="shared" si="9"/>
        <v>Limite de expansão</v>
      </c>
      <c r="AC253" s="74" t="str">
        <f t="shared" si="11"/>
        <v>Validar</v>
      </c>
    </row>
    <row r="254" spans="1:29" x14ac:dyDescent="0.25">
      <c r="A254" s="1">
        <v>430390</v>
      </c>
      <c r="B254" s="1" t="s">
        <v>285</v>
      </c>
      <c r="C254" s="1" t="s">
        <v>57</v>
      </c>
      <c r="D254" s="1">
        <v>4</v>
      </c>
      <c r="E254" s="1">
        <f>COUNTIFS('Contratos assinados '!F:F,'Direcional Expansão'!B254,'Contratos assinados '!J:J, "Assinado por ambos")</f>
        <v>0</v>
      </c>
      <c r="F254" s="1">
        <f>COUNTIFS('Contratos assinados '!F:F,'Direcional Expansão'!B254,'Contratos assinados '!J:J,"Aquisição")</f>
        <v>0</v>
      </c>
      <c r="G254" s="1">
        <f>COUNTIFS('Contratos assinados '!F:F,'Direcional Expansão'!B254,'Contratos assinados '!J:J,"Ampliação")</f>
        <v>0</v>
      </c>
      <c r="H254" s="1">
        <f>COUNTIFS('Contratos assinados '!F:F,'Direcional Expansão'!B254,'Contratos assinados '!J:J,"Assinado por proprietário")</f>
        <v>0</v>
      </c>
      <c r="I254" s="1">
        <f t="shared" si="10"/>
        <v>0</v>
      </c>
      <c r="J254" s="3">
        <f>IF(D254=0, "-", COUNTIFS('Base Lojas'!B:B, A254, 'Base Lojas'!G:G, "&gt;500000")/D254)</f>
        <v>0.5</v>
      </c>
      <c r="K254" s="4">
        <v>680397.88749999995</v>
      </c>
      <c r="L254" s="2">
        <v>0.23521770019166879</v>
      </c>
      <c r="M254" s="13">
        <v>11570521.894322971</v>
      </c>
      <c r="N254" s="2">
        <v>62886</v>
      </c>
      <c r="O254" s="5" t="str">
        <f>_xlfn.XLOOKUP(A254,Cidades!A:A,Cidades!D:D)</f>
        <v>Entre 50k e 100k</v>
      </c>
      <c r="P254" s="5" t="str">
        <f>_xlfn.XLOOKUP(A254,'[1]1° RAIZ'!$A:$A,'[1]1° RAIZ'!$AH:$AH)</f>
        <v>Novo Hamburgo - São Leopoldo</v>
      </c>
      <c r="Q254" s="5" t="str">
        <f>_xlfn.XLOOKUP(A254,'[1]1° RAIZ'!$A:$A,'[1]1° RAIZ'!$AE:$AE)</f>
        <v>Porto Alegre</v>
      </c>
      <c r="R254" s="2">
        <v>3.5161604415840929E-5</v>
      </c>
      <c r="S254" s="2">
        <v>7.8119899421373873E-3</v>
      </c>
      <c r="T254" s="2">
        <v>19</v>
      </c>
      <c r="U254" s="2">
        <v>0</v>
      </c>
      <c r="V254" s="2">
        <v>62356.726913211103</v>
      </c>
      <c r="W254" s="2">
        <v>4.104179291677819</v>
      </c>
      <c r="X254" s="2">
        <v>0.38538334052882078</v>
      </c>
      <c r="Y254" s="2">
        <v>0.59571697958601544</v>
      </c>
      <c r="Z254" s="2">
        <v>0.63861391969040548</v>
      </c>
      <c r="AA254" s="2">
        <v>0.32278038900134931</v>
      </c>
      <c r="AB254" s="1" t="str">
        <f t="shared" si="9"/>
        <v>Limite de expansão</v>
      </c>
      <c r="AC254" s="74" t="str">
        <f t="shared" si="11"/>
        <v>Validar</v>
      </c>
    </row>
    <row r="255" spans="1:29" x14ac:dyDescent="0.25">
      <c r="A255" s="1">
        <v>430845</v>
      </c>
      <c r="B255" s="1" t="s">
        <v>286</v>
      </c>
      <c r="C255" s="1" t="s">
        <v>57</v>
      </c>
      <c r="D255" s="1">
        <v>0</v>
      </c>
      <c r="E255" s="1">
        <f>COUNTIFS('Contratos assinados '!F:F,'Direcional Expansão'!B255,'Contratos assinados '!J:J, "Assinado por ambos")</f>
        <v>0</v>
      </c>
      <c r="F255" s="1">
        <f>COUNTIFS('Contratos assinados '!F:F,'Direcional Expansão'!B255,'Contratos assinados '!J:J,"Aquisição")</f>
        <v>0</v>
      </c>
      <c r="G255" s="1">
        <f>COUNTIFS('Contratos assinados '!F:F,'Direcional Expansão'!B255,'Contratos assinados '!J:J,"Ampliação")</f>
        <v>0</v>
      </c>
      <c r="H255" s="1">
        <f>COUNTIFS('Contratos assinados '!F:F,'Direcional Expansão'!B255,'Contratos assinados '!J:J,"Assinado por proprietário")</f>
        <v>0</v>
      </c>
      <c r="I255" s="1">
        <f t="shared" si="10"/>
        <v>0</v>
      </c>
      <c r="J255" s="3" t="str">
        <f>IF(D255=0, "-", COUNTIFS('Base Lojas'!B:B, A255, 'Base Lojas'!G:G, "&gt;500000")/D255)</f>
        <v>-</v>
      </c>
      <c r="K255" s="4" t="s">
        <v>35</v>
      </c>
      <c r="L255" s="2">
        <v>0</v>
      </c>
      <c r="M255" s="13">
        <v>872601.15803269856</v>
      </c>
      <c r="N255" s="2">
        <v>4477</v>
      </c>
      <c r="O255" s="5" t="str">
        <f>_xlfn.XLOOKUP(A255,Cidades!A:A,Cidades!D:D)</f>
        <v>Menor que 10k</v>
      </c>
      <c r="P255" s="5" t="str">
        <f>_xlfn.XLOOKUP(A255,'[1]1° RAIZ'!$A:$A,'[1]1° RAIZ'!$AH:$AH)</f>
        <v>Cruz Alta</v>
      </c>
      <c r="Q255" s="5" t="str">
        <f>_xlfn.XLOOKUP(A255,'[1]1° RAIZ'!$A:$A,'[1]1° RAIZ'!$AE:$AE)</f>
        <v>Passo Fundo</v>
      </c>
      <c r="R255" s="2">
        <v>-1.6978326189138751E-5</v>
      </c>
      <c r="S255" s="2">
        <v>2.690785138868446E-3</v>
      </c>
      <c r="T255" s="2">
        <v>1</v>
      </c>
      <c r="U255" s="2">
        <v>0</v>
      </c>
      <c r="V255" s="2">
        <v>139099.80277956801</v>
      </c>
      <c r="W255" s="2">
        <v>4.7816308161977537</v>
      </c>
      <c r="X255" s="2">
        <v>-4.0419533208635922E-2</v>
      </c>
      <c r="Y255" s="2">
        <v>1.414590544552125</v>
      </c>
      <c r="Z255" s="2">
        <v>1.172034736823411</v>
      </c>
      <c r="AA255" s="2">
        <v>0.32020473996302867</v>
      </c>
      <c r="AB255" s="1" t="str">
        <f t="shared" si="9"/>
        <v>Mercado insuficiente</v>
      </c>
      <c r="AC255" s="74" t="str">
        <f t="shared" si="11"/>
        <v>Validar</v>
      </c>
    </row>
    <row r="256" spans="1:29" x14ac:dyDescent="0.25">
      <c r="A256" s="1">
        <v>431337</v>
      </c>
      <c r="B256" s="1" t="s">
        <v>287</v>
      </c>
      <c r="C256" s="1" t="s">
        <v>57</v>
      </c>
      <c r="D256" s="1">
        <v>2</v>
      </c>
      <c r="E256" s="1">
        <f>COUNTIFS('Contratos assinados '!F:F,'Direcional Expansão'!B256,'Contratos assinados '!J:J, "Assinado por ambos")</f>
        <v>0</v>
      </c>
      <c r="F256" s="1">
        <f>COUNTIFS('Contratos assinados '!F:F,'Direcional Expansão'!B256,'Contratos assinados '!J:J,"Aquisição")</f>
        <v>0</v>
      </c>
      <c r="G256" s="1">
        <f>COUNTIFS('Contratos assinados '!F:F,'Direcional Expansão'!B256,'Contratos assinados '!J:J,"Ampliação")</f>
        <v>0</v>
      </c>
      <c r="H256" s="1">
        <f>COUNTIFS('Contratos assinados '!F:F,'Direcional Expansão'!B256,'Contratos assinados '!J:J,"Assinado por proprietário")</f>
        <v>0</v>
      </c>
      <c r="I256" s="1">
        <f t="shared" si="10"/>
        <v>0</v>
      </c>
      <c r="J256" s="3">
        <f>IF(D256=0, "-", COUNTIFS('Base Lojas'!B:B, A256, 'Base Lojas'!G:G, "&gt;500000")/D256)</f>
        <v>0.5</v>
      </c>
      <c r="K256" s="4">
        <v>918617.02499999991</v>
      </c>
      <c r="L256" s="2">
        <v>0.36132522257373312</v>
      </c>
      <c r="M256" s="13">
        <v>5084710.2145632487</v>
      </c>
      <c r="N256" s="2">
        <v>29024</v>
      </c>
      <c r="O256" s="5" t="str">
        <f>_xlfn.XLOOKUP(A256,Cidades!A:A,Cidades!D:D)</f>
        <v>Entre 20k e 30k</v>
      </c>
      <c r="P256" s="5" t="str">
        <f>_xlfn.XLOOKUP(A256,'[1]1° RAIZ'!$A:$A,'[1]1° RAIZ'!$AH:$AH)</f>
        <v>Porto Alegre</v>
      </c>
      <c r="Q256" s="5" t="str">
        <f>_xlfn.XLOOKUP(A256,'[1]1° RAIZ'!$A:$A,'[1]1° RAIZ'!$AE:$AE)</f>
        <v>Porto Alegre</v>
      </c>
      <c r="R256" s="2">
        <v>1.9063576771078509E-4</v>
      </c>
      <c r="S256" s="2">
        <v>2.12308936636969E-2</v>
      </c>
      <c r="T256" s="2">
        <v>7</v>
      </c>
      <c r="U256" s="2">
        <v>0</v>
      </c>
      <c r="V256" s="2">
        <v>92157.901623944505</v>
      </c>
      <c r="W256" s="2">
        <v>3.3757632106530302</v>
      </c>
      <c r="X256" s="2">
        <v>4.8867970266592092E-2</v>
      </c>
      <c r="Y256" s="2">
        <v>1.123441517174274</v>
      </c>
      <c r="Z256" s="2">
        <v>1.154987018129612</v>
      </c>
      <c r="AA256" s="2">
        <v>0.31437649764911008</v>
      </c>
      <c r="AB256" s="1" t="str">
        <f t="shared" si="9"/>
        <v>Limite de expansão</v>
      </c>
      <c r="AC256" s="74" t="str">
        <f t="shared" si="11"/>
        <v>Validar</v>
      </c>
    </row>
    <row r="257" spans="1:29" x14ac:dyDescent="0.25">
      <c r="A257" s="1">
        <v>430066</v>
      </c>
      <c r="B257" s="1" t="s">
        <v>288</v>
      </c>
      <c r="C257" s="1" t="s">
        <v>57</v>
      </c>
      <c r="D257" s="1">
        <v>0</v>
      </c>
      <c r="E257" s="1">
        <f>COUNTIFS('Contratos assinados '!F:F,'Direcional Expansão'!B257,'Contratos assinados '!J:J, "Assinado por ambos")</f>
        <v>0</v>
      </c>
      <c r="F257" s="1">
        <f>COUNTIFS('Contratos assinados '!F:F,'Direcional Expansão'!B257,'Contratos assinados '!J:J,"Aquisição")</f>
        <v>0</v>
      </c>
      <c r="G257" s="1">
        <f>COUNTIFS('Contratos assinados '!F:F,'Direcional Expansão'!B257,'Contratos assinados '!J:J,"Ampliação")</f>
        <v>0</v>
      </c>
      <c r="H257" s="1">
        <f>COUNTIFS('Contratos assinados '!F:F,'Direcional Expansão'!B257,'Contratos assinados '!J:J,"Assinado por proprietário")</f>
        <v>0</v>
      </c>
      <c r="I257" s="1">
        <f t="shared" si="10"/>
        <v>0</v>
      </c>
      <c r="J257" s="3" t="str">
        <f>IF(D257=0, "-", COUNTIFS('Base Lojas'!B:B, A257, 'Base Lojas'!G:G, "&gt;500000")/D257)</f>
        <v>-</v>
      </c>
      <c r="K257" s="4" t="s">
        <v>35</v>
      </c>
      <c r="L257" s="2">
        <v>0</v>
      </c>
      <c r="M257" s="13">
        <v>256039.86250592221</v>
      </c>
      <c r="N257" s="2">
        <v>1135</v>
      </c>
      <c r="O257" s="5" t="str">
        <f>_xlfn.XLOOKUP(A257,Cidades!A:A,Cidades!D:D)</f>
        <v>Menor que 10k</v>
      </c>
      <c r="P257" s="5" t="str">
        <f>_xlfn.XLOOKUP(A257,'[1]1° RAIZ'!$A:$A,'[1]1° RAIZ'!$AH:$AH)</f>
        <v>Nova Prata - Guaporé</v>
      </c>
      <c r="Q257" s="5" t="str">
        <f>_xlfn.XLOOKUP(A257,'[1]1° RAIZ'!$A:$A,'[1]1° RAIZ'!$AE:$AE)</f>
        <v>Caxias do Sul</v>
      </c>
      <c r="R257" s="2">
        <v>-5.2885914832024871E-5</v>
      </c>
      <c r="S257" s="2">
        <v>-3.1160135797148052E-3</v>
      </c>
      <c r="T257" s="2">
        <v>0</v>
      </c>
      <c r="U257" s="2">
        <v>0</v>
      </c>
      <c r="V257" s="2">
        <v>187909.069273587</v>
      </c>
      <c r="W257" s="2">
        <v>3.5721289600632811</v>
      </c>
      <c r="X257" s="2">
        <v>-0.21346020685816511</v>
      </c>
      <c r="Y257" s="2">
        <v>1.192320877587558</v>
      </c>
      <c r="Z257" s="2">
        <v>2.044913227089423</v>
      </c>
      <c r="AA257" s="2">
        <v>0.31416775048244422</v>
      </c>
      <c r="AB257" s="1" t="str">
        <f t="shared" si="9"/>
        <v>Mercado insuficiente</v>
      </c>
      <c r="AC257" s="74" t="str">
        <f t="shared" si="11"/>
        <v>Validar</v>
      </c>
    </row>
    <row r="258" spans="1:29" x14ac:dyDescent="0.25">
      <c r="A258" s="1">
        <v>430300</v>
      </c>
      <c r="B258" s="1" t="s">
        <v>289</v>
      </c>
      <c r="C258" s="1" t="s">
        <v>57</v>
      </c>
      <c r="D258" s="1">
        <v>8</v>
      </c>
      <c r="E258" s="1">
        <f>COUNTIFS('Contratos assinados '!F:F,'Direcional Expansão'!B258,'Contratos assinados '!J:J, "Assinado por ambos")</f>
        <v>0</v>
      </c>
      <c r="F258" s="1">
        <f>COUNTIFS('Contratos assinados '!F:F,'Direcional Expansão'!B258,'Contratos assinados '!J:J,"Aquisição")</f>
        <v>0</v>
      </c>
      <c r="G258" s="1">
        <f>COUNTIFS('Contratos assinados '!F:F,'Direcional Expansão'!B258,'Contratos assinados '!J:J,"Ampliação")</f>
        <v>1</v>
      </c>
      <c r="H258" s="1">
        <f>COUNTIFS('Contratos assinados '!F:F,'Direcional Expansão'!B258,'Contratos assinados '!J:J,"Assinado por proprietário")</f>
        <v>0</v>
      </c>
      <c r="I258" s="1">
        <f t="shared" si="10"/>
        <v>1</v>
      </c>
      <c r="J258" s="3">
        <f>IF(D258=0, "-", COUNTIFS('Base Lojas'!B:B, A258, 'Base Lojas'!G:G, "&gt;500000")/D258)</f>
        <v>0.875</v>
      </c>
      <c r="K258" s="4">
        <v>632183.28875000007</v>
      </c>
      <c r="L258" s="2">
        <v>0.34976420758893462</v>
      </c>
      <c r="M258" s="13">
        <v>14459645.09880285</v>
      </c>
      <c r="N258" s="2">
        <v>80070</v>
      </c>
      <c r="O258" s="5" t="str">
        <f>_xlfn.XLOOKUP(A258,Cidades!A:A,Cidades!D:D)</f>
        <v>Entre 50k e 100k</v>
      </c>
      <c r="P258" s="5" t="str">
        <f>_xlfn.XLOOKUP(A258,'[1]1° RAIZ'!$A:$A,'[1]1° RAIZ'!$AH:$AH)</f>
        <v>Cachoeira do Sul</v>
      </c>
      <c r="Q258" s="5" t="str">
        <f>_xlfn.XLOOKUP(A258,'[1]1° RAIZ'!$A:$A,'[1]1° RAIZ'!$AE:$AE)</f>
        <v>Santa Maria</v>
      </c>
      <c r="R258" s="2">
        <v>-3.5210096727614772E-5</v>
      </c>
      <c r="S258" s="2">
        <v>-7.8576099086347106E-5</v>
      </c>
      <c r="T258" s="2">
        <v>22</v>
      </c>
      <c r="U258" s="2">
        <v>0</v>
      </c>
      <c r="V258" s="2">
        <v>48312.208323469102</v>
      </c>
      <c r="W258" s="2">
        <v>3.533390061027891</v>
      </c>
      <c r="X258" s="2">
        <v>0.43790576532236303</v>
      </c>
      <c r="Y258" s="2">
        <v>0.10402570858702589</v>
      </c>
      <c r="Z258" s="2">
        <v>0.97848313585179969</v>
      </c>
      <c r="AA258" s="2">
        <v>0.31317563514373792</v>
      </c>
      <c r="AB258" s="1" t="str">
        <f t="shared" si="9"/>
        <v>Limite de expansão</v>
      </c>
      <c r="AC258" s="74" t="str">
        <f t="shared" si="11"/>
        <v>Oportunidade</v>
      </c>
    </row>
    <row r="259" spans="1:29" x14ac:dyDescent="0.25">
      <c r="A259" s="1">
        <v>432040</v>
      </c>
      <c r="B259" s="1" t="s">
        <v>290</v>
      </c>
      <c r="C259" s="1" t="s">
        <v>57</v>
      </c>
      <c r="D259" s="1">
        <v>2</v>
      </c>
      <c r="E259" s="1">
        <f>COUNTIFS('Contratos assinados '!F:F,'Direcional Expansão'!B259,'Contratos assinados '!J:J, "Assinado por ambos")</f>
        <v>0</v>
      </c>
      <c r="F259" s="1">
        <f>COUNTIFS('Contratos assinados '!F:F,'Direcional Expansão'!B259,'Contratos assinados '!J:J,"Aquisição")</f>
        <v>0</v>
      </c>
      <c r="G259" s="1">
        <f>COUNTIFS('Contratos assinados '!F:F,'Direcional Expansão'!B259,'Contratos assinados '!J:J,"Ampliação")</f>
        <v>1</v>
      </c>
      <c r="H259" s="1">
        <f>COUNTIFS('Contratos assinados '!F:F,'Direcional Expansão'!B259,'Contratos assinados '!J:J,"Assinado por proprietário")</f>
        <v>0</v>
      </c>
      <c r="I259" s="1">
        <f t="shared" si="10"/>
        <v>1</v>
      </c>
      <c r="J259" s="3">
        <f>IF(D259=0, "-", COUNTIFS('Base Lojas'!B:B, A259, 'Base Lojas'!G:G, "&gt;500000")/D259)</f>
        <v>1</v>
      </c>
      <c r="K259" s="4">
        <v>741944.41</v>
      </c>
      <c r="L259" s="2">
        <v>0.44548114654298099</v>
      </c>
      <c r="M259" s="13">
        <v>3330980.0684389491</v>
      </c>
      <c r="N259" s="2">
        <v>16961</v>
      </c>
      <c r="O259" s="5" t="str">
        <f>_xlfn.XLOOKUP(A259,Cidades!A:A,Cidades!D:D)</f>
        <v>Entre 10k e 20k</v>
      </c>
      <c r="P259" s="5" t="str">
        <f>_xlfn.XLOOKUP(A259,'[1]1° RAIZ'!$A:$A,'[1]1° RAIZ'!$AH:$AH)</f>
        <v>Nova Prata - Guaporé</v>
      </c>
      <c r="Q259" s="5" t="str">
        <f>_xlfn.XLOOKUP(A259,'[1]1° RAIZ'!$A:$A,'[1]1° RAIZ'!$AE:$AE)</f>
        <v>Caxias do Sul</v>
      </c>
      <c r="R259" s="2">
        <v>1.3525345855405879E-4</v>
      </c>
      <c r="S259" s="2">
        <v>1.880713673760814E-2</v>
      </c>
      <c r="T259" s="2">
        <v>6</v>
      </c>
      <c r="U259" s="2">
        <v>0</v>
      </c>
      <c r="V259" s="2">
        <v>50553.781043797397</v>
      </c>
      <c r="W259" s="2">
        <v>4.3048395746920756</v>
      </c>
      <c r="X259" s="2">
        <v>8.9583208781309598E-2</v>
      </c>
      <c r="Y259" s="2">
        <v>1.201554587589678</v>
      </c>
      <c r="Z259" s="2">
        <v>0.88041077471866014</v>
      </c>
      <c r="AA259" s="2">
        <v>0.31161324579433219</v>
      </c>
      <c r="AB259" s="1" t="str">
        <f t="shared" ref="AB259:AB322" si="12">IF(B259="Capão do Leão","Erro IBGE",
   IF(AND(U259&lt;=0,M259&lt;=2000000),"Mercado insuficiente",
      IF(U259&lt;=0,"Limite de expansão",
         IF(K259&lt;500000,"Performance",
            IF(M259&lt;=2000000,"Mercado insuficiente","Expansão")
         )
      )
   )
)</f>
        <v>Limite de expansão</v>
      </c>
      <c r="AC259" s="74" t="str">
        <f t="shared" si="11"/>
        <v>Validar</v>
      </c>
    </row>
    <row r="260" spans="1:29" x14ac:dyDescent="0.25">
      <c r="A260" s="1">
        <v>431990</v>
      </c>
      <c r="B260" s="1" t="s">
        <v>291</v>
      </c>
      <c r="C260" s="1" t="s">
        <v>57</v>
      </c>
      <c r="D260" s="1">
        <v>6</v>
      </c>
      <c r="E260" s="1">
        <f>COUNTIFS('Contratos assinados '!F:F,'Direcional Expansão'!B260,'Contratos assinados '!J:J, "Assinado por ambos")</f>
        <v>0</v>
      </c>
      <c r="F260" s="1">
        <f>COUNTIFS('Contratos assinados '!F:F,'Direcional Expansão'!B260,'Contratos assinados '!J:J,"Aquisição")</f>
        <v>0</v>
      </c>
      <c r="G260" s="1">
        <f>COUNTIFS('Contratos assinados '!F:F,'Direcional Expansão'!B260,'Contratos assinados '!J:J,"Ampliação")</f>
        <v>0</v>
      </c>
      <c r="H260" s="1">
        <f>COUNTIFS('Contratos assinados '!F:F,'Direcional Expansão'!B260,'Contratos assinados '!J:J,"Assinado por proprietário")</f>
        <v>0</v>
      </c>
      <c r="I260" s="1">
        <f t="shared" ref="I260:I323" si="13">SUM(E260:H260)</f>
        <v>0</v>
      </c>
      <c r="J260" s="3">
        <f>IF(D260=0, "-", COUNTIFS('Base Lojas'!B:B, A260, 'Base Lojas'!G:G, "&gt;500000")/D260)</f>
        <v>0.83333333333333337</v>
      </c>
      <c r="K260" s="4">
        <v>739628.93</v>
      </c>
      <c r="L260" s="2">
        <v>0.3403365801869766</v>
      </c>
      <c r="M260" s="13">
        <v>13039367.02179338</v>
      </c>
      <c r="N260" s="2">
        <v>75648</v>
      </c>
      <c r="O260" s="5" t="str">
        <f>_xlfn.XLOOKUP(A260,Cidades!A:A,Cidades!D:D)</f>
        <v>Entre 50k e 100k</v>
      </c>
      <c r="P260" s="5" t="str">
        <f>_xlfn.XLOOKUP(A260,'[1]1° RAIZ'!$A:$A,'[1]1° RAIZ'!$AH:$AH)</f>
        <v>Novo Hamburgo - São Leopoldo</v>
      </c>
      <c r="Q260" s="5" t="str">
        <f>_xlfn.XLOOKUP(A260,'[1]1° RAIZ'!$A:$A,'[1]1° RAIZ'!$AE:$AE)</f>
        <v>Porto Alegre</v>
      </c>
      <c r="R260" s="2">
        <v>6.4145623664080272E-6</v>
      </c>
      <c r="S260" s="2">
        <v>5.3093424458268146E-3</v>
      </c>
      <c r="T260" s="2">
        <v>25</v>
      </c>
      <c r="U260" s="2">
        <v>0</v>
      </c>
      <c r="V260" s="2">
        <v>51997.209308426798</v>
      </c>
      <c r="W260" s="2">
        <v>3.4306028025446178</v>
      </c>
      <c r="X260" s="2">
        <v>0.42025219412273213</v>
      </c>
      <c r="Y260" s="2">
        <v>0.19113998661383941</v>
      </c>
      <c r="Z260" s="2">
        <v>0.89193501273589604</v>
      </c>
      <c r="AA260" s="2">
        <v>0.30831585994012461</v>
      </c>
      <c r="AB260" s="1" t="str">
        <f t="shared" si="12"/>
        <v>Limite de expansão</v>
      </c>
      <c r="AC260" s="74" t="str">
        <f t="shared" ref="AC260:AC323" si="14">IF(P260=B260,"Oportunidade","Validar")</f>
        <v>Validar</v>
      </c>
    </row>
    <row r="261" spans="1:29" x14ac:dyDescent="0.25">
      <c r="A261" s="1">
        <v>431320</v>
      </c>
      <c r="B261" s="1" t="s">
        <v>292</v>
      </c>
      <c r="C261" s="1" t="s">
        <v>57</v>
      </c>
      <c r="D261" s="1">
        <v>2</v>
      </c>
      <c r="E261" s="1">
        <f>COUNTIFS('Contratos assinados '!F:F,'Direcional Expansão'!B261,'Contratos assinados '!J:J, "Assinado por ambos")</f>
        <v>0</v>
      </c>
      <c r="F261" s="1">
        <f>COUNTIFS('Contratos assinados '!F:F,'Direcional Expansão'!B261,'Contratos assinados '!J:J,"Aquisição")</f>
        <v>0</v>
      </c>
      <c r="G261" s="1">
        <f>COUNTIFS('Contratos assinados '!F:F,'Direcional Expansão'!B261,'Contratos assinados '!J:J,"Ampliação")</f>
        <v>0</v>
      </c>
      <c r="H261" s="1">
        <f>COUNTIFS('Contratos assinados '!F:F,'Direcional Expansão'!B261,'Contratos assinados '!J:J,"Assinado por proprietário")</f>
        <v>0</v>
      </c>
      <c r="I261" s="1">
        <f t="shared" si="13"/>
        <v>0</v>
      </c>
      <c r="J261" s="3">
        <f>IF(D261=0, "-", COUNTIFS('Base Lojas'!B:B, A261, 'Base Lojas'!G:G, "&gt;500000")/D261)</f>
        <v>1</v>
      </c>
      <c r="K261" s="4">
        <v>940658.76</v>
      </c>
      <c r="L261" s="2">
        <v>0.38460103744913471</v>
      </c>
      <c r="M261" s="13">
        <v>4891608.0218551494</v>
      </c>
      <c r="N261" s="2">
        <v>23177</v>
      </c>
      <c r="O261" s="5" t="str">
        <f>_xlfn.XLOOKUP(A261,Cidades!A:A,Cidades!D:D)</f>
        <v>Entre 20k e 30k</v>
      </c>
      <c r="P261" s="5" t="str">
        <f>_xlfn.XLOOKUP(A261,'[1]1° RAIZ'!$A:$A,'[1]1° RAIZ'!$AH:$AH)</f>
        <v>Caxias do Sul</v>
      </c>
      <c r="Q261" s="5" t="str">
        <f>_xlfn.XLOOKUP(A261,'[1]1° RAIZ'!$A:$A,'[1]1° RAIZ'!$AE:$AE)</f>
        <v>Caxias do Sul</v>
      </c>
      <c r="R261" s="2">
        <v>1.5165652480737761E-4</v>
      </c>
      <c r="S261" s="2">
        <v>1.8529257106451921E-2</v>
      </c>
      <c r="T261" s="2">
        <v>11</v>
      </c>
      <c r="U261" s="2">
        <v>0</v>
      </c>
      <c r="V261" s="2">
        <v>45592.745213262497</v>
      </c>
      <c r="W261" s="2">
        <v>4.4426623970368251</v>
      </c>
      <c r="X261" s="2">
        <v>0.17951493521974521</v>
      </c>
      <c r="Y261" s="2">
        <v>1.1421061478483141</v>
      </c>
      <c r="Z261" s="2">
        <v>0.57797981365081108</v>
      </c>
      <c r="AA261" s="2">
        <v>0.30682981577668128</v>
      </c>
      <c r="AB261" s="1" t="str">
        <f t="shared" si="12"/>
        <v>Limite de expansão</v>
      </c>
      <c r="AC261" s="74" t="str">
        <f t="shared" si="14"/>
        <v>Validar</v>
      </c>
    </row>
    <row r="262" spans="1:29" x14ac:dyDescent="0.25">
      <c r="A262" s="1">
        <v>430100</v>
      </c>
      <c r="B262" s="1" t="s">
        <v>293</v>
      </c>
      <c r="C262" s="1" t="s">
        <v>57</v>
      </c>
      <c r="D262" s="1">
        <v>2</v>
      </c>
      <c r="E262" s="1">
        <f>COUNTIFS('Contratos assinados '!F:F,'Direcional Expansão'!B262,'Contratos assinados '!J:J, "Assinado por ambos")</f>
        <v>0</v>
      </c>
      <c r="F262" s="1">
        <f>COUNTIFS('Contratos assinados '!F:F,'Direcional Expansão'!B262,'Contratos assinados '!J:J,"Aquisição")</f>
        <v>0</v>
      </c>
      <c r="G262" s="1">
        <f>COUNTIFS('Contratos assinados '!F:F,'Direcional Expansão'!B262,'Contratos assinados '!J:J,"Ampliação")</f>
        <v>0</v>
      </c>
      <c r="H262" s="1">
        <f>COUNTIFS('Contratos assinados '!F:F,'Direcional Expansão'!B262,'Contratos assinados '!J:J,"Assinado por proprietário")</f>
        <v>0</v>
      </c>
      <c r="I262" s="1">
        <f t="shared" si="13"/>
        <v>0</v>
      </c>
      <c r="J262" s="3">
        <f>IF(D262=0, "-", COUNTIFS('Base Lojas'!B:B, A262, 'Base Lojas'!G:G, "&gt;500000")/D262)</f>
        <v>0.5</v>
      </c>
      <c r="K262" s="4">
        <v>721173.97499999998</v>
      </c>
      <c r="L262" s="2">
        <v>0.33836476779520258</v>
      </c>
      <c r="M262" s="13">
        <v>4262701.3426911812</v>
      </c>
      <c r="N262" s="2">
        <v>21963</v>
      </c>
      <c r="O262" s="5" t="str">
        <f>_xlfn.XLOOKUP(A262,Cidades!A:A,Cidades!D:D)</f>
        <v>Entre 20k e 30k</v>
      </c>
      <c r="P262" s="5" t="str">
        <f>_xlfn.XLOOKUP(A262,'[1]1° RAIZ'!$A:$A,'[1]1° RAIZ'!$AH:$AH)</f>
        <v>Lajeado</v>
      </c>
      <c r="Q262" s="5" t="str">
        <f>_xlfn.XLOOKUP(A262,'[1]1° RAIZ'!$A:$A,'[1]1° RAIZ'!$AE:$AE)</f>
        <v>Santa Cruz do Sul - Lajeado</v>
      </c>
      <c r="R262" s="2">
        <v>1.210397609217462E-4</v>
      </c>
      <c r="S262" s="2">
        <v>1.7797373088236371E-2</v>
      </c>
      <c r="T262" s="2">
        <v>7</v>
      </c>
      <c r="U262" s="2">
        <v>0</v>
      </c>
      <c r="V262" s="2">
        <v>76754.236540761005</v>
      </c>
      <c r="W262" s="2">
        <v>3.9875541181283589</v>
      </c>
      <c r="X262" s="2">
        <v>7.4129539157890625E-2</v>
      </c>
      <c r="Y262" s="2">
        <v>1.125336955507598</v>
      </c>
      <c r="Z262" s="2">
        <v>0.97232835660161199</v>
      </c>
      <c r="AA262" s="2">
        <v>0.30455476717253632</v>
      </c>
      <c r="AB262" s="1" t="str">
        <f t="shared" si="12"/>
        <v>Limite de expansão</v>
      </c>
      <c r="AC262" s="74" t="str">
        <f t="shared" si="14"/>
        <v>Validar</v>
      </c>
    </row>
    <row r="263" spans="1:29" x14ac:dyDescent="0.25">
      <c r="A263" s="1">
        <v>411210</v>
      </c>
      <c r="B263" s="1" t="s">
        <v>294</v>
      </c>
      <c r="C263" s="1" t="s">
        <v>31</v>
      </c>
      <c r="D263" s="1">
        <v>2</v>
      </c>
      <c r="E263" s="1">
        <f>COUNTIFS('Contratos assinados '!F:F,'Direcional Expansão'!B263,'Contratos assinados '!J:J, "Assinado por ambos")</f>
        <v>0</v>
      </c>
      <c r="F263" s="1">
        <f>COUNTIFS('Contratos assinados '!F:F,'Direcional Expansão'!B263,'Contratos assinados '!J:J,"Aquisição")</f>
        <v>0</v>
      </c>
      <c r="G263" s="1">
        <f>COUNTIFS('Contratos assinados '!F:F,'Direcional Expansão'!B263,'Contratos assinados '!J:J,"Ampliação")</f>
        <v>0</v>
      </c>
      <c r="H263" s="1">
        <f>COUNTIFS('Contratos assinados '!F:F,'Direcional Expansão'!B263,'Contratos assinados '!J:J,"Assinado por proprietário")</f>
        <v>0</v>
      </c>
      <c r="I263" s="1">
        <f t="shared" si="13"/>
        <v>0</v>
      </c>
      <c r="J263" s="3">
        <f>IF(D263=0, "-", COUNTIFS('Base Lojas'!B:B, A263, 'Base Lojas'!G:G, "&gt;500000")/D263)</f>
        <v>1</v>
      </c>
      <c r="K263" s="4">
        <v>816852.67500000005</v>
      </c>
      <c r="L263" s="2">
        <v>0.54450091167080594</v>
      </c>
      <c r="M263" s="13">
        <v>3000372.1113835429</v>
      </c>
      <c r="N263" s="2">
        <v>21408</v>
      </c>
      <c r="O263" s="5" t="str">
        <f>_xlfn.XLOOKUP(A263,Cidades!A:A,Cidades!D:D)</f>
        <v>Entre 20k e 30k</v>
      </c>
      <c r="P263" s="5" t="str">
        <f>_xlfn.XLOOKUP(A263,'[1]1° RAIZ'!$A:$A,'[1]1° RAIZ'!$AH:$AH)</f>
        <v>Apucarana</v>
      </c>
      <c r="Q263" s="5" t="str">
        <f>_xlfn.XLOOKUP(A263,'[1]1° RAIZ'!$A:$A,'[1]1° RAIZ'!$AE:$AE)</f>
        <v>Londrina</v>
      </c>
      <c r="R263" s="2">
        <v>4.1610630643549307E-5</v>
      </c>
      <c r="S263" s="2">
        <v>1.09507800904034E-2</v>
      </c>
      <c r="T263" s="2">
        <v>14</v>
      </c>
      <c r="U263" s="2">
        <v>0</v>
      </c>
      <c r="V263" s="2">
        <v>40692.129094701697</v>
      </c>
      <c r="W263" s="2">
        <v>3.834411097821897</v>
      </c>
      <c r="X263" s="2">
        <v>0.1026307493838403</v>
      </c>
      <c r="Y263" s="2">
        <v>0.76190691261344212</v>
      </c>
      <c r="Z263" s="2">
        <v>1.2638598452286121</v>
      </c>
      <c r="AA263" s="2">
        <v>0.29766327857525732</v>
      </c>
      <c r="AB263" s="1" t="str">
        <f t="shared" si="12"/>
        <v>Limite de expansão</v>
      </c>
      <c r="AC263" s="74" t="str">
        <f t="shared" si="14"/>
        <v>Validar</v>
      </c>
    </row>
    <row r="264" spans="1:29" x14ac:dyDescent="0.25">
      <c r="A264" s="1">
        <v>430570</v>
      </c>
      <c r="B264" s="1" t="s">
        <v>295</v>
      </c>
      <c r="C264" s="1" t="s">
        <v>57</v>
      </c>
      <c r="D264" s="1">
        <v>1</v>
      </c>
      <c r="E264" s="1">
        <f>COUNTIFS('Contratos assinados '!F:F,'Direcional Expansão'!B264,'Contratos assinados '!J:J, "Assinado por ambos")</f>
        <v>0</v>
      </c>
      <c r="F264" s="1">
        <f>COUNTIFS('Contratos assinados '!F:F,'Direcional Expansão'!B264,'Contratos assinados '!J:J,"Aquisição")</f>
        <v>0</v>
      </c>
      <c r="G264" s="1">
        <f>COUNTIFS('Contratos assinados '!F:F,'Direcional Expansão'!B264,'Contratos assinados '!J:J,"Ampliação")</f>
        <v>0</v>
      </c>
      <c r="H264" s="1">
        <f>COUNTIFS('Contratos assinados '!F:F,'Direcional Expansão'!B264,'Contratos assinados '!J:J,"Assinado por proprietário")</f>
        <v>0</v>
      </c>
      <c r="I264" s="1">
        <f t="shared" si="13"/>
        <v>0</v>
      </c>
      <c r="J264" s="3">
        <f>IF(D264=0, "-", COUNTIFS('Base Lojas'!B:B, A264, 'Base Lojas'!G:G, "&gt;500000")/D264)</f>
        <v>0</v>
      </c>
      <c r="K264" s="4">
        <v>343670.97</v>
      </c>
      <c r="L264" s="2">
        <v>0.32060006685397002</v>
      </c>
      <c r="M264" s="13">
        <v>1071961.6292423869</v>
      </c>
      <c r="N264" s="2">
        <v>6406</v>
      </c>
      <c r="O264" s="5" t="str">
        <f>_xlfn.XLOOKUP(A264,Cidades!A:A,Cidades!D:D)</f>
        <v>Menor que 10k</v>
      </c>
      <c r="P264" s="5" t="str">
        <f>_xlfn.XLOOKUP(A264,'[1]1° RAIZ'!$A:$A,'[1]1° RAIZ'!$AH:$AH)</f>
        <v>Ijuí</v>
      </c>
      <c r="Q264" s="5" t="str">
        <f>_xlfn.XLOOKUP(A264,'[1]1° RAIZ'!$A:$A,'[1]1° RAIZ'!$AE:$AE)</f>
        <v>Ijuí</v>
      </c>
      <c r="R264" s="2">
        <v>-1.731982642717567E-5</v>
      </c>
      <c r="S264" s="2">
        <v>2.9763368208035601E-3</v>
      </c>
      <c r="T264" s="2">
        <v>3</v>
      </c>
      <c r="U264" s="2">
        <v>0</v>
      </c>
      <c r="V264" s="2">
        <v>107496.360063609</v>
      </c>
      <c r="W264" s="2">
        <v>3.750111208369638</v>
      </c>
      <c r="X264" s="2">
        <v>-0.100263359344528</v>
      </c>
      <c r="Y264" s="2">
        <v>0.98488812724940189</v>
      </c>
      <c r="Z264" s="2">
        <v>1.7317112708410269</v>
      </c>
      <c r="AA264" s="2">
        <v>0.29676206768070379</v>
      </c>
      <c r="AB264" s="1" t="str">
        <f t="shared" si="12"/>
        <v>Mercado insuficiente</v>
      </c>
      <c r="AC264" s="74" t="str">
        <f t="shared" si="14"/>
        <v>Validar</v>
      </c>
    </row>
    <row r="265" spans="1:29" x14ac:dyDescent="0.25">
      <c r="A265" s="1">
        <v>421290</v>
      </c>
      <c r="B265" s="1" t="s">
        <v>296</v>
      </c>
      <c r="C265" s="1" t="s">
        <v>33</v>
      </c>
      <c r="D265" s="1">
        <v>1</v>
      </c>
      <c r="E265" s="1">
        <f>COUNTIFS('Contratos assinados '!F:F,'Direcional Expansão'!B265,'Contratos assinados '!J:J, "Assinado por ambos")</f>
        <v>0</v>
      </c>
      <c r="F265" s="1">
        <f>COUNTIFS('Contratos assinados '!F:F,'Direcional Expansão'!B265,'Contratos assinados '!J:J,"Aquisição")</f>
        <v>0</v>
      </c>
      <c r="G265" s="1">
        <f>COUNTIFS('Contratos assinados '!F:F,'Direcional Expansão'!B265,'Contratos assinados '!J:J,"Ampliação")</f>
        <v>0</v>
      </c>
      <c r="H265" s="1">
        <f>COUNTIFS('Contratos assinados '!F:F,'Direcional Expansão'!B265,'Contratos assinados '!J:J,"Assinado por proprietário")</f>
        <v>0</v>
      </c>
      <c r="I265" s="1">
        <f t="shared" si="13"/>
        <v>0</v>
      </c>
      <c r="J265" s="3">
        <f>IF(D265=0, "-", COUNTIFS('Base Lojas'!B:B, A265, 'Base Lojas'!G:G, "&gt;500000")/D265)</f>
        <v>1</v>
      </c>
      <c r="K265" s="4">
        <v>848948.77</v>
      </c>
      <c r="L265" s="2">
        <v>0.2083351566514664</v>
      </c>
      <c r="M265" s="13">
        <v>4074918.4326111889</v>
      </c>
      <c r="N265" s="2">
        <v>21972</v>
      </c>
      <c r="O265" s="5" t="str">
        <f>_xlfn.XLOOKUP(A265,Cidades!A:A,Cidades!D:D)</f>
        <v>Entre 20k e 30k</v>
      </c>
      <c r="P265" s="5" t="str">
        <f>_xlfn.XLOOKUP(A265,'[1]1° RAIZ'!$A:$A,'[1]1° RAIZ'!$AH:$AH)</f>
        <v>Chapecó</v>
      </c>
      <c r="Q265" s="5" t="str">
        <f>_xlfn.XLOOKUP(A265,'[1]1° RAIZ'!$A:$A,'[1]1° RAIZ'!$AE:$AE)</f>
        <v>Chapecó</v>
      </c>
      <c r="R265" s="2">
        <v>2.3066539643891161E-4</v>
      </c>
      <c r="S265" s="2">
        <v>2.6625067304840488E-2</v>
      </c>
      <c r="T265" s="2">
        <v>12</v>
      </c>
      <c r="U265" s="2">
        <v>0</v>
      </c>
      <c r="V265" s="2">
        <v>71373.318527926094</v>
      </c>
      <c r="W265" s="2">
        <v>4.4768880343982937</v>
      </c>
      <c r="X265" s="2">
        <v>0.16562246119278301</v>
      </c>
      <c r="Y265" s="2">
        <v>1.38490588235618</v>
      </c>
      <c r="Z265" s="2">
        <v>0.20730970458651721</v>
      </c>
      <c r="AA265" s="2">
        <v>0.29354469894833041</v>
      </c>
      <c r="AB265" s="1" t="str">
        <f t="shared" si="12"/>
        <v>Limite de expansão</v>
      </c>
      <c r="AC265" s="74" t="str">
        <f t="shared" si="14"/>
        <v>Validar</v>
      </c>
    </row>
    <row r="266" spans="1:29" x14ac:dyDescent="0.25">
      <c r="A266" s="1">
        <v>432377</v>
      </c>
      <c r="B266" s="1" t="s">
        <v>297</v>
      </c>
      <c r="C266" s="1" t="s">
        <v>57</v>
      </c>
      <c r="D266" s="1">
        <v>0</v>
      </c>
      <c r="E266" s="1">
        <f>COUNTIFS('Contratos assinados '!F:F,'Direcional Expansão'!B266,'Contratos assinados '!J:J, "Assinado por ambos")</f>
        <v>0</v>
      </c>
      <c r="F266" s="1">
        <f>COUNTIFS('Contratos assinados '!F:F,'Direcional Expansão'!B266,'Contratos assinados '!J:J,"Aquisição")</f>
        <v>0</v>
      </c>
      <c r="G266" s="1">
        <f>COUNTIFS('Contratos assinados '!F:F,'Direcional Expansão'!B266,'Contratos assinados '!J:J,"Ampliação")</f>
        <v>0</v>
      </c>
      <c r="H266" s="1">
        <f>COUNTIFS('Contratos assinados '!F:F,'Direcional Expansão'!B266,'Contratos assinados '!J:J,"Assinado por proprietário")</f>
        <v>0</v>
      </c>
      <c r="I266" s="1">
        <f t="shared" si="13"/>
        <v>0</v>
      </c>
      <c r="J266" s="3" t="str">
        <f>IF(D266=0, "-", COUNTIFS('Base Lojas'!B:B, A266, 'Base Lojas'!G:G, "&gt;500000")/D266)</f>
        <v>-</v>
      </c>
      <c r="K266" s="4" t="s">
        <v>35</v>
      </c>
      <c r="L266" s="2">
        <v>0</v>
      </c>
      <c r="M266" s="13">
        <v>664683.73823666782</v>
      </c>
      <c r="N266" s="2">
        <v>3098</v>
      </c>
      <c r="O266" s="5" t="str">
        <f>_xlfn.XLOOKUP(A266,Cidades!A:A,Cidades!D:D)</f>
        <v>Menor que 10k</v>
      </c>
      <c r="P266" s="5" t="str">
        <f>_xlfn.XLOOKUP(A266,'[1]1° RAIZ'!$A:$A,'[1]1° RAIZ'!$AH:$AH)</f>
        <v>Lajeado</v>
      </c>
      <c r="Q266" s="5" t="str">
        <f>_xlfn.XLOOKUP(A266,'[1]1° RAIZ'!$A:$A,'[1]1° RAIZ'!$AE:$AE)</f>
        <v>Santa Cruz do Sul - Lajeado</v>
      </c>
      <c r="R266" s="2">
        <v>8.004206438705808E-5</v>
      </c>
      <c r="S266" s="2">
        <v>1.2526063487641849E-2</v>
      </c>
      <c r="T266" s="2">
        <v>2</v>
      </c>
      <c r="U266" s="2">
        <v>0</v>
      </c>
      <c r="V266" s="2">
        <v>91755.793815529003</v>
      </c>
      <c r="W266" s="2">
        <v>5.7065548164362907</v>
      </c>
      <c r="X266" s="2">
        <v>7.8731032201922457E-2</v>
      </c>
      <c r="Y266" s="2">
        <v>1.643811061511453</v>
      </c>
      <c r="Z266" s="2">
        <v>0.18673368523949829</v>
      </c>
      <c r="AA266" s="2">
        <v>0.2914569701311821</v>
      </c>
      <c r="AB266" s="1" t="str">
        <f t="shared" si="12"/>
        <v>Mercado insuficiente</v>
      </c>
      <c r="AC266" s="74" t="str">
        <f t="shared" si="14"/>
        <v>Validar</v>
      </c>
    </row>
    <row r="267" spans="1:29" x14ac:dyDescent="0.25">
      <c r="A267" s="1">
        <v>430465</v>
      </c>
      <c r="B267" s="1" t="s">
        <v>298</v>
      </c>
      <c r="C267" s="1" t="s">
        <v>57</v>
      </c>
      <c r="D267" s="1">
        <v>0</v>
      </c>
      <c r="E267" s="1">
        <f>COUNTIFS('Contratos assinados '!F:F,'Direcional Expansão'!B267,'Contratos assinados '!J:J, "Assinado por ambos")</f>
        <v>0</v>
      </c>
      <c r="F267" s="1">
        <f>COUNTIFS('Contratos assinados '!F:F,'Direcional Expansão'!B267,'Contratos assinados '!J:J,"Aquisição")</f>
        <v>0</v>
      </c>
      <c r="G267" s="1">
        <f>COUNTIFS('Contratos assinados '!F:F,'Direcional Expansão'!B267,'Contratos assinados '!J:J,"Ampliação")</f>
        <v>0</v>
      </c>
      <c r="H267" s="1">
        <f>COUNTIFS('Contratos assinados '!F:F,'Direcional Expansão'!B267,'Contratos assinados '!J:J,"Assinado por proprietário")</f>
        <v>0</v>
      </c>
      <c r="I267" s="1">
        <f t="shared" si="13"/>
        <v>0</v>
      </c>
      <c r="J267" s="3" t="str">
        <f>IF(D267=0, "-", COUNTIFS('Base Lojas'!B:B, A267, 'Base Lojas'!G:G, "&gt;500000")/D267)</f>
        <v>-</v>
      </c>
      <c r="K267" s="4" t="s">
        <v>35</v>
      </c>
      <c r="L267" s="2">
        <v>0</v>
      </c>
      <c r="M267" s="13">
        <v>462018.7178699841</v>
      </c>
      <c r="N267" s="2">
        <v>3119</v>
      </c>
      <c r="O267" s="5" t="str">
        <f>_xlfn.XLOOKUP(A267,Cidades!A:A,Cidades!D:D)</f>
        <v>Menor que 10k</v>
      </c>
      <c r="P267" s="5" t="str">
        <f>_xlfn.XLOOKUP(A267,'[1]1° RAIZ'!$A:$A,'[1]1° RAIZ'!$AH:$AH)</f>
        <v>Santiago</v>
      </c>
      <c r="Q267" s="5" t="str">
        <f>_xlfn.XLOOKUP(A267,'[1]1° RAIZ'!$A:$A,'[1]1° RAIZ'!$AE:$AE)</f>
        <v>Santa Maria</v>
      </c>
      <c r="R267" s="2">
        <v>2.9656759938223592E-6</v>
      </c>
      <c r="S267" s="2">
        <v>4.7483909548047274E-3</v>
      </c>
      <c r="T267" s="2">
        <v>2</v>
      </c>
      <c r="U267" s="2">
        <v>0</v>
      </c>
      <c r="V267" s="2">
        <v>227701.98689221</v>
      </c>
      <c r="W267" s="2">
        <v>2.1289946809147891</v>
      </c>
      <c r="X267" s="2">
        <v>-0.34962316666597082</v>
      </c>
      <c r="Y267" s="2">
        <v>1.010154918197214</v>
      </c>
      <c r="Z267" s="2">
        <v>2.5201354499348958</v>
      </c>
      <c r="AA267" s="2">
        <v>0.28421090301755852</v>
      </c>
      <c r="AB267" s="1" t="str">
        <f t="shared" si="12"/>
        <v>Mercado insuficiente</v>
      </c>
      <c r="AC267" s="74" t="str">
        <f t="shared" si="14"/>
        <v>Validar</v>
      </c>
    </row>
    <row r="268" spans="1:29" x14ac:dyDescent="0.25">
      <c r="A268" s="1">
        <v>431010</v>
      </c>
      <c r="B268" s="1" t="s">
        <v>299</v>
      </c>
      <c r="C268" s="1" t="s">
        <v>57</v>
      </c>
      <c r="D268" s="1">
        <v>4</v>
      </c>
      <c r="E268" s="1">
        <f>COUNTIFS('Contratos assinados '!F:F,'Direcional Expansão'!B268,'Contratos assinados '!J:J, "Assinado por ambos")</f>
        <v>0</v>
      </c>
      <c r="F268" s="1">
        <f>COUNTIFS('Contratos assinados '!F:F,'Direcional Expansão'!B268,'Contratos assinados '!J:J,"Aquisição")</f>
        <v>0</v>
      </c>
      <c r="G268" s="1">
        <f>COUNTIFS('Contratos assinados '!F:F,'Direcional Expansão'!B268,'Contratos assinados '!J:J,"Ampliação")</f>
        <v>0</v>
      </c>
      <c r="H268" s="1">
        <f>COUNTIFS('Contratos assinados '!F:F,'Direcional Expansão'!B268,'Contratos assinados '!J:J,"Assinado por proprietário")</f>
        <v>0</v>
      </c>
      <c r="I268" s="1">
        <f t="shared" si="13"/>
        <v>0</v>
      </c>
      <c r="J268" s="3">
        <f>IF(D268=0, "-", COUNTIFS('Base Lojas'!B:B, A268, 'Base Lojas'!G:G, "&gt;500000")/D268)</f>
        <v>0.5</v>
      </c>
      <c r="K268" s="4">
        <v>561750.9325</v>
      </c>
      <c r="L268" s="2">
        <v>0.36709693602647198</v>
      </c>
      <c r="M268" s="13">
        <v>6121009.2198589323</v>
      </c>
      <c r="N268" s="2">
        <v>32808</v>
      </c>
      <c r="O268" s="5" t="str">
        <f>_xlfn.XLOOKUP(A268,Cidades!A:A,Cidades!D:D)</f>
        <v>Entre 30k e 50k</v>
      </c>
      <c r="P268" s="5" t="str">
        <f>_xlfn.XLOOKUP(A268,'[1]1° RAIZ'!$A:$A,'[1]1° RAIZ'!$AH:$AH)</f>
        <v>Taquara - Parobé - Igrejinha</v>
      </c>
      <c r="Q268" s="5" t="str">
        <f>_xlfn.XLOOKUP(A268,'[1]1° RAIZ'!$A:$A,'[1]1° RAIZ'!$AE:$AE)</f>
        <v>Porto Alegre</v>
      </c>
      <c r="R268" s="2">
        <v>2.7363200880712311E-5</v>
      </c>
      <c r="S268" s="2">
        <v>4.1795040563490371E-3</v>
      </c>
      <c r="T268" s="2">
        <v>11</v>
      </c>
      <c r="U268" s="2">
        <v>0</v>
      </c>
      <c r="V268" s="2">
        <v>60008.2123756004</v>
      </c>
      <c r="W268" s="2">
        <v>3.9601505016680241</v>
      </c>
      <c r="X268" s="2">
        <v>0.14767891495271551</v>
      </c>
      <c r="Y268" s="2">
        <v>0.6915946694049151</v>
      </c>
      <c r="Z268" s="2">
        <v>1.0635385073886801</v>
      </c>
      <c r="AA268" s="2">
        <v>0.28385831101315628</v>
      </c>
      <c r="AB268" s="1" t="str">
        <f t="shared" si="12"/>
        <v>Limite de expansão</v>
      </c>
      <c r="AC268" s="74" t="str">
        <f t="shared" si="14"/>
        <v>Validar</v>
      </c>
    </row>
    <row r="269" spans="1:29" x14ac:dyDescent="0.25">
      <c r="A269" s="1">
        <v>410345</v>
      </c>
      <c r="B269" s="1" t="s">
        <v>300</v>
      </c>
      <c r="C269" s="1" t="s">
        <v>31</v>
      </c>
      <c r="D269" s="1">
        <v>1</v>
      </c>
      <c r="E269" s="1">
        <f>COUNTIFS('Contratos assinados '!F:F,'Direcional Expansão'!B269,'Contratos assinados '!J:J, "Assinado por ambos")</f>
        <v>0</v>
      </c>
      <c r="F269" s="1">
        <f>COUNTIFS('Contratos assinados '!F:F,'Direcional Expansão'!B269,'Contratos assinados '!J:J,"Aquisição")</f>
        <v>0</v>
      </c>
      <c r="G269" s="1">
        <f>COUNTIFS('Contratos assinados '!F:F,'Direcional Expansão'!B269,'Contratos assinados '!J:J,"Ampliação")</f>
        <v>0</v>
      </c>
      <c r="H269" s="1">
        <f>COUNTIFS('Contratos assinados '!F:F,'Direcional Expansão'!B269,'Contratos assinados '!J:J,"Assinado por proprietário")</f>
        <v>0</v>
      </c>
      <c r="I269" s="1">
        <f t="shared" si="13"/>
        <v>0</v>
      </c>
      <c r="J269" s="3">
        <f>IF(D269=0, "-", COUNTIFS('Base Lojas'!B:B, A269, 'Base Lojas'!G:G, "&gt;500000")/D269)</f>
        <v>0</v>
      </c>
      <c r="K269" s="4">
        <v>490309.7</v>
      </c>
      <c r="L269" s="2">
        <v>0.19884053287555339</v>
      </c>
      <c r="M269" s="13">
        <v>2465843.8242411362</v>
      </c>
      <c r="N269" s="2">
        <v>18997</v>
      </c>
      <c r="O269" s="5" t="str">
        <f>_xlfn.XLOOKUP(A269,Cidades!A:A,Cidades!D:D)</f>
        <v>Entre 10k e 20k</v>
      </c>
      <c r="P269" s="5" t="str">
        <f>_xlfn.XLOOKUP(A269,'[1]1° RAIZ'!$A:$A,'[1]1° RAIZ'!$AH:$AH)</f>
        <v>Cascavel</v>
      </c>
      <c r="Q269" s="5" t="str">
        <f>_xlfn.XLOOKUP(A269,'[1]1° RAIZ'!$A:$A,'[1]1° RAIZ'!$AE:$AE)</f>
        <v>Cascavel</v>
      </c>
      <c r="R269" s="2">
        <v>2.0721096409113349E-4</v>
      </c>
      <c r="S269" s="2">
        <v>2.341636713573747E-2</v>
      </c>
      <c r="T269" s="2">
        <v>10</v>
      </c>
      <c r="U269" s="2">
        <v>0</v>
      </c>
      <c r="V269" s="2">
        <v>109260.733682901</v>
      </c>
      <c r="W269" s="2">
        <v>3.6141767147214878</v>
      </c>
      <c r="X269" s="2">
        <v>1.2457948316471989E-2</v>
      </c>
      <c r="Y269" s="2">
        <v>1.2652260427982509</v>
      </c>
      <c r="Z269" s="2">
        <v>0.83411251489918492</v>
      </c>
      <c r="AA269" s="2">
        <v>0.28264640425838161</v>
      </c>
      <c r="AB269" s="1" t="str">
        <f t="shared" si="12"/>
        <v>Limite de expansão</v>
      </c>
      <c r="AC269" s="74" t="str">
        <f t="shared" si="14"/>
        <v>Validar</v>
      </c>
    </row>
    <row r="270" spans="1:29" x14ac:dyDescent="0.25">
      <c r="A270" s="1">
        <v>421000</v>
      </c>
      <c r="B270" s="1" t="s">
        <v>301</v>
      </c>
      <c r="C270" s="1" t="s">
        <v>33</v>
      </c>
      <c r="D270" s="1">
        <v>1</v>
      </c>
      <c r="E270" s="1">
        <f>COUNTIFS('Contratos assinados '!F:F,'Direcional Expansão'!B270,'Contratos assinados '!J:J, "Assinado por ambos")</f>
        <v>0</v>
      </c>
      <c r="F270" s="1">
        <f>COUNTIFS('Contratos assinados '!F:F,'Direcional Expansão'!B270,'Contratos assinados '!J:J,"Aquisição")</f>
        <v>0</v>
      </c>
      <c r="G270" s="1">
        <f>COUNTIFS('Contratos assinados '!F:F,'Direcional Expansão'!B270,'Contratos assinados '!J:J,"Ampliação")</f>
        <v>0</v>
      </c>
      <c r="H270" s="1">
        <f>COUNTIFS('Contratos assinados '!F:F,'Direcional Expansão'!B270,'Contratos assinados '!J:J,"Assinado por proprietário")</f>
        <v>0</v>
      </c>
      <c r="I270" s="1">
        <f t="shared" si="13"/>
        <v>0</v>
      </c>
      <c r="J270" s="3">
        <f>IF(D270=0, "-", COUNTIFS('Base Lojas'!B:B, A270, 'Base Lojas'!G:G, "&gt;500000")/D270)</f>
        <v>0</v>
      </c>
      <c r="K270" s="4">
        <v>378361.69</v>
      </c>
      <c r="L270" s="2">
        <v>0.19853383573477151</v>
      </c>
      <c r="M270" s="13">
        <v>1905779.3781079571</v>
      </c>
      <c r="N270" s="2">
        <v>11684</v>
      </c>
      <c r="O270" s="5" t="str">
        <f>_xlfn.XLOOKUP(A270,Cidades!A:A,Cidades!D:D)</f>
        <v>Entre 10k e 20k</v>
      </c>
      <c r="P270" s="5" t="str">
        <f>_xlfn.XLOOKUP(A270,'[1]1° RAIZ'!$A:$A,'[1]1° RAIZ'!$AH:$AH)</f>
        <v>Itajaí</v>
      </c>
      <c r="Q270" s="5" t="str">
        <f>_xlfn.XLOOKUP(A270,'[1]1° RAIZ'!$A:$A,'[1]1° RAIZ'!$AE:$AE)</f>
        <v>Blumenau</v>
      </c>
      <c r="R270" s="2">
        <v>8.6304218432362576E-5</v>
      </c>
      <c r="S270" s="2">
        <v>1.24636261434794E-2</v>
      </c>
      <c r="T270" s="2">
        <v>4</v>
      </c>
      <c r="U270" s="2">
        <v>0</v>
      </c>
      <c r="V270" s="2">
        <v>72948.935463639194</v>
      </c>
      <c r="W270" s="2">
        <v>4.9457709550517652</v>
      </c>
      <c r="X270" s="2">
        <v>7.2907191001924082E-2</v>
      </c>
      <c r="Y270" s="2">
        <v>1.31793020307079</v>
      </c>
      <c r="Z270" s="2">
        <v>0.5400664350426081</v>
      </c>
      <c r="AA270" s="2">
        <v>0.28240738317838793</v>
      </c>
      <c r="AB270" s="1" t="str">
        <f t="shared" si="12"/>
        <v>Mercado insuficiente</v>
      </c>
      <c r="AC270" s="74" t="str">
        <f t="shared" si="14"/>
        <v>Validar</v>
      </c>
    </row>
    <row r="271" spans="1:29" x14ac:dyDescent="0.25">
      <c r="A271" s="1">
        <v>430530</v>
      </c>
      <c r="B271" s="1" t="s">
        <v>302</v>
      </c>
      <c r="C271" s="1" t="s">
        <v>57</v>
      </c>
      <c r="D271" s="1">
        <v>1</v>
      </c>
      <c r="E271" s="1">
        <f>COUNTIFS('Contratos assinados '!F:F,'Direcional Expansão'!B271,'Contratos assinados '!J:J, "Assinado por ambos")</f>
        <v>0</v>
      </c>
      <c r="F271" s="1">
        <f>COUNTIFS('Contratos assinados '!F:F,'Direcional Expansão'!B271,'Contratos assinados '!J:J,"Aquisição")</f>
        <v>0</v>
      </c>
      <c r="G271" s="1">
        <f>COUNTIFS('Contratos assinados '!F:F,'Direcional Expansão'!B271,'Contratos assinados '!J:J,"Ampliação")</f>
        <v>0</v>
      </c>
      <c r="H271" s="1">
        <f>COUNTIFS('Contratos assinados '!F:F,'Direcional Expansão'!B271,'Contratos assinados '!J:J,"Assinado por proprietário")</f>
        <v>0</v>
      </c>
      <c r="I271" s="1">
        <f t="shared" si="13"/>
        <v>0</v>
      </c>
      <c r="J271" s="3">
        <f>IF(D271=0, "-", COUNTIFS('Base Lojas'!B:B, A271, 'Base Lojas'!G:G, "&gt;500000")/D271)</f>
        <v>1</v>
      </c>
      <c r="K271" s="4">
        <v>664996.79</v>
      </c>
      <c r="L271" s="2">
        <v>0.38197419970861529</v>
      </c>
      <c r="M271" s="13">
        <v>1740946.8767976619</v>
      </c>
      <c r="N271" s="2">
        <v>9540</v>
      </c>
      <c r="O271" s="5" t="str">
        <f>_xlfn.XLOOKUP(A271,Cidades!A:A,Cidades!D:D)</f>
        <v>Menor que 10k</v>
      </c>
      <c r="P271" s="5" t="str">
        <f>_xlfn.XLOOKUP(A271,'[1]1° RAIZ'!$A:$A,'[1]1° RAIZ'!$AH:$AH)</f>
        <v>Carazinho</v>
      </c>
      <c r="Q271" s="5" t="str">
        <f>_xlfn.XLOOKUP(A271,'[1]1° RAIZ'!$A:$A,'[1]1° RAIZ'!$AE:$AE)</f>
        <v>Passo Fundo</v>
      </c>
      <c r="R271" s="2">
        <v>1.326540848953339E-5</v>
      </c>
      <c r="S271" s="2">
        <v>5.3211843727223318E-3</v>
      </c>
      <c r="T271" s="2">
        <v>4</v>
      </c>
      <c r="U271" s="2">
        <v>0</v>
      </c>
      <c r="V271" s="2">
        <v>85584.530597080695</v>
      </c>
      <c r="W271" s="2">
        <v>3.774881938467292</v>
      </c>
      <c r="X271" s="2">
        <v>-6.0737820584053401E-2</v>
      </c>
      <c r="Y271" s="2">
        <v>0.91685632918773929</v>
      </c>
      <c r="Z271" s="2">
        <v>1.5209763819172351</v>
      </c>
      <c r="AA271" s="2">
        <v>0.27974452316836479</v>
      </c>
      <c r="AB271" s="1" t="str">
        <f t="shared" si="12"/>
        <v>Mercado insuficiente</v>
      </c>
      <c r="AC271" s="74" t="str">
        <f t="shared" si="14"/>
        <v>Validar</v>
      </c>
    </row>
    <row r="272" spans="1:29" x14ac:dyDescent="0.25">
      <c r="A272" s="1">
        <v>421570</v>
      </c>
      <c r="B272" s="1" t="s">
        <v>303</v>
      </c>
      <c r="C272" s="1" t="s">
        <v>33</v>
      </c>
      <c r="D272" s="1">
        <v>2</v>
      </c>
      <c r="E272" s="1">
        <f>COUNTIFS('Contratos assinados '!F:F,'Direcional Expansão'!B272,'Contratos assinados '!J:J, "Assinado por ambos")</f>
        <v>0</v>
      </c>
      <c r="F272" s="1">
        <f>COUNTIFS('Contratos assinados '!F:F,'Direcional Expansão'!B272,'Contratos assinados '!J:J,"Aquisição")</f>
        <v>0</v>
      </c>
      <c r="G272" s="1">
        <f>COUNTIFS('Contratos assinados '!F:F,'Direcional Expansão'!B272,'Contratos assinados '!J:J,"Ampliação")</f>
        <v>0</v>
      </c>
      <c r="H272" s="1">
        <f>COUNTIFS('Contratos assinados '!F:F,'Direcional Expansão'!B272,'Contratos assinados '!J:J,"Assinado por proprietário")</f>
        <v>0</v>
      </c>
      <c r="I272" s="1">
        <f t="shared" si="13"/>
        <v>0</v>
      </c>
      <c r="J272" s="3">
        <f>IF(D272=0, "-", COUNTIFS('Base Lojas'!B:B, A272, 'Base Lojas'!G:G, "&gt;500000")/D272)</f>
        <v>0.5</v>
      </c>
      <c r="K272" s="4">
        <v>802615.03500000003</v>
      </c>
      <c r="L272" s="2">
        <v>0.32946935345600348</v>
      </c>
      <c r="M272" s="13">
        <v>4872168.0883571412</v>
      </c>
      <c r="N272" s="2">
        <v>27272</v>
      </c>
      <c r="O272" s="5" t="str">
        <f>_xlfn.XLOOKUP(A272,Cidades!A:A,Cidades!D:D)</f>
        <v>Entre 20k e 30k</v>
      </c>
      <c r="P272" s="5" t="str">
        <f>_xlfn.XLOOKUP(A272,'[1]1° RAIZ'!$A:$A,'[1]1° RAIZ'!$AH:$AH)</f>
        <v>Florianópolis</v>
      </c>
      <c r="Q272" s="5" t="str">
        <f>_xlfn.XLOOKUP(A272,'[1]1° RAIZ'!$A:$A,'[1]1° RAIZ'!$AE:$AE)</f>
        <v>Florianópolis</v>
      </c>
      <c r="R272" s="2">
        <v>2.4815566160068191E-4</v>
      </c>
      <c r="S272" s="2">
        <v>2.7929847594430068E-2</v>
      </c>
      <c r="T272" s="2">
        <v>10</v>
      </c>
      <c r="U272" s="2">
        <v>0</v>
      </c>
      <c r="V272" s="2">
        <v>46807.6360723295</v>
      </c>
      <c r="W272" s="2">
        <v>4.3515311597361457</v>
      </c>
      <c r="X272" s="2">
        <v>0.178412516199312</v>
      </c>
      <c r="Y272" s="2">
        <v>1.2664721151747069</v>
      </c>
      <c r="Z272" s="2">
        <v>0.18342648338323631</v>
      </c>
      <c r="AA272" s="2">
        <v>0.2792178714175208</v>
      </c>
      <c r="AB272" s="1" t="str">
        <f t="shared" si="12"/>
        <v>Limite de expansão</v>
      </c>
      <c r="AC272" s="74" t="str">
        <f t="shared" si="14"/>
        <v>Validar</v>
      </c>
    </row>
    <row r="273" spans="1:29" x14ac:dyDescent="0.25">
      <c r="A273" s="1">
        <v>432080</v>
      </c>
      <c r="B273" s="1" t="s">
        <v>304</v>
      </c>
      <c r="C273" s="1" t="s">
        <v>57</v>
      </c>
      <c r="D273" s="1">
        <v>3</v>
      </c>
      <c r="E273" s="1">
        <f>COUNTIFS('Contratos assinados '!F:F,'Direcional Expansão'!B273,'Contratos assinados '!J:J, "Assinado por ambos")</f>
        <v>0</v>
      </c>
      <c r="F273" s="1">
        <f>COUNTIFS('Contratos assinados '!F:F,'Direcional Expansão'!B273,'Contratos assinados '!J:J,"Aquisição")</f>
        <v>0</v>
      </c>
      <c r="G273" s="1">
        <f>COUNTIFS('Contratos assinados '!F:F,'Direcional Expansão'!B273,'Contratos assinados '!J:J,"Ampliação")</f>
        <v>0</v>
      </c>
      <c r="H273" s="1">
        <f>COUNTIFS('Contratos assinados '!F:F,'Direcional Expansão'!B273,'Contratos assinados '!J:J,"Assinado por proprietário")</f>
        <v>0</v>
      </c>
      <c r="I273" s="1">
        <f t="shared" si="13"/>
        <v>0</v>
      </c>
      <c r="J273" s="3">
        <f>IF(D273=0, "-", COUNTIFS('Base Lojas'!B:B, A273, 'Base Lojas'!G:G, "&gt;500000")/D273)</f>
        <v>0.66666666666666663</v>
      </c>
      <c r="K273" s="4">
        <v>907623.00999999989</v>
      </c>
      <c r="L273" s="2">
        <v>0.5172269488766259</v>
      </c>
      <c r="M273" s="13">
        <v>5264360.3275387064</v>
      </c>
      <c r="N273" s="2">
        <v>29991</v>
      </c>
      <c r="O273" s="5" t="str">
        <f>_xlfn.XLOOKUP(A273,Cidades!A:A,Cidades!D:D)</f>
        <v>Entre 20k e 30k</v>
      </c>
      <c r="P273" s="5" t="str">
        <f>_xlfn.XLOOKUP(A273,'[1]1° RAIZ'!$A:$A,'[1]1° RAIZ'!$AH:$AH)</f>
        <v>Soledade</v>
      </c>
      <c r="Q273" s="5" t="str">
        <f>_xlfn.XLOOKUP(A273,'[1]1° RAIZ'!$A:$A,'[1]1° RAIZ'!$AE:$AE)</f>
        <v>Passo Fundo</v>
      </c>
      <c r="R273" s="2">
        <v>-1.8954879015598E-6</v>
      </c>
      <c r="S273" s="2">
        <v>5.0764654873933779E-3</v>
      </c>
      <c r="T273" s="2">
        <v>9</v>
      </c>
      <c r="U273" s="2">
        <v>0</v>
      </c>
      <c r="V273" s="2">
        <v>50842.501502591796</v>
      </c>
      <c r="W273" s="2">
        <v>3.4747323901770422</v>
      </c>
      <c r="X273" s="2">
        <v>6.8722395964305724E-2</v>
      </c>
      <c r="Y273" s="2">
        <v>0.52387223573402741</v>
      </c>
      <c r="Z273" s="2">
        <v>1.4545489437923791</v>
      </c>
      <c r="AA273" s="2">
        <v>0.27072960830996601</v>
      </c>
      <c r="AB273" s="1" t="str">
        <f t="shared" si="12"/>
        <v>Limite de expansão</v>
      </c>
      <c r="AC273" s="74" t="str">
        <f t="shared" si="14"/>
        <v>Oportunidade</v>
      </c>
    </row>
    <row r="274" spans="1:29" x14ac:dyDescent="0.25">
      <c r="A274" s="1">
        <v>431300</v>
      </c>
      <c r="B274" s="1" t="s">
        <v>305</v>
      </c>
      <c r="C274" s="1" t="s">
        <v>57</v>
      </c>
      <c r="D274" s="1">
        <v>0</v>
      </c>
      <c r="E274" s="1">
        <f>COUNTIFS('Contratos assinados '!F:F,'Direcional Expansão'!B274,'Contratos assinados '!J:J, "Assinado por ambos")</f>
        <v>0</v>
      </c>
      <c r="F274" s="1">
        <f>COUNTIFS('Contratos assinados '!F:F,'Direcional Expansão'!B274,'Contratos assinados '!J:J,"Aquisição")</f>
        <v>0</v>
      </c>
      <c r="G274" s="1">
        <f>COUNTIFS('Contratos assinados '!F:F,'Direcional Expansão'!B274,'Contratos assinados '!J:J,"Ampliação")</f>
        <v>0</v>
      </c>
      <c r="H274" s="1">
        <f>COUNTIFS('Contratos assinados '!F:F,'Direcional Expansão'!B274,'Contratos assinados '!J:J,"Assinado por proprietário")</f>
        <v>0</v>
      </c>
      <c r="I274" s="1">
        <f t="shared" si="13"/>
        <v>0</v>
      </c>
      <c r="J274" s="3" t="str">
        <f>IF(D274=0, "-", COUNTIFS('Base Lojas'!B:B, A274, 'Base Lojas'!G:G, "&gt;500000")/D274)</f>
        <v>-</v>
      </c>
      <c r="K274" s="4" t="s">
        <v>35</v>
      </c>
      <c r="L274" s="2">
        <v>0</v>
      </c>
      <c r="M274" s="13">
        <v>615381.08931552712</v>
      </c>
      <c r="N274" s="2">
        <v>3044</v>
      </c>
      <c r="O274" s="5" t="str">
        <f>_xlfn.XLOOKUP(A274,Cidades!A:A,Cidades!D:D)</f>
        <v>Menor que 10k</v>
      </c>
      <c r="P274" s="5" t="str">
        <f>_xlfn.XLOOKUP(A274,'[1]1° RAIZ'!$A:$A,'[1]1° RAIZ'!$AH:$AH)</f>
        <v>Encantado</v>
      </c>
      <c r="Q274" s="5" t="str">
        <f>_xlfn.XLOOKUP(A274,'[1]1° RAIZ'!$A:$A,'[1]1° RAIZ'!$AE:$AE)</f>
        <v>Santa Cruz do Sul - Lajeado</v>
      </c>
      <c r="R274" s="2">
        <v>-3.4529347073047888E-5</v>
      </c>
      <c r="S274" s="2">
        <v>5.2294703831066158E-3</v>
      </c>
      <c r="T274" s="2">
        <v>2</v>
      </c>
      <c r="U274" s="2">
        <v>0</v>
      </c>
      <c r="V274" s="2">
        <v>51166.013041600498</v>
      </c>
      <c r="W274" s="2">
        <v>6.7179431075804352</v>
      </c>
      <c r="X274" s="2">
        <v>0.1777254517414866</v>
      </c>
      <c r="Y274" s="2">
        <v>1.514783355046281</v>
      </c>
      <c r="Z274" s="2">
        <v>-0.21295311062056821</v>
      </c>
      <c r="AA274" s="2">
        <v>0.26941490872579599</v>
      </c>
      <c r="AB274" s="1" t="str">
        <f t="shared" si="12"/>
        <v>Mercado insuficiente</v>
      </c>
      <c r="AC274" s="74" t="str">
        <f t="shared" si="14"/>
        <v>Validar</v>
      </c>
    </row>
    <row r="275" spans="1:29" x14ac:dyDescent="0.25">
      <c r="A275" s="1">
        <v>431740</v>
      </c>
      <c r="B275" s="1" t="s">
        <v>306</v>
      </c>
      <c r="C275" s="1" t="s">
        <v>57</v>
      </c>
      <c r="D275" s="1">
        <v>5</v>
      </c>
      <c r="E275" s="1">
        <f>COUNTIFS('Contratos assinados '!F:F,'Direcional Expansão'!B275,'Contratos assinados '!J:J, "Assinado por ambos")</f>
        <v>0</v>
      </c>
      <c r="F275" s="1">
        <f>COUNTIFS('Contratos assinados '!F:F,'Direcional Expansão'!B275,'Contratos assinados '!J:J,"Aquisição")</f>
        <v>0</v>
      </c>
      <c r="G275" s="1">
        <f>COUNTIFS('Contratos assinados '!F:F,'Direcional Expansão'!B275,'Contratos assinados '!J:J,"Ampliação")</f>
        <v>0</v>
      </c>
      <c r="H275" s="1">
        <f>COUNTIFS('Contratos assinados '!F:F,'Direcional Expansão'!B275,'Contratos assinados '!J:J,"Assinado por proprietário")</f>
        <v>0</v>
      </c>
      <c r="I275" s="1">
        <f t="shared" si="13"/>
        <v>0</v>
      </c>
      <c r="J275" s="3">
        <f>IF(D275=0, "-", COUNTIFS('Base Lojas'!B:B, A275, 'Base Lojas'!G:G, "&gt;500000")/D275)</f>
        <v>0.8</v>
      </c>
      <c r="K275" s="4">
        <v>645780.20799999998</v>
      </c>
      <c r="L275" s="2">
        <v>0.35128121463248901</v>
      </c>
      <c r="M275" s="13">
        <v>9191783.9767722338</v>
      </c>
      <c r="N275" s="2">
        <v>48938</v>
      </c>
      <c r="O275" s="5" t="str">
        <f>_xlfn.XLOOKUP(A275,Cidades!A:A,Cidades!D:D)</f>
        <v>Entre 30k e 50k</v>
      </c>
      <c r="P275" s="5" t="str">
        <f>_xlfn.XLOOKUP(A275,'[1]1° RAIZ'!$A:$A,'[1]1° RAIZ'!$AH:$AH)</f>
        <v>Santiago</v>
      </c>
      <c r="Q275" s="5" t="str">
        <f>_xlfn.XLOOKUP(A275,'[1]1° RAIZ'!$A:$A,'[1]1° RAIZ'!$AE:$AE)</f>
        <v>Santa Maria</v>
      </c>
      <c r="R275" s="2">
        <v>-2.2598815284646798E-6</v>
      </c>
      <c r="S275" s="2">
        <v>3.9386398273439926E-3</v>
      </c>
      <c r="T275" s="2">
        <v>25</v>
      </c>
      <c r="U275" s="2">
        <v>0</v>
      </c>
      <c r="V275" s="2">
        <v>45021.898007836397</v>
      </c>
      <c r="W275" s="2">
        <v>3.7032734299675432</v>
      </c>
      <c r="X275" s="2">
        <v>0.31231273309564778</v>
      </c>
      <c r="Y275" s="2">
        <v>0.28863824541169009</v>
      </c>
      <c r="Z275" s="2">
        <v>0.82871243895875712</v>
      </c>
      <c r="AA275" s="2">
        <v>0.26916273773898391</v>
      </c>
      <c r="AB275" s="1" t="str">
        <f t="shared" si="12"/>
        <v>Limite de expansão</v>
      </c>
      <c r="AC275" s="74" t="str">
        <f t="shared" si="14"/>
        <v>Oportunidade</v>
      </c>
    </row>
    <row r="276" spans="1:29" x14ac:dyDescent="0.25">
      <c r="A276" s="1">
        <v>432340</v>
      </c>
      <c r="B276" s="1" t="s">
        <v>307</v>
      </c>
      <c r="C276" s="1" t="s">
        <v>57</v>
      </c>
      <c r="D276" s="1">
        <v>0</v>
      </c>
      <c r="E276" s="1">
        <f>COUNTIFS('Contratos assinados '!F:F,'Direcional Expansão'!B276,'Contratos assinados '!J:J, "Assinado por ambos")</f>
        <v>0</v>
      </c>
      <c r="F276" s="1">
        <f>COUNTIFS('Contratos assinados '!F:F,'Direcional Expansão'!B276,'Contratos assinados '!J:J,"Aquisição")</f>
        <v>0</v>
      </c>
      <c r="G276" s="1">
        <f>COUNTIFS('Contratos assinados '!F:F,'Direcional Expansão'!B276,'Contratos assinados '!J:J,"Ampliação")</f>
        <v>0</v>
      </c>
      <c r="H276" s="1">
        <f>COUNTIFS('Contratos assinados '!F:F,'Direcional Expansão'!B276,'Contratos assinados '!J:J,"Assinado por proprietário")</f>
        <v>0</v>
      </c>
      <c r="I276" s="1">
        <f t="shared" si="13"/>
        <v>0</v>
      </c>
      <c r="J276" s="3" t="str">
        <f>IF(D276=0, "-", COUNTIFS('Base Lojas'!B:B, A276, 'Base Lojas'!G:G, "&gt;500000")/D276)</f>
        <v>-</v>
      </c>
      <c r="K276" s="4" t="s">
        <v>35</v>
      </c>
      <c r="L276" s="2">
        <v>0</v>
      </c>
      <c r="M276" s="13">
        <v>904816.81397000083</v>
      </c>
      <c r="N276" s="2">
        <v>4413</v>
      </c>
      <c r="O276" s="5" t="str">
        <f>_xlfn.XLOOKUP(A276,Cidades!A:A,Cidades!D:D)</f>
        <v>Menor que 10k</v>
      </c>
      <c r="P276" s="5" t="str">
        <f>_xlfn.XLOOKUP(A276,'[1]1° RAIZ'!$A:$A,'[1]1° RAIZ'!$AH:$AH)</f>
        <v>Marau</v>
      </c>
      <c r="Q276" s="5" t="str">
        <f>_xlfn.XLOOKUP(A276,'[1]1° RAIZ'!$A:$A,'[1]1° RAIZ'!$AE:$AE)</f>
        <v>Passo Fundo</v>
      </c>
      <c r="R276" s="2">
        <v>3.4276041917820067E-5</v>
      </c>
      <c r="S276" s="2">
        <v>1.00719954781352E-2</v>
      </c>
      <c r="T276" s="2">
        <v>1</v>
      </c>
      <c r="U276" s="2">
        <v>0</v>
      </c>
      <c r="V276" s="2">
        <v>97030.253638938695</v>
      </c>
      <c r="W276" s="2">
        <v>5.4134143451928729</v>
      </c>
      <c r="X276" s="2">
        <v>3.6565957541724668E-2</v>
      </c>
      <c r="Y276" s="2">
        <v>1.459749277289818</v>
      </c>
      <c r="Z276" s="2">
        <v>0.36287848737019762</v>
      </c>
      <c r="AA276" s="2">
        <v>0.26711531655181608</v>
      </c>
      <c r="AB276" s="1" t="str">
        <f t="shared" si="12"/>
        <v>Mercado insuficiente</v>
      </c>
      <c r="AC276" s="74" t="str">
        <f t="shared" si="14"/>
        <v>Validar</v>
      </c>
    </row>
    <row r="277" spans="1:29" x14ac:dyDescent="0.25">
      <c r="A277" s="1">
        <v>432130</v>
      </c>
      <c r="B277" s="1" t="s">
        <v>308</v>
      </c>
      <c r="C277" s="1" t="s">
        <v>57</v>
      </c>
      <c r="D277" s="1">
        <v>3</v>
      </c>
      <c r="E277" s="1">
        <f>COUNTIFS('Contratos assinados '!F:F,'Direcional Expansão'!B277,'Contratos assinados '!J:J, "Assinado por ambos")</f>
        <v>0</v>
      </c>
      <c r="F277" s="1">
        <f>COUNTIFS('Contratos assinados '!F:F,'Direcional Expansão'!B277,'Contratos assinados '!J:J,"Aquisição")</f>
        <v>0</v>
      </c>
      <c r="G277" s="1">
        <f>COUNTIFS('Contratos assinados '!F:F,'Direcional Expansão'!B277,'Contratos assinados '!J:J,"Ampliação")</f>
        <v>0</v>
      </c>
      <c r="H277" s="1">
        <f>COUNTIFS('Contratos assinados '!F:F,'Direcional Expansão'!B277,'Contratos assinados '!J:J,"Assinado por proprietário")</f>
        <v>0</v>
      </c>
      <c r="I277" s="1">
        <f t="shared" si="13"/>
        <v>0</v>
      </c>
      <c r="J277" s="3">
        <f>IF(D277=0, "-", COUNTIFS('Base Lojas'!B:B, A277, 'Base Lojas'!G:G, "&gt;500000")/D277)</f>
        <v>1</v>
      </c>
      <c r="K277" s="4">
        <v>854061.56333333335</v>
      </c>
      <c r="L277" s="2">
        <v>0.56551412105346199</v>
      </c>
      <c r="M277" s="13">
        <v>4530717.4385443488</v>
      </c>
      <c r="N277" s="2">
        <v>25198</v>
      </c>
      <c r="O277" s="5" t="str">
        <f>_xlfn.XLOOKUP(A277,Cidades!A:A,Cidades!D:D)</f>
        <v>Entre 20k e 30k</v>
      </c>
      <c r="P277" s="5" t="str">
        <f>_xlfn.XLOOKUP(A277,'[1]1° RAIZ'!$A:$A,'[1]1° RAIZ'!$AH:$AH)</f>
        <v>Lajeado</v>
      </c>
      <c r="Q277" s="5" t="str">
        <f>_xlfn.XLOOKUP(A277,'[1]1° RAIZ'!$A:$A,'[1]1° RAIZ'!$AE:$AE)</f>
        <v>Santa Cruz do Sul - Lajeado</v>
      </c>
      <c r="R277" s="2">
        <v>-2.804581782194116E-5</v>
      </c>
      <c r="S277" s="2">
        <v>-1.2532859901870361E-4</v>
      </c>
      <c r="T277" s="2">
        <v>7</v>
      </c>
      <c r="U277" s="2">
        <v>0</v>
      </c>
      <c r="V277" s="2">
        <v>47180.949532730898</v>
      </c>
      <c r="W277" s="2">
        <v>3.4644825548017262</v>
      </c>
      <c r="X277" s="2">
        <v>2.7614304082377451E-2</v>
      </c>
      <c r="Y277" s="2">
        <v>0.4690799962930387</v>
      </c>
      <c r="Z277" s="2">
        <v>1.637430279311529</v>
      </c>
      <c r="AA277" s="2">
        <v>0.26621412313953308</v>
      </c>
      <c r="AB277" s="1" t="str">
        <f t="shared" si="12"/>
        <v>Limite de expansão</v>
      </c>
      <c r="AC277" s="74" t="str">
        <f t="shared" si="14"/>
        <v>Validar</v>
      </c>
    </row>
    <row r="278" spans="1:29" x14ac:dyDescent="0.25">
      <c r="A278" s="1">
        <v>431670</v>
      </c>
      <c r="B278" s="1" t="s">
        <v>309</v>
      </c>
      <c r="C278" s="1" t="s">
        <v>57</v>
      </c>
      <c r="D278" s="1">
        <v>0</v>
      </c>
      <c r="E278" s="1">
        <f>COUNTIFS('Contratos assinados '!F:F,'Direcional Expansão'!B278,'Contratos assinados '!J:J, "Assinado por ambos")</f>
        <v>0</v>
      </c>
      <c r="F278" s="1">
        <f>COUNTIFS('Contratos assinados '!F:F,'Direcional Expansão'!B278,'Contratos assinados '!J:J,"Aquisição")</f>
        <v>0</v>
      </c>
      <c r="G278" s="1">
        <f>COUNTIFS('Contratos assinados '!F:F,'Direcional Expansão'!B278,'Contratos assinados '!J:J,"Ampliação")</f>
        <v>0</v>
      </c>
      <c r="H278" s="1">
        <f>COUNTIFS('Contratos assinados '!F:F,'Direcional Expansão'!B278,'Contratos assinados '!J:J,"Assinado por proprietário")</f>
        <v>0</v>
      </c>
      <c r="I278" s="1">
        <f t="shared" si="13"/>
        <v>0</v>
      </c>
      <c r="J278" s="3" t="str">
        <f>IF(D278=0, "-", COUNTIFS('Base Lojas'!B:B, A278, 'Base Lojas'!G:G, "&gt;500000")/D278)</f>
        <v>-</v>
      </c>
      <c r="K278" s="4" t="s">
        <v>35</v>
      </c>
      <c r="L278" s="2">
        <v>0</v>
      </c>
      <c r="M278" s="13">
        <v>1483327.982834676</v>
      </c>
      <c r="N278" s="2">
        <v>8122</v>
      </c>
      <c r="O278" s="5" t="str">
        <f>_xlfn.XLOOKUP(A278,Cidades!A:A,Cidades!D:D)</f>
        <v>Menor que 10k</v>
      </c>
      <c r="P278" s="5" t="str">
        <f>_xlfn.XLOOKUP(A278,'[1]1° RAIZ'!$A:$A,'[1]1° RAIZ'!$AH:$AH)</f>
        <v>Cruz Alta</v>
      </c>
      <c r="Q278" s="5" t="str">
        <f>_xlfn.XLOOKUP(A278,'[1]1° RAIZ'!$A:$A,'[1]1° RAIZ'!$AE:$AE)</f>
        <v>Passo Fundo</v>
      </c>
      <c r="R278" s="2">
        <v>-6.3998431042301413E-5</v>
      </c>
      <c r="S278" s="2">
        <v>-1.900515249673274E-3</v>
      </c>
      <c r="T278" s="2">
        <v>3</v>
      </c>
      <c r="U278" s="2">
        <v>0</v>
      </c>
      <c r="V278" s="2">
        <v>181839.002201786</v>
      </c>
      <c r="W278" s="2">
        <v>3.1275276491254611</v>
      </c>
      <c r="X278" s="2">
        <v>-0.2082604247340791</v>
      </c>
      <c r="Y278" s="2">
        <v>0.88658176368691755</v>
      </c>
      <c r="Z278" s="2">
        <v>1.956791587955661</v>
      </c>
      <c r="AA278" s="2">
        <v>0.26231411591314668</v>
      </c>
      <c r="AB278" s="1" t="str">
        <f t="shared" si="12"/>
        <v>Mercado insuficiente</v>
      </c>
      <c r="AC278" s="74" t="str">
        <f t="shared" si="14"/>
        <v>Validar</v>
      </c>
    </row>
    <row r="279" spans="1:29" x14ac:dyDescent="0.25">
      <c r="A279" s="1">
        <v>432120</v>
      </c>
      <c r="B279" s="1" t="s">
        <v>310</v>
      </c>
      <c r="C279" s="1" t="s">
        <v>57</v>
      </c>
      <c r="D279" s="1">
        <v>6</v>
      </c>
      <c r="E279" s="1">
        <f>COUNTIFS('Contratos assinados '!F:F,'Direcional Expansão'!B279,'Contratos assinados '!J:J, "Assinado por ambos")</f>
        <v>0</v>
      </c>
      <c r="F279" s="1">
        <f>COUNTIFS('Contratos assinados '!F:F,'Direcional Expansão'!B279,'Contratos assinados '!J:J,"Aquisição")</f>
        <v>0</v>
      </c>
      <c r="G279" s="1">
        <f>COUNTIFS('Contratos assinados '!F:F,'Direcional Expansão'!B279,'Contratos assinados '!J:J,"Ampliação")</f>
        <v>0</v>
      </c>
      <c r="H279" s="1">
        <f>COUNTIFS('Contratos assinados '!F:F,'Direcional Expansão'!B279,'Contratos assinados '!J:J,"Assinado por proprietário")</f>
        <v>0</v>
      </c>
      <c r="I279" s="1">
        <f t="shared" si="13"/>
        <v>0</v>
      </c>
      <c r="J279" s="3">
        <f>IF(D279=0, "-", COUNTIFS('Base Lojas'!B:B, A279, 'Base Lojas'!G:G, "&gt;500000")/D279)</f>
        <v>0.83333333333333337</v>
      </c>
      <c r="K279" s="4">
        <v>661661.38833333331</v>
      </c>
      <c r="L279" s="2">
        <v>0.39925196007484048</v>
      </c>
      <c r="M279" s="13">
        <v>9943516.1927716583</v>
      </c>
      <c r="N279" s="2">
        <v>53242</v>
      </c>
      <c r="O279" s="5" t="str">
        <f>_xlfn.XLOOKUP(A279,Cidades!A:A,Cidades!D:D)</f>
        <v>Entre 50k e 100k</v>
      </c>
      <c r="P279" s="5" t="str">
        <f>_xlfn.XLOOKUP(A279,'[1]1° RAIZ'!$A:$A,'[1]1° RAIZ'!$AH:$AH)</f>
        <v>Taquara - Parobé - Igrejinha</v>
      </c>
      <c r="Q279" s="5" t="str">
        <f>_xlfn.XLOOKUP(A279,'[1]1° RAIZ'!$A:$A,'[1]1° RAIZ'!$AE:$AE)</f>
        <v>Porto Alegre</v>
      </c>
      <c r="R279" s="2">
        <v>-2.0142332889798719E-5</v>
      </c>
      <c r="S279" s="2">
        <v>3.3347471593117022E-3</v>
      </c>
      <c r="T279" s="2">
        <v>12</v>
      </c>
      <c r="U279" s="2">
        <v>0</v>
      </c>
      <c r="V279" s="2">
        <v>32470.414777968799</v>
      </c>
      <c r="W279" s="2">
        <v>3.9853818858369818</v>
      </c>
      <c r="X279" s="2">
        <v>0.27132640086894572</v>
      </c>
      <c r="Y279" s="2">
        <v>0.3583272607143107</v>
      </c>
      <c r="Z279" s="2">
        <v>0.82721521033329315</v>
      </c>
      <c r="AA279" s="2">
        <v>0.26156753974624541</v>
      </c>
      <c r="AB279" s="1" t="str">
        <f t="shared" si="12"/>
        <v>Limite de expansão</v>
      </c>
      <c r="AC279" s="74" t="str">
        <f t="shared" si="14"/>
        <v>Validar</v>
      </c>
    </row>
    <row r="280" spans="1:29" x14ac:dyDescent="0.25">
      <c r="A280" s="1">
        <v>430223</v>
      </c>
      <c r="B280" s="1" t="s">
        <v>311</v>
      </c>
      <c r="C280" s="1" t="s">
        <v>57</v>
      </c>
      <c r="D280" s="1">
        <v>0</v>
      </c>
      <c r="E280" s="1">
        <f>COUNTIFS('Contratos assinados '!F:F,'Direcional Expansão'!B280,'Contratos assinados '!J:J, "Assinado por ambos")</f>
        <v>0</v>
      </c>
      <c r="F280" s="1">
        <f>COUNTIFS('Contratos assinados '!F:F,'Direcional Expansão'!B280,'Contratos assinados '!J:J,"Aquisição")</f>
        <v>0</v>
      </c>
      <c r="G280" s="1">
        <f>COUNTIFS('Contratos assinados '!F:F,'Direcional Expansão'!B280,'Contratos assinados '!J:J,"Ampliação")</f>
        <v>0</v>
      </c>
      <c r="H280" s="1">
        <f>COUNTIFS('Contratos assinados '!F:F,'Direcional Expansão'!B280,'Contratos assinados '!J:J,"Assinado por proprietário")</f>
        <v>0</v>
      </c>
      <c r="I280" s="1">
        <f t="shared" si="13"/>
        <v>0</v>
      </c>
      <c r="J280" s="3" t="str">
        <f>IF(D280=0, "-", COUNTIFS('Base Lojas'!B:B, A280, 'Base Lojas'!G:G, "&gt;500000")/D280)</f>
        <v>-</v>
      </c>
      <c r="K280" s="4" t="s">
        <v>35</v>
      </c>
      <c r="L280" s="2">
        <v>0</v>
      </c>
      <c r="M280" s="13">
        <v>388084.16314225021</v>
      </c>
      <c r="N280" s="2">
        <v>2271</v>
      </c>
      <c r="O280" s="5" t="str">
        <f>_xlfn.XLOOKUP(A280,Cidades!A:A,Cidades!D:D)</f>
        <v>Menor que 10k</v>
      </c>
      <c r="P280" s="5" t="str">
        <f>_xlfn.XLOOKUP(A280,'[1]1° RAIZ'!$A:$A,'[1]1° RAIZ'!$AH:$AH)</f>
        <v>Cruz Alta</v>
      </c>
      <c r="Q280" s="5" t="str">
        <f>_xlfn.XLOOKUP(A280,'[1]1° RAIZ'!$A:$A,'[1]1° RAIZ'!$AE:$AE)</f>
        <v>Passo Fundo</v>
      </c>
      <c r="R280" s="2">
        <v>-5.0343052910760689E-5</v>
      </c>
      <c r="S280" s="2">
        <v>3.1037463607619392E-4</v>
      </c>
      <c r="T280" s="2">
        <v>1</v>
      </c>
      <c r="U280" s="2">
        <v>0</v>
      </c>
      <c r="V280" s="2">
        <v>186853.01006181</v>
      </c>
      <c r="W280" s="2">
        <v>3.106994875085098</v>
      </c>
      <c r="X280" s="2">
        <v>-0.25745511134817312</v>
      </c>
      <c r="Y280" s="2">
        <v>0.98117515617092554</v>
      </c>
      <c r="Z280" s="2">
        <v>1.9940172623589421</v>
      </c>
      <c r="AA280" s="2">
        <v>0.25922860349213012</v>
      </c>
      <c r="AB280" s="1" t="str">
        <f t="shared" si="12"/>
        <v>Mercado insuficiente</v>
      </c>
      <c r="AC280" s="74" t="str">
        <f t="shared" si="14"/>
        <v>Validar</v>
      </c>
    </row>
    <row r="281" spans="1:29" x14ac:dyDescent="0.25">
      <c r="A281" s="1">
        <v>431800</v>
      </c>
      <c r="B281" s="1" t="s">
        <v>312</v>
      </c>
      <c r="C281" s="1" t="s">
        <v>57</v>
      </c>
      <c r="D281" s="1">
        <v>7</v>
      </c>
      <c r="E281" s="1">
        <f>COUNTIFS('Contratos assinados '!F:F,'Direcional Expansão'!B281,'Contratos assinados '!J:J, "Assinado por ambos")</f>
        <v>0</v>
      </c>
      <c r="F281" s="1">
        <f>COUNTIFS('Contratos assinados '!F:F,'Direcional Expansão'!B281,'Contratos assinados '!J:J,"Aquisição")</f>
        <v>1</v>
      </c>
      <c r="G281" s="1">
        <f>COUNTIFS('Contratos assinados '!F:F,'Direcional Expansão'!B281,'Contratos assinados '!J:J,"Ampliação")</f>
        <v>0</v>
      </c>
      <c r="H281" s="1">
        <f>COUNTIFS('Contratos assinados '!F:F,'Direcional Expansão'!B281,'Contratos assinados '!J:J,"Assinado por proprietário")</f>
        <v>0</v>
      </c>
      <c r="I281" s="1">
        <f t="shared" si="13"/>
        <v>1</v>
      </c>
      <c r="J281" s="3">
        <f>IF(D281=0, "-", COUNTIFS('Base Lojas'!B:B, A281, 'Base Lojas'!G:G, "&gt;500000")/D281)</f>
        <v>0.5714285714285714</v>
      </c>
      <c r="K281" s="4">
        <v>537167.16285714286</v>
      </c>
      <c r="L281" s="2">
        <v>0.38227055664381282</v>
      </c>
      <c r="M281" s="13">
        <v>9836410.5596121121</v>
      </c>
      <c r="N281" s="2">
        <v>59676</v>
      </c>
      <c r="O281" s="5" t="str">
        <f>_xlfn.XLOOKUP(A281,Cidades!A:A,Cidades!D:D)</f>
        <v>Entre 50k e 100k</v>
      </c>
      <c r="P281" s="5" t="str">
        <f>_xlfn.XLOOKUP(A281,'[1]1° RAIZ'!$A:$A,'[1]1° RAIZ'!$AH:$AH)</f>
        <v>São Borja</v>
      </c>
      <c r="Q281" s="5" t="str">
        <f>_xlfn.XLOOKUP(A281,'[1]1° RAIZ'!$A:$A,'[1]1° RAIZ'!$AE:$AE)</f>
        <v>Uruguaiana</v>
      </c>
      <c r="R281" s="2">
        <v>-2.5151339179679819E-5</v>
      </c>
      <c r="S281" s="2">
        <v>3.6620365292441281E-3</v>
      </c>
      <c r="T281" s="2">
        <v>20</v>
      </c>
      <c r="U281" s="2">
        <v>0</v>
      </c>
      <c r="V281" s="2">
        <v>47012.9786548915</v>
      </c>
      <c r="W281" s="2">
        <v>3.4147143428427271</v>
      </c>
      <c r="X281" s="2">
        <v>0.28209945614049531</v>
      </c>
      <c r="Y281" s="2">
        <v>0.16607503579481109</v>
      </c>
      <c r="Z281" s="2">
        <v>1.005701931806005</v>
      </c>
      <c r="AA281" s="2">
        <v>0.25885960151822351</v>
      </c>
      <c r="AB281" s="1" t="str">
        <f t="shared" si="12"/>
        <v>Limite de expansão</v>
      </c>
      <c r="AC281" s="74" t="str">
        <f t="shared" si="14"/>
        <v>Oportunidade</v>
      </c>
    </row>
    <row r="282" spans="1:29" x14ac:dyDescent="0.25">
      <c r="A282" s="1">
        <v>432145</v>
      </c>
      <c r="B282" s="1" t="s">
        <v>313</v>
      </c>
      <c r="C282" s="1" t="s">
        <v>57</v>
      </c>
      <c r="D282" s="1">
        <v>3</v>
      </c>
      <c r="E282" s="1">
        <f>COUNTIFS('Contratos assinados '!F:F,'Direcional Expansão'!B282,'Contratos assinados '!J:J, "Assinado por ambos")</f>
        <v>0</v>
      </c>
      <c r="F282" s="1">
        <f>COUNTIFS('Contratos assinados '!F:F,'Direcional Expansão'!B282,'Contratos assinados '!J:J,"Aquisição")</f>
        <v>0</v>
      </c>
      <c r="G282" s="1">
        <f>COUNTIFS('Contratos assinados '!F:F,'Direcional Expansão'!B282,'Contratos assinados '!J:J,"Ampliação")</f>
        <v>0</v>
      </c>
      <c r="H282" s="1">
        <f>COUNTIFS('Contratos assinados '!F:F,'Direcional Expansão'!B282,'Contratos assinados '!J:J,"Assinado por proprietário")</f>
        <v>0</v>
      </c>
      <c r="I282" s="1">
        <f t="shared" si="13"/>
        <v>0</v>
      </c>
      <c r="J282" s="3">
        <f>IF(D282=0, "-", COUNTIFS('Base Lojas'!B:B, A282, 'Base Lojas'!G:G, "&gt;500000")/D282)</f>
        <v>0.66666666666666663</v>
      </c>
      <c r="K282" s="4">
        <v>687412.40666666673</v>
      </c>
      <c r="L282" s="2">
        <v>0.3306558010860251</v>
      </c>
      <c r="M282" s="13">
        <v>6236809.4351487821</v>
      </c>
      <c r="N282" s="2">
        <v>32797</v>
      </c>
      <c r="O282" s="5" t="str">
        <f>_xlfn.XLOOKUP(A282,Cidades!A:A,Cidades!D:D)</f>
        <v>Entre 30k e 50k</v>
      </c>
      <c r="P282" s="5" t="str">
        <f>_xlfn.XLOOKUP(A282,'[1]1° RAIZ'!$A:$A,'[1]1° RAIZ'!$AH:$AH)</f>
        <v>Lajeado</v>
      </c>
      <c r="Q282" s="5" t="str">
        <f>_xlfn.XLOOKUP(A282,'[1]1° RAIZ'!$A:$A,'[1]1° RAIZ'!$AE:$AE)</f>
        <v>Santa Cruz do Sul - Lajeado</v>
      </c>
      <c r="R282" s="2">
        <v>1.431169316878833E-4</v>
      </c>
      <c r="S282" s="2">
        <v>1.820094020947027E-2</v>
      </c>
      <c r="T282" s="2">
        <v>15</v>
      </c>
      <c r="U282" s="2">
        <v>0</v>
      </c>
      <c r="V282" s="2">
        <v>51839.1203489502</v>
      </c>
      <c r="W282" s="2">
        <v>3.9153484511301779</v>
      </c>
      <c r="X282" s="2">
        <v>0.18616782024313699</v>
      </c>
      <c r="Y282" s="2">
        <v>0.83262455426352622</v>
      </c>
      <c r="Z282" s="2">
        <v>0.514142389731859</v>
      </c>
      <c r="AA282" s="2">
        <v>0.25782870951630071</v>
      </c>
      <c r="AB282" s="1" t="str">
        <f t="shared" si="12"/>
        <v>Limite de expansão</v>
      </c>
      <c r="AC282" s="74" t="str">
        <f t="shared" si="14"/>
        <v>Validar</v>
      </c>
    </row>
    <row r="283" spans="1:29" x14ac:dyDescent="0.25">
      <c r="A283" s="1">
        <v>430462</v>
      </c>
      <c r="B283" s="1" t="s">
        <v>314</v>
      </c>
      <c r="C283" s="1" t="s">
        <v>57</v>
      </c>
      <c r="D283" s="1">
        <v>0</v>
      </c>
      <c r="E283" s="1">
        <f>COUNTIFS('Contratos assinados '!F:F,'Direcional Expansão'!B283,'Contratos assinados '!J:J, "Assinado por ambos")</f>
        <v>0</v>
      </c>
      <c r="F283" s="1">
        <f>COUNTIFS('Contratos assinados '!F:F,'Direcional Expansão'!B283,'Contratos assinados '!J:J,"Aquisição")</f>
        <v>0</v>
      </c>
      <c r="G283" s="1">
        <f>COUNTIFS('Contratos assinados '!F:F,'Direcional Expansão'!B283,'Contratos assinados '!J:J,"Ampliação")</f>
        <v>0</v>
      </c>
      <c r="H283" s="1">
        <f>COUNTIFS('Contratos assinados '!F:F,'Direcional Expansão'!B283,'Contratos assinados '!J:J,"Assinado por proprietário")</f>
        <v>0</v>
      </c>
      <c r="I283" s="1">
        <f t="shared" si="13"/>
        <v>0</v>
      </c>
      <c r="J283" s="3" t="str">
        <f>IF(D283=0, "-", COUNTIFS('Base Lojas'!B:B, A283, 'Base Lojas'!G:G, "&gt;500000")/D283)</f>
        <v>-</v>
      </c>
      <c r="K283" s="4" t="s">
        <v>35</v>
      </c>
      <c r="L283" s="2">
        <v>0</v>
      </c>
      <c r="M283" s="13">
        <v>301312.72730192251</v>
      </c>
      <c r="N283" s="2">
        <v>1733</v>
      </c>
      <c r="O283" s="5" t="str">
        <f>_xlfn.XLOOKUP(A283,Cidades!A:A,Cidades!D:D)</f>
        <v>Menor que 10k</v>
      </c>
      <c r="P283" s="5" t="str">
        <f>_xlfn.XLOOKUP(A283,'[1]1° RAIZ'!$A:$A,'[1]1° RAIZ'!$AH:$AH)</f>
        <v>Lagoa Vermelha</v>
      </c>
      <c r="Q283" s="5" t="str">
        <f>_xlfn.XLOOKUP(A283,'[1]1° RAIZ'!$A:$A,'[1]1° RAIZ'!$AE:$AE)</f>
        <v>Passo Fundo</v>
      </c>
      <c r="R283" s="2">
        <v>-8.8227173888044681E-6</v>
      </c>
      <c r="S283" s="2">
        <v>4.0591484134833164E-3</v>
      </c>
      <c r="T283" s="2">
        <v>1</v>
      </c>
      <c r="U283" s="2">
        <v>0</v>
      </c>
      <c r="V283" s="2">
        <v>217566.478254544</v>
      </c>
      <c r="W283" s="2">
        <v>2.2354723706176811</v>
      </c>
      <c r="X283" s="2">
        <v>-0.35543583502531523</v>
      </c>
      <c r="Y283" s="2">
        <v>0.94438776383479561</v>
      </c>
      <c r="Z283" s="2">
        <v>2.3822437150030851</v>
      </c>
      <c r="AA283" s="2">
        <v>0.25652673229419859</v>
      </c>
      <c r="AB283" s="1" t="str">
        <f t="shared" si="12"/>
        <v>Mercado insuficiente</v>
      </c>
      <c r="AC283" s="74" t="str">
        <f t="shared" si="14"/>
        <v>Validar</v>
      </c>
    </row>
    <row r="284" spans="1:29" x14ac:dyDescent="0.25">
      <c r="A284" s="1">
        <v>421160</v>
      </c>
      <c r="B284" s="1" t="s">
        <v>315</v>
      </c>
      <c r="C284" s="1" t="s">
        <v>33</v>
      </c>
      <c r="D284" s="1">
        <v>1</v>
      </c>
      <c r="E284" s="1">
        <f>COUNTIFS('Contratos assinados '!F:F,'Direcional Expansão'!B284,'Contratos assinados '!J:J, "Assinado por ambos")</f>
        <v>0</v>
      </c>
      <c r="F284" s="1">
        <f>COUNTIFS('Contratos assinados '!F:F,'Direcional Expansão'!B284,'Contratos assinados '!J:J,"Aquisição")</f>
        <v>0</v>
      </c>
      <c r="G284" s="1">
        <f>COUNTIFS('Contratos assinados '!F:F,'Direcional Expansão'!B284,'Contratos assinados '!J:J,"Ampliação")</f>
        <v>0</v>
      </c>
      <c r="H284" s="1">
        <f>COUNTIFS('Contratos assinados '!F:F,'Direcional Expansão'!B284,'Contratos assinados '!J:J,"Assinado por proprietário")</f>
        <v>0</v>
      </c>
      <c r="I284" s="1">
        <f t="shared" si="13"/>
        <v>0</v>
      </c>
      <c r="J284" s="3">
        <f>IF(D284=0, "-", COUNTIFS('Base Lojas'!B:B, A284, 'Base Lojas'!G:G, "&gt;500000")/D284)</f>
        <v>0</v>
      </c>
      <c r="K284" s="4">
        <v>468476.1</v>
      </c>
      <c r="L284" s="2">
        <v>0.22828015221142051</v>
      </c>
      <c r="M284" s="13">
        <v>2052198.1234974959</v>
      </c>
      <c r="N284" s="2">
        <v>13664</v>
      </c>
      <c r="O284" s="5" t="str">
        <f>_xlfn.XLOOKUP(A284,Cidades!A:A,Cidades!D:D)</f>
        <v>Entre 10k e 20k</v>
      </c>
      <c r="P284" s="5" t="str">
        <f>_xlfn.XLOOKUP(A284,'[1]1° RAIZ'!$A:$A,'[1]1° RAIZ'!$AH:$AH)</f>
        <v>Criciúma</v>
      </c>
      <c r="Q284" s="5" t="str">
        <f>_xlfn.XLOOKUP(A284,'[1]1° RAIZ'!$A:$A,'[1]1° RAIZ'!$AE:$AE)</f>
        <v>Criciúma</v>
      </c>
      <c r="R284" s="2">
        <v>1.9864563441578389E-5</v>
      </c>
      <c r="S284" s="2">
        <v>7.8227526398846337E-3</v>
      </c>
      <c r="T284" s="2">
        <v>8</v>
      </c>
      <c r="U284" s="2">
        <v>0</v>
      </c>
      <c r="V284" s="2">
        <v>86493.665384648804</v>
      </c>
      <c r="W284" s="2">
        <v>4.1387770573454219</v>
      </c>
      <c r="X284" s="2">
        <v>1.04076046024993E-2</v>
      </c>
      <c r="Y284" s="2">
        <v>0.93309984412510771</v>
      </c>
      <c r="Z284" s="2">
        <v>0.99464919133437502</v>
      </c>
      <c r="AA284" s="2">
        <v>0.25229465227210768</v>
      </c>
      <c r="AB284" s="1" t="str">
        <f t="shared" si="12"/>
        <v>Limite de expansão</v>
      </c>
      <c r="AC284" s="74" t="str">
        <f t="shared" si="14"/>
        <v>Validar</v>
      </c>
    </row>
    <row r="285" spans="1:29" x14ac:dyDescent="0.25">
      <c r="A285" s="1">
        <v>420280</v>
      </c>
      <c r="B285" s="1" t="s">
        <v>316</v>
      </c>
      <c r="C285" s="1" t="s">
        <v>33</v>
      </c>
      <c r="D285" s="1">
        <v>2</v>
      </c>
      <c r="E285" s="1">
        <f>COUNTIFS('Contratos assinados '!F:F,'Direcional Expansão'!B285,'Contratos assinados '!J:J, "Assinado por ambos")</f>
        <v>0</v>
      </c>
      <c r="F285" s="1">
        <f>COUNTIFS('Contratos assinados '!F:F,'Direcional Expansão'!B285,'Contratos assinados '!J:J,"Aquisição")</f>
        <v>0</v>
      </c>
      <c r="G285" s="1">
        <f>COUNTIFS('Contratos assinados '!F:F,'Direcional Expansão'!B285,'Contratos assinados '!J:J,"Ampliação")</f>
        <v>0</v>
      </c>
      <c r="H285" s="1">
        <f>COUNTIFS('Contratos assinados '!F:F,'Direcional Expansão'!B285,'Contratos assinados '!J:J,"Assinado por proprietário")</f>
        <v>0</v>
      </c>
      <c r="I285" s="1">
        <f t="shared" si="13"/>
        <v>0</v>
      </c>
      <c r="J285" s="3">
        <f>IF(D285=0, "-", COUNTIFS('Base Lojas'!B:B, A285, 'Base Lojas'!G:G, "&gt;500000")/D285)</f>
        <v>0.5</v>
      </c>
      <c r="K285" s="4">
        <v>467006.71</v>
      </c>
      <c r="L285" s="2">
        <v>0.18517315541021509</v>
      </c>
      <c r="M285" s="13">
        <v>5044000.1302071828</v>
      </c>
      <c r="N285" s="2">
        <v>33773</v>
      </c>
      <c r="O285" s="5" t="str">
        <f>_xlfn.XLOOKUP(A285,Cidades!A:A,Cidades!D:D)</f>
        <v>Entre 30k e 50k</v>
      </c>
      <c r="P285" s="5" t="str">
        <f>_xlfn.XLOOKUP(A285,'[1]1° RAIZ'!$A:$A,'[1]1° RAIZ'!$AH:$AH)</f>
        <v>Tubarão</v>
      </c>
      <c r="Q285" s="5" t="str">
        <f>_xlfn.XLOOKUP(A285,'[1]1° RAIZ'!$A:$A,'[1]1° RAIZ'!$AE:$AE)</f>
        <v>Criciúma</v>
      </c>
      <c r="R285" s="2">
        <v>1.1741110456723329E-4</v>
      </c>
      <c r="S285" s="2">
        <v>1.387901978913075E-2</v>
      </c>
      <c r="T285" s="2">
        <v>29</v>
      </c>
      <c r="U285" s="2">
        <v>0</v>
      </c>
      <c r="V285" s="2">
        <v>54417.048902769697</v>
      </c>
      <c r="W285" s="2">
        <v>4.2370038970289734</v>
      </c>
      <c r="X285" s="2">
        <v>0.29462514483430557</v>
      </c>
      <c r="Y285" s="2">
        <v>0.72927661607435623</v>
      </c>
      <c r="Z285" s="2">
        <v>0.14288124560101129</v>
      </c>
      <c r="AA285" s="2">
        <v>0.2467582048255777</v>
      </c>
      <c r="AB285" s="1" t="str">
        <f t="shared" si="12"/>
        <v>Limite de expansão</v>
      </c>
      <c r="AC285" s="74" t="str">
        <f t="shared" si="14"/>
        <v>Validar</v>
      </c>
    </row>
    <row r="286" spans="1:29" x14ac:dyDescent="0.25">
      <c r="A286" s="1">
        <v>431333</v>
      </c>
      <c r="B286" s="1" t="s">
        <v>317</v>
      </c>
      <c r="C286" s="1" t="s">
        <v>57</v>
      </c>
      <c r="D286" s="1">
        <v>0</v>
      </c>
      <c r="E286" s="1">
        <f>COUNTIFS('Contratos assinados '!F:F,'Direcional Expansão'!B286,'Contratos assinados '!J:J, "Assinado por ambos")</f>
        <v>0</v>
      </c>
      <c r="F286" s="1">
        <f>COUNTIFS('Contratos assinados '!F:F,'Direcional Expansão'!B286,'Contratos assinados '!J:J,"Aquisição")</f>
        <v>0</v>
      </c>
      <c r="G286" s="1">
        <f>COUNTIFS('Contratos assinados '!F:F,'Direcional Expansão'!B286,'Contratos assinados '!J:J,"Ampliação")</f>
        <v>0</v>
      </c>
      <c r="H286" s="1">
        <f>COUNTIFS('Contratos assinados '!F:F,'Direcional Expansão'!B286,'Contratos assinados '!J:J,"Assinado por proprietário")</f>
        <v>0</v>
      </c>
      <c r="I286" s="1">
        <f t="shared" si="13"/>
        <v>0</v>
      </c>
      <c r="J286" s="3" t="str">
        <f>IF(D286=0, "-", COUNTIFS('Base Lojas'!B:B, A286, 'Base Lojas'!G:G, "&gt;500000")/D286)</f>
        <v>-</v>
      </c>
      <c r="K286" s="4" t="s">
        <v>35</v>
      </c>
      <c r="L286" s="2">
        <v>0</v>
      </c>
      <c r="M286" s="13">
        <v>404020.91738283529</v>
      </c>
      <c r="N286" s="2">
        <v>2163</v>
      </c>
      <c r="O286" s="5" t="str">
        <f>_xlfn.XLOOKUP(A286,Cidades!A:A,Cidades!D:D)</f>
        <v>Menor que 10k</v>
      </c>
      <c r="P286" s="5" t="str">
        <f>_xlfn.XLOOKUP(A286,'[1]1° RAIZ'!$A:$A,'[1]1° RAIZ'!$AH:$AH)</f>
        <v>Ijuí</v>
      </c>
      <c r="Q286" s="5" t="str">
        <f>_xlfn.XLOOKUP(A286,'[1]1° RAIZ'!$A:$A,'[1]1° RAIZ'!$AE:$AE)</f>
        <v>Ijuí</v>
      </c>
      <c r="R286" s="2">
        <v>-9.1327810783127243E-5</v>
      </c>
      <c r="S286" s="2">
        <v>-4.5505808838796069E-3</v>
      </c>
      <c r="T286" s="2">
        <v>1</v>
      </c>
      <c r="U286" s="2">
        <v>0</v>
      </c>
      <c r="V286" s="2">
        <v>156002.00579323299</v>
      </c>
      <c r="W286" s="2">
        <v>3.873905494296924</v>
      </c>
      <c r="X286" s="2">
        <v>-0.1762237989156403</v>
      </c>
      <c r="Y286" s="2">
        <v>0.95568635405568048</v>
      </c>
      <c r="Z286" s="2">
        <v>1.6099534208059489</v>
      </c>
      <c r="AA286" s="2">
        <v>0.24630847178959461</v>
      </c>
      <c r="AB286" s="1" t="str">
        <f t="shared" si="12"/>
        <v>Mercado insuficiente</v>
      </c>
      <c r="AC286" s="74" t="str">
        <f t="shared" si="14"/>
        <v>Validar</v>
      </c>
    </row>
    <row r="287" spans="1:29" x14ac:dyDescent="0.25">
      <c r="A287" s="1">
        <v>432100</v>
      </c>
      <c r="B287" s="1" t="s">
        <v>318</v>
      </c>
      <c r="C287" s="1" t="s">
        <v>57</v>
      </c>
      <c r="D287" s="1">
        <v>1</v>
      </c>
      <c r="E287" s="1">
        <f>COUNTIFS('Contratos assinados '!F:F,'Direcional Expansão'!B287,'Contratos assinados '!J:J, "Assinado por ambos")</f>
        <v>0</v>
      </c>
      <c r="F287" s="1">
        <f>COUNTIFS('Contratos assinados '!F:F,'Direcional Expansão'!B287,'Contratos assinados '!J:J,"Aquisição")</f>
        <v>0</v>
      </c>
      <c r="G287" s="1">
        <f>COUNTIFS('Contratos assinados '!F:F,'Direcional Expansão'!B287,'Contratos assinados '!J:J,"Ampliação")</f>
        <v>0</v>
      </c>
      <c r="H287" s="1">
        <f>COUNTIFS('Contratos assinados '!F:F,'Direcional Expansão'!B287,'Contratos assinados '!J:J,"Assinado por proprietário")</f>
        <v>0</v>
      </c>
      <c r="I287" s="1">
        <f t="shared" si="13"/>
        <v>0</v>
      </c>
      <c r="J287" s="3">
        <f>IF(D287=0, "-", COUNTIFS('Base Lojas'!B:B, A287, 'Base Lojas'!G:G, "&gt;500000")/D287)</f>
        <v>1</v>
      </c>
      <c r="K287" s="4">
        <v>868783.49</v>
      </c>
      <c r="L287" s="2">
        <v>0.44205130646532781</v>
      </c>
      <c r="M287" s="13">
        <v>1965345.373474522</v>
      </c>
      <c r="N287" s="2">
        <v>10592</v>
      </c>
      <c r="O287" s="5" t="str">
        <f>_xlfn.XLOOKUP(A287,Cidades!A:A,Cidades!D:D)</f>
        <v>Entre 10k e 20k</v>
      </c>
      <c r="P287" s="5" t="str">
        <f>_xlfn.XLOOKUP(A287,'[1]1° RAIZ'!$A:$A,'[1]1° RAIZ'!$AH:$AH)</f>
        <v>Passo Fundo</v>
      </c>
      <c r="Q287" s="5" t="str">
        <f>_xlfn.XLOOKUP(A287,'[1]1° RAIZ'!$A:$A,'[1]1° RAIZ'!$AE:$AE)</f>
        <v>Passo Fundo</v>
      </c>
      <c r="R287" s="2">
        <v>1.024035623439889E-5</v>
      </c>
      <c r="S287" s="2">
        <v>5.3472353539083528E-3</v>
      </c>
      <c r="T287" s="2">
        <v>3</v>
      </c>
      <c r="U287" s="2">
        <v>0</v>
      </c>
      <c r="V287" s="2">
        <v>66540.367578948906</v>
      </c>
      <c r="W287" s="2">
        <v>3.7123650630804681</v>
      </c>
      <c r="X287" s="2">
        <v>-6.5578571453608583E-2</v>
      </c>
      <c r="Y287" s="2">
        <v>0.76982148187136423</v>
      </c>
      <c r="Z287" s="2">
        <v>1.422092872864666</v>
      </c>
      <c r="AA287" s="2">
        <v>0.2452299809543923</v>
      </c>
      <c r="AB287" s="1" t="str">
        <f t="shared" si="12"/>
        <v>Mercado insuficiente</v>
      </c>
      <c r="AC287" s="74" t="str">
        <f t="shared" si="14"/>
        <v>Validar</v>
      </c>
    </row>
    <row r="288" spans="1:29" x14ac:dyDescent="0.25">
      <c r="A288" s="1">
        <v>430440</v>
      </c>
      <c r="B288" s="1" t="s">
        <v>319</v>
      </c>
      <c r="C288" s="1" t="s">
        <v>57</v>
      </c>
      <c r="D288" s="1">
        <v>5</v>
      </c>
      <c r="E288" s="1">
        <f>COUNTIFS('Contratos assinados '!F:F,'Direcional Expansão'!B288,'Contratos assinados '!J:J, "Assinado por ambos")</f>
        <v>0</v>
      </c>
      <c r="F288" s="1">
        <f>COUNTIFS('Contratos assinados '!F:F,'Direcional Expansão'!B288,'Contratos assinados '!J:J,"Aquisição")</f>
        <v>1</v>
      </c>
      <c r="G288" s="1">
        <f>COUNTIFS('Contratos assinados '!F:F,'Direcional Expansão'!B288,'Contratos assinados '!J:J,"Ampliação")</f>
        <v>0</v>
      </c>
      <c r="H288" s="1">
        <f>COUNTIFS('Contratos assinados '!F:F,'Direcional Expansão'!B288,'Contratos assinados '!J:J,"Assinado por proprietário")</f>
        <v>0</v>
      </c>
      <c r="I288" s="1">
        <f t="shared" si="13"/>
        <v>1</v>
      </c>
      <c r="J288" s="3">
        <f>IF(D288=0, "-", COUNTIFS('Base Lojas'!B:B, A288, 'Base Lojas'!G:G, "&gt;500000")/D288)</f>
        <v>0.8</v>
      </c>
      <c r="K288" s="4">
        <v>674511.37200000009</v>
      </c>
      <c r="L288" s="2">
        <v>0.39533109799508531</v>
      </c>
      <c r="M288" s="13">
        <v>8530967.7814466488</v>
      </c>
      <c r="N288" s="2">
        <v>48946</v>
      </c>
      <c r="O288" s="5" t="str">
        <f>_xlfn.XLOOKUP(A288,Cidades!A:A,Cidades!D:D)</f>
        <v>Entre 30k e 50k</v>
      </c>
      <c r="P288" s="5" t="str">
        <f>_xlfn.XLOOKUP(A288,'[1]1° RAIZ'!$A:$A,'[1]1° RAIZ'!$AH:$AH)</f>
        <v>Caxias do Sul</v>
      </c>
      <c r="Q288" s="5" t="str">
        <f>_xlfn.XLOOKUP(A288,'[1]1° RAIZ'!$A:$A,'[1]1° RAIZ'!$AE:$AE)</f>
        <v>Caxias do Sul</v>
      </c>
      <c r="R288" s="2">
        <v>1.7150954556325091E-4</v>
      </c>
      <c r="S288" s="2">
        <v>2.1185444641111269E-2</v>
      </c>
      <c r="T288" s="2">
        <v>10</v>
      </c>
      <c r="U288" s="2">
        <v>0</v>
      </c>
      <c r="V288" s="2">
        <v>35236.106421703298</v>
      </c>
      <c r="W288" s="2">
        <v>3.7328829455079582</v>
      </c>
      <c r="X288" s="2">
        <v>0.21859729059586641</v>
      </c>
      <c r="Y288" s="2">
        <v>0.71536231924500371</v>
      </c>
      <c r="Z288" s="2">
        <v>0.40323749095115069</v>
      </c>
      <c r="AA288" s="2">
        <v>0.24209984310757221</v>
      </c>
      <c r="AB288" s="1" t="str">
        <f t="shared" si="12"/>
        <v>Limite de expansão</v>
      </c>
      <c r="AC288" s="74" t="str">
        <f t="shared" si="14"/>
        <v>Validar</v>
      </c>
    </row>
    <row r="289" spans="1:29" x14ac:dyDescent="0.25">
      <c r="A289" s="1">
        <v>411710</v>
      </c>
      <c r="B289" s="1" t="s">
        <v>320</v>
      </c>
      <c r="C289" s="1" t="s">
        <v>31</v>
      </c>
      <c r="D289" s="1">
        <v>1</v>
      </c>
      <c r="E289" s="1">
        <f>COUNTIFS('Contratos assinados '!F:F,'Direcional Expansão'!B289,'Contratos assinados '!J:J, "Assinado por ambos")</f>
        <v>0</v>
      </c>
      <c r="F289" s="1">
        <f>COUNTIFS('Contratos assinados '!F:F,'Direcional Expansão'!B289,'Contratos assinados '!J:J,"Aquisição")</f>
        <v>0</v>
      </c>
      <c r="G289" s="1">
        <f>COUNTIFS('Contratos assinados '!F:F,'Direcional Expansão'!B289,'Contratos assinados '!J:J,"Ampliação")</f>
        <v>0</v>
      </c>
      <c r="H289" s="1">
        <f>COUNTIFS('Contratos assinados '!F:F,'Direcional Expansão'!B289,'Contratos assinados '!J:J,"Assinado por proprietário")</f>
        <v>0</v>
      </c>
      <c r="I289" s="1">
        <f t="shared" si="13"/>
        <v>0</v>
      </c>
      <c r="J289" s="3">
        <f>IF(D289=0, "-", COUNTIFS('Base Lojas'!B:B, A289, 'Base Lojas'!G:G, "&gt;500000")/D289)</f>
        <v>1</v>
      </c>
      <c r="K289" s="4">
        <v>977574.94</v>
      </c>
      <c r="L289" s="2">
        <v>0.5509376351693307</v>
      </c>
      <c r="M289" s="13">
        <v>1774384.027512555</v>
      </c>
      <c r="N289" s="2">
        <v>12923</v>
      </c>
      <c r="O289" s="5" t="str">
        <f>_xlfn.XLOOKUP(A289,Cidades!A:A,Cidades!D:D)</f>
        <v>Entre 10k e 20k</v>
      </c>
      <c r="P289" s="5" t="str">
        <f>_xlfn.XLOOKUP(A289,'[1]1° RAIZ'!$A:$A,'[1]1° RAIZ'!$AH:$AH)</f>
        <v>Paranavaí</v>
      </c>
      <c r="Q289" s="5" t="str">
        <f>_xlfn.XLOOKUP(A289,'[1]1° RAIZ'!$A:$A,'[1]1° RAIZ'!$AE:$AE)</f>
        <v>Maringá</v>
      </c>
      <c r="R289" s="2">
        <v>-8.6380701695143447E-6</v>
      </c>
      <c r="S289" s="2">
        <v>5.2017410886977533E-3</v>
      </c>
      <c r="T289" s="2">
        <v>6</v>
      </c>
      <c r="U289" s="2">
        <v>0</v>
      </c>
      <c r="V289" s="2">
        <v>38245.630923260702</v>
      </c>
      <c r="W289" s="2">
        <v>3.8088391120117659</v>
      </c>
      <c r="X289" s="2">
        <v>-1.69225099380402E-2</v>
      </c>
      <c r="Y289" s="2">
        <v>0.63865051099150372</v>
      </c>
      <c r="Z289" s="2">
        <v>1.3668755271355519</v>
      </c>
      <c r="AA289" s="2">
        <v>0.24076716457927799</v>
      </c>
      <c r="AB289" s="1" t="str">
        <f t="shared" si="12"/>
        <v>Mercado insuficiente</v>
      </c>
      <c r="AC289" s="74" t="str">
        <f t="shared" si="14"/>
        <v>Validar</v>
      </c>
    </row>
    <row r="290" spans="1:29" x14ac:dyDescent="0.25">
      <c r="A290" s="1">
        <v>430258</v>
      </c>
      <c r="B290" s="1" t="s">
        <v>321</v>
      </c>
      <c r="C290" s="1" t="s">
        <v>57</v>
      </c>
      <c r="D290" s="1">
        <v>0</v>
      </c>
      <c r="E290" s="1">
        <f>COUNTIFS('Contratos assinados '!F:F,'Direcional Expansão'!B290,'Contratos assinados '!J:J, "Assinado por ambos")</f>
        <v>0</v>
      </c>
      <c r="F290" s="1">
        <f>COUNTIFS('Contratos assinados '!F:F,'Direcional Expansão'!B290,'Contratos assinados '!J:J,"Aquisição")</f>
        <v>0</v>
      </c>
      <c r="G290" s="1">
        <f>COUNTIFS('Contratos assinados '!F:F,'Direcional Expansão'!B290,'Contratos assinados '!J:J,"Ampliação")</f>
        <v>0</v>
      </c>
      <c r="H290" s="1">
        <f>COUNTIFS('Contratos assinados '!F:F,'Direcional Expansão'!B290,'Contratos assinados '!J:J,"Assinado por proprietário")</f>
        <v>0</v>
      </c>
      <c r="I290" s="1">
        <f t="shared" si="13"/>
        <v>0</v>
      </c>
      <c r="J290" s="3" t="str">
        <f>IF(D290=0, "-", COUNTIFS('Base Lojas'!B:B, A290, 'Base Lojas'!G:G, "&gt;500000")/D290)</f>
        <v>-</v>
      </c>
      <c r="K290" s="4" t="s">
        <v>35</v>
      </c>
      <c r="L290" s="2">
        <v>0</v>
      </c>
      <c r="M290" s="13">
        <v>388238.4101326188</v>
      </c>
      <c r="N290" s="2">
        <v>2151</v>
      </c>
      <c r="O290" s="5" t="str">
        <f>_xlfn.XLOOKUP(A290,Cidades!A:A,Cidades!D:D)</f>
        <v>Menor que 10k</v>
      </c>
      <c r="P290" s="5" t="str">
        <f>_xlfn.XLOOKUP(A290,'[1]1° RAIZ'!$A:$A,'[1]1° RAIZ'!$AH:$AH)</f>
        <v>Ijuí</v>
      </c>
      <c r="Q290" s="5" t="str">
        <f>_xlfn.XLOOKUP(A290,'[1]1° RAIZ'!$A:$A,'[1]1° RAIZ'!$AE:$AE)</f>
        <v>Ijuí</v>
      </c>
      <c r="R290" s="2">
        <v>-1.7311544419741369E-5</v>
      </c>
      <c r="S290" s="2">
        <v>4.8801815247903058E-3</v>
      </c>
      <c r="T290" s="2">
        <v>0</v>
      </c>
      <c r="U290" s="2">
        <v>0</v>
      </c>
      <c r="V290" s="2">
        <v>116591.900766349</v>
      </c>
      <c r="W290" s="2">
        <v>4.7941830534534322</v>
      </c>
      <c r="X290" s="2">
        <v>-6.6988511876440796E-2</v>
      </c>
      <c r="Y290" s="2">
        <v>1.225984120821402</v>
      </c>
      <c r="Z290" s="2">
        <v>0.79320110356494111</v>
      </c>
      <c r="AA290" s="2">
        <v>0.23849272306805619</v>
      </c>
      <c r="AB290" s="1" t="str">
        <f t="shared" si="12"/>
        <v>Mercado insuficiente</v>
      </c>
      <c r="AC290" s="74" t="str">
        <f t="shared" si="14"/>
        <v>Validar</v>
      </c>
    </row>
    <row r="291" spans="1:29" x14ac:dyDescent="0.25">
      <c r="A291" s="1">
        <v>432360</v>
      </c>
      <c r="B291" s="1" t="s">
        <v>322</v>
      </c>
      <c r="C291" s="1" t="s">
        <v>57</v>
      </c>
      <c r="D291" s="1">
        <v>0</v>
      </c>
      <c r="E291" s="1">
        <f>COUNTIFS('Contratos assinados '!F:F,'Direcional Expansão'!B291,'Contratos assinados '!J:J, "Assinado por ambos")</f>
        <v>0</v>
      </c>
      <c r="F291" s="1">
        <f>COUNTIFS('Contratos assinados '!F:F,'Direcional Expansão'!B291,'Contratos assinados '!J:J,"Aquisição")</f>
        <v>0</v>
      </c>
      <c r="G291" s="1">
        <f>COUNTIFS('Contratos assinados '!F:F,'Direcional Expansão'!B291,'Contratos assinados '!J:J,"Ampliação")</f>
        <v>0</v>
      </c>
      <c r="H291" s="1">
        <f>COUNTIFS('Contratos assinados '!F:F,'Direcional Expansão'!B291,'Contratos assinados '!J:J,"Assinado por proprietário")</f>
        <v>0</v>
      </c>
      <c r="I291" s="1">
        <f t="shared" si="13"/>
        <v>0</v>
      </c>
      <c r="J291" s="3" t="str">
        <f>IF(D291=0, "-", COUNTIFS('Base Lojas'!B:B, A291, 'Base Lojas'!G:G, "&gt;500000")/D291)</f>
        <v>-</v>
      </c>
      <c r="K291" s="4" t="s">
        <v>35</v>
      </c>
      <c r="L291" s="2">
        <v>0</v>
      </c>
      <c r="M291" s="13">
        <v>354475.07718654373</v>
      </c>
      <c r="N291" s="2">
        <v>1590</v>
      </c>
      <c r="O291" s="5" t="str">
        <f>_xlfn.XLOOKUP(A291,Cidades!A:A,Cidades!D:D)</f>
        <v>Menor que 10k</v>
      </c>
      <c r="P291" s="5" t="str">
        <f>_xlfn.XLOOKUP(A291,'[1]1° RAIZ'!$A:$A,'[1]1° RAIZ'!$AH:$AH)</f>
        <v>Nova Prata - Guaporé</v>
      </c>
      <c r="Q291" s="5" t="str">
        <f>_xlfn.XLOOKUP(A291,'[1]1° RAIZ'!$A:$A,'[1]1° RAIZ'!$AE:$AE)</f>
        <v>Caxias do Sul</v>
      </c>
      <c r="R291" s="2">
        <v>1.02325720781371E-5</v>
      </c>
      <c r="S291" s="2">
        <v>8.4826316363548759E-3</v>
      </c>
      <c r="T291" s="2">
        <v>0</v>
      </c>
      <c r="U291" s="2">
        <v>0</v>
      </c>
      <c r="V291" s="2">
        <v>59032.902616855601</v>
      </c>
      <c r="W291" s="2">
        <v>6.2852714302408046</v>
      </c>
      <c r="X291" s="2">
        <v>0.1074112410710281</v>
      </c>
      <c r="Y291" s="2">
        <v>1.4789523771162361</v>
      </c>
      <c r="Z291" s="2">
        <v>-0.18943242070394059</v>
      </c>
      <c r="AA291" s="2">
        <v>0.23699722987138341</v>
      </c>
      <c r="AB291" s="1" t="str">
        <f t="shared" si="12"/>
        <v>Mercado insuficiente</v>
      </c>
      <c r="AC291" s="74" t="str">
        <f t="shared" si="14"/>
        <v>Validar</v>
      </c>
    </row>
    <row r="292" spans="1:29" x14ac:dyDescent="0.25">
      <c r="A292" s="1">
        <v>430235</v>
      </c>
      <c r="B292" s="1" t="s">
        <v>323</v>
      </c>
      <c r="C292" s="1" t="s">
        <v>57</v>
      </c>
      <c r="D292" s="1">
        <v>1</v>
      </c>
      <c r="E292" s="1">
        <f>COUNTIFS('Contratos assinados '!F:F,'Direcional Expansão'!B292,'Contratos assinados '!J:J, "Assinado por ambos")</f>
        <v>0</v>
      </c>
      <c r="F292" s="1">
        <f>COUNTIFS('Contratos assinados '!F:F,'Direcional Expansão'!B292,'Contratos assinados '!J:J,"Aquisição")</f>
        <v>0</v>
      </c>
      <c r="G292" s="1">
        <f>COUNTIFS('Contratos assinados '!F:F,'Direcional Expansão'!B292,'Contratos assinados '!J:J,"Ampliação")</f>
        <v>0</v>
      </c>
      <c r="H292" s="1">
        <f>COUNTIFS('Contratos assinados '!F:F,'Direcional Expansão'!B292,'Contratos assinados '!J:J,"Assinado por proprietário")</f>
        <v>0</v>
      </c>
      <c r="I292" s="1">
        <f t="shared" si="13"/>
        <v>0</v>
      </c>
      <c r="J292" s="3">
        <f>IF(D292=0, "-", COUNTIFS('Base Lojas'!B:B, A292, 'Base Lojas'!G:G, "&gt;500000")/D292)</f>
        <v>1</v>
      </c>
      <c r="K292" s="4">
        <v>655147.07999999996</v>
      </c>
      <c r="L292" s="2">
        <v>0.27235848295691978</v>
      </c>
      <c r="M292" s="13">
        <v>2405458.691380755</v>
      </c>
      <c r="N292" s="2">
        <v>13132</v>
      </c>
      <c r="O292" s="5" t="str">
        <f>_xlfn.XLOOKUP(A292,Cidades!A:A,Cidades!D:D)</f>
        <v>Entre 10k e 20k</v>
      </c>
      <c r="P292" s="5" t="str">
        <f>_xlfn.XLOOKUP(A292,'[1]1° RAIZ'!$A:$A,'[1]1° RAIZ'!$AH:$AH)</f>
        <v>Novo Hamburgo - São Leopoldo</v>
      </c>
      <c r="Q292" s="5" t="str">
        <f>_xlfn.XLOOKUP(A292,'[1]1° RAIZ'!$A:$A,'[1]1° RAIZ'!$AE:$AE)</f>
        <v>Porto Alegre</v>
      </c>
      <c r="R292" s="2">
        <v>8.3136498970952648E-5</v>
      </c>
      <c r="S292" s="2">
        <v>1.225712902506482E-2</v>
      </c>
      <c r="T292" s="2">
        <v>6</v>
      </c>
      <c r="U292" s="2">
        <v>0</v>
      </c>
      <c r="V292" s="2">
        <v>74057.856386220403</v>
      </c>
      <c r="W292" s="2">
        <v>4.0841173843107379</v>
      </c>
      <c r="X292" s="2">
        <v>4.295236248560614E-3</v>
      </c>
      <c r="Y292" s="2">
        <v>0.97608944361136707</v>
      </c>
      <c r="Z292" s="2">
        <v>0.80619377104332235</v>
      </c>
      <c r="AA292" s="2">
        <v>0.23436467872262859</v>
      </c>
      <c r="AB292" s="1" t="str">
        <f t="shared" si="12"/>
        <v>Limite de expansão</v>
      </c>
      <c r="AC292" s="74" t="str">
        <f t="shared" si="14"/>
        <v>Validar</v>
      </c>
    </row>
    <row r="293" spans="1:29" x14ac:dyDescent="0.25">
      <c r="A293" s="1">
        <v>431960</v>
      </c>
      <c r="B293" s="1" t="s">
        <v>324</v>
      </c>
      <c r="C293" s="1" t="s">
        <v>57</v>
      </c>
      <c r="D293" s="1">
        <v>2</v>
      </c>
      <c r="E293" s="1">
        <f>COUNTIFS('Contratos assinados '!F:F,'Direcional Expansão'!B293,'Contratos assinados '!J:J, "Assinado por ambos")</f>
        <v>0</v>
      </c>
      <c r="F293" s="1">
        <f>COUNTIFS('Contratos assinados '!F:F,'Direcional Expansão'!B293,'Contratos assinados '!J:J,"Aquisição")</f>
        <v>0</v>
      </c>
      <c r="G293" s="1">
        <f>COUNTIFS('Contratos assinados '!F:F,'Direcional Expansão'!B293,'Contratos assinados '!J:J,"Ampliação")</f>
        <v>0</v>
      </c>
      <c r="H293" s="1">
        <f>COUNTIFS('Contratos assinados '!F:F,'Direcional Expansão'!B293,'Contratos assinados '!J:J,"Assinado por proprietário")</f>
        <v>0</v>
      </c>
      <c r="I293" s="1">
        <f t="shared" si="13"/>
        <v>0</v>
      </c>
      <c r="J293" s="3">
        <f>IF(D293=0, "-", COUNTIFS('Base Lojas'!B:B, A293, 'Base Lojas'!G:G, "&gt;500000")/D293)</f>
        <v>1</v>
      </c>
      <c r="K293" s="4">
        <v>1025102.06</v>
      </c>
      <c r="L293" s="2">
        <v>0.54649806173808846</v>
      </c>
      <c r="M293" s="13">
        <v>3751530.4509580662</v>
      </c>
      <c r="N293" s="2">
        <v>21219</v>
      </c>
      <c r="O293" s="5" t="str">
        <f>_xlfn.XLOOKUP(A293,Cidades!A:A,Cidades!D:D)</f>
        <v>Entre 20k e 30k</v>
      </c>
      <c r="P293" s="5" t="str">
        <f>_xlfn.XLOOKUP(A293,'[1]1° RAIZ'!$A:$A,'[1]1° RAIZ'!$AH:$AH)</f>
        <v>Santa Maria</v>
      </c>
      <c r="Q293" s="5" t="str">
        <f>_xlfn.XLOOKUP(A293,'[1]1° RAIZ'!$A:$A,'[1]1° RAIZ'!$AE:$AE)</f>
        <v>Santa Maria</v>
      </c>
      <c r="R293" s="2">
        <v>-8.7846137221918587E-5</v>
      </c>
      <c r="S293" s="2">
        <v>-3.7197199553756781E-3</v>
      </c>
      <c r="T293" s="2">
        <v>2</v>
      </c>
      <c r="U293" s="2">
        <v>0</v>
      </c>
      <c r="V293" s="2">
        <v>69568.031875267799</v>
      </c>
      <c r="W293" s="2">
        <v>2.9580659662171152</v>
      </c>
      <c r="X293" s="2">
        <v>-0.1055361277414073</v>
      </c>
      <c r="Y293" s="2">
        <v>0.31084850266933273</v>
      </c>
      <c r="Z293" s="2">
        <v>2.050321971464415</v>
      </c>
      <c r="AA293" s="2">
        <v>0.23386948751043871</v>
      </c>
      <c r="AB293" s="1" t="str">
        <f t="shared" si="12"/>
        <v>Limite de expansão</v>
      </c>
      <c r="AC293" s="74" t="str">
        <f t="shared" si="14"/>
        <v>Validar</v>
      </c>
    </row>
    <row r="294" spans="1:29" x14ac:dyDescent="0.25">
      <c r="A294" s="1">
        <v>430350</v>
      </c>
      <c r="B294" s="1" t="s">
        <v>325</v>
      </c>
      <c r="C294" s="1" t="s">
        <v>57</v>
      </c>
      <c r="D294" s="1">
        <v>6</v>
      </c>
      <c r="E294" s="1">
        <f>COUNTIFS('Contratos assinados '!F:F,'Direcional Expansão'!B294,'Contratos assinados '!J:J, "Assinado por ambos")</f>
        <v>0</v>
      </c>
      <c r="F294" s="1">
        <f>COUNTIFS('Contratos assinados '!F:F,'Direcional Expansão'!B294,'Contratos assinados '!J:J,"Aquisição")</f>
        <v>0</v>
      </c>
      <c r="G294" s="1">
        <f>COUNTIFS('Contratos assinados '!F:F,'Direcional Expansão'!B294,'Contratos assinados '!J:J,"Ampliação")</f>
        <v>0</v>
      </c>
      <c r="H294" s="1">
        <f>COUNTIFS('Contratos assinados '!F:F,'Direcional Expansão'!B294,'Contratos assinados '!J:J,"Assinado por proprietário")</f>
        <v>0</v>
      </c>
      <c r="I294" s="1">
        <f t="shared" si="13"/>
        <v>0</v>
      </c>
      <c r="J294" s="3">
        <f>IF(D294=0, "-", COUNTIFS('Base Lojas'!B:B, A294, 'Base Lojas'!G:G, "&gt;500000")/D294)</f>
        <v>0.33333333333333331</v>
      </c>
      <c r="K294" s="4">
        <v>580089.05833333335</v>
      </c>
      <c r="L294" s="2">
        <v>0.33618039796544852</v>
      </c>
      <c r="M294" s="13">
        <v>10353174.57848247</v>
      </c>
      <c r="N294" s="2">
        <v>62200</v>
      </c>
      <c r="O294" s="5" t="str">
        <f>_xlfn.XLOOKUP(A294,Cidades!A:A,Cidades!D:D)</f>
        <v>Entre 50k e 100k</v>
      </c>
      <c r="P294" s="5" t="str">
        <f>_xlfn.XLOOKUP(A294,'[1]1° RAIZ'!$A:$A,'[1]1° RAIZ'!$AH:$AH)</f>
        <v>Camaquã</v>
      </c>
      <c r="Q294" s="5" t="str">
        <f>_xlfn.XLOOKUP(A294,'[1]1° RAIZ'!$A:$A,'[1]1° RAIZ'!$AE:$AE)</f>
        <v>Porto Alegre</v>
      </c>
      <c r="R294" s="2">
        <v>-6.8799355283000183E-6</v>
      </c>
      <c r="S294" s="2">
        <v>3.9701145515647074E-3</v>
      </c>
      <c r="T294" s="2">
        <v>25</v>
      </c>
      <c r="U294" s="2">
        <v>0</v>
      </c>
      <c r="V294" s="2">
        <v>47740.638420770701</v>
      </c>
      <c r="W294" s="2">
        <v>3.220094285098182</v>
      </c>
      <c r="X294" s="2">
        <v>0.30746297388247218</v>
      </c>
      <c r="Y294" s="2">
        <v>3.121580338947564E-2</v>
      </c>
      <c r="Z294" s="2">
        <v>0.83054351618980049</v>
      </c>
      <c r="AA294" s="2">
        <v>0.23025318551954571</v>
      </c>
      <c r="AB294" s="1" t="str">
        <f t="shared" si="12"/>
        <v>Limite de expansão</v>
      </c>
      <c r="AC294" s="74" t="str">
        <f t="shared" si="14"/>
        <v>Oportunidade</v>
      </c>
    </row>
    <row r="295" spans="1:29" x14ac:dyDescent="0.25">
      <c r="A295" s="1">
        <v>430520</v>
      </c>
      <c r="B295" s="1" t="s">
        <v>326</v>
      </c>
      <c r="C295" s="1" t="s">
        <v>57</v>
      </c>
      <c r="D295" s="1">
        <v>1</v>
      </c>
      <c r="E295" s="1">
        <f>COUNTIFS('Contratos assinados '!F:F,'Direcional Expansão'!B295,'Contratos assinados '!J:J, "Assinado por ambos")</f>
        <v>0</v>
      </c>
      <c r="F295" s="1">
        <f>COUNTIFS('Contratos assinados '!F:F,'Direcional Expansão'!B295,'Contratos assinados '!J:J,"Aquisição")</f>
        <v>0</v>
      </c>
      <c r="G295" s="1">
        <f>COUNTIFS('Contratos assinados '!F:F,'Direcional Expansão'!B295,'Contratos assinados '!J:J,"Ampliação")</f>
        <v>0</v>
      </c>
      <c r="H295" s="1">
        <f>COUNTIFS('Contratos assinados '!F:F,'Direcional Expansão'!B295,'Contratos assinados '!J:J,"Assinado por proprietário")</f>
        <v>0</v>
      </c>
      <c r="I295" s="1">
        <f t="shared" si="13"/>
        <v>0</v>
      </c>
      <c r="J295" s="3">
        <f>IF(D295=0, "-", COUNTIFS('Base Lojas'!B:B, A295, 'Base Lojas'!G:G, "&gt;500000")/D295)</f>
        <v>1</v>
      </c>
      <c r="K295" s="4">
        <v>863154.53</v>
      </c>
      <c r="L295" s="2">
        <v>0.31512639885569371</v>
      </c>
      <c r="M295" s="13">
        <v>2739074.0132668661</v>
      </c>
      <c r="N295" s="2">
        <v>13705</v>
      </c>
      <c r="O295" s="5" t="str">
        <f>_xlfn.XLOOKUP(A295,Cidades!A:A,Cidades!D:D)</f>
        <v>Entre 10k e 20k</v>
      </c>
      <c r="P295" s="5" t="str">
        <f>_xlfn.XLOOKUP(A295,'[1]1° RAIZ'!$A:$A,'[1]1° RAIZ'!$AH:$AH)</f>
        <v>Cerro Largo</v>
      </c>
      <c r="Q295" s="5" t="str">
        <f>_xlfn.XLOOKUP(A295,'[1]1° RAIZ'!$A:$A,'[1]1° RAIZ'!$AE:$AE)</f>
        <v>Ijuí</v>
      </c>
      <c r="R295" s="2">
        <v>2.3738981992316169E-5</v>
      </c>
      <c r="S295" s="2">
        <v>8.4875898862850629E-3</v>
      </c>
      <c r="T295" s="2">
        <v>11</v>
      </c>
      <c r="U295" s="2">
        <v>0</v>
      </c>
      <c r="V295" s="2">
        <v>63952.397715561703</v>
      </c>
      <c r="W295" s="2">
        <v>4.0009666483904418</v>
      </c>
      <c r="X295" s="2">
        <v>3.6343473327142682E-2</v>
      </c>
      <c r="Y295" s="2">
        <v>0.75298328981748441</v>
      </c>
      <c r="Z295" s="2">
        <v>0.91348745598528946</v>
      </c>
      <c r="AA295" s="2">
        <v>0.22814867514152401</v>
      </c>
      <c r="AB295" s="1" t="str">
        <f t="shared" si="12"/>
        <v>Limite de expansão</v>
      </c>
      <c r="AC295" s="74" t="str">
        <f t="shared" si="14"/>
        <v>Oportunidade</v>
      </c>
    </row>
    <row r="296" spans="1:29" x14ac:dyDescent="0.25">
      <c r="A296" s="1">
        <v>430535</v>
      </c>
      <c r="B296" s="1" t="s">
        <v>327</v>
      </c>
      <c r="C296" s="1" t="s">
        <v>57</v>
      </c>
      <c r="D296" s="1">
        <v>2</v>
      </c>
      <c r="E296" s="1">
        <f>COUNTIFS('Contratos assinados '!F:F,'Direcional Expansão'!B296,'Contratos assinados '!J:J, "Assinado por ambos")</f>
        <v>0</v>
      </c>
      <c r="F296" s="1">
        <f>COUNTIFS('Contratos assinados '!F:F,'Direcional Expansão'!B296,'Contratos assinados '!J:J,"Aquisição")</f>
        <v>0</v>
      </c>
      <c r="G296" s="1">
        <f>COUNTIFS('Contratos assinados '!F:F,'Direcional Expansão'!B296,'Contratos assinados '!J:J,"Ampliação")</f>
        <v>0</v>
      </c>
      <c r="H296" s="1">
        <f>COUNTIFS('Contratos assinados '!F:F,'Direcional Expansão'!B296,'Contratos assinados '!J:J,"Assinado por proprietário")</f>
        <v>0</v>
      </c>
      <c r="I296" s="1">
        <f t="shared" si="13"/>
        <v>0</v>
      </c>
      <c r="J296" s="3">
        <f>IF(D296=0, "-", COUNTIFS('Base Lojas'!B:B, A296, 'Base Lojas'!G:G, "&gt;500000")/D296)</f>
        <v>1</v>
      </c>
      <c r="K296" s="4">
        <v>1024554.02</v>
      </c>
      <c r="L296" s="2">
        <v>0.39462797777477848</v>
      </c>
      <c r="M296" s="13">
        <v>5192505.7406078391</v>
      </c>
      <c r="N296" s="2">
        <v>35012</v>
      </c>
      <c r="O296" s="5" t="str">
        <f>_xlfn.XLOOKUP(A296,Cidades!A:A,Cidades!D:D)</f>
        <v>Entre 30k e 50k</v>
      </c>
      <c r="P296" s="5" t="str">
        <f>_xlfn.XLOOKUP(A296,'[1]1° RAIZ'!$A:$A,'[1]1° RAIZ'!$AH:$AH)</f>
        <v>Charqueadas - Triunfo - São Jerônimo</v>
      </c>
      <c r="Q296" s="5" t="str">
        <f>_xlfn.XLOOKUP(A296,'[1]1° RAIZ'!$A:$A,'[1]1° RAIZ'!$AE:$AE)</f>
        <v>Porto Alegre</v>
      </c>
      <c r="R296" s="2">
        <v>-7.6702998425015605E-6</v>
      </c>
      <c r="S296" s="2">
        <v>5.2160782800441119E-3</v>
      </c>
      <c r="T296" s="2">
        <v>13</v>
      </c>
      <c r="U296" s="2">
        <v>0</v>
      </c>
      <c r="V296" s="2">
        <v>53848.164155195402</v>
      </c>
      <c r="W296" s="2">
        <v>3.5226284959884122</v>
      </c>
      <c r="X296" s="2">
        <v>0.10043319745416431</v>
      </c>
      <c r="Y296" s="2">
        <v>0.40262062214358152</v>
      </c>
      <c r="Z296" s="2">
        <v>1.101127855393689</v>
      </c>
      <c r="AA296" s="2">
        <v>0.22643395351063481</v>
      </c>
      <c r="AB296" s="1" t="str">
        <f t="shared" si="12"/>
        <v>Limite de expansão</v>
      </c>
      <c r="AC296" s="74" t="str">
        <f t="shared" si="14"/>
        <v>Validar</v>
      </c>
    </row>
    <row r="297" spans="1:29" x14ac:dyDescent="0.25">
      <c r="A297" s="1">
        <v>430900</v>
      </c>
      <c r="B297" s="1" t="s">
        <v>328</v>
      </c>
      <c r="C297" s="1" t="s">
        <v>57</v>
      </c>
      <c r="D297" s="1">
        <v>2</v>
      </c>
      <c r="E297" s="1">
        <f>COUNTIFS('Contratos assinados '!F:F,'Direcional Expansão'!B297,'Contratos assinados '!J:J, "Assinado por ambos")</f>
        <v>0</v>
      </c>
      <c r="F297" s="1">
        <f>COUNTIFS('Contratos assinados '!F:F,'Direcional Expansão'!B297,'Contratos assinados '!J:J,"Aquisição")</f>
        <v>0</v>
      </c>
      <c r="G297" s="1">
        <f>COUNTIFS('Contratos assinados '!F:F,'Direcional Expansão'!B297,'Contratos assinados '!J:J,"Ampliação")</f>
        <v>0</v>
      </c>
      <c r="H297" s="1">
        <f>COUNTIFS('Contratos assinados '!F:F,'Direcional Expansão'!B297,'Contratos assinados '!J:J,"Assinado por proprietário")</f>
        <v>0</v>
      </c>
      <c r="I297" s="1">
        <f t="shared" si="13"/>
        <v>0</v>
      </c>
      <c r="J297" s="3">
        <f>IF(D297=0, "-", COUNTIFS('Base Lojas'!B:B, A297, 'Base Lojas'!G:G, "&gt;500000")/D297)</f>
        <v>0.5</v>
      </c>
      <c r="K297" s="4">
        <v>583847.95500000007</v>
      </c>
      <c r="L297" s="2">
        <v>0.45458586133081658</v>
      </c>
      <c r="M297" s="13">
        <v>2568702.6573627428</v>
      </c>
      <c r="N297" s="2">
        <v>16013</v>
      </c>
      <c r="O297" s="5" t="str">
        <f>_xlfn.XLOOKUP(A297,Cidades!A:A,Cidades!D:D)</f>
        <v>Entre 10k e 20k</v>
      </c>
      <c r="P297" s="5" t="str">
        <f>_xlfn.XLOOKUP(A297,'[1]1° RAIZ'!$A:$A,'[1]1° RAIZ'!$AH:$AH)</f>
        <v>Santo Ângelo</v>
      </c>
      <c r="Q297" s="5" t="str">
        <f>_xlfn.XLOOKUP(A297,'[1]1° RAIZ'!$A:$A,'[1]1° RAIZ'!$AE:$AE)</f>
        <v>Ijuí</v>
      </c>
      <c r="R297" s="2">
        <v>-4.9722122868529623E-5</v>
      </c>
      <c r="S297" s="2">
        <v>-2.9224794103344109E-4</v>
      </c>
      <c r="T297" s="2">
        <v>3</v>
      </c>
      <c r="U297" s="2">
        <v>0</v>
      </c>
      <c r="V297" s="2">
        <v>83293.549420477604</v>
      </c>
      <c r="W297" s="2">
        <v>2.999073173648064</v>
      </c>
      <c r="X297" s="2">
        <v>-0.132219759567579</v>
      </c>
      <c r="Y297" s="2">
        <v>0.44633042208012519</v>
      </c>
      <c r="Z297" s="2">
        <v>1.870077577678263</v>
      </c>
      <c r="AA297" s="2">
        <v>0.22142929861472049</v>
      </c>
      <c r="AB297" s="1" t="str">
        <f t="shared" si="12"/>
        <v>Limite de expansão</v>
      </c>
      <c r="AC297" s="74" t="str">
        <f t="shared" si="14"/>
        <v>Validar</v>
      </c>
    </row>
    <row r="298" spans="1:29" x14ac:dyDescent="0.25">
      <c r="A298" s="1">
        <v>420840</v>
      </c>
      <c r="B298" s="1" t="s">
        <v>329</v>
      </c>
      <c r="C298" s="1" t="s">
        <v>33</v>
      </c>
      <c r="D298" s="1">
        <v>1</v>
      </c>
      <c r="E298" s="1">
        <f>COUNTIFS('Contratos assinados '!F:F,'Direcional Expansão'!B298,'Contratos assinados '!J:J, "Assinado por ambos")</f>
        <v>0</v>
      </c>
      <c r="F298" s="1">
        <f>COUNTIFS('Contratos assinados '!F:F,'Direcional Expansão'!B298,'Contratos assinados '!J:J,"Aquisição")</f>
        <v>0</v>
      </c>
      <c r="G298" s="1">
        <f>COUNTIFS('Contratos assinados '!F:F,'Direcional Expansão'!B298,'Contratos assinados '!J:J,"Ampliação")</f>
        <v>0</v>
      </c>
      <c r="H298" s="1">
        <f>COUNTIFS('Contratos assinados '!F:F,'Direcional Expansão'!B298,'Contratos assinados '!J:J,"Assinado por proprietário")</f>
        <v>0</v>
      </c>
      <c r="I298" s="1">
        <f t="shared" si="13"/>
        <v>0</v>
      </c>
      <c r="J298" s="3">
        <f>IF(D298=0, "-", COUNTIFS('Base Lojas'!B:B, A298, 'Base Lojas'!G:G, "&gt;500000")/D298)</f>
        <v>0</v>
      </c>
      <c r="K298" s="4">
        <v>452574.11</v>
      </c>
      <c r="L298" s="2">
        <v>0.15942179363755529</v>
      </c>
      <c r="M298" s="13">
        <v>2838847.184400178</v>
      </c>
      <c r="N298" s="2">
        <v>16638</v>
      </c>
      <c r="O298" s="5" t="str">
        <f>_xlfn.XLOOKUP(A298,Cidades!A:A,Cidades!D:D)</f>
        <v>Entre 10k e 20k</v>
      </c>
      <c r="P298" s="5" t="str">
        <f>_xlfn.XLOOKUP(A298,'[1]1° RAIZ'!$A:$A,'[1]1° RAIZ'!$AH:$AH)</f>
        <v>São Miguel do Oeste</v>
      </c>
      <c r="Q298" s="5" t="str">
        <f>_xlfn.XLOOKUP(A298,'[1]1° RAIZ'!$A:$A,'[1]1° RAIZ'!$AE:$AE)</f>
        <v>Chapecó</v>
      </c>
      <c r="R298" s="2">
        <v>5.8149623659520262E-5</v>
      </c>
      <c r="S298" s="2">
        <v>9.0155424733993073E-3</v>
      </c>
      <c r="T298" s="2">
        <v>7</v>
      </c>
      <c r="U298" s="2">
        <v>0</v>
      </c>
      <c r="V298" s="2">
        <v>69522.044390548806</v>
      </c>
      <c r="W298" s="2">
        <v>4.6046368870023846</v>
      </c>
      <c r="X298" s="2">
        <v>7.0638624675412251E-2</v>
      </c>
      <c r="Y298" s="2">
        <v>0.97573087614653387</v>
      </c>
      <c r="Z298" s="2">
        <v>0.42621963273425068</v>
      </c>
      <c r="AA298" s="2">
        <v>0.21918820183481261</v>
      </c>
      <c r="AB298" s="1" t="str">
        <f t="shared" si="12"/>
        <v>Limite de expansão</v>
      </c>
      <c r="AC298" s="74" t="str">
        <f t="shared" si="14"/>
        <v>Validar</v>
      </c>
    </row>
    <row r="299" spans="1:29" x14ac:dyDescent="0.25">
      <c r="A299" s="1">
        <v>431480</v>
      </c>
      <c r="B299" s="1" t="s">
        <v>330</v>
      </c>
      <c r="C299" s="1" t="s">
        <v>57</v>
      </c>
      <c r="D299" s="1">
        <v>3</v>
      </c>
      <c r="E299" s="1">
        <f>COUNTIFS('Contratos assinados '!F:F,'Direcional Expansão'!B299,'Contratos assinados '!J:J, "Assinado por ambos")</f>
        <v>0</v>
      </c>
      <c r="F299" s="1">
        <f>COUNTIFS('Contratos assinados '!F:F,'Direcional Expansão'!B299,'Contratos assinados '!J:J,"Aquisição")</f>
        <v>0</v>
      </c>
      <c r="G299" s="1">
        <f>COUNTIFS('Contratos assinados '!F:F,'Direcional Expansão'!B299,'Contratos assinados '!J:J,"Ampliação")</f>
        <v>0</v>
      </c>
      <c r="H299" s="1">
        <f>COUNTIFS('Contratos assinados '!F:F,'Direcional Expansão'!B299,'Contratos assinados '!J:J,"Assinado por proprietário")</f>
        <v>0</v>
      </c>
      <c r="I299" s="1">
        <f t="shared" si="13"/>
        <v>0</v>
      </c>
      <c r="J299" s="3">
        <f>IF(D299=0, "-", COUNTIFS('Base Lojas'!B:B, A299, 'Base Lojas'!G:G, "&gt;500000")/D299)</f>
        <v>0.66666666666666663</v>
      </c>
      <c r="K299" s="4">
        <v>746972.30666666664</v>
      </c>
      <c r="L299" s="2">
        <v>0.38787972845358959</v>
      </c>
      <c r="M299" s="13">
        <v>5777349.9247670248</v>
      </c>
      <c r="N299" s="2">
        <v>34072</v>
      </c>
      <c r="O299" s="5" t="str">
        <f>_xlfn.XLOOKUP(A299,Cidades!A:A,Cidades!D:D)</f>
        <v>Entre 30k e 50k</v>
      </c>
      <c r="P299" s="5" t="str">
        <f>_xlfn.XLOOKUP(A299,'[1]1° RAIZ'!$A:$A,'[1]1° RAIZ'!$AH:$AH)</f>
        <v>Novo Hamburgo - São Leopoldo</v>
      </c>
      <c r="Q299" s="5" t="str">
        <f>_xlfn.XLOOKUP(A299,'[1]1° RAIZ'!$A:$A,'[1]1° RAIZ'!$AE:$AE)</f>
        <v>Porto Alegre</v>
      </c>
      <c r="R299" s="2">
        <v>7.5928982367607923E-5</v>
      </c>
      <c r="S299" s="2">
        <v>1.177258375700174E-2</v>
      </c>
      <c r="T299" s="2">
        <v>10</v>
      </c>
      <c r="U299" s="2">
        <v>0</v>
      </c>
      <c r="V299" s="2">
        <v>52738.496845485897</v>
      </c>
      <c r="W299" s="2">
        <v>3.4966190234016068</v>
      </c>
      <c r="X299" s="2">
        <v>9.0011622171452949E-2</v>
      </c>
      <c r="Y299" s="2">
        <v>0.55886194546335399</v>
      </c>
      <c r="Z299" s="2">
        <v>0.87493564869827245</v>
      </c>
      <c r="AA299" s="2">
        <v>0.21866197509420141</v>
      </c>
      <c r="AB299" s="1" t="str">
        <f t="shared" si="12"/>
        <v>Limite de expansão</v>
      </c>
      <c r="AC299" s="74" t="str">
        <f t="shared" si="14"/>
        <v>Validar</v>
      </c>
    </row>
    <row r="300" spans="1:29" x14ac:dyDescent="0.25">
      <c r="A300" s="1">
        <v>430560</v>
      </c>
      <c r="B300" s="1" t="s">
        <v>331</v>
      </c>
      <c r="C300" s="1" t="s">
        <v>57</v>
      </c>
      <c r="D300" s="1">
        <v>0</v>
      </c>
      <c r="E300" s="1">
        <f>COUNTIFS('Contratos assinados '!F:F,'Direcional Expansão'!B300,'Contratos assinados '!J:J, "Assinado por ambos")</f>
        <v>0</v>
      </c>
      <c r="F300" s="1">
        <f>COUNTIFS('Contratos assinados '!F:F,'Direcional Expansão'!B300,'Contratos assinados '!J:J,"Aquisição")</f>
        <v>0</v>
      </c>
      <c r="G300" s="1">
        <f>COUNTIFS('Contratos assinados '!F:F,'Direcional Expansão'!B300,'Contratos assinados '!J:J,"Ampliação")</f>
        <v>0</v>
      </c>
      <c r="H300" s="1">
        <f>COUNTIFS('Contratos assinados '!F:F,'Direcional Expansão'!B300,'Contratos assinados '!J:J,"Assinado por proprietário")</f>
        <v>0</v>
      </c>
      <c r="I300" s="1">
        <f t="shared" si="13"/>
        <v>0</v>
      </c>
      <c r="J300" s="3" t="str">
        <f>IF(D300=0, "-", COUNTIFS('Base Lojas'!B:B, A300, 'Base Lojas'!G:G, "&gt;500000")/D300)</f>
        <v>-</v>
      </c>
      <c r="K300" s="4" t="s">
        <v>35</v>
      </c>
      <c r="L300" s="2">
        <v>0</v>
      </c>
      <c r="M300" s="13">
        <v>602545.45293527341</v>
      </c>
      <c r="N300" s="2">
        <v>3258</v>
      </c>
      <c r="O300" s="5" t="str">
        <f>_xlfn.XLOOKUP(A300,Cidades!A:A,Cidades!D:D)</f>
        <v>Menor que 10k</v>
      </c>
      <c r="P300" s="5" t="str">
        <f>_xlfn.XLOOKUP(A300,'[1]1° RAIZ'!$A:$A,'[1]1° RAIZ'!$AH:$AH)</f>
        <v>Carazinho</v>
      </c>
      <c r="Q300" s="5" t="str">
        <f>_xlfn.XLOOKUP(A300,'[1]1° RAIZ'!$A:$A,'[1]1° RAIZ'!$AE:$AE)</f>
        <v>Passo Fundo</v>
      </c>
      <c r="R300" s="2">
        <v>-6.5808731438237171E-5</v>
      </c>
      <c r="S300" s="2">
        <v>-2.9593778121403962E-3</v>
      </c>
      <c r="T300" s="2">
        <v>12</v>
      </c>
      <c r="U300" s="2">
        <v>0</v>
      </c>
      <c r="V300" s="2">
        <v>114755.988707297</v>
      </c>
      <c r="W300" s="2">
        <v>4.4295435859431027</v>
      </c>
      <c r="X300" s="2">
        <v>-2.026156714045349E-2</v>
      </c>
      <c r="Y300" s="2">
        <v>0.85127853181080126</v>
      </c>
      <c r="Z300" s="2">
        <v>0.90040449505567788</v>
      </c>
      <c r="AA300" s="2">
        <v>0.2166966748575678</v>
      </c>
      <c r="AB300" s="1" t="str">
        <f t="shared" si="12"/>
        <v>Mercado insuficiente</v>
      </c>
      <c r="AC300" s="74" t="str">
        <f t="shared" si="14"/>
        <v>Validar</v>
      </c>
    </row>
    <row r="301" spans="1:29" x14ac:dyDescent="0.25">
      <c r="A301" s="1">
        <v>431280</v>
      </c>
      <c r="B301" s="1" t="s">
        <v>332</v>
      </c>
      <c r="C301" s="1" t="s">
        <v>57</v>
      </c>
      <c r="D301" s="1">
        <v>0</v>
      </c>
      <c r="E301" s="1">
        <f>COUNTIFS('Contratos assinados '!F:F,'Direcional Expansão'!B301,'Contratos assinados '!J:J, "Assinado por ambos")</f>
        <v>0</v>
      </c>
      <c r="F301" s="1">
        <f>COUNTIFS('Contratos assinados '!F:F,'Direcional Expansão'!B301,'Contratos assinados '!J:J,"Aquisição")</f>
        <v>0</v>
      </c>
      <c r="G301" s="1">
        <f>COUNTIFS('Contratos assinados '!F:F,'Direcional Expansão'!B301,'Contratos assinados '!J:J,"Ampliação")</f>
        <v>0</v>
      </c>
      <c r="H301" s="1">
        <f>COUNTIFS('Contratos assinados '!F:F,'Direcional Expansão'!B301,'Contratos assinados '!J:J,"Assinado por proprietário")</f>
        <v>0</v>
      </c>
      <c r="I301" s="1">
        <f t="shared" si="13"/>
        <v>0</v>
      </c>
      <c r="J301" s="3" t="str">
        <f>IF(D301=0, "-", COUNTIFS('Base Lojas'!B:B, A301, 'Base Lojas'!G:G, "&gt;500000")/D301)</f>
        <v>-</v>
      </c>
      <c r="K301" s="4" t="s">
        <v>35</v>
      </c>
      <c r="L301" s="2">
        <v>0</v>
      </c>
      <c r="M301" s="13">
        <v>1062147.99498563</v>
      </c>
      <c r="N301" s="2">
        <v>4954</v>
      </c>
      <c r="O301" s="5" t="str">
        <f>_xlfn.XLOOKUP(A301,Cidades!A:A,Cidades!D:D)</f>
        <v>Menor que 10k</v>
      </c>
      <c r="P301" s="5" t="str">
        <f>_xlfn.XLOOKUP(A301,'[1]1° RAIZ'!$A:$A,'[1]1° RAIZ'!$AH:$AH)</f>
        <v>Nova Prata - Guaporé</v>
      </c>
      <c r="Q301" s="5" t="str">
        <f>_xlfn.XLOOKUP(A301,'[1]1° RAIZ'!$A:$A,'[1]1° RAIZ'!$AE:$AE)</f>
        <v>Caxias do Sul</v>
      </c>
      <c r="R301" s="2">
        <v>1.653140626410199E-4</v>
      </c>
      <c r="S301" s="2">
        <v>2.08036852660578E-2</v>
      </c>
      <c r="T301" s="2">
        <v>3</v>
      </c>
      <c r="U301" s="2">
        <v>0</v>
      </c>
      <c r="V301" s="2">
        <v>72185.880714103099</v>
      </c>
      <c r="W301" s="2">
        <v>5.4759194389027472</v>
      </c>
      <c r="X301" s="2">
        <v>7.6835463141098667E-2</v>
      </c>
      <c r="Y301" s="2">
        <v>1.531753153438463</v>
      </c>
      <c r="Z301" s="2">
        <v>-0.33023571763781973</v>
      </c>
      <c r="AA301" s="2">
        <v>0.21550113033089169</v>
      </c>
      <c r="AB301" s="1" t="str">
        <f t="shared" si="12"/>
        <v>Mercado insuficiente</v>
      </c>
      <c r="AC301" s="74" t="str">
        <f t="shared" si="14"/>
        <v>Validar</v>
      </c>
    </row>
    <row r="302" spans="1:29" x14ac:dyDescent="0.25">
      <c r="A302" s="1">
        <v>430585</v>
      </c>
      <c r="B302" s="1" t="s">
        <v>333</v>
      </c>
      <c r="C302" s="1" t="s">
        <v>57</v>
      </c>
      <c r="D302" s="1">
        <v>0</v>
      </c>
      <c r="E302" s="1">
        <f>COUNTIFS('Contratos assinados '!F:F,'Direcional Expansão'!B302,'Contratos assinados '!J:J, "Assinado por ambos")</f>
        <v>0</v>
      </c>
      <c r="F302" s="1">
        <f>COUNTIFS('Contratos assinados '!F:F,'Direcional Expansão'!B302,'Contratos assinados '!J:J,"Aquisição")</f>
        <v>0</v>
      </c>
      <c r="G302" s="1">
        <f>COUNTIFS('Contratos assinados '!F:F,'Direcional Expansão'!B302,'Contratos assinados '!J:J,"Ampliação")</f>
        <v>0</v>
      </c>
      <c r="H302" s="1">
        <f>COUNTIFS('Contratos assinados '!F:F,'Direcional Expansão'!B302,'Contratos assinados '!J:J,"Assinado por proprietário")</f>
        <v>0</v>
      </c>
      <c r="I302" s="1">
        <f t="shared" si="13"/>
        <v>0</v>
      </c>
      <c r="J302" s="3" t="str">
        <f>IF(D302=0, "-", COUNTIFS('Base Lojas'!B:B, A302, 'Base Lojas'!G:G, "&gt;500000")/D302)</f>
        <v>-</v>
      </c>
      <c r="K302" s="4" t="s">
        <v>35</v>
      </c>
      <c r="L302" s="2">
        <v>0</v>
      </c>
      <c r="M302" s="13">
        <v>392848.51139323431</v>
      </c>
      <c r="N302" s="2">
        <v>2211</v>
      </c>
      <c r="O302" s="5" t="str">
        <f>_xlfn.XLOOKUP(A302,Cidades!A:A,Cidades!D:D)</f>
        <v>Menor que 10k</v>
      </c>
      <c r="P302" s="5" t="str">
        <f>_xlfn.XLOOKUP(A302,'[1]1° RAIZ'!$A:$A,'[1]1° RAIZ'!$AH:$AH)</f>
        <v>Carazinho</v>
      </c>
      <c r="Q302" s="5" t="str">
        <f>_xlfn.XLOOKUP(A302,'[1]1° RAIZ'!$A:$A,'[1]1° RAIZ'!$AE:$AE)</f>
        <v>Passo Fundo</v>
      </c>
      <c r="R302" s="2">
        <v>-8.0822531991597835E-5</v>
      </c>
      <c r="S302" s="2">
        <v>-2.928523400287486E-3</v>
      </c>
      <c r="T302" s="2">
        <v>1</v>
      </c>
      <c r="U302" s="2">
        <v>0</v>
      </c>
      <c r="V302" s="2">
        <v>95171.315058018794</v>
      </c>
      <c r="W302" s="2">
        <v>5.2335507100907321</v>
      </c>
      <c r="X302" s="2">
        <v>-1.9977576115676871E-2</v>
      </c>
      <c r="Y302" s="2">
        <v>1.0668264426957139</v>
      </c>
      <c r="Z302" s="2">
        <v>0.61676873168198254</v>
      </c>
      <c r="AA302" s="2">
        <v>0.21546256660541599</v>
      </c>
      <c r="AB302" s="1" t="str">
        <f t="shared" si="12"/>
        <v>Mercado insuficiente</v>
      </c>
      <c r="AC302" s="74" t="str">
        <f t="shared" si="14"/>
        <v>Validar</v>
      </c>
    </row>
    <row r="303" spans="1:29" x14ac:dyDescent="0.25">
      <c r="A303" s="1">
        <v>431830</v>
      </c>
      <c r="B303" s="1" t="s">
        <v>334</v>
      </c>
      <c r="C303" s="1" t="s">
        <v>57</v>
      </c>
      <c r="D303" s="1">
        <v>5</v>
      </c>
      <c r="E303" s="1">
        <f>COUNTIFS('Contratos assinados '!F:F,'Direcional Expansão'!B303,'Contratos assinados '!J:J, "Assinado por ambos")</f>
        <v>0</v>
      </c>
      <c r="F303" s="1">
        <f>COUNTIFS('Contratos assinados '!F:F,'Direcional Expansão'!B303,'Contratos assinados '!J:J,"Aquisição")</f>
        <v>0</v>
      </c>
      <c r="G303" s="1">
        <f>COUNTIFS('Contratos assinados '!F:F,'Direcional Expansão'!B303,'Contratos assinados '!J:J,"Ampliação")</f>
        <v>0</v>
      </c>
      <c r="H303" s="1">
        <f>COUNTIFS('Contratos assinados '!F:F,'Direcional Expansão'!B303,'Contratos assinados '!J:J,"Assinado por proprietário")</f>
        <v>0</v>
      </c>
      <c r="I303" s="1">
        <f t="shared" si="13"/>
        <v>0</v>
      </c>
      <c r="J303" s="3">
        <f>IF(D303=0, "-", COUNTIFS('Base Lojas'!B:B, A303, 'Base Lojas'!G:G, "&gt;500000")/D303)</f>
        <v>0.8</v>
      </c>
      <c r="K303" s="4">
        <v>727035.53399999999</v>
      </c>
      <c r="L303" s="2">
        <v>0.35926680398218502</v>
      </c>
      <c r="M303" s="13">
        <v>10118323.289841879</v>
      </c>
      <c r="N303" s="2">
        <v>58487</v>
      </c>
      <c r="O303" s="5" t="str">
        <f>_xlfn.XLOOKUP(A303,Cidades!A:A,Cidades!D:D)</f>
        <v>Entre 50k e 100k</v>
      </c>
      <c r="P303" s="5" t="str">
        <f>_xlfn.XLOOKUP(A303,'[1]1° RAIZ'!$A:$A,'[1]1° RAIZ'!$AH:$AH)</f>
        <v>São Gabriel - Caçapava do Sul</v>
      </c>
      <c r="Q303" s="5" t="str">
        <f>_xlfn.XLOOKUP(A303,'[1]1° RAIZ'!$A:$A,'[1]1° RAIZ'!$AE:$AE)</f>
        <v>Santa Maria</v>
      </c>
      <c r="R303" s="2">
        <v>-2.6097486986119691E-5</v>
      </c>
      <c r="S303" s="2">
        <v>1.8955746920164E-3</v>
      </c>
      <c r="T303" s="2">
        <v>17</v>
      </c>
      <c r="U303" s="2">
        <v>0</v>
      </c>
      <c r="V303" s="2">
        <v>50811.899392510299</v>
      </c>
      <c r="W303" s="2">
        <v>3.1659463222670219</v>
      </c>
      <c r="X303" s="2">
        <v>0.2235690867696436</v>
      </c>
      <c r="Y303" s="2">
        <v>3.9599677664228193E-2</v>
      </c>
      <c r="Z303" s="2">
        <v>1.0023942327344599</v>
      </c>
      <c r="AA303" s="2">
        <v>0.21535032052624581</v>
      </c>
      <c r="AB303" s="1" t="str">
        <f t="shared" si="12"/>
        <v>Limite de expansão</v>
      </c>
      <c r="AC303" s="74" t="str">
        <f t="shared" si="14"/>
        <v>Validar</v>
      </c>
    </row>
    <row r="304" spans="1:29" x14ac:dyDescent="0.25">
      <c r="A304" s="1">
        <v>421050</v>
      </c>
      <c r="B304" s="1" t="s">
        <v>335</v>
      </c>
      <c r="C304" s="1" t="s">
        <v>33</v>
      </c>
      <c r="D304" s="1">
        <v>2</v>
      </c>
      <c r="E304" s="1">
        <f>COUNTIFS('Contratos assinados '!F:F,'Direcional Expansão'!B304,'Contratos assinados '!J:J, "Assinado por ambos")</f>
        <v>0</v>
      </c>
      <c r="F304" s="1">
        <f>COUNTIFS('Contratos assinados '!F:F,'Direcional Expansão'!B304,'Contratos assinados '!J:J,"Aquisição")</f>
        <v>0</v>
      </c>
      <c r="G304" s="1">
        <f>COUNTIFS('Contratos assinados '!F:F,'Direcional Expansão'!B304,'Contratos assinados '!J:J,"Ampliação")</f>
        <v>0</v>
      </c>
      <c r="H304" s="1">
        <f>COUNTIFS('Contratos assinados '!F:F,'Direcional Expansão'!B304,'Contratos assinados '!J:J,"Assinado por proprietário")</f>
        <v>0</v>
      </c>
      <c r="I304" s="1">
        <f t="shared" si="13"/>
        <v>0</v>
      </c>
      <c r="J304" s="3">
        <f>IF(D304=0, "-", COUNTIFS('Base Lojas'!B:B, A304, 'Base Lojas'!G:G, "&gt;500000")/D304)</f>
        <v>0</v>
      </c>
      <c r="K304" s="4">
        <v>310352.82500000001</v>
      </c>
      <c r="L304" s="2">
        <v>0.12028238576013379</v>
      </c>
      <c r="M304" s="13">
        <v>5160403.5460171727</v>
      </c>
      <c r="N304" s="2">
        <v>28251</v>
      </c>
      <c r="O304" s="5" t="str">
        <f>_xlfn.XLOOKUP(A304,Cidades!A:A,Cidades!D:D)</f>
        <v>Entre 20k e 30k</v>
      </c>
      <c r="P304" s="5" t="str">
        <f>_xlfn.XLOOKUP(A304,'[1]1° RAIZ'!$A:$A,'[1]1° RAIZ'!$AH:$AH)</f>
        <v>Maravilha</v>
      </c>
      <c r="Q304" s="5" t="str">
        <f>_xlfn.XLOOKUP(A304,'[1]1° RAIZ'!$A:$A,'[1]1° RAIZ'!$AE:$AE)</f>
        <v>Chapecó</v>
      </c>
      <c r="R304" s="2">
        <v>1.9053887904351579E-4</v>
      </c>
      <c r="S304" s="2">
        <v>1.9883421528742229E-2</v>
      </c>
      <c r="T304" s="2">
        <v>19</v>
      </c>
      <c r="U304" s="2">
        <v>0</v>
      </c>
      <c r="V304" s="2">
        <v>65462.4027294396</v>
      </c>
      <c r="W304" s="2">
        <v>4.2255563319320091</v>
      </c>
      <c r="X304" s="2">
        <v>0.20114040835783159</v>
      </c>
      <c r="Y304" s="2">
        <v>0.9421640749917265</v>
      </c>
      <c r="Z304" s="2">
        <v>-6.4487445054249234E-2</v>
      </c>
      <c r="AA304" s="2">
        <v>0.213913863163226</v>
      </c>
      <c r="AB304" s="1" t="str">
        <f t="shared" si="12"/>
        <v>Limite de expansão</v>
      </c>
      <c r="AC304" s="74" t="str">
        <f t="shared" si="14"/>
        <v>Oportunidade</v>
      </c>
    </row>
    <row r="305" spans="1:29" x14ac:dyDescent="0.25">
      <c r="A305" s="1">
        <v>421310</v>
      </c>
      <c r="B305" s="1" t="s">
        <v>336</v>
      </c>
      <c r="C305" s="1" t="s">
        <v>33</v>
      </c>
      <c r="D305" s="1">
        <v>0</v>
      </c>
      <c r="E305" s="1">
        <f>COUNTIFS('Contratos assinados '!F:F,'Direcional Expansão'!B305,'Contratos assinados '!J:J, "Assinado por ambos")</f>
        <v>0</v>
      </c>
      <c r="F305" s="1">
        <f>COUNTIFS('Contratos assinados '!F:F,'Direcional Expansão'!B305,'Contratos assinados '!J:J,"Aquisição")</f>
        <v>0</v>
      </c>
      <c r="G305" s="1">
        <f>COUNTIFS('Contratos assinados '!F:F,'Direcional Expansão'!B305,'Contratos assinados '!J:J,"Ampliação")</f>
        <v>0</v>
      </c>
      <c r="H305" s="1">
        <f>COUNTIFS('Contratos assinados '!F:F,'Direcional Expansão'!B305,'Contratos assinados '!J:J,"Assinado por proprietário")</f>
        <v>0</v>
      </c>
      <c r="I305" s="1">
        <f t="shared" si="13"/>
        <v>0</v>
      </c>
      <c r="J305" s="3" t="str">
        <f>IF(D305=0, "-", COUNTIFS('Base Lojas'!B:B, A305, 'Base Lojas'!G:G, "&gt;500000")/D305)</f>
        <v>-</v>
      </c>
      <c r="K305" s="4" t="s">
        <v>35</v>
      </c>
      <c r="L305" s="2">
        <v>0</v>
      </c>
      <c r="M305" s="13">
        <v>879704.6411592412</v>
      </c>
      <c r="N305" s="2">
        <v>5769</v>
      </c>
      <c r="O305" s="5" t="str">
        <f>_xlfn.XLOOKUP(A305,Cidades!A:A,Cidades!D:D)</f>
        <v>Menor que 10k</v>
      </c>
      <c r="P305" s="5" t="str">
        <f>_xlfn.XLOOKUP(A305,'[1]1° RAIZ'!$A:$A,'[1]1° RAIZ'!$AH:$AH)</f>
        <v>Concórdia</v>
      </c>
      <c r="Q305" s="5" t="str">
        <f>_xlfn.XLOOKUP(A305,'[1]1° RAIZ'!$A:$A,'[1]1° RAIZ'!$AE:$AE)</f>
        <v>Chapecó</v>
      </c>
      <c r="R305" s="2">
        <v>1.447325829633961E-4</v>
      </c>
      <c r="S305" s="2">
        <v>1.493481982204381E-2</v>
      </c>
      <c r="T305" s="2">
        <v>6</v>
      </c>
      <c r="U305" s="2">
        <v>0</v>
      </c>
      <c r="V305" s="2">
        <v>146886.89963875301</v>
      </c>
      <c r="W305" s="2">
        <v>3.4040290903497361</v>
      </c>
      <c r="X305" s="2">
        <v>-0.1447679059102758</v>
      </c>
      <c r="Y305" s="2">
        <v>1.1398737445816789</v>
      </c>
      <c r="Z305" s="2">
        <v>0.92784760165392277</v>
      </c>
      <c r="AA305" s="2">
        <v>0.20834510704114101</v>
      </c>
      <c r="AB305" s="1" t="str">
        <f t="shared" si="12"/>
        <v>Mercado insuficiente</v>
      </c>
      <c r="AC305" s="74" t="str">
        <f t="shared" si="14"/>
        <v>Validar</v>
      </c>
    </row>
    <row r="306" spans="1:29" x14ac:dyDescent="0.25">
      <c r="A306" s="1">
        <v>430810</v>
      </c>
      <c r="B306" s="1" t="s">
        <v>337</v>
      </c>
      <c r="C306" s="1" t="s">
        <v>57</v>
      </c>
      <c r="D306" s="1">
        <v>1</v>
      </c>
      <c r="E306" s="1">
        <f>COUNTIFS('Contratos assinados '!F:F,'Direcional Expansão'!B306,'Contratos assinados '!J:J, "Assinado por ambos")</f>
        <v>0</v>
      </c>
      <c r="F306" s="1">
        <f>COUNTIFS('Contratos assinados '!F:F,'Direcional Expansão'!B306,'Contratos assinados '!J:J,"Aquisição")</f>
        <v>0</v>
      </c>
      <c r="G306" s="1">
        <f>COUNTIFS('Contratos assinados '!F:F,'Direcional Expansão'!B306,'Contratos assinados '!J:J,"Ampliação")</f>
        <v>0</v>
      </c>
      <c r="H306" s="1">
        <f>COUNTIFS('Contratos assinados '!F:F,'Direcional Expansão'!B306,'Contratos assinados '!J:J,"Assinado por proprietário")</f>
        <v>0</v>
      </c>
      <c r="I306" s="1">
        <f t="shared" si="13"/>
        <v>0</v>
      </c>
      <c r="J306" s="3">
        <f>IF(D306=0, "-", COUNTIFS('Base Lojas'!B:B, A306, 'Base Lojas'!G:G, "&gt;500000")/D306)</f>
        <v>1</v>
      </c>
      <c r="K306" s="4">
        <v>991191.03</v>
      </c>
      <c r="L306" s="2">
        <v>0.36409798853048941</v>
      </c>
      <c r="M306" s="13">
        <v>2722319.433843832</v>
      </c>
      <c r="N306" s="2">
        <v>13764</v>
      </c>
      <c r="O306" s="5" t="str">
        <f>_xlfn.XLOOKUP(A306,Cidades!A:A,Cidades!D:D)</f>
        <v>Entre 10k e 20k</v>
      </c>
      <c r="P306" s="5" t="str">
        <f>_xlfn.XLOOKUP(A306,'[1]1° RAIZ'!$A:$A,'[1]1° RAIZ'!$AH:$AH)</f>
        <v>Caxias do Sul</v>
      </c>
      <c r="Q306" s="5" t="str">
        <f>_xlfn.XLOOKUP(A306,'[1]1° RAIZ'!$A:$A,'[1]1° RAIZ'!$AE:$AE)</f>
        <v>Caxias do Sul</v>
      </c>
      <c r="R306" s="2">
        <v>8.3168517738847482E-5</v>
      </c>
      <c r="S306" s="2">
        <v>1.498856943848015E-2</v>
      </c>
      <c r="T306" s="2">
        <v>4</v>
      </c>
      <c r="U306" s="2">
        <v>0</v>
      </c>
      <c r="V306" s="2">
        <v>47558.182825828801</v>
      </c>
      <c r="W306" s="2">
        <v>4.13201023866276</v>
      </c>
      <c r="X306" s="2">
        <v>1.0270113620004949E-2</v>
      </c>
      <c r="Y306" s="2">
        <v>0.88258508749929643</v>
      </c>
      <c r="Z306" s="2">
        <v>0.66940578488335567</v>
      </c>
      <c r="AA306" s="2">
        <v>0.20783412260372389</v>
      </c>
      <c r="AB306" s="1" t="str">
        <f t="shared" si="12"/>
        <v>Limite de expansão</v>
      </c>
      <c r="AC306" s="74" t="str">
        <f t="shared" si="14"/>
        <v>Validar</v>
      </c>
    </row>
    <row r="307" spans="1:29" x14ac:dyDescent="0.25">
      <c r="A307" s="1">
        <v>431130</v>
      </c>
      <c r="B307" s="1" t="s">
        <v>338</v>
      </c>
      <c r="C307" s="1" t="s">
        <v>57</v>
      </c>
      <c r="D307" s="1">
        <v>2</v>
      </c>
      <c r="E307" s="1">
        <f>COUNTIFS('Contratos assinados '!F:F,'Direcional Expansão'!B307,'Contratos assinados '!J:J, "Assinado por ambos")</f>
        <v>0</v>
      </c>
      <c r="F307" s="1">
        <f>COUNTIFS('Contratos assinados '!F:F,'Direcional Expansão'!B307,'Contratos assinados '!J:J,"Aquisição")</f>
        <v>0</v>
      </c>
      <c r="G307" s="1">
        <f>COUNTIFS('Contratos assinados '!F:F,'Direcional Expansão'!B307,'Contratos assinados '!J:J,"Ampliação")</f>
        <v>0</v>
      </c>
      <c r="H307" s="1">
        <f>COUNTIFS('Contratos assinados '!F:F,'Direcional Expansão'!B307,'Contratos assinados '!J:J,"Assinado por proprietário")</f>
        <v>0</v>
      </c>
      <c r="I307" s="1">
        <f t="shared" si="13"/>
        <v>0</v>
      </c>
      <c r="J307" s="3">
        <f>IF(D307=0, "-", COUNTIFS('Base Lojas'!B:B, A307, 'Base Lojas'!G:G, "&gt;500000")/D307)</f>
        <v>1</v>
      </c>
      <c r="K307" s="4">
        <v>930611.42500000005</v>
      </c>
      <c r="L307" s="2">
        <v>0.39252963533378132</v>
      </c>
      <c r="M307" s="13">
        <v>4741611.0338200051</v>
      </c>
      <c r="N307" s="2">
        <v>27659</v>
      </c>
      <c r="O307" s="5" t="str">
        <f>_xlfn.XLOOKUP(A307,Cidades!A:A,Cidades!D:D)</f>
        <v>Entre 20k e 30k</v>
      </c>
      <c r="P307" s="5" t="str">
        <f>_xlfn.XLOOKUP(A307,'[1]1° RAIZ'!$A:$A,'[1]1° RAIZ'!$AH:$AH)</f>
        <v>Lagoa Vermelha</v>
      </c>
      <c r="Q307" s="5" t="str">
        <f>_xlfn.XLOOKUP(A307,'[1]1° RAIZ'!$A:$A,'[1]1° RAIZ'!$AE:$AE)</f>
        <v>Passo Fundo</v>
      </c>
      <c r="R307" s="2">
        <v>3.624639671564456E-6</v>
      </c>
      <c r="S307" s="2">
        <v>3.389623352014981E-3</v>
      </c>
      <c r="T307" s="2">
        <v>8</v>
      </c>
      <c r="U307" s="2">
        <v>0</v>
      </c>
      <c r="V307" s="2">
        <v>59105.531536303497</v>
      </c>
      <c r="W307" s="2">
        <v>3.4531233122038998</v>
      </c>
      <c r="X307" s="2">
        <v>2.3910684295827361E-2</v>
      </c>
      <c r="Y307" s="2">
        <v>0.4372747839167907</v>
      </c>
      <c r="Z307" s="2">
        <v>1.1703384618868471</v>
      </c>
      <c r="AA307" s="2">
        <v>0.2067339788797766</v>
      </c>
      <c r="AB307" s="1" t="str">
        <f t="shared" si="12"/>
        <v>Limite de expansão</v>
      </c>
      <c r="AC307" s="74" t="str">
        <f t="shared" si="14"/>
        <v>Oportunidade</v>
      </c>
    </row>
    <row r="308" spans="1:29" x14ac:dyDescent="0.25">
      <c r="A308" s="1">
        <v>421390</v>
      </c>
      <c r="B308" s="1" t="s">
        <v>339</v>
      </c>
      <c r="C308" s="1" t="s">
        <v>33</v>
      </c>
      <c r="D308" s="1">
        <v>0</v>
      </c>
      <c r="E308" s="1">
        <f>COUNTIFS('Contratos assinados '!F:F,'Direcional Expansão'!B308,'Contratos assinados '!J:J, "Assinado por ambos")</f>
        <v>0</v>
      </c>
      <c r="F308" s="1">
        <f>COUNTIFS('Contratos assinados '!F:F,'Direcional Expansão'!B308,'Contratos assinados '!J:J,"Aquisição")</f>
        <v>0</v>
      </c>
      <c r="G308" s="1">
        <f>COUNTIFS('Contratos assinados '!F:F,'Direcional Expansão'!B308,'Contratos assinados '!J:J,"Ampliação")</f>
        <v>0</v>
      </c>
      <c r="H308" s="1">
        <f>COUNTIFS('Contratos assinados '!F:F,'Direcional Expansão'!B308,'Contratos assinados '!J:J,"Assinado por proprietário")</f>
        <v>0</v>
      </c>
      <c r="I308" s="1">
        <f t="shared" si="13"/>
        <v>0</v>
      </c>
      <c r="J308" s="3" t="str">
        <f>IF(D308=0, "-", COUNTIFS('Base Lojas'!B:B, A308, 'Base Lojas'!G:G, "&gt;500000")/D308)</f>
        <v>-</v>
      </c>
      <c r="K308" s="4" t="s">
        <v>35</v>
      </c>
      <c r="L308" s="2">
        <v>0</v>
      </c>
      <c r="M308" s="13">
        <v>294674.48485529341</v>
      </c>
      <c r="N308" s="2">
        <v>1689</v>
      </c>
      <c r="O308" s="5" t="str">
        <f>_xlfn.XLOOKUP(A308,Cidades!A:A,Cidades!D:D)</f>
        <v>Menor que 10k</v>
      </c>
      <c r="P308" s="5" t="str">
        <f>_xlfn.XLOOKUP(A308,'[1]1° RAIZ'!$A:$A,'[1]1° RAIZ'!$AH:$AH)</f>
        <v>Concórdia</v>
      </c>
      <c r="Q308" s="5" t="str">
        <f>_xlfn.XLOOKUP(A308,'[1]1° RAIZ'!$A:$A,'[1]1° RAIZ'!$AE:$AE)</f>
        <v>Chapecó</v>
      </c>
      <c r="R308" s="2">
        <v>-1.5764894495381431E-5</v>
      </c>
      <c r="S308" s="2">
        <v>4.9893143035344423E-3</v>
      </c>
      <c r="T308" s="2">
        <v>1</v>
      </c>
      <c r="U308" s="2">
        <v>0</v>
      </c>
      <c r="V308" s="2">
        <v>50116.715997700499</v>
      </c>
      <c r="W308" s="2">
        <v>6.290339673430231</v>
      </c>
      <c r="X308" s="2">
        <v>0.1083766958622957</v>
      </c>
      <c r="Y308" s="2">
        <v>1.3210554631850351</v>
      </c>
      <c r="Z308" s="2">
        <v>-0.26342663328654259</v>
      </c>
      <c r="AA308" s="2">
        <v>0.2062334049631247</v>
      </c>
      <c r="AB308" s="1" t="str">
        <f t="shared" si="12"/>
        <v>Mercado insuficiente</v>
      </c>
      <c r="AC308" s="74" t="str">
        <f t="shared" si="14"/>
        <v>Validar</v>
      </c>
    </row>
    <row r="309" spans="1:29" x14ac:dyDescent="0.25">
      <c r="A309" s="1">
        <v>431301</v>
      </c>
      <c r="B309" s="1" t="s">
        <v>340</v>
      </c>
      <c r="C309" s="1" t="s">
        <v>57</v>
      </c>
      <c r="D309" s="1">
        <v>0</v>
      </c>
      <c r="E309" s="1">
        <f>COUNTIFS('Contratos assinados '!F:F,'Direcional Expansão'!B309,'Contratos assinados '!J:J, "Assinado por ambos")</f>
        <v>0</v>
      </c>
      <c r="F309" s="1">
        <f>COUNTIFS('Contratos assinados '!F:F,'Direcional Expansão'!B309,'Contratos assinados '!J:J,"Aquisição")</f>
        <v>0</v>
      </c>
      <c r="G309" s="1">
        <f>COUNTIFS('Contratos assinados '!F:F,'Direcional Expansão'!B309,'Contratos assinados '!J:J,"Ampliação")</f>
        <v>0</v>
      </c>
      <c r="H309" s="1">
        <f>COUNTIFS('Contratos assinados '!F:F,'Direcional Expansão'!B309,'Contratos assinados '!J:J,"Assinado por proprietário")</f>
        <v>0</v>
      </c>
      <c r="I309" s="1">
        <f t="shared" si="13"/>
        <v>0</v>
      </c>
      <c r="J309" s="3" t="str">
        <f>IF(D309=0, "-", COUNTIFS('Base Lojas'!B:B, A309, 'Base Lojas'!G:G, "&gt;500000")/D309)</f>
        <v>-</v>
      </c>
      <c r="K309" s="4" t="s">
        <v>35</v>
      </c>
      <c r="L309" s="2">
        <v>0</v>
      </c>
      <c r="M309" s="13">
        <v>671764.13406504795</v>
      </c>
      <c r="N309" s="2">
        <v>3061</v>
      </c>
      <c r="O309" s="5" t="str">
        <f>_xlfn.XLOOKUP(A309,Cidades!A:A,Cidades!D:D)</f>
        <v>Menor que 10k</v>
      </c>
      <c r="P309" s="5" t="str">
        <f>_xlfn.XLOOKUP(A309,'[1]1° RAIZ'!$A:$A,'[1]1° RAIZ'!$AH:$AH)</f>
        <v>Três de Maio</v>
      </c>
      <c r="Q309" s="5" t="str">
        <f>_xlfn.XLOOKUP(A309,'[1]1° RAIZ'!$A:$A,'[1]1° RAIZ'!$AE:$AE)</f>
        <v>Ijuí</v>
      </c>
      <c r="R309" s="2">
        <v>8.2474534734355845E-5</v>
      </c>
      <c r="S309" s="2">
        <v>1.432558806063544E-2</v>
      </c>
      <c r="T309" s="2">
        <v>2</v>
      </c>
      <c r="U309" s="2">
        <v>0</v>
      </c>
      <c r="V309" s="2">
        <v>82248.066539439198</v>
      </c>
      <c r="W309" s="2">
        <v>5.2690807024631763</v>
      </c>
      <c r="X309" s="2">
        <v>2.160127829008673E-2</v>
      </c>
      <c r="Y309" s="2">
        <v>1.352049610697859</v>
      </c>
      <c r="Z309" s="2">
        <v>1.2524538335591881E-2</v>
      </c>
      <c r="AA309" s="2">
        <v>0.20524232998615519</v>
      </c>
      <c r="AB309" s="1" t="str">
        <f t="shared" si="12"/>
        <v>Mercado insuficiente</v>
      </c>
      <c r="AC309" s="74" t="str">
        <f t="shared" si="14"/>
        <v>Validar</v>
      </c>
    </row>
    <row r="310" spans="1:29" x14ac:dyDescent="0.25">
      <c r="A310" s="1">
        <v>411480</v>
      </c>
      <c r="B310" s="1" t="s">
        <v>341</v>
      </c>
      <c r="C310" s="1" t="s">
        <v>31</v>
      </c>
      <c r="D310" s="1">
        <v>2</v>
      </c>
      <c r="E310" s="1">
        <f>COUNTIFS('Contratos assinados '!F:F,'Direcional Expansão'!B310,'Contratos assinados '!J:J, "Assinado por ambos")</f>
        <v>0</v>
      </c>
      <c r="F310" s="1">
        <f>COUNTIFS('Contratos assinados '!F:F,'Direcional Expansão'!B310,'Contratos assinados '!J:J,"Aquisição")</f>
        <v>0</v>
      </c>
      <c r="G310" s="1">
        <f>COUNTIFS('Contratos assinados '!F:F,'Direcional Expansão'!B310,'Contratos assinados '!J:J,"Ampliação")</f>
        <v>0</v>
      </c>
      <c r="H310" s="1">
        <f>COUNTIFS('Contratos assinados '!F:F,'Direcional Expansão'!B310,'Contratos assinados '!J:J,"Assinado por proprietário")</f>
        <v>0</v>
      </c>
      <c r="I310" s="1">
        <f t="shared" si="13"/>
        <v>0</v>
      </c>
      <c r="J310" s="3">
        <f>IF(D310=0, "-", COUNTIFS('Base Lojas'!B:B, A310, 'Base Lojas'!G:G, "&gt;500000")/D310)</f>
        <v>0.5</v>
      </c>
      <c r="K310" s="4">
        <v>467898.44500000007</v>
      </c>
      <c r="L310" s="2">
        <v>0.15000022772006211</v>
      </c>
      <c r="M310" s="13">
        <v>6238636.4622487826</v>
      </c>
      <c r="N310" s="2">
        <v>41851</v>
      </c>
      <c r="O310" s="5" t="str">
        <f>_xlfn.XLOOKUP(A310,Cidades!A:A,Cidades!D:D)</f>
        <v>Entre 30k e 50k</v>
      </c>
      <c r="P310" s="5" t="str">
        <f>_xlfn.XLOOKUP(A310,'[1]1° RAIZ'!$A:$A,'[1]1° RAIZ'!$AH:$AH)</f>
        <v>Maringá</v>
      </c>
      <c r="Q310" s="5" t="str">
        <f>_xlfn.XLOOKUP(A310,'[1]1° RAIZ'!$A:$A,'[1]1° RAIZ'!$AE:$AE)</f>
        <v>Maringá</v>
      </c>
      <c r="R310" s="2">
        <v>2.0927916989730961E-4</v>
      </c>
      <c r="S310" s="2">
        <v>2.441419008502144E-2</v>
      </c>
      <c r="T310" s="2">
        <v>16</v>
      </c>
      <c r="U310" s="2">
        <v>0</v>
      </c>
      <c r="V310" s="2">
        <v>66665.769699937402</v>
      </c>
      <c r="W310" s="2">
        <v>3.8088158940569441</v>
      </c>
      <c r="X310" s="2">
        <v>0.19240108387615501</v>
      </c>
      <c r="Y310" s="2">
        <v>0.84241638602357916</v>
      </c>
      <c r="Z310" s="2">
        <v>-8.46500815188184E-3</v>
      </c>
      <c r="AA310" s="2">
        <v>0.20223007592194589</v>
      </c>
      <c r="AB310" s="1" t="str">
        <f t="shared" si="12"/>
        <v>Limite de expansão</v>
      </c>
      <c r="AC310" s="74" t="str">
        <f t="shared" si="14"/>
        <v>Validar</v>
      </c>
    </row>
    <row r="311" spans="1:29" x14ac:dyDescent="0.25">
      <c r="A311" s="1">
        <v>431673</v>
      </c>
      <c r="B311" s="1" t="s">
        <v>342</v>
      </c>
      <c r="C311" s="1" t="s">
        <v>57</v>
      </c>
      <c r="D311" s="1">
        <v>0</v>
      </c>
      <c r="E311" s="1">
        <f>COUNTIFS('Contratos assinados '!F:F,'Direcional Expansão'!B311,'Contratos assinados '!J:J, "Assinado por ambos")</f>
        <v>0</v>
      </c>
      <c r="F311" s="1">
        <f>COUNTIFS('Contratos assinados '!F:F,'Direcional Expansão'!B311,'Contratos assinados '!J:J,"Aquisição")</f>
        <v>0</v>
      </c>
      <c r="G311" s="1">
        <f>COUNTIFS('Contratos assinados '!F:F,'Direcional Expansão'!B311,'Contratos assinados '!J:J,"Ampliação")</f>
        <v>0</v>
      </c>
      <c r="H311" s="1">
        <f>COUNTIFS('Contratos assinados '!F:F,'Direcional Expansão'!B311,'Contratos assinados '!J:J,"Assinado por proprietário")</f>
        <v>0</v>
      </c>
      <c r="I311" s="1">
        <f t="shared" si="13"/>
        <v>0</v>
      </c>
      <c r="J311" s="3" t="str">
        <f>IF(D311=0, "-", COUNTIFS('Base Lojas'!B:B, A311, 'Base Lojas'!G:G, "&gt;500000")/D311)</f>
        <v>-</v>
      </c>
      <c r="K311" s="4" t="s">
        <v>35</v>
      </c>
      <c r="L311" s="2">
        <v>0</v>
      </c>
      <c r="M311" s="13">
        <v>318313.91848827607</v>
      </c>
      <c r="N311" s="2">
        <v>1674</v>
      </c>
      <c r="O311" s="5" t="str">
        <f>_xlfn.XLOOKUP(A311,Cidades!A:A,Cidades!D:D)</f>
        <v>Menor que 10k</v>
      </c>
      <c r="P311" s="5" t="str">
        <f>_xlfn.XLOOKUP(A311,'[1]1° RAIZ'!$A:$A,'[1]1° RAIZ'!$AH:$AH)</f>
        <v>Tapejara - Sananduva</v>
      </c>
      <c r="Q311" s="5" t="str">
        <f>_xlfn.XLOOKUP(A311,'[1]1° RAIZ'!$A:$A,'[1]1° RAIZ'!$AE:$AE)</f>
        <v>Passo Fundo</v>
      </c>
      <c r="R311" s="2">
        <v>8.7845971516831152E-6</v>
      </c>
      <c r="S311" s="2">
        <v>6.2068620802684382E-3</v>
      </c>
      <c r="T311" s="2">
        <v>1</v>
      </c>
      <c r="U311" s="2">
        <v>0</v>
      </c>
      <c r="V311" s="2">
        <v>94639.685345762904</v>
      </c>
      <c r="W311" s="2">
        <v>5.05235916056274</v>
      </c>
      <c r="X311" s="2">
        <v>-3.1696581607346543E-2</v>
      </c>
      <c r="Y311" s="2">
        <v>1.1877675333190469</v>
      </c>
      <c r="Z311" s="2">
        <v>0.39042325805254491</v>
      </c>
      <c r="AA311" s="2">
        <v>0.2020394542060972</v>
      </c>
      <c r="AB311" s="1" t="str">
        <f t="shared" si="12"/>
        <v>Mercado insuficiente</v>
      </c>
      <c r="AC311" s="74" t="str">
        <f t="shared" si="14"/>
        <v>Validar</v>
      </c>
    </row>
    <row r="312" spans="1:29" x14ac:dyDescent="0.25">
      <c r="A312" s="1">
        <v>431417</v>
      </c>
      <c r="B312" s="1" t="s">
        <v>343</v>
      </c>
      <c r="C312" s="1" t="s">
        <v>57</v>
      </c>
      <c r="D312" s="1">
        <v>0</v>
      </c>
      <c r="E312" s="1">
        <f>COUNTIFS('Contratos assinados '!F:F,'Direcional Expansão'!B312,'Contratos assinados '!J:J, "Assinado por ambos")</f>
        <v>0</v>
      </c>
      <c r="F312" s="1">
        <f>COUNTIFS('Contratos assinados '!F:F,'Direcional Expansão'!B312,'Contratos assinados '!J:J,"Aquisição")</f>
        <v>0</v>
      </c>
      <c r="G312" s="1">
        <f>COUNTIFS('Contratos assinados '!F:F,'Direcional Expansão'!B312,'Contratos assinados '!J:J,"Ampliação")</f>
        <v>0</v>
      </c>
      <c r="H312" s="1">
        <f>COUNTIFS('Contratos assinados '!F:F,'Direcional Expansão'!B312,'Contratos assinados '!J:J,"Assinado por proprietário")</f>
        <v>0</v>
      </c>
      <c r="I312" s="1">
        <f t="shared" si="13"/>
        <v>0</v>
      </c>
      <c r="J312" s="3" t="str">
        <f>IF(D312=0, "-", COUNTIFS('Base Lojas'!B:B, A312, 'Base Lojas'!G:G, "&gt;500000")/D312)</f>
        <v>-</v>
      </c>
      <c r="K312" s="4" t="s">
        <v>35</v>
      </c>
      <c r="L312" s="2">
        <v>0</v>
      </c>
      <c r="M312" s="13">
        <v>332290.15569464618</v>
      </c>
      <c r="N312" s="2">
        <v>2061</v>
      </c>
      <c r="O312" s="5" t="str">
        <f>_xlfn.XLOOKUP(A312,Cidades!A:A,Cidades!D:D)</f>
        <v>Menor que 10k</v>
      </c>
      <c r="P312" s="5" t="str">
        <f>_xlfn.XLOOKUP(A312,'[1]1° RAIZ'!$A:$A,'[1]1° RAIZ'!$AH:$AH)</f>
        <v>Bagé</v>
      </c>
      <c r="Q312" s="5" t="str">
        <f>_xlfn.XLOOKUP(A312,'[1]1° RAIZ'!$A:$A,'[1]1° RAIZ'!$AE:$AE)</f>
        <v>Pelotas</v>
      </c>
      <c r="R312" s="2">
        <v>-5.6313600364846793E-5</v>
      </c>
      <c r="S312" s="2">
        <v>3.2832750547324712E-3</v>
      </c>
      <c r="T312" s="2">
        <v>1</v>
      </c>
      <c r="U312" s="2">
        <v>0</v>
      </c>
      <c r="V312" s="2">
        <v>207110.57241063801</v>
      </c>
      <c r="W312" s="2">
        <v>2.1066908233827468</v>
      </c>
      <c r="X312" s="2">
        <v>-0.37912396948863308</v>
      </c>
      <c r="Y312" s="2">
        <v>0.70020906601793809</v>
      </c>
      <c r="Z312" s="2">
        <v>2.2968012277633871</v>
      </c>
      <c r="AA312" s="2">
        <v>0.2015371364329728</v>
      </c>
      <c r="AB312" s="1" t="str">
        <f t="shared" si="12"/>
        <v>Mercado insuficiente</v>
      </c>
      <c r="AC312" s="74" t="str">
        <f t="shared" si="14"/>
        <v>Validar</v>
      </c>
    </row>
    <row r="313" spans="1:29" x14ac:dyDescent="0.25">
      <c r="A313" s="1">
        <v>431950</v>
      </c>
      <c r="B313" s="1" t="s">
        <v>344</v>
      </c>
      <c r="C313" s="1" t="s">
        <v>57</v>
      </c>
      <c r="D313" s="1">
        <v>2</v>
      </c>
      <c r="E313" s="1">
        <f>COUNTIFS('Contratos assinados '!F:F,'Direcional Expansão'!B313,'Contratos assinados '!J:J, "Assinado por ambos")</f>
        <v>0</v>
      </c>
      <c r="F313" s="1">
        <f>COUNTIFS('Contratos assinados '!F:F,'Direcional Expansão'!B313,'Contratos assinados '!J:J,"Aquisição")</f>
        <v>0</v>
      </c>
      <c r="G313" s="1">
        <f>COUNTIFS('Contratos assinados '!F:F,'Direcional Expansão'!B313,'Contratos assinados '!J:J,"Ampliação")</f>
        <v>0</v>
      </c>
      <c r="H313" s="1">
        <f>COUNTIFS('Contratos assinados '!F:F,'Direcional Expansão'!B313,'Contratos assinados '!J:J,"Assinado por proprietário")</f>
        <v>0</v>
      </c>
      <c r="I313" s="1">
        <f t="shared" si="13"/>
        <v>0</v>
      </c>
      <c r="J313" s="3">
        <f>IF(D313=0, "-", COUNTIFS('Base Lojas'!B:B, A313, 'Base Lojas'!G:G, "&gt;500000")/D313)</f>
        <v>1</v>
      </c>
      <c r="K313" s="4">
        <v>957169.84499999997</v>
      </c>
      <c r="L313" s="2">
        <v>0.45034461679405469</v>
      </c>
      <c r="M313" s="13">
        <v>4250832.8480263343</v>
      </c>
      <c r="N313" s="2">
        <v>24428</v>
      </c>
      <c r="O313" s="5" t="str">
        <f>_xlfn.XLOOKUP(A313,Cidades!A:A,Cidades!D:D)</f>
        <v>Entre 20k e 30k</v>
      </c>
      <c r="P313" s="5" t="str">
        <f>_xlfn.XLOOKUP(A313,'[1]1° RAIZ'!$A:$A,'[1]1° RAIZ'!$AH:$AH)</f>
        <v>Novo Hamburgo - São Leopoldo</v>
      </c>
      <c r="Q313" s="5" t="str">
        <f>_xlfn.XLOOKUP(A313,'[1]1° RAIZ'!$A:$A,'[1]1° RAIZ'!$AE:$AE)</f>
        <v>Porto Alegre</v>
      </c>
      <c r="R313" s="2">
        <v>8.2830594849176987E-5</v>
      </c>
      <c r="S313" s="2">
        <v>1.3920373733647519E-2</v>
      </c>
      <c r="T313" s="2">
        <v>7</v>
      </c>
      <c r="U313" s="2">
        <v>0</v>
      </c>
      <c r="V313" s="2">
        <v>40715.762097895204</v>
      </c>
      <c r="W313" s="2">
        <v>3.5798580633607839</v>
      </c>
      <c r="X313" s="2">
        <v>3.265809597825263E-2</v>
      </c>
      <c r="Y313" s="2">
        <v>0.61332606802465772</v>
      </c>
      <c r="Z313" s="2">
        <v>0.85909839074827554</v>
      </c>
      <c r="AA313" s="2">
        <v>0.20026775351880591</v>
      </c>
      <c r="AB313" s="1" t="str">
        <f t="shared" si="12"/>
        <v>Limite de expansão</v>
      </c>
      <c r="AC313" s="74" t="str">
        <f t="shared" si="14"/>
        <v>Validar</v>
      </c>
    </row>
    <row r="314" spans="1:29" x14ac:dyDescent="0.25">
      <c r="A314" s="1">
        <v>430597</v>
      </c>
      <c r="B314" s="1" t="s">
        <v>345</v>
      </c>
      <c r="C314" s="1" t="s">
        <v>57</v>
      </c>
      <c r="D314" s="1">
        <v>0</v>
      </c>
      <c r="E314" s="1">
        <f>COUNTIFS('Contratos assinados '!F:F,'Direcional Expansão'!B314,'Contratos assinados '!J:J, "Assinado por ambos")</f>
        <v>0</v>
      </c>
      <c r="F314" s="1">
        <f>COUNTIFS('Contratos assinados '!F:F,'Direcional Expansão'!B314,'Contratos assinados '!J:J,"Aquisição")</f>
        <v>0</v>
      </c>
      <c r="G314" s="1">
        <f>COUNTIFS('Contratos assinados '!F:F,'Direcional Expansão'!B314,'Contratos assinados '!J:J,"Ampliação")</f>
        <v>0</v>
      </c>
      <c r="H314" s="1">
        <f>COUNTIFS('Contratos assinados '!F:F,'Direcional Expansão'!B314,'Contratos assinados '!J:J,"Assinado por proprietário")</f>
        <v>0</v>
      </c>
      <c r="I314" s="1">
        <f t="shared" si="13"/>
        <v>0</v>
      </c>
      <c r="J314" s="3" t="str">
        <f>IF(D314=0, "-", COUNTIFS('Base Lojas'!B:B, A314, 'Base Lojas'!G:G, "&gt;500000")/D314)</f>
        <v>-</v>
      </c>
      <c r="K314" s="4" t="s">
        <v>35</v>
      </c>
      <c r="L314" s="2">
        <v>0</v>
      </c>
      <c r="M314" s="13">
        <v>429719.56062491011</v>
      </c>
      <c r="N314" s="2">
        <v>2667</v>
      </c>
      <c r="O314" s="5" t="str">
        <f>_xlfn.XLOOKUP(A314,Cidades!A:A,Cidades!D:D)</f>
        <v>Menor que 10k</v>
      </c>
      <c r="P314" s="5" t="str">
        <f>_xlfn.XLOOKUP(A314,'[1]1° RAIZ'!$A:$A,'[1]1° RAIZ'!$AH:$AH)</f>
        <v>Passo Fundo</v>
      </c>
      <c r="Q314" s="5" t="str">
        <f>_xlfn.XLOOKUP(A314,'[1]1° RAIZ'!$A:$A,'[1]1° RAIZ'!$AE:$AE)</f>
        <v>Passo Fundo</v>
      </c>
      <c r="R314" s="2">
        <v>-4.4445581307953622E-5</v>
      </c>
      <c r="S314" s="2">
        <v>6.6015734019497785E-4</v>
      </c>
      <c r="T314" s="2">
        <v>3</v>
      </c>
      <c r="U314" s="2">
        <v>0</v>
      </c>
      <c r="V314" s="2">
        <v>174936.21229015401</v>
      </c>
      <c r="W314" s="2">
        <v>2.8979823304015162</v>
      </c>
      <c r="X314" s="2">
        <v>-0.26876498254069131</v>
      </c>
      <c r="Y314" s="2">
        <v>0.76604607969733607</v>
      </c>
      <c r="Z314" s="2">
        <v>1.7888913980848811</v>
      </c>
      <c r="AA314" s="2">
        <v>0.2000285672099463</v>
      </c>
      <c r="AB314" s="1" t="str">
        <f t="shared" si="12"/>
        <v>Mercado insuficiente</v>
      </c>
      <c r="AC314" s="74" t="str">
        <f t="shared" si="14"/>
        <v>Validar</v>
      </c>
    </row>
    <row r="315" spans="1:29" x14ac:dyDescent="0.25">
      <c r="A315" s="1">
        <v>432320</v>
      </c>
      <c r="B315" s="1" t="s">
        <v>346</v>
      </c>
      <c r="C315" s="1" t="s">
        <v>57</v>
      </c>
      <c r="D315" s="1">
        <v>0</v>
      </c>
      <c r="E315" s="1">
        <f>COUNTIFS('Contratos assinados '!F:F,'Direcional Expansão'!B315,'Contratos assinados '!J:J, "Assinado por ambos")</f>
        <v>0</v>
      </c>
      <c r="F315" s="1">
        <f>COUNTIFS('Contratos assinados '!F:F,'Direcional Expansão'!B315,'Contratos assinados '!J:J,"Aquisição")</f>
        <v>0</v>
      </c>
      <c r="G315" s="1">
        <f>COUNTIFS('Contratos assinados '!F:F,'Direcional Expansão'!B315,'Contratos assinados '!J:J,"Ampliação")</f>
        <v>0</v>
      </c>
      <c r="H315" s="1">
        <f>COUNTIFS('Contratos assinados '!F:F,'Direcional Expansão'!B315,'Contratos assinados '!J:J,"Assinado por proprietário")</f>
        <v>0</v>
      </c>
      <c r="I315" s="1">
        <f t="shared" si="13"/>
        <v>0</v>
      </c>
      <c r="J315" s="3" t="str">
        <f>IF(D315=0, "-", COUNTIFS('Base Lojas'!B:B, A315, 'Base Lojas'!G:G, "&gt;500000")/D315)</f>
        <v>-</v>
      </c>
      <c r="K315" s="4" t="s">
        <v>35</v>
      </c>
      <c r="L315" s="2">
        <v>0</v>
      </c>
      <c r="M315" s="13">
        <v>565404.84514635138</v>
      </c>
      <c r="N315" s="2">
        <v>2780</v>
      </c>
      <c r="O315" s="5" t="str">
        <f>_xlfn.XLOOKUP(A315,Cidades!A:A,Cidades!D:D)</f>
        <v>Menor que 10k</v>
      </c>
      <c r="P315" s="5" t="str">
        <f>_xlfn.XLOOKUP(A315,'[1]1° RAIZ'!$A:$A,'[1]1° RAIZ'!$AH:$AH)</f>
        <v>Passo Fundo</v>
      </c>
      <c r="Q315" s="5" t="str">
        <f>_xlfn.XLOOKUP(A315,'[1]1° RAIZ'!$A:$A,'[1]1° RAIZ'!$AE:$AE)</f>
        <v>Passo Fundo</v>
      </c>
      <c r="R315" s="2">
        <v>-6.7532422755256505E-5</v>
      </c>
      <c r="S315" s="2">
        <v>-1.1206342509892939E-3</v>
      </c>
      <c r="T315" s="2">
        <v>1</v>
      </c>
      <c r="U315" s="2">
        <v>0</v>
      </c>
      <c r="V315" s="2">
        <v>117672.714487374</v>
      </c>
      <c r="W315" s="2">
        <v>4.4646116372782609</v>
      </c>
      <c r="X315" s="2">
        <v>-0.1041081293051111</v>
      </c>
      <c r="Y315" s="2">
        <v>0.93905426937739778</v>
      </c>
      <c r="Z315" s="2">
        <v>0.93584693897669191</v>
      </c>
      <c r="AA315" s="2">
        <v>0.19766872169659491</v>
      </c>
      <c r="AB315" s="1" t="str">
        <f t="shared" si="12"/>
        <v>Mercado insuficiente</v>
      </c>
      <c r="AC315" s="74" t="str">
        <f t="shared" si="14"/>
        <v>Validar</v>
      </c>
    </row>
    <row r="316" spans="1:29" x14ac:dyDescent="0.25">
      <c r="A316" s="1">
        <v>432235</v>
      </c>
      <c r="B316" s="1" t="s">
        <v>347</v>
      </c>
      <c r="C316" s="1" t="s">
        <v>57</v>
      </c>
      <c r="D316" s="1">
        <v>0</v>
      </c>
      <c r="E316" s="1">
        <f>COUNTIFS('Contratos assinados '!F:F,'Direcional Expansão'!B316,'Contratos assinados '!J:J, "Assinado por ambos")</f>
        <v>0</v>
      </c>
      <c r="F316" s="1">
        <f>COUNTIFS('Contratos assinados '!F:F,'Direcional Expansão'!B316,'Contratos assinados '!J:J,"Aquisição")</f>
        <v>0</v>
      </c>
      <c r="G316" s="1">
        <f>COUNTIFS('Contratos assinados '!F:F,'Direcional Expansão'!B316,'Contratos assinados '!J:J,"Ampliação")</f>
        <v>0</v>
      </c>
      <c r="H316" s="1">
        <f>COUNTIFS('Contratos assinados '!F:F,'Direcional Expansão'!B316,'Contratos assinados '!J:J,"Assinado por proprietário")</f>
        <v>0</v>
      </c>
      <c r="I316" s="1">
        <f t="shared" si="13"/>
        <v>0</v>
      </c>
      <c r="J316" s="3" t="str">
        <f>IF(D316=0, "-", COUNTIFS('Base Lojas'!B:B, A316, 'Base Lojas'!G:G, "&gt;500000")/D316)</f>
        <v>-</v>
      </c>
      <c r="K316" s="4" t="s">
        <v>35</v>
      </c>
      <c r="L316" s="2">
        <v>0</v>
      </c>
      <c r="M316" s="13">
        <v>219258.3575268412</v>
      </c>
      <c r="N316" s="2">
        <v>1170</v>
      </c>
      <c r="O316" s="5" t="str">
        <f>_xlfn.XLOOKUP(A316,Cidades!A:A,Cidades!D:D)</f>
        <v>Menor que 10k</v>
      </c>
      <c r="P316" s="5" t="str">
        <f>_xlfn.XLOOKUP(A316,'[1]1° RAIZ'!$A:$A,'[1]1° RAIZ'!$AH:$AH)</f>
        <v>Nova Prata - Guaporé</v>
      </c>
      <c r="Q316" s="5" t="str">
        <f>_xlfn.XLOOKUP(A316,'[1]1° RAIZ'!$A:$A,'[1]1° RAIZ'!$AE:$AE)</f>
        <v>Caxias do Sul</v>
      </c>
      <c r="R316" s="2">
        <v>-1.827381144246332E-4</v>
      </c>
      <c r="S316" s="2">
        <v>-1.0620118592458819E-2</v>
      </c>
      <c r="T316" s="2">
        <v>1</v>
      </c>
      <c r="U316" s="2">
        <v>0</v>
      </c>
      <c r="V316" s="2">
        <v>86800.946001781194</v>
      </c>
      <c r="W316" s="2">
        <v>5.4204758209687691</v>
      </c>
      <c r="X316" s="2">
        <v>-1.9583066868760012E-2</v>
      </c>
      <c r="Y316" s="2">
        <v>0.85919887472408119</v>
      </c>
      <c r="Z316" s="2">
        <v>0.70842182466263892</v>
      </c>
      <c r="AA316" s="2">
        <v>0.19620827108954531</v>
      </c>
      <c r="AB316" s="1" t="str">
        <f t="shared" si="12"/>
        <v>Mercado insuficiente</v>
      </c>
      <c r="AC316" s="74" t="str">
        <f t="shared" si="14"/>
        <v>Validar</v>
      </c>
    </row>
    <row r="317" spans="1:29" x14ac:dyDescent="0.25">
      <c r="A317" s="1">
        <v>420710</v>
      </c>
      <c r="B317" s="1" t="s">
        <v>348</v>
      </c>
      <c r="C317" s="1" t="s">
        <v>33</v>
      </c>
      <c r="D317" s="1">
        <v>1</v>
      </c>
      <c r="E317" s="1">
        <f>COUNTIFS('Contratos assinados '!F:F,'Direcional Expansão'!B317,'Contratos assinados '!J:J, "Assinado por ambos")</f>
        <v>0</v>
      </c>
      <c r="F317" s="1">
        <f>COUNTIFS('Contratos assinados '!F:F,'Direcional Expansão'!B317,'Contratos assinados '!J:J,"Aquisição")</f>
        <v>0</v>
      </c>
      <c r="G317" s="1">
        <f>COUNTIFS('Contratos assinados '!F:F,'Direcional Expansão'!B317,'Contratos assinados '!J:J,"Ampliação")</f>
        <v>0</v>
      </c>
      <c r="H317" s="1">
        <f>COUNTIFS('Contratos assinados '!F:F,'Direcional Expansão'!B317,'Contratos assinados '!J:J,"Assinado por proprietário")</f>
        <v>0</v>
      </c>
      <c r="I317" s="1">
        <f t="shared" si="13"/>
        <v>0</v>
      </c>
      <c r="J317" s="3">
        <f>IF(D317=0, "-", COUNTIFS('Base Lojas'!B:B, A317, 'Base Lojas'!G:G, "&gt;500000")/D317)</f>
        <v>0</v>
      </c>
      <c r="K317" s="4">
        <v>340383.75</v>
      </c>
      <c r="L317" s="2">
        <v>0.13016038178064229</v>
      </c>
      <c r="M317" s="13">
        <v>2615110.2612286792</v>
      </c>
      <c r="N317" s="2">
        <v>17046</v>
      </c>
      <c r="O317" s="5" t="str">
        <f>_xlfn.XLOOKUP(A317,Cidades!A:A,Cidades!D:D)</f>
        <v>Entre 10k e 20k</v>
      </c>
      <c r="P317" s="5" t="str">
        <f>_xlfn.XLOOKUP(A317,'[1]1° RAIZ'!$A:$A,'[1]1° RAIZ'!$AH:$AH)</f>
        <v>Blumenau</v>
      </c>
      <c r="Q317" s="5" t="str">
        <f>_xlfn.XLOOKUP(A317,'[1]1° RAIZ'!$A:$A,'[1]1° RAIZ'!$AE:$AE)</f>
        <v>Blumenau</v>
      </c>
      <c r="R317" s="2">
        <v>2.5060700197496291E-4</v>
      </c>
      <c r="S317" s="2">
        <v>2.5025852355659021E-2</v>
      </c>
      <c r="T317" s="2">
        <v>7</v>
      </c>
      <c r="U317" s="2">
        <v>0</v>
      </c>
      <c r="V317" s="2">
        <v>73474.193660966805</v>
      </c>
      <c r="W317" s="2">
        <v>4.2759100812432678</v>
      </c>
      <c r="X317" s="2">
        <v>5.199138475406874E-2</v>
      </c>
      <c r="Y317" s="2">
        <v>1.244306954037991</v>
      </c>
      <c r="Z317" s="2">
        <v>-4.800327914442102E-2</v>
      </c>
      <c r="AA317" s="2">
        <v>0.19576640348618971</v>
      </c>
      <c r="AB317" s="1" t="str">
        <f t="shared" si="12"/>
        <v>Limite de expansão</v>
      </c>
      <c r="AC317" s="74" t="str">
        <f t="shared" si="14"/>
        <v>Validar</v>
      </c>
    </row>
    <row r="318" spans="1:29" x14ac:dyDescent="0.25">
      <c r="A318" s="1">
        <v>432110</v>
      </c>
      <c r="B318" s="1" t="s">
        <v>349</v>
      </c>
      <c r="C318" s="1" t="s">
        <v>57</v>
      </c>
      <c r="D318" s="1">
        <v>2</v>
      </c>
      <c r="E318" s="1">
        <f>COUNTIFS('Contratos assinados '!F:F,'Direcional Expansão'!B318,'Contratos assinados '!J:J, "Assinado por ambos")</f>
        <v>0</v>
      </c>
      <c r="F318" s="1">
        <f>COUNTIFS('Contratos assinados '!F:F,'Direcional Expansão'!B318,'Contratos assinados '!J:J,"Aquisição")</f>
        <v>0</v>
      </c>
      <c r="G318" s="1">
        <f>COUNTIFS('Contratos assinados '!F:F,'Direcional Expansão'!B318,'Contratos assinados '!J:J,"Ampliação")</f>
        <v>0</v>
      </c>
      <c r="H318" s="1">
        <f>COUNTIFS('Contratos assinados '!F:F,'Direcional Expansão'!B318,'Contratos assinados '!J:J,"Assinado por proprietário")</f>
        <v>0</v>
      </c>
      <c r="I318" s="1">
        <f t="shared" si="13"/>
        <v>0</v>
      </c>
      <c r="J318" s="3">
        <f>IF(D318=0, "-", COUNTIFS('Base Lojas'!B:B, A318, 'Base Lojas'!G:G, "&gt;500000")/D318)</f>
        <v>1</v>
      </c>
      <c r="K318" s="4">
        <v>842594.4</v>
      </c>
      <c r="L318" s="2">
        <v>0.65801503596540944</v>
      </c>
      <c r="M318" s="13">
        <v>2561018.681780681</v>
      </c>
      <c r="N318" s="2">
        <v>14659</v>
      </c>
      <c r="O318" s="5" t="str">
        <f>_xlfn.XLOOKUP(A318,Cidades!A:A,Cidades!D:D)</f>
        <v>Entre 10k e 20k</v>
      </c>
      <c r="P318" s="5" t="str">
        <f>_xlfn.XLOOKUP(A318,'[1]1° RAIZ'!$A:$A,'[1]1° RAIZ'!$AH:$AH)</f>
        <v>Camaquã</v>
      </c>
      <c r="Q318" s="5" t="str">
        <f>_xlfn.XLOOKUP(A318,'[1]1° RAIZ'!$A:$A,'[1]1° RAIZ'!$AE:$AE)</f>
        <v>Porto Alegre</v>
      </c>
      <c r="R318" s="2">
        <v>-9.7441895778377369E-5</v>
      </c>
      <c r="S318" s="2">
        <v>-4.0314502813848518E-3</v>
      </c>
      <c r="T318" s="2">
        <v>4</v>
      </c>
      <c r="U318" s="2">
        <v>0</v>
      </c>
      <c r="V318" s="2">
        <v>45528.0181484645</v>
      </c>
      <c r="W318" s="2">
        <v>2.8032011880857319</v>
      </c>
      <c r="X318" s="2">
        <v>-0.13658779567282639</v>
      </c>
      <c r="Y318" s="2">
        <v>0.12631843632624709</v>
      </c>
      <c r="Z318" s="2">
        <v>2.0515858941140719</v>
      </c>
      <c r="AA318" s="2">
        <v>0.1942283939546868</v>
      </c>
      <c r="AB318" s="1" t="str">
        <f t="shared" si="12"/>
        <v>Limite de expansão</v>
      </c>
      <c r="AC318" s="74" t="str">
        <f t="shared" si="14"/>
        <v>Validar</v>
      </c>
    </row>
    <row r="319" spans="1:29" x14ac:dyDescent="0.25">
      <c r="A319" s="1">
        <v>431235</v>
      </c>
      <c r="B319" s="1" t="s">
        <v>350</v>
      </c>
      <c r="C319" s="1" t="s">
        <v>57</v>
      </c>
      <c r="D319" s="1">
        <v>0</v>
      </c>
      <c r="E319" s="1">
        <f>COUNTIFS('Contratos assinados '!F:F,'Direcional Expansão'!B319,'Contratos assinados '!J:J, "Assinado por ambos")</f>
        <v>0</v>
      </c>
      <c r="F319" s="1">
        <f>COUNTIFS('Contratos assinados '!F:F,'Direcional Expansão'!B319,'Contratos assinados '!J:J,"Aquisição")</f>
        <v>0</v>
      </c>
      <c r="G319" s="1">
        <f>COUNTIFS('Contratos assinados '!F:F,'Direcional Expansão'!B319,'Contratos assinados '!J:J,"Ampliação")</f>
        <v>0</v>
      </c>
      <c r="H319" s="1">
        <f>COUNTIFS('Contratos assinados '!F:F,'Direcional Expansão'!B319,'Contratos assinados '!J:J,"Assinado por proprietário")</f>
        <v>0</v>
      </c>
      <c r="I319" s="1">
        <f t="shared" si="13"/>
        <v>0</v>
      </c>
      <c r="J319" s="3" t="str">
        <f>IF(D319=0, "-", COUNTIFS('Base Lojas'!B:B, A319, 'Base Lojas'!G:G, "&gt;500000")/D319)</f>
        <v>-</v>
      </c>
      <c r="K319" s="4" t="s">
        <v>35</v>
      </c>
      <c r="L319" s="2">
        <v>0</v>
      </c>
      <c r="M319" s="13">
        <v>326253.35882764228</v>
      </c>
      <c r="N319" s="2">
        <v>1499</v>
      </c>
      <c r="O319" s="5" t="str">
        <f>_xlfn.XLOOKUP(A319,Cidades!A:A,Cidades!D:D)</f>
        <v>Menor que 10k</v>
      </c>
      <c r="P319" s="5" t="str">
        <f>_xlfn.XLOOKUP(A319,'[1]1° RAIZ'!$A:$A,'[1]1° RAIZ'!$AH:$AH)</f>
        <v>Nova Prata - Guaporé</v>
      </c>
      <c r="Q319" s="5" t="str">
        <f>_xlfn.XLOOKUP(A319,'[1]1° RAIZ'!$A:$A,'[1]1° RAIZ'!$AE:$AE)</f>
        <v>Caxias do Sul</v>
      </c>
      <c r="R319" s="2">
        <v>-2.1731779928502169E-5</v>
      </c>
      <c r="S319" s="2">
        <v>4.100806755521047E-3</v>
      </c>
      <c r="T319" s="2">
        <v>1</v>
      </c>
      <c r="U319" s="2">
        <v>0</v>
      </c>
      <c r="V319" s="2">
        <v>72175.327574969197</v>
      </c>
      <c r="W319" s="2">
        <v>5.6034197161395456</v>
      </c>
      <c r="X319" s="2">
        <v>2.6679606195780751E-2</v>
      </c>
      <c r="Y319" s="2">
        <v>1.178000500973214</v>
      </c>
      <c r="Z319" s="2">
        <v>0.1007956533561776</v>
      </c>
      <c r="AA319" s="2">
        <v>0.19242993610263501</v>
      </c>
      <c r="AB319" s="1" t="str">
        <f t="shared" si="12"/>
        <v>Mercado insuficiente</v>
      </c>
      <c r="AC319" s="74" t="str">
        <f t="shared" si="14"/>
        <v>Validar</v>
      </c>
    </row>
    <row r="320" spans="1:29" x14ac:dyDescent="0.25">
      <c r="A320" s="1">
        <v>430130</v>
      </c>
      <c r="B320" s="1" t="s">
        <v>351</v>
      </c>
      <c r="C320" s="1" t="s">
        <v>57</v>
      </c>
      <c r="D320" s="1">
        <v>2</v>
      </c>
      <c r="E320" s="1">
        <f>COUNTIFS('Contratos assinados '!F:F,'Direcional Expansão'!B320,'Contratos assinados '!J:J, "Assinado por ambos")</f>
        <v>0</v>
      </c>
      <c r="F320" s="1">
        <f>COUNTIFS('Contratos assinados '!F:F,'Direcional Expansão'!B320,'Contratos assinados '!J:J,"Aquisição")</f>
        <v>0</v>
      </c>
      <c r="G320" s="1">
        <f>COUNTIFS('Contratos assinados '!F:F,'Direcional Expansão'!B320,'Contratos assinados '!J:J,"Ampliação")</f>
        <v>0</v>
      </c>
      <c r="H320" s="1">
        <f>COUNTIFS('Contratos assinados '!F:F,'Direcional Expansão'!B320,'Contratos assinados '!J:J,"Assinado por proprietário")</f>
        <v>0</v>
      </c>
      <c r="I320" s="1">
        <f t="shared" si="13"/>
        <v>0</v>
      </c>
      <c r="J320" s="3">
        <f>IF(D320=0, "-", COUNTIFS('Base Lojas'!B:B, A320, 'Base Lojas'!G:G, "&gt;500000")/D320)</f>
        <v>1</v>
      </c>
      <c r="K320" s="4">
        <v>765334.13</v>
      </c>
      <c r="L320" s="2">
        <v>0.57780747705412083</v>
      </c>
      <c r="M320" s="13">
        <v>2649097.3564480692</v>
      </c>
      <c r="N320" s="2">
        <v>17558</v>
      </c>
      <c r="O320" s="5" t="str">
        <f>_xlfn.XLOOKUP(A320,Cidades!A:A,Cidades!D:D)</f>
        <v>Entre 10k e 20k</v>
      </c>
      <c r="P320" s="5" t="str">
        <f>_xlfn.XLOOKUP(A320,'[1]1° RAIZ'!$A:$A,'[1]1° RAIZ'!$AH:$AH)</f>
        <v>Pelotas</v>
      </c>
      <c r="Q320" s="5" t="str">
        <f>_xlfn.XLOOKUP(A320,'[1]1° RAIZ'!$A:$A,'[1]1° RAIZ'!$AE:$AE)</f>
        <v>Pelotas</v>
      </c>
      <c r="R320" s="2">
        <v>-3.8835137639059428E-5</v>
      </c>
      <c r="S320" s="2">
        <v>2.603540605907062E-3</v>
      </c>
      <c r="T320" s="2">
        <v>4</v>
      </c>
      <c r="U320" s="2">
        <v>0</v>
      </c>
      <c r="V320" s="2">
        <v>71249.399185685499</v>
      </c>
      <c r="W320" s="2">
        <v>2.3986889356412062</v>
      </c>
      <c r="X320" s="2">
        <v>-0.174179453590319</v>
      </c>
      <c r="Y320" s="2">
        <v>0.2210240123272886</v>
      </c>
      <c r="Z320" s="2">
        <v>2.0459600668269018</v>
      </c>
      <c r="AA320" s="2">
        <v>0.19120844758790009</v>
      </c>
      <c r="AB320" s="1" t="str">
        <f t="shared" si="12"/>
        <v>Limite de expansão</v>
      </c>
      <c r="AC320" s="74" t="str">
        <f t="shared" si="14"/>
        <v>Validar</v>
      </c>
    </row>
    <row r="321" spans="1:29" x14ac:dyDescent="0.25">
      <c r="A321" s="1">
        <v>421700</v>
      </c>
      <c r="B321" s="1" t="s">
        <v>352</v>
      </c>
      <c r="C321" s="1" t="s">
        <v>33</v>
      </c>
      <c r="D321" s="1">
        <v>1</v>
      </c>
      <c r="E321" s="1">
        <f>COUNTIFS('Contratos assinados '!F:F,'Direcional Expansão'!B321,'Contratos assinados '!J:J, "Assinado por ambos")</f>
        <v>0</v>
      </c>
      <c r="F321" s="1">
        <f>COUNTIFS('Contratos assinados '!F:F,'Direcional Expansão'!B321,'Contratos assinados '!J:J,"Aquisição")</f>
        <v>0</v>
      </c>
      <c r="G321" s="1">
        <f>COUNTIFS('Contratos assinados '!F:F,'Direcional Expansão'!B321,'Contratos assinados '!J:J,"Ampliação")</f>
        <v>0</v>
      </c>
      <c r="H321" s="1">
        <f>COUNTIFS('Contratos assinados '!F:F,'Direcional Expansão'!B321,'Contratos assinados '!J:J,"Assinado por proprietário")</f>
        <v>0</v>
      </c>
      <c r="I321" s="1">
        <f t="shared" si="13"/>
        <v>0</v>
      </c>
      <c r="J321" s="3">
        <f>IF(D321=0, "-", COUNTIFS('Base Lojas'!B:B, A321, 'Base Lojas'!G:G, "&gt;500000")/D321)</f>
        <v>0</v>
      </c>
      <c r="K321" s="4">
        <v>245344.83</v>
      </c>
      <c r="L321" s="2">
        <v>9.2830886851175867E-2</v>
      </c>
      <c r="M321" s="13">
        <v>2642922.3970824559</v>
      </c>
      <c r="N321" s="2">
        <v>13509</v>
      </c>
      <c r="O321" s="5" t="str">
        <f>_xlfn.XLOOKUP(A321,Cidades!A:A,Cidades!D:D)</f>
        <v>Entre 10k e 20k</v>
      </c>
      <c r="P321" s="5" t="str">
        <f>_xlfn.XLOOKUP(A321,'[1]1° RAIZ'!$A:$A,'[1]1° RAIZ'!$AH:$AH)</f>
        <v>Tubarão</v>
      </c>
      <c r="Q321" s="5" t="str">
        <f>_xlfn.XLOOKUP(A321,'[1]1° RAIZ'!$A:$A,'[1]1° RAIZ'!$AE:$AE)</f>
        <v>Criciúma</v>
      </c>
      <c r="R321" s="2">
        <v>1.597998377477183E-4</v>
      </c>
      <c r="S321" s="2">
        <v>1.734942306139153E-2</v>
      </c>
      <c r="T321" s="2">
        <v>10</v>
      </c>
      <c r="U321" s="2">
        <v>0</v>
      </c>
      <c r="V321" s="2">
        <v>72467.838873663597</v>
      </c>
      <c r="W321" s="2">
        <v>4.4997726021363311</v>
      </c>
      <c r="X321" s="2">
        <v>7.3279971620306833E-2</v>
      </c>
      <c r="Y321" s="2">
        <v>1.091432342800098</v>
      </c>
      <c r="Z321" s="2">
        <v>1.8326824682047459E-2</v>
      </c>
      <c r="AA321" s="2">
        <v>0.1904006091188625</v>
      </c>
      <c r="AB321" s="1" t="str">
        <f t="shared" si="12"/>
        <v>Limite de expansão</v>
      </c>
      <c r="AC321" s="74" t="str">
        <f t="shared" si="14"/>
        <v>Validar</v>
      </c>
    </row>
    <row r="322" spans="1:29" x14ac:dyDescent="0.25">
      <c r="A322" s="1">
        <v>411350</v>
      </c>
      <c r="B322" s="1" t="s">
        <v>353</v>
      </c>
      <c r="C322" s="1" t="s">
        <v>31</v>
      </c>
      <c r="D322" s="1">
        <v>2</v>
      </c>
      <c r="E322" s="1">
        <f>COUNTIFS('Contratos assinados '!F:F,'Direcional Expansão'!B322,'Contratos assinados '!J:J, "Assinado por ambos")</f>
        <v>0</v>
      </c>
      <c r="F322" s="1">
        <f>COUNTIFS('Contratos assinados '!F:F,'Direcional Expansão'!B322,'Contratos assinados '!J:J,"Aquisição")</f>
        <v>0</v>
      </c>
      <c r="G322" s="1">
        <f>COUNTIFS('Contratos assinados '!F:F,'Direcional Expansão'!B322,'Contratos assinados '!J:J,"Ampliação")</f>
        <v>0</v>
      </c>
      <c r="H322" s="1">
        <f>COUNTIFS('Contratos assinados '!F:F,'Direcional Expansão'!B322,'Contratos assinados '!J:J,"Assinado por proprietário")</f>
        <v>0</v>
      </c>
      <c r="I322" s="1">
        <f t="shared" si="13"/>
        <v>0</v>
      </c>
      <c r="J322" s="3">
        <f>IF(D322=0, "-", COUNTIFS('Base Lojas'!B:B, A322, 'Base Lojas'!G:G, "&gt;500000")/D322)</f>
        <v>0.5</v>
      </c>
      <c r="K322" s="4">
        <v>752272.32499999995</v>
      </c>
      <c r="L322" s="2">
        <v>0.4497443576144271</v>
      </c>
      <c r="M322" s="13">
        <v>3345333.0198082649</v>
      </c>
      <c r="N322" s="2">
        <v>23225</v>
      </c>
      <c r="O322" s="5" t="str">
        <f>_xlfn.XLOOKUP(A322,Cidades!A:A,Cidades!D:D)</f>
        <v>Entre 20k e 30k</v>
      </c>
      <c r="P322" s="5" t="str">
        <f>_xlfn.XLOOKUP(A322,'[1]1° RAIZ'!$A:$A,'[1]1° RAIZ'!$AH:$AH)</f>
        <v>Loanda</v>
      </c>
      <c r="Q322" s="5" t="str">
        <f>_xlfn.XLOOKUP(A322,'[1]1° RAIZ'!$A:$A,'[1]1° RAIZ'!$AE:$AE)</f>
        <v>Maringá</v>
      </c>
      <c r="R322" s="2">
        <v>7.0020442964535695E-5</v>
      </c>
      <c r="S322" s="2">
        <v>1.2198126811539421E-2</v>
      </c>
      <c r="T322" s="2">
        <v>17</v>
      </c>
      <c r="U322" s="2">
        <v>0</v>
      </c>
      <c r="V322" s="2">
        <v>32907.751548159998</v>
      </c>
      <c r="W322" s="2">
        <v>3.538490009842056</v>
      </c>
      <c r="X322" s="2">
        <v>8.5202444903355087E-2</v>
      </c>
      <c r="Y322" s="2">
        <v>0.46144289876811412</v>
      </c>
      <c r="Z322" s="2">
        <v>0.76350558442702587</v>
      </c>
      <c r="AA322" s="2">
        <v>0.18987017951991481</v>
      </c>
      <c r="AB322" s="1" t="str">
        <f t="shared" si="12"/>
        <v>Limite de expansão</v>
      </c>
      <c r="AC322" s="74" t="str">
        <f t="shared" si="14"/>
        <v>Oportunidade</v>
      </c>
    </row>
    <row r="323" spans="1:29" x14ac:dyDescent="0.25">
      <c r="A323" s="1">
        <v>431043</v>
      </c>
      <c r="B323" s="1" t="s">
        <v>354</v>
      </c>
      <c r="C323" s="1" t="s">
        <v>57</v>
      </c>
      <c r="D323" s="1">
        <v>1</v>
      </c>
      <c r="E323" s="1">
        <f>COUNTIFS('Contratos assinados '!F:F,'Direcional Expansão'!B323,'Contratos assinados '!J:J, "Assinado por ambos")</f>
        <v>0</v>
      </c>
      <c r="F323" s="1">
        <f>COUNTIFS('Contratos assinados '!F:F,'Direcional Expansão'!B323,'Contratos assinados '!J:J,"Aquisição")</f>
        <v>0</v>
      </c>
      <c r="G323" s="1">
        <f>COUNTIFS('Contratos assinados '!F:F,'Direcional Expansão'!B323,'Contratos assinados '!J:J,"Ampliação")</f>
        <v>0</v>
      </c>
      <c r="H323" s="1">
        <f>COUNTIFS('Contratos assinados '!F:F,'Direcional Expansão'!B323,'Contratos assinados '!J:J,"Assinado por proprietário")</f>
        <v>0</v>
      </c>
      <c r="I323" s="1">
        <f t="shared" si="13"/>
        <v>0</v>
      </c>
      <c r="J323" s="3">
        <f>IF(D323=0, "-", COUNTIFS('Base Lojas'!B:B, A323, 'Base Lojas'!G:G, "&gt;500000")/D323)</f>
        <v>0</v>
      </c>
      <c r="K323" s="4">
        <v>361900.89</v>
      </c>
      <c r="L323" s="2">
        <v>0.36491243407123919</v>
      </c>
      <c r="M323" s="13">
        <v>991747.21442719793</v>
      </c>
      <c r="N323" s="2">
        <v>5325</v>
      </c>
      <c r="O323" s="5" t="str">
        <f>_xlfn.XLOOKUP(A323,Cidades!A:A,Cidades!D:D)</f>
        <v>Menor que 10k</v>
      </c>
      <c r="P323" s="5" t="str">
        <f>_xlfn.XLOOKUP(A323,'[1]1° RAIZ'!$A:$A,'[1]1° RAIZ'!$AH:$AH)</f>
        <v>Caxias do Sul</v>
      </c>
      <c r="Q323" s="5" t="str">
        <f>_xlfn.XLOOKUP(A323,'[1]1° RAIZ'!$A:$A,'[1]1° RAIZ'!$AE:$AE)</f>
        <v>Caxias do Sul</v>
      </c>
      <c r="R323" s="2">
        <v>-9.3541356730433283E-5</v>
      </c>
      <c r="S323" s="2">
        <v>-4.3547914363520901E-3</v>
      </c>
      <c r="T323" s="2">
        <v>2</v>
      </c>
      <c r="U323" s="2">
        <v>0</v>
      </c>
      <c r="V323" s="2">
        <v>60791.688195173301</v>
      </c>
      <c r="W323" s="2">
        <v>4.0439405888882938</v>
      </c>
      <c r="X323" s="2">
        <v>-9.3480004226555238E-2</v>
      </c>
      <c r="Y323" s="2">
        <v>0.55192753290507468</v>
      </c>
      <c r="Z323" s="2">
        <v>1.313672518383973</v>
      </c>
      <c r="AA323" s="2">
        <v>0.18960619876687901</v>
      </c>
      <c r="AB323" s="1" t="str">
        <f t="shared" ref="AB323:AB386" si="15">IF(B323="Capão do Leão","Erro IBGE",
   IF(AND(U323&lt;=0,M323&lt;=2000000),"Mercado insuficiente",
      IF(U323&lt;=0,"Limite de expansão",
         IF(K323&lt;500000,"Performance",
            IF(M323&lt;=2000000,"Mercado insuficiente","Expansão")
         )
      )
   )
)</f>
        <v>Mercado insuficiente</v>
      </c>
      <c r="AC323" s="74" t="str">
        <f t="shared" si="14"/>
        <v>Validar</v>
      </c>
    </row>
    <row r="324" spans="1:29" x14ac:dyDescent="0.25">
      <c r="A324" s="1">
        <v>430490</v>
      </c>
      <c r="B324" s="1" t="s">
        <v>355</v>
      </c>
      <c r="C324" s="1" t="s">
        <v>57</v>
      </c>
      <c r="D324" s="1">
        <v>0</v>
      </c>
      <c r="E324" s="1">
        <f>COUNTIFS('Contratos assinados '!F:F,'Direcional Expansão'!B324,'Contratos assinados '!J:J, "Assinado por ambos")</f>
        <v>0</v>
      </c>
      <c r="F324" s="1">
        <f>COUNTIFS('Contratos assinados '!F:F,'Direcional Expansão'!B324,'Contratos assinados '!J:J,"Aquisição")</f>
        <v>0</v>
      </c>
      <c r="G324" s="1">
        <f>COUNTIFS('Contratos assinados '!F:F,'Direcional Expansão'!B324,'Contratos assinados '!J:J,"Ampliação")</f>
        <v>0</v>
      </c>
      <c r="H324" s="1">
        <f>COUNTIFS('Contratos assinados '!F:F,'Direcional Expansão'!B324,'Contratos assinados '!J:J,"Assinado por proprietário")</f>
        <v>0</v>
      </c>
      <c r="I324" s="1">
        <f t="shared" ref="I324:I387" si="16">SUM(E324:H324)</f>
        <v>0</v>
      </c>
      <c r="J324" s="3" t="str">
        <f>IF(D324=0, "-", COUNTIFS('Base Lojas'!B:B, A324, 'Base Lojas'!G:G, "&gt;500000")/D324)</f>
        <v>-</v>
      </c>
      <c r="K324" s="4" t="s">
        <v>35</v>
      </c>
      <c r="L324" s="2">
        <v>0</v>
      </c>
      <c r="M324" s="13">
        <v>1977331.2752302899</v>
      </c>
      <c r="N324" s="2">
        <v>9465</v>
      </c>
      <c r="O324" s="5" t="str">
        <f>_xlfn.XLOOKUP(A324,Cidades!A:A,Cidades!D:D)</f>
        <v>Menor que 10k</v>
      </c>
      <c r="P324" s="5" t="str">
        <f>_xlfn.XLOOKUP(A324,'[1]1° RAIZ'!$A:$A,'[1]1° RAIZ'!$AH:$AH)</f>
        <v>Marau</v>
      </c>
      <c r="Q324" s="5" t="str">
        <f>_xlfn.XLOOKUP(A324,'[1]1° RAIZ'!$A:$A,'[1]1° RAIZ'!$AE:$AE)</f>
        <v>Passo Fundo</v>
      </c>
      <c r="R324" s="2">
        <v>6.9682200269534085E-5</v>
      </c>
      <c r="S324" s="2">
        <v>1.346760059350083E-2</v>
      </c>
      <c r="T324" s="2">
        <v>7</v>
      </c>
      <c r="U324" s="2">
        <v>0</v>
      </c>
      <c r="V324" s="2">
        <v>83254.868333157996</v>
      </c>
      <c r="W324" s="2">
        <v>4.879355750090804</v>
      </c>
      <c r="X324" s="2">
        <v>5.0059371762729933E-2</v>
      </c>
      <c r="Y324" s="2">
        <v>1.117004150131125</v>
      </c>
      <c r="Z324" s="2">
        <v>5.7068625239889523E-2</v>
      </c>
      <c r="AA324" s="2">
        <v>0.18861510965725631</v>
      </c>
      <c r="AB324" s="1" t="str">
        <f t="shared" si="15"/>
        <v>Mercado insuficiente</v>
      </c>
      <c r="AC324" s="74" t="str">
        <f t="shared" ref="AC324:AC387" si="17">IF(P324=B324,"Oportunidade","Validar")</f>
        <v>Validar</v>
      </c>
    </row>
    <row r="325" spans="1:29" x14ac:dyDescent="0.25">
      <c r="A325" s="1">
        <v>430786</v>
      </c>
      <c r="B325" s="1" t="s">
        <v>356</v>
      </c>
      <c r="C325" s="1" t="s">
        <v>57</v>
      </c>
      <c r="D325" s="1">
        <v>0</v>
      </c>
      <c r="E325" s="1">
        <f>COUNTIFS('Contratos assinados '!F:F,'Direcional Expansão'!B325,'Contratos assinados '!J:J, "Assinado por ambos")</f>
        <v>0</v>
      </c>
      <c r="F325" s="1">
        <f>COUNTIFS('Contratos assinados '!F:F,'Direcional Expansão'!B325,'Contratos assinados '!J:J,"Aquisição")</f>
        <v>0</v>
      </c>
      <c r="G325" s="1">
        <f>COUNTIFS('Contratos assinados '!F:F,'Direcional Expansão'!B325,'Contratos assinados '!J:J,"Ampliação")</f>
        <v>0</v>
      </c>
      <c r="H325" s="1">
        <f>COUNTIFS('Contratos assinados '!F:F,'Direcional Expansão'!B325,'Contratos assinados '!J:J,"Assinado por proprietário")</f>
        <v>0</v>
      </c>
      <c r="I325" s="1">
        <f t="shared" si="16"/>
        <v>0</v>
      </c>
      <c r="J325" s="3" t="str">
        <f>IF(D325=0, "-", COUNTIFS('Base Lojas'!B:B, A325, 'Base Lojas'!G:G, "&gt;500000")/D325)</f>
        <v>-</v>
      </c>
      <c r="K325" s="4" t="s">
        <v>35</v>
      </c>
      <c r="L325" s="2">
        <v>0</v>
      </c>
      <c r="M325" s="13">
        <v>493788.27515736432</v>
      </c>
      <c r="N325" s="2">
        <v>2566</v>
      </c>
      <c r="O325" s="5" t="str">
        <f>_xlfn.XLOOKUP(A325,Cidades!A:A,Cidades!D:D)</f>
        <v>Menor que 10k</v>
      </c>
      <c r="P325" s="5" t="str">
        <f>_xlfn.XLOOKUP(A325,'[1]1° RAIZ'!$A:$A,'[1]1° RAIZ'!$AH:$AH)</f>
        <v>Bento Gonçalves</v>
      </c>
      <c r="Q325" s="5" t="str">
        <f>_xlfn.XLOOKUP(A325,'[1]1° RAIZ'!$A:$A,'[1]1° RAIZ'!$AE:$AE)</f>
        <v>Caxias do Sul</v>
      </c>
      <c r="R325" s="2">
        <v>-3.8865220175576811E-6</v>
      </c>
      <c r="S325" s="2">
        <v>5.2417060734777374E-3</v>
      </c>
      <c r="T325" s="2">
        <v>1</v>
      </c>
      <c r="U325" s="2">
        <v>0</v>
      </c>
      <c r="V325" s="2">
        <v>84987.293410233498</v>
      </c>
      <c r="W325" s="2">
        <v>5.1882549749543347</v>
      </c>
      <c r="X325" s="2">
        <v>-1.376994812244986E-2</v>
      </c>
      <c r="Y325" s="2">
        <v>1.131611064044475</v>
      </c>
      <c r="Z325" s="2">
        <v>0.26542383565653072</v>
      </c>
      <c r="AA325" s="2">
        <v>0.18732055780123261</v>
      </c>
      <c r="AB325" s="1" t="str">
        <f t="shared" si="15"/>
        <v>Mercado insuficiente</v>
      </c>
      <c r="AC325" s="74" t="str">
        <f t="shared" si="17"/>
        <v>Validar</v>
      </c>
    </row>
    <row r="326" spans="1:29" x14ac:dyDescent="0.25">
      <c r="A326" s="1">
        <v>421690</v>
      </c>
      <c r="B326" s="1" t="s">
        <v>357</v>
      </c>
      <c r="C326" s="1" t="s">
        <v>33</v>
      </c>
      <c r="D326" s="1">
        <v>1</v>
      </c>
      <c r="E326" s="1">
        <f>COUNTIFS('Contratos assinados '!F:F,'Direcional Expansão'!B326,'Contratos assinados '!J:J, "Assinado por ambos")</f>
        <v>0</v>
      </c>
      <c r="F326" s="1">
        <f>COUNTIFS('Contratos assinados '!F:F,'Direcional Expansão'!B326,'Contratos assinados '!J:J,"Aquisição")</f>
        <v>0</v>
      </c>
      <c r="G326" s="1">
        <f>COUNTIFS('Contratos assinados '!F:F,'Direcional Expansão'!B326,'Contratos assinados '!J:J,"Ampliação")</f>
        <v>0</v>
      </c>
      <c r="H326" s="1">
        <f>COUNTIFS('Contratos assinados '!F:F,'Direcional Expansão'!B326,'Contratos assinados '!J:J,"Assinado por proprietário")</f>
        <v>0</v>
      </c>
      <c r="I326" s="1">
        <f t="shared" si="16"/>
        <v>0</v>
      </c>
      <c r="J326" s="3">
        <f>IF(D326=0, "-", COUNTIFS('Base Lojas'!B:B, A326, 'Base Lojas'!G:G, "&gt;500000")/D326)</f>
        <v>1</v>
      </c>
      <c r="K326" s="4">
        <v>690757.61</v>
      </c>
      <c r="L326" s="2">
        <v>0.17602937059536161</v>
      </c>
      <c r="M326" s="13">
        <v>3924104.2995480751</v>
      </c>
      <c r="N326" s="2">
        <v>24785</v>
      </c>
      <c r="O326" s="5" t="str">
        <f>_xlfn.XLOOKUP(A326,Cidades!A:A,Cidades!D:D)</f>
        <v>Entre 20k e 30k</v>
      </c>
      <c r="P326" s="5" t="str">
        <f>_xlfn.XLOOKUP(A326,'[1]1° RAIZ'!$A:$A,'[1]1° RAIZ'!$AH:$AH)</f>
        <v>São Lourenço do Oeste</v>
      </c>
      <c r="Q326" s="5" t="str">
        <f>_xlfn.XLOOKUP(A326,'[1]1° RAIZ'!$A:$A,'[1]1° RAIZ'!$AE:$AE)</f>
        <v>Chapecó</v>
      </c>
      <c r="R326" s="2">
        <v>9.9310104011218756E-5</v>
      </c>
      <c r="S326" s="2">
        <v>1.3873956616354381E-2</v>
      </c>
      <c r="T326" s="2">
        <v>14</v>
      </c>
      <c r="U326" s="2">
        <v>0</v>
      </c>
      <c r="V326" s="2">
        <v>60109.234028549101</v>
      </c>
      <c r="W326" s="2">
        <v>4.1705314657393942</v>
      </c>
      <c r="X326" s="2">
        <v>0.1199461657192135</v>
      </c>
      <c r="Y326" s="2">
        <v>0.76332636402619591</v>
      </c>
      <c r="Z326" s="2">
        <v>0.22740446846082779</v>
      </c>
      <c r="AA326" s="2">
        <v>0.1869165188833341</v>
      </c>
      <c r="AB326" s="1" t="str">
        <f t="shared" si="15"/>
        <v>Limite de expansão</v>
      </c>
      <c r="AC326" s="74" t="str">
        <f t="shared" si="17"/>
        <v>Oportunidade</v>
      </c>
    </row>
    <row r="327" spans="1:29" x14ac:dyDescent="0.25">
      <c r="A327" s="1">
        <v>430047</v>
      </c>
      <c r="B327" s="1" t="s">
        <v>358</v>
      </c>
      <c r="C327" s="1" t="s">
        <v>57</v>
      </c>
      <c r="D327" s="1">
        <v>0</v>
      </c>
      <c r="E327" s="1">
        <f>COUNTIFS('Contratos assinados '!F:F,'Direcional Expansão'!B327,'Contratos assinados '!J:J, "Assinado por ambos")</f>
        <v>0</v>
      </c>
      <c r="F327" s="1">
        <f>COUNTIFS('Contratos assinados '!F:F,'Direcional Expansão'!B327,'Contratos assinados '!J:J,"Aquisição")</f>
        <v>0</v>
      </c>
      <c r="G327" s="1">
        <f>COUNTIFS('Contratos assinados '!F:F,'Direcional Expansão'!B327,'Contratos assinados '!J:J,"Ampliação")</f>
        <v>0</v>
      </c>
      <c r="H327" s="1">
        <f>COUNTIFS('Contratos assinados '!F:F,'Direcional Expansão'!B327,'Contratos assinados '!J:J,"Assinado por proprietário")</f>
        <v>0</v>
      </c>
      <c r="I327" s="1">
        <f t="shared" si="16"/>
        <v>0</v>
      </c>
      <c r="J327" s="3" t="str">
        <f>IF(D327=0, "-", COUNTIFS('Base Lojas'!B:B, A327, 'Base Lojas'!G:G, "&gt;500000")/D327)</f>
        <v>-</v>
      </c>
      <c r="K327" s="4" t="s">
        <v>35</v>
      </c>
      <c r="L327" s="2">
        <v>0</v>
      </c>
      <c r="M327" s="13">
        <v>355127.26598894258</v>
      </c>
      <c r="N327" s="2">
        <v>1969</v>
      </c>
      <c r="O327" s="5" t="str">
        <f>_xlfn.XLOOKUP(A327,Cidades!A:A,Cidades!D:D)</f>
        <v>Menor que 10k</v>
      </c>
      <c r="P327" s="5" t="str">
        <f>_xlfn.XLOOKUP(A327,'[1]1° RAIZ'!$A:$A,'[1]1° RAIZ'!$AH:$AH)</f>
        <v>Carazinho</v>
      </c>
      <c r="Q327" s="5" t="str">
        <f>_xlfn.XLOOKUP(A327,'[1]1° RAIZ'!$A:$A,'[1]1° RAIZ'!$AE:$AE)</f>
        <v>Passo Fundo</v>
      </c>
      <c r="R327" s="2">
        <v>-3.5437511122796688E-5</v>
      </c>
      <c r="S327" s="2">
        <v>1.6405359836111359E-3</v>
      </c>
      <c r="T327" s="2">
        <v>1</v>
      </c>
      <c r="U327" s="2">
        <v>0</v>
      </c>
      <c r="V327" s="2">
        <v>154961.90021936901</v>
      </c>
      <c r="W327" s="2">
        <v>3.3692480520919901</v>
      </c>
      <c r="X327" s="2">
        <v>-0.2327087727020957</v>
      </c>
      <c r="Y327" s="2">
        <v>0.83298221825492946</v>
      </c>
      <c r="Z327" s="2">
        <v>1.4501349005212909</v>
      </c>
      <c r="AA327" s="2">
        <v>0.18634528901182479</v>
      </c>
      <c r="AB327" s="1" t="str">
        <f t="shared" si="15"/>
        <v>Mercado insuficiente</v>
      </c>
      <c r="AC327" s="74" t="str">
        <f t="shared" si="17"/>
        <v>Validar</v>
      </c>
    </row>
    <row r="328" spans="1:29" x14ac:dyDescent="0.25">
      <c r="A328" s="1">
        <v>421350</v>
      </c>
      <c r="B328" s="1" t="s">
        <v>359</v>
      </c>
      <c r="C328" s="1" t="s">
        <v>33</v>
      </c>
      <c r="D328" s="1">
        <v>1</v>
      </c>
      <c r="E328" s="1">
        <f>COUNTIFS('Contratos assinados '!F:F,'Direcional Expansão'!B328,'Contratos assinados '!J:J, "Assinado por ambos")</f>
        <v>1</v>
      </c>
      <c r="F328" s="1">
        <f>COUNTIFS('Contratos assinados '!F:F,'Direcional Expansão'!B328,'Contratos assinados '!J:J,"Aquisição")</f>
        <v>0</v>
      </c>
      <c r="G328" s="1">
        <f>COUNTIFS('Contratos assinados '!F:F,'Direcional Expansão'!B328,'Contratos assinados '!J:J,"Ampliação")</f>
        <v>0</v>
      </c>
      <c r="H328" s="1">
        <f>COUNTIFS('Contratos assinados '!F:F,'Direcional Expansão'!B328,'Contratos assinados '!J:J,"Assinado por proprietário")</f>
        <v>0</v>
      </c>
      <c r="I328" s="1">
        <f t="shared" si="16"/>
        <v>1</v>
      </c>
      <c r="J328" s="3">
        <f>IF(D328=0, "-", COUNTIFS('Base Lojas'!B:B, A328, 'Base Lojas'!G:G, "&gt;500000")/D328)</f>
        <v>1</v>
      </c>
      <c r="K328" s="4">
        <v>559361.01</v>
      </c>
      <c r="L328" s="2">
        <v>0.1184689904376989</v>
      </c>
      <c r="M328" s="13">
        <v>4721581.6386496499</v>
      </c>
      <c r="N328" s="2">
        <v>27688</v>
      </c>
      <c r="O328" s="5" t="str">
        <f>_xlfn.XLOOKUP(A328,Cidades!A:A,Cidades!D:D)</f>
        <v>Entre 20k e 30k</v>
      </c>
      <c r="P328" s="5" t="str">
        <f>_xlfn.XLOOKUP(A328,'[1]1° RAIZ'!$A:$A,'[1]1° RAIZ'!$AH:$AH)</f>
        <v>Itajaí</v>
      </c>
      <c r="Q328" s="5" t="str">
        <f>_xlfn.XLOOKUP(A328,'[1]1° RAIZ'!$A:$A,'[1]1° RAIZ'!$AE:$AE)</f>
        <v>Blumenau</v>
      </c>
      <c r="R328" s="2">
        <v>4.2498450320897828E-4</v>
      </c>
      <c r="S328" s="2">
        <v>3.9208728706863649E-2</v>
      </c>
      <c r="T328" s="2">
        <v>19</v>
      </c>
      <c r="U328" s="2">
        <v>0</v>
      </c>
      <c r="V328" s="2">
        <v>52040.480466282403</v>
      </c>
      <c r="W328" s="2">
        <v>4.149934995573874</v>
      </c>
      <c r="X328" s="2">
        <v>0.21416191005965809</v>
      </c>
      <c r="Y328" s="2">
        <v>1.2946297347786631</v>
      </c>
      <c r="Z328" s="2">
        <v>-0.81745937136395108</v>
      </c>
      <c r="AA328" s="2">
        <v>0.18423118119367099</v>
      </c>
      <c r="AB328" s="1" t="str">
        <f t="shared" si="15"/>
        <v>Limite de expansão</v>
      </c>
      <c r="AC328" s="74" t="str">
        <f t="shared" si="17"/>
        <v>Validar</v>
      </c>
    </row>
    <row r="329" spans="1:29" x14ac:dyDescent="0.25">
      <c r="A329" s="1">
        <v>421280</v>
      </c>
      <c r="B329" s="1" t="s">
        <v>360</v>
      </c>
      <c r="C329" s="1" t="s">
        <v>33</v>
      </c>
      <c r="D329" s="1">
        <v>1</v>
      </c>
      <c r="E329" s="1">
        <f>COUNTIFS('Contratos assinados '!F:F,'Direcional Expansão'!B329,'Contratos assinados '!J:J, "Assinado por ambos")</f>
        <v>0</v>
      </c>
      <c r="F329" s="1">
        <f>COUNTIFS('Contratos assinados '!F:F,'Direcional Expansão'!B329,'Contratos assinados '!J:J,"Aquisição")</f>
        <v>0</v>
      </c>
      <c r="G329" s="1">
        <f>COUNTIFS('Contratos assinados '!F:F,'Direcional Expansão'!B329,'Contratos assinados '!J:J,"Ampliação")</f>
        <v>0</v>
      </c>
      <c r="H329" s="1">
        <f>COUNTIFS('Contratos assinados '!F:F,'Direcional Expansão'!B329,'Contratos assinados '!J:J,"Assinado por proprietário")</f>
        <v>0</v>
      </c>
      <c r="I329" s="1">
        <f t="shared" si="16"/>
        <v>0</v>
      </c>
      <c r="J329" s="3">
        <f>IF(D329=0, "-", COUNTIFS('Base Lojas'!B:B, A329, 'Base Lojas'!G:G, "&gt;500000")/D329)</f>
        <v>0</v>
      </c>
      <c r="K329" s="4">
        <v>492274.14</v>
      </c>
      <c r="L329" s="2">
        <v>0.1084131652528775</v>
      </c>
      <c r="M329" s="13">
        <v>4540722.8803969817</v>
      </c>
      <c r="N329" s="2">
        <v>27127</v>
      </c>
      <c r="O329" s="5" t="str">
        <f>_xlfn.XLOOKUP(A329,Cidades!A:A,Cidades!D:D)</f>
        <v>Entre 20k e 30k</v>
      </c>
      <c r="P329" s="5" t="str">
        <f>_xlfn.XLOOKUP(A329,'[1]1° RAIZ'!$A:$A,'[1]1° RAIZ'!$AH:$AH)</f>
        <v>Itajaí</v>
      </c>
      <c r="Q329" s="5" t="str">
        <f>_xlfn.XLOOKUP(A329,'[1]1° RAIZ'!$A:$A,'[1]1° RAIZ'!$AE:$AE)</f>
        <v>Blumenau</v>
      </c>
      <c r="R329" s="2">
        <v>3.6255033492775589E-4</v>
      </c>
      <c r="S329" s="2">
        <v>3.4815657957215203E-2</v>
      </c>
      <c r="T329" s="2">
        <v>24</v>
      </c>
      <c r="U329" s="2">
        <v>0</v>
      </c>
      <c r="V329" s="2">
        <v>55304.509395269197</v>
      </c>
      <c r="W329" s="2">
        <v>4.0323556369295126</v>
      </c>
      <c r="X329" s="2">
        <v>0.22484168134027119</v>
      </c>
      <c r="Y329" s="2">
        <v>1.1127044145541789</v>
      </c>
      <c r="Z329" s="2">
        <v>-0.66502227888407373</v>
      </c>
      <c r="AA329" s="2">
        <v>0.1799960451004157</v>
      </c>
      <c r="AB329" s="1" t="str">
        <f t="shared" si="15"/>
        <v>Limite de expansão</v>
      </c>
      <c r="AC329" s="74" t="str">
        <f t="shared" si="17"/>
        <v>Validar</v>
      </c>
    </row>
    <row r="330" spans="1:29" x14ac:dyDescent="0.25">
      <c r="A330" s="1">
        <v>420245</v>
      </c>
      <c r="B330" s="1" t="s">
        <v>361</v>
      </c>
      <c r="C330" s="1" t="s">
        <v>33</v>
      </c>
      <c r="D330" s="1">
        <v>1</v>
      </c>
      <c r="E330" s="1">
        <f>COUNTIFS('Contratos assinados '!F:F,'Direcional Expansão'!B330,'Contratos assinados '!J:J, "Assinado por ambos")</f>
        <v>0</v>
      </c>
      <c r="F330" s="1">
        <f>COUNTIFS('Contratos assinados '!F:F,'Direcional Expansão'!B330,'Contratos assinados '!J:J,"Aquisição")</f>
        <v>0</v>
      </c>
      <c r="G330" s="1">
        <f>COUNTIFS('Contratos assinados '!F:F,'Direcional Expansão'!B330,'Contratos assinados '!J:J,"Ampliação")</f>
        <v>0</v>
      </c>
      <c r="H330" s="1">
        <f>COUNTIFS('Contratos assinados '!F:F,'Direcional Expansão'!B330,'Contratos assinados '!J:J,"Assinado por proprietário")</f>
        <v>0</v>
      </c>
      <c r="I330" s="1">
        <f t="shared" si="16"/>
        <v>0</v>
      </c>
      <c r="J330" s="3">
        <f>IF(D330=0, "-", COUNTIFS('Base Lojas'!B:B, A330, 'Base Lojas'!G:G, "&gt;500000")/D330)</f>
        <v>1</v>
      </c>
      <c r="K330" s="4">
        <v>748488.65</v>
      </c>
      <c r="L330" s="2">
        <v>0.18661465255589441</v>
      </c>
      <c r="M330" s="13">
        <v>4010878.2442783499</v>
      </c>
      <c r="N330" s="2">
        <v>25058</v>
      </c>
      <c r="O330" s="5" t="str">
        <f>_xlfn.XLOOKUP(A330,Cidades!A:A,Cidades!D:D)</f>
        <v>Entre 20k e 30k</v>
      </c>
      <c r="P330" s="5" t="str">
        <f>_xlfn.XLOOKUP(A330,'[1]1° RAIZ'!$A:$A,'[1]1° RAIZ'!$AH:$AH)</f>
        <v>Itajaí</v>
      </c>
      <c r="Q330" s="5" t="str">
        <f>_xlfn.XLOOKUP(A330,'[1]1° RAIZ'!$A:$A,'[1]1° RAIZ'!$AE:$AE)</f>
        <v>Blumenau</v>
      </c>
      <c r="R330" s="2">
        <v>4.4025813510729651E-4</v>
      </c>
      <c r="S330" s="2">
        <v>4.0855656359652048E-2</v>
      </c>
      <c r="T330" s="2">
        <v>27</v>
      </c>
      <c r="U330" s="2">
        <v>0</v>
      </c>
      <c r="V330" s="2">
        <v>34185.727816279599</v>
      </c>
      <c r="W330" s="2">
        <v>4.0976018618858889</v>
      </c>
      <c r="X330" s="2">
        <v>0.26137150005409981</v>
      </c>
      <c r="Y330" s="2">
        <v>1.2022308921307849</v>
      </c>
      <c r="Z330" s="2">
        <v>-0.91502927981664361</v>
      </c>
      <c r="AA330" s="2">
        <v>0.17989805465820741</v>
      </c>
      <c r="AB330" s="1" t="str">
        <f t="shared" si="15"/>
        <v>Limite de expansão</v>
      </c>
      <c r="AC330" s="74" t="str">
        <f t="shared" si="17"/>
        <v>Validar</v>
      </c>
    </row>
    <row r="331" spans="1:29" x14ac:dyDescent="0.25">
      <c r="A331" s="1">
        <v>411190</v>
      </c>
      <c r="B331" s="1" t="s">
        <v>362</v>
      </c>
      <c r="C331" s="1" t="s">
        <v>31</v>
      </c>
      <c r="D331" s="1">
        <v>1</v>
      </c>
      <c r="E331" s="1">
        <f>COUNTIFS('Contratos assinados '!F:F,'Direcional Expansão'!B331,'Contratos assinados '!J:J, "Assinado por ambos")</f>
        <v>0</v>
      </c>
      <c r="F331" s="1">
        <f>COUNTIFS('Contratos assinados '!F:F,'Direcional Expansão'!B331,'Contratos assinados '!J:J,"Aquisição")</f>
        <v>0</v>
      </c>
      <c r="G331" s="1">
        <f>COUNTIFS('Contratos assinados '!F:F,'Direcional Expansão'!B331,'Contratos assinados '!J:J,"Ampliação")</f>
        <v>0</v>
      </c>
      <c r="H331" s="1">
        <f>COUNTIFS('Contratos assinados '!F:F,'Direcional Expansão'!B331,'Contratos assinados '!J:J,"Assinado por proprietário")</f>
        <v>0</v>
      </c>
      <c r="I331" s="1">
        <f t="shared" si="16"/>
        <v>0</v>
      </c>
      <c r="J331" s="3">
        <f>IF(D331=0, "-", COUNTIFS('Base Lojas'!B:B, A331, 'Base Lojas'!G:G, "&gt;500000")/D331)</f>
        <v>1</v>
      </c>
      <c r="K331" s="4">
        <v>633114.75</v>
      </c>
      <c r="L331" s="2">
        <v>0.30058589044171441</v>
      </c>
      <c r="M331" s="13">
        <v>2106269.0237044422</v>
      </c>
      <c r="N331" s="2">
        <v>15122</v>
      </c>
      <c r="O331" s="5" t="str">
        <f>_xlfn.XLOOKUP(A331,Cidades!A:A,Cidades!D:D)</f>
        <v>Entre 10k e 20k</v>
      </c>
      <c r="P331" s="5" t="str">
        <f>_xlfn.XLOOKUP(A331,'[1]1° RAIZ'!$A:$A,'[1]1° RAIZ'!$AH:$AH)</f>
        <v>Londrina</v>
      </c>
      <c r="Q331" s="5" t="str">
        <f>_xlfn.XLOOKUP(A331,'[1]1° RAIZ'!$A:$A,'[1]1° RAIZ'!$AE:$AE)</f>
        <v>Londrina</v>
      </c>
      <c r="R331" s="2">
        <v>1.6295580592883051E-4</v>
      </c>
      <c r="S331" s="2">
        <v>2.0933252754861131E-2</v>
      </c>
      <c r="T331" s="2">
        <v>8</v>
      </c>
      <c r="U331" s="2">
        <v>0</v>
      </c>
      <c r="V331" s="2">
        <v>74440.150607596399</v>
      </c>
      <c r="W331" s="2">
        <v>3.353321779030586</v>
      </c>
      <c r="X331" s="2">
        <v>-5.2799709744768032E-2</v>
      </c>
      <c r="Y331" s="2">
        <v>0.84210772854873106</v>
      </c>
      <c r="Z331" s="2">
        <v>0.70408068075390629</v>
      </c>
      <c r="AA331" s="2">
        <v>0.17910628851105681</v>
      </c>
      <c r="AB331" s="1" t="str">
        <f t="shared" si="15"/>
        <v>Limite de expansão</v>
      </c>
      <c r="AC331" s="74" t="str">
        <f t="shared" si="17"/>
        <v>Validar</v>
      </c>
    </row>
    <row r="332" spans="1:29" x14ac:dyDescent="0.25">
      <c r="A332" s="1">
        <v>420120</v>
      </c>
      <c r="B332" s="1" t="s">
        <v>363</v>
      </c>
      <c r="C332" s="1" t="s">
        <v>33</v>
      </c>
      <c r="D332" s="1">
        <v>0</v>
      </c>
      <c r="E332" s="1">
        <f>COUNTIFS('Contratos assinados '!F:F,'Direcional Expansão'!B332,'Contratos assinados '!J:J, "Assinado por ambos")</f>
        <v>0</v>
      </c>
      <c r="F332" s="1">
        <f>COUNTIFS('Contratos assinados '!F:F,'Direcional Expansão'!B332,'Contratos assinados '!J:J,"Aquisição")</f>
        <v>0</v>
      </c>
      <c r="G332" s="1">
        <f>COUNTIFS('Contratos assinados '!F:F,'Direcional Expansão'!B332,'Contratos assinados '!J:J,"Ampliação")</f>
        <v>0</v>
      </c>
      <c r="H332" s="1">
        <f>COUNTIFS('Contratos assinados '!F:F,'Direcional Expansão'!B332,'Contratos assinados '!J:J,"Assinado por proprietário")</f>
        <v>0</v>
      </c>
      <c r="I332" s="1">
        <f t="shared" si="16"/>
        <v>0</v>
      </c>
      <c r="J332" s="3" t="str">
        <f>IF(D332=0, "-", COUNTIFS('Base Lojas'!B:B, A332, 'Base Lojas'!G:G, "&gt;500000")/D332)</f>
        <v>-</v>
      </c>
      <c r="K332" s="4" t="s">
        <v>35</v>
      </c>
      <c r="L332" s="2">
        <v>0</v>
      </c>
      <c r="M332" s="13">
        <v>1684577.792497077</v>
      </c>
      <c r="N332" s="2">
        <v>11224</v>
      </c>
      <c r="O332" s="5" t="str">
        <f>_xlfn.XLOOKUP(A332,Cidades!A:A,Cidades!D:D)</f>
        <v>Entre 10k e 20k</v>
      </c>
      <c r="P332" s="5" t="str">
        <f>_xlfn.XLOOKUP(A332,'[1]1° RAIZ'!$A:$A,'[1]1° RAIZ'!$AH:$AH)</f>
        <v>Florianópolis</v>
      </c>
      <c r="Q332" s="5" t="str">
        <f>_xlfn.XLOOKUP(A332,'[1]1° RAIZ'!$A:$A,'[1]1° RAIZ'!$AE:$AE)</f>
        <v>Florianópolis</v>
      </c>
      <c r="R332" s="2">
        <v>3.1975130910544708E-4</v>
      </c>
      <c r="S332" s="2">
        <v>3.0778785091324149E-2</v>
      </c>
      <c r="T332" s="2">
        <v>6</v>
      </c>
      <c r="U332" s="2">
        <v>0</v>
      </c>
      <c r="V332" s="2">
        <v>71910.066443795193</v>
      </c>
      <c r="W332" s="2">
        <v>4.8889552834821277</v>
      </c>
      <c r="X332" s="2">
        <v>7.7199235245085304E-2</v>
      </c>
      <c r="Y332" s="2">
        <v>1.5383821118883909</v>
      </c>
      <c r="Z332" s="2">
        <v>-0.66485368375281384</v>
      </c>
      <c r="AA332" s="2">
        <v>0.1784090666039822</v>
      </c>
      <c r="AB332" s="1" t="str">
        <f t="shared" si="15"/>
        <v>Mercado insuficiente</v>
      </c>
      <c r="AC332" s="74" t="str">
        <f t="shared" si="17"/>
        <v>Validar</v>
      </c>
    </row>
    <row r="333" spans="1:29" x14ac:dyDescent="0.25">
      <c r="A333" s="1">
        <v>430587</v>
      </c>
      <c r="B333" s="1" t="s">
        <v>364</v>
      </c>
      <c r="C333" s="1" t="s">
        <v>57</v>
      </c>
      <c r="D333" s="1">
        <v>0</v>
      </c>
      <c r="E333" s="1">
        <f>COUNTIFS('Contratos assinados '!F:F,'Direcional Expansão'!B333,'Contratos assinados '!J:J, "Assinado por ambos")</f>
        <v>0</v>
      </c>
      <c r="F333" s="1">
        <f>COUNTIFS('Contratos assinados '!F:F,'Direcional Expansão'!B333,'Contratos assinados '!J:J,"Aquisição")</f>
        <v>0</v>
      </c>
      <c r="G333" s="1">
        <f>COUNTIFS('Contratos assinados '!F:F,'Direcional Expansão'!B333,'Contratos assinados '!J:J,"Ampliação")</f>
        <v>0</v>
      </c>
      <c r="H333" s="1">
        <f>COUNTIFS('Contratos assinados '!F:F,'Direcional Expansão'!B333,'Contratos assinados '!J:J,"Assinado por proprietário")</f>
        <v>0</v>
      </c>
      <c r="I333" s="1">
        <f t="shared" si="16"/>
        <v>0</v>
      </c>
      <c r="J333" s="3" t="str">
        <f>IF(D333=0, "-", COUNTIFS('Base Lojas'!B:B, A333, 'Base Lojas'!G:G, "&gt;500000")/D333)</f>
        <v>-</v>
      </c>
      <c r="K333" s="4" t="s">
        <v>35</v>
      </c>
      <c r="L333" s="2">
        <v>0</v>
      </c>
      <c r="M333" s="13">
        <v>457509.61072950088</v>
      </c>
      <c r="N333" s="2">
        <v>2822</v>
      </c>
      <c r="O333" s="5" t="str">
        <f>_xlfn.XLOOKUP(A333,Cidades!A:A,Cidades!D:D)</f>
        <v>Menor que 10k</v>
      </c>
      <c r="P333" s="5" t="str">
        <f>_xlfn.XLOOKUP(A333,'[1]1° RAIZ'!$A:$A,'[1]1° RAIZ'!$AH:$AH)</f>
        <v>Ijuí</v>
      </c>
      <c r="Q333" s="5" t="str">
        <f>_xlfn.XLOOKUP(A333,'[1]1° RAIZ'!$A:$A,'[1]1° RAIZ'!$AE:$AE)</f>
        <v>Ijuí</v>
      </c>
      <c r="R333" s="2">
        <v>1.064791211239191E-4</v>
      </c>
      <c r="S333" s="2">
        <v>1.3205586350512499E-2</v>
      </c>
      <c r="T333" s="2">
        <v>2</v>
      </c>
      <c r="U333" s="2">
        <v>0</v>
      </c>
      <c r="V333" s="2">
        <v>87805.549963520694</v>
      </c>
      <c r="W333" s="2">
        <v>4.9046897607072264</v>
      </c>
      <c r="X333" s="2">
        <v>-2.454394602305647E-2</v>
      </c>
      <c r="Y333" s="2">
        <v>1.250453568596863</v>
      </c>
      <c r="Z333" s="2">
        <v>6.7349850710742079E-2</v>
      </c>
      <c r="AA333" s="2">
        <v>0.1772254079652448</v>
      </c>
      <c r="AB333" s="1" t="str">
        <f t="shared" si="15"/>
        <v>Mercado insuficiente</v>
      </c>
      <c r="AC333" s="74" t="str">
        <f t="shared" si="17"/>
        <v>Validar</v>
      </c>
    </row>
    <row r="334" spans="1:29" x14ac:dyDescent="0.25">
      <c r="A334" s="1">
        <v>431890</v>
      </c>
      <c r="B334" s="1" t="s">
        <v>365</v>
      </c>
      <c r="C334" s="1" t="s">
        <v>57</v>
      </c>
      <c r="D334" s="1">
        <v>2</v>
      </c>
      <c r="E334" s="1">
        <f>COUNTIFS('Contratos assinados '!F:F,'Direcional Expansão'!B334,'Contratos assinados '!J:J, "Assinado por ambos")</f>
        <v>0</v>
      </c>
      <c r="F334" s="1">
        <f>COUNTIFS('Contratos assinados '!F:F,'Direcional Expansão'!B334,'Contratos assinados '!J:J,"Aquisição")</f>
        <v>0</v>
      </c>
      <c r="G334" s="1">
        <f>COUNTIFS('Contratos assinados '!F:F,'Direcional Expansão'!B334,'Contratos assinados '!J:J,"Ampliação")</f>
        <v>0</v>
      </c>
      <c r="H334" s="1">
        <f>COUNTIFS('Contratos assinados '!F:F,'Direcional Expansão'!B334,'Contratos assinados '!J:J,"Assinado por proprietário")</f>
        <v>0</v>
      </c>
      <c r="I334" s="1">
        <f t="shared" si="16"/>
        <v>0</v>
      </c>
      <c r="J334" s="3">
        <f>IF(D334=0, "-", COUNTIFS('Base Lojas'!B:B, A334, 'Base Lojas'!G:G, "&gt;500000")/D334)</f>
        <v>1</v>
      </c>
      <c r="K334" s="4">
        <v>996513.08</v>
      </c>
      <c r="L334" s="2">
        <v>0.32512996963542251</v>
      </c>
      <c r="M334" s="13">
        <v>6129936.7826190777</v>
      </c>
      <c r="N334" s="2">
        <v>34752</v>
      </c>
      <c r="O334" s="5" t="str">
        <f>_xlfn.XLOOKUP(A334,Cidades!A:A,Cidades!D:D)</f>
        <v>Entre 30k e 50k</v>
      </c>
      <c r="P334" s="5" t="str">
        <f>_xlfn.XLOOKUP(A334,'[1]1° RAIZ'!$A:$A,'[1]1° RAIZ'!$AH:$AH)</f>
        <v>São Luiz Gonzaga</v>
      </c>
      <c r="Q334" s="5" t="str">
        <f>_xlfn.XLOOKUP(A334,'[1]1° RAIZ'!$A:$A,'[1]1° RAIZ'!$AE:$AE)</f>
        <v>Ijuí</v>
      </c>
      <c r="R334" s="2">
        <v>4.3071214681567047E-6</v>
      </c>
      <c r="S334" s="2">
        <v>4.103642880805447E-3</v>
      </c>
      <c r="T334" s="2">
        <v>15</v>
      </c>
      <c r="U334" s="2">
        <v>0</v>
      </c>
      <c r="V334" s="2">
        <v>59418.160004503901</v>
      </c>
      <c r="W334" s="2">
        <v>3.189164450285118</v>
      </c>
      <c r="X334" s="2">
        <v>7.8067181529463264E-2</v>
      </c>
      <c r="Y334" s="2">
        <v>0.20226666094993209</v>
      </c>
      <c r="Z334" s="2">
        <v>0.94494781309599529</v>
      </c>
      <c r="AA334" s="2">
        <v>0.170239872709912</v>
      </c>
      <c r="AB334" s="1" t="str">
        <f t="shared" si="15"/>
        <v>Limite de expansão</v>
      </c>
      <c r="AC334" s="74" t="str">
        <f t="shared" si="17"/>
        <v>Oportunidade</v>
      </c>
    </row>
    <row r="335" spans="1:29" x14ac:dyDescent="0.25">
      <c r="A335" s="1">
        <v>410720</v>
      </c>
      <c r="B335" s="1" t="s">
        <v>366</v>
      </c>
      <c r="C335" s="1" t="s">
        <v>31</v>
      </c>
      <c r="D335" s="1">
        <v>2</v>
      </c>
      <c r="E335" s="1">
        <f>COUNTIFS('Contratos assinados '!F:F,'Direcional Expansão'!B335,'Contratos assinados '!J:J, "Assinado por ambos")</f>
        <v>0</v>
      </c>
      <c r="F335" s="1">
        <f>COUNTIFS('Contratos assinados '!F:F,'Direcional Expansão'!B335,'Contratos assinados '!J:J,"Aquisição")</f>
        <v>0</v>
      </c>
      <c r="G335" s="1">
        <f>COUNTIFS('Contratos assinados '!F:F,'Direcional Expansão'!B335,'Contratos assinados '!J:J,"Ampliação")</f>
        <v>0</v>
      </c>
      <c r="H335" s="1">
        <f>COUNTIFS('Contratos assinados '!F:F,'Direcional Expansão'!B335,'Contratos assinados '!J:J,"Assinado por proprietário")</f>
        <v>0</v>
      </c>
      <c r="I335" s="1">
        <f t="shared" si="16"/>
        <v>0</v>
      </c>
      <c r="J335" s="3">
        <f>IF(D335=0, "-", COUNTIFS('Base Lojas'!B:B, A335, 'Base Lojas'!G:G, "&gt;500000")/D335)</f>
        <v>0.5</v>
      </c>
      <c r="K335" s="4">
        <v>489240.46500000003</v>
      </c>
      <c r="L335" s="2">
        <v>0.14230299104550781</v>
      </c>
      <c r="M335" s="13">
        <v>6876039.0966559974</v>
      </c>
      <c r="N335" s="2">
        <v>44869</v>
      </c>
      <c r="O335" s="5" t="str">
        <f>_xlfn.XLOOKUP(A335,Cidades!A:A,Cidades!D:D)</f>
        <v>Entre 30k e 50k</v>
      </c>
      <c r="P335" s="5" t="str">
        <f>_xlfn.XLOOKUP(A335,'[1]1° RAIZ'!$A:$A,'[1]1° RAIZ'!$AH:$AH)</f>
        <v>Dois Vizinhos</v>
      </c>
      <c r="Q335" s="5" t="str">
        <f>_xlfn.XLOOKUP(A335,'[1]1° RAIZ'!$A:$A,'[1]1° RAIZ'!$AE:$AE)</f>
        <v>Cascavel</v>
      </c>
      <c r="R335" s="2">
        <v>1.6655900933877589E-4</v>
      </c>
      <c r="S335" s="2">
        <v>2.100398319616947E-2</v>
      </c>
      <c r="T335" s="2">
        <v>19</v>
      </c>
      <c r="U335" s="2">
        <v>0</v>
      </c>
      <c r="V335" s="2">
        <v>47871.814261678999</v>
      </c>
      <c r="W335" s="2">
        <v>3.9997888430386102</v>
      </c>
      <c r="X335" s="2">
        <v>0.2462675951758623</v>
      </c>
      <c r="Y335" s="2">
        <v>0.63638838390397734</v>
      </c>
      <c r="Z335" s="2">
        <v>-0.2362360433090008</v>
      </c>
      <c r="AA335" s="2">
        <v>0.16951209276653681</v>
      </c>
      <c r="AB335" s="1" t="str">
        <f t="shared" si="15"/>
        <v>Limite de expansão</v>
      </c>
      <c r="AC335" s="74" t="str">
        <f t="shared" si="17"/>
        <v>Oportunidade</v>
      </c>
    </row>
    <row r="336" spans="1:29" x14ac:dyDescent="0.25">
      <c r="A336" s="1">
        <v>431880</v>
      </c>
      <c r="B336" s="1" t="s">
        <v>367</v>
      </c>
      <c r="C336" s="1" t="s">
        <v>57</v>
      </c>
      <c r="D336" s="1">
        <v>3</v>
      </c>
      <c r="E336" s="1">
        <f>COUNTIFS('Contratos assinados '!F:F,'Direcional Expansão'!B336,'Contratos assinados '!J:J, "Assinado por ambos")</f>
        <v>0</v>
      </c>
      <c r="F336" s="1">
        <f>COUNTIFS('Contratos assinados '!F:F,'Direcional Expansão'!B336,'Contratos assinados '!J:J,"Aquisição")</f>
        <v>0</v>
      </c>
      <c r="G336" s="1">
        <f>COUNTIFS('Contratos assinados '!F:F,'Direcional Expansão'!B336,'Contratos assinados '!J:J,"Ampliação")</f>
        <v>0</v>
      </c>
      <c r="H336" s="1">
        <f>COUNTIFS('Contratos assinados '!F:F,'Direcional Expansão'!B336,'Contratos assinados '!J:J,"Assinado por proprietário")</f>
        <v>0</v>
      </c>
      <c r="I336" s="1">
        <f t="shared" si="16"/>
        <v>0</v>
      </c>
      <c r="J336" s="3">
        <f>IF(D336=0, "-", COUNTIFS('Base Lojas'!B:B, A336, 'Base Lojas'!G:G, "&gt;500000")/D336)</f>
        <v>0.66666666666666663</v>
      </c>
      <c r="K336" s="4">
        <v>691188.91333333333</v>
      </c>
      <c r="L336" s="2">
        <v>0.30395055545802102</v>
      </c>
      <c r="M336" s="13">
        <v>6822052.806830232</v>
      </c>
      <c r="N336" s="2">
        <v>41989</v>
      </c>
      <c r="O336" s="5" t="str">
        <f>_xlfn.XLOOKUP(A336,Cidades!A:A,Cidades!D:D)</f>
        <v>Entre 30k e 50k</v>
      </c>
      <c r="P336" s="5" t="str">
        <f>_xlfn.XLOOKUP(A336,'[1]1° RAIZ'!$A:$A,'[1]1° RAIZ'!$AH:$AH)</f>
        <v>Pelotas</v>
      </c>
      <c r="Q336" s="5" t="str">
        <f>_xlfn.XLOOKUP(A336,'[1]1° RAIZ'!$A:$A,'[1]1° RAIZ'!$AE:$AE)</f>
        <v>Pelotas</v>
      </c>
      <c r="R336" s="2">
        <v>-2.031786286196047E-5</v>
      </c>
      <c r="S336" s="2">
        <v>2.8091346049363701E-3</v>
      </c>
      <c r="T336" s="2">
        <v>16</v>
      </c>
      <c r="U336" s="2">
        <v>0</v>
      </c>
      <c r="V336" s="2">
        <v>44005.245473400297</v>
      </c>
      <c r="W336" s="2">
        <v>3.5932935518992362</v>
      </c>
      <c r="X336" s="2">
        <v>0.1585508304012388</v>
      </c>
      <c r="Y336" s="2">
        <v>0.16580231056736669</v>
      </c>
      <c r="Z336" s="2">
        <v>0.68363260727533359</v>
      </c>
      <c r="AA336" s="2">
        <v>0.16943492689216019</v>
      </c>
      <c r="AB336" s="1" t="str">
        <f t="shared" si="15"/>
        <v>Limite de expansão</v>
      </c>
      <c r="AC336" s="74" t="str">
        <f t="shared" si="17"/>
        <v>Validar</v>
      </c>
    </row>
    <row r="337" spans="1:29" x14ac:dyDescent="0.25">
      <c r="A337" s="1">
        <v>421100</v>
      </c>
      <c r="B337" s="1" t="s">
        <v>368</v>
      </c>
      <c r="C337" s="1" t="s">
        <v>33</v>
      </c>
      <c r="D337" s="1">
        <v>0</v>
      </c>
      <c r="E337" s="1">
        <f>COUNTIFS('Contratos assinados '!F:F,'Direcional Expansão'!B337,'Contratos assinados '!J:J, "Assinado por ambos")</f>
        <v>0</v>
      </c>
      <c r="F337" s="1">
        <f>COUNTIFS('Contratos assinados '!F:F,'Direcional Expansão'!B337,'Contratos assinados '!J:J,"Aquisição")</f>
        <v>0</v>
      </c>
      <c r="G337" s="1">
        <f>COUNTIFS('Contratos assinados '!F:F,'Direcional Expansão'!B337,'Contratos assinados '!J:J,"Ampliação")</f>
        <v>0</v>
      </c>
      <c r="H337" s="1">
        <f>COUNTIFS('Contratos assinados '!F:F,'Direcional Expansão'!B337,'Contratos assinados '!J:J,"Assinado por proprietário")</f>
        <v>0</v>
      </c>
      <c r="I337" s="1">
        <f t="shared" si="16"/>
        <v>0</v>
      </c>
      <c r="J337" s="3" t="str">
        <f>IF(D337=0, "-", COUNTIFS('Base Lojas'!B:B, A337, 'Base Lojas'!G:G, "&gt;500000")/D337)</f>
        <v>-</v>
      </c>
      <c r="K337" s="4" t="s">
        <v>35</v>
      </c>
      <c r="L337" s="2">
        <v>0</v>
      </c>
      <c r="M337" s="13">
        <v>1892148.8844653461</v>
      </c>
      <c r="N337" s="2">
        <v>10066</v>
      </c>
      <c r="O337" s="5" t="str">
        <f>_xlfn.XLOOKUP(A337,Cidades!A:A,Cidades!D:D)</f>
        <v>Entre 10k e 20k</v>
      </c>
      <c r="P337" s="5" t="str">
        <f>_xlfn.XLOOKUP(A337,'[1]1° RAIZ'!$A:$A,'[1]1° RAIZ'!$AH:$AH)</f>
        <v>Chapecó</v>
      </c>
      <c r="Q337" s="5" t="str">
        <f>_xlfn.XLOOKUP(A337,'[1]1° RAIZ'!$A:$A,'[1]1° RAIZ'!$AE:$AE)</f>
        <v>Chapecó</v>
      </c>
      <c r="R337" s="2">
        <v>-1.249904259908785E-5</v>
      </c>
      <c r="S337" s="2">
        <v>8.3341266869221275E-3</v>
      </c>
      <c r="T337" s="2">
        <v>7</v>
      </c>
      <c r="U337" s="2">
        <v>0</v>
      </c>
      <c r="V337" s="2">
        <v>120302.316322586</v>
      </c>
      <c r="W337" s="2">
        <v>3.7951245775365812</v>
      </c>
      <c r="X337" s="2">
        <v>-8.7442727773309581E-2</v>
      </c>
      <c r="Y337" s="2">
        <v>0.77194757334174824</v>
      </c>
      <c r="Z337" s="2">
        <v>0.81480611141424919</v>
      </c>
      <c r="AA337" s="2">
        <v>0.16689453237623841</v>
      </c>
      <c r="AB337" s="1" t="str">
        <f t="shared" si="15"/>
        <v>Mercado insuficiente</v>
      </c>
      <c r="AC337" s="74" t="str">
        <f t="shared" si="17"/>
        <v>Validar</v>
      </c>
    </row>
    <row r="338" spans="1:29" x14ac:dyDescent="0.25">
      <c r="A338" s="1">
        <v>420360</v>
      </c>
      <c r="B338" s="1" t="s">
        <v>369</v>
      </c>
      <c r="C338" s="1" t="s">
        <v>33</v>
      </c>
      <c r="D338" s="1">
        <v>2</v>
      </c>
      <c r="E338" s="1">
        <f>COUNTIFS('Contratos assinados '!F:F,'Direcional Expansão'!B338,'Contratos assinados '!J:J, "Assinado por ambos")</f>
        <v>0</v>
      </c>
      <c r="F338" s="1">
        <f>COUNTIFS('Contratos assinados '!F:F,'Direcional Expansão'!B338,'Contratos assinados '!J:J,"Aquisição")</f>
        <v>0</v>
      </c>
      <c r="G338" s="1">
        <f>COUNTIFS('Contratos assinados '!F:F,'Direcional Expansão'!B338,'Contratos assinados '!J:J,"Ampliação")</f>
        <v>0</v>
      </c>
      <c r="H338" s="1">
        <f>COUNTIFS('Contratos assinados '!F:F,'Direcional Expansão'!B338,'Contratos assinados '!J:J,"Assinado por proprietário")</f>
        <v>0</v>
      </c>
      <c r="I338" s="1">
        <f t="shared" si="16"/>
        <v>0</v>
      </c>
      <c r="J338" s="3">
        <f>IF(D338=0, "-", COUNTIFS('Base Lojas'!B:B, A338, 'Base Lojas'!G:G, "&gt;500000")/D338)</f>
        <v>0.5</v>
      </c>
      <c r="K338" s="4">
        <v>582606.83499999996</v>
      </c>
      <c r="L338" s="2">
        <v>0.20183032818845811</v>
      </c>
      <c r="M338" s="13">
        <v>5773233.7873027055</v>
      </c>
      <c r="N338" s="2">
        <v>36932</v>
      </c>
      <c r="O338" s="5" t="str">
        <f>_xlfn.XLOOKUP(A338,Cidades!A:A,Cidades!D:D)</f>
        <v>Entre 30k e 50k</v>
      </c>
      <c r="P338" s="5" t="str">
        <f>_xlfn.XLOOKUP(A338,'[1]1° RAIZ'!$A:$A,'[1]1° RAIZ'!$AH:$AH)</f>
        <v>Joaçaba - Herval d'Oeste</v>
      </c>
      <c r="Q338" s="5" t="str">
        <f>_xlfn.XLOOKUP(A338,'[1]1° RAIZ'!$A:$A,'[1]1° RAIZ'!$AE:$AE)</f>
        <v>Chapecó</v>
      </c>
      <c r="R338" s="2">
        <v>9.1000880600831108E-5</v>
      </c>
      <c r="S338" s="2">
        <v>1.1711013672994991E-2</v>
      </c>
      <c r="T338" s="2">
        <v>8</v>
      </c>
      <c r="U338" s="2">
        <v>0</v>
      </c>
      <c r="V338" s="2">
        <v>75028.685423192597</v>
      </c>
      <c r="W338" s="2">
        <v>3.436715560556713</v>
      </c>
      <c r="X338" s="2">
        <v>5.1650356370321039E-2</v>
      </c>
      <c r="Y338" s="2">
        <v>0.53862210730544324</v>
      </c>
      <c r="Z338" s="2">
        <v>0.5838485623105597</v>
      </c>
      <c r="AA338" s="2">
        <v>0.16617986471285351</v>
      </c>
      <c r="AB338" s="1" t="str">
        <f t="shared" si="15"/>
        <v>Limite de expansão</v>
      </c>
      <c r="AC338" s="74" t="str">
        <f t="shared" si="17"/>
        <v>Validar</v>
      </c>
    </row>
    <row r="339" spans="1:29" x14ac:dyDescent="0.25">
      <c r="A339" s="1">
        <v>432170</v>
      </c>
      <c r="B339" s="1" t="s">
        <v>370</v>
      </c>
      <c r="C339" s="1" t="s">
        <v>57</v>
      </c>
      <c r="D339" s="1">
        <v>3</v>
      </c>
      <c r="E339" s="1">
        <f>COUNTIFS('Contratos assinados '!F:F,'Direcional Expansão'!B339,'Contratos assinados '!J:J, "Assinado por ambos")</f>
        <v>0</v>
      </c>
      <c r="F339" s="1">
        <f>COUNTIFS('Contratos assinados '!F:F,'Direcional Expansão'!B339,'Contratos assinados '!J:J,"Aquisição")</f>
        <v>0</v>
      </c>
      <c r="G339" s="1">
        <f>COUNTIFS('Contratos assinados '!F:F,'Direcional Expansão'!B339,'Contratos assinados '!J:J,"Ampliação")</f>
        <v>0</v>
      </c>
      <c r="H339" s="1">
        <f>COUNTIFS('Contratos assinados '!F:F,'Direcional Expansão'!B339,'Contratos assinados '!J:J,"Assinado por proprietário")</f>
        <v>0</v>
      </c>
      <c r="I339" s="1">
        <f t="shared" si="16"/>
        <v>0</v>
      </c>
      <c r="J339" s="3">
        <f>IF(D339=0, "-", COUNTIFS('Base Lojas'!B:B, A339, 'Base Lojas'!G:G, "&gt;500000")/D339)</f>
        <v>0.66666666666666663</v>
      </c>
      <c r="K339" s="4">
        <v>571092.63</v>
      </c>
      <c r="L339" s="2">
        <v>0.3985067572481768</v>
      </c>
      <c r="M339" s="13">
        <v>4299244.2633363614</v>
      </c>
      <c r="N339" s="2">
        <v>24425</v>
      </c>
      <c r="O339" s="5" t="str">
        <f>_xlfn.XLOOKUP(A339,Cidades!A:A,Cidades!D:D)</f>
        <v>Entre 20k e 30k</v>
      </c>
      <c r="P339" s="5" t="str">
        <f>_xlfn.XLOOKUP(A339,'[1]1° RAIZ'!$A:$A,'[1]1° RAIZ'!$AH:$AH)</f>
        <v>Taquara - Parobé - Igrejinha</v>
      </c>
      <c r="Q339" s="5" t="str">
        <f>_xlfn.XLOOKUP(A339,'[1]1° RAIZ'!$A:$A,'[1]1° RAIZ'!$AE:$AE)</f>
        <v>Porto Alegre</v>
      </c>
      <c r="R339" s="2">
        <v>1.8180629037272129E-5</v>
      </c>
      <c r="S339" s="2">
        <v>8.869189044849346E-3</v>
      </c>
      <c r="T339" s="2">
        <v>4</v>
      </c>
      <c r="U339" s="2">
        <v>0</v>
      </c>
      <c r="V339" s="2">
        <v>37485.664408554898</v>
      </c>
      <c r="W339" s="2">
        <v>3.7660739077390248</v>
      </c>
      <c r="X339" s="2">
        <v>1.363874972057868E-2</v>
      </c>
      <c r="Y339" s="2">
        <v>0.47518135646468879</v>
      </c>
      <c r="Z339" s="2">
        <v>0.77888923910055952</v>
      </c>
      <c r="AA339" s="2">
        <v>0.16312640299415029</v>
      </c>
      <c r="AB339" s="1" t="str">
        <f t="shared" si="15"/>
        <v>Limite de expansão</v>
      </c>
      <c r="AC339" s="74" t="str">
        <f t="shared" si="17"/>
        <v>Validar</v>
      </c>
    </row>
    <row r="340" spans="1:29" x14ac:dyDescent="0.25">
      <c r="A340" s="1">
        <v>432225</v>
      </c>
      <c r="B340" s="1" t="s">
        <v>371</v>
      </c>
      <c r="C340" s="1" t="s">
        <v>57</v>
      </c>
      <c r="D340" s="1">
        <v>0</v>
      </c>
      <c r="E340" s="1">
        <f>COUNTIFS('Contratos assinados '!F:F,'Direcional Expansão'!B340,'Contratos assinados '!J:J, "Assinado por ambos")</f>
        <v>0</v>
      </c>
      <c r="F340" s="1">
        <f>COUNTIFS('Contratos assinados '!F:F,'Direcional Expansão'!B340,'Contratos assinados '!J:J,"Aquisição")</f>
        <v>0</v>
      </c>
      <c r="G340" s="1">
        <f>COUNTIFS('Contratos assinados '!F:F,'Direcional Expansão'!B340,'Contratos assinados '!J:J,"Ampliação")</f>
        <v>0</v>
      </c>
      <c r="H340" s="1">
        <f>COUNTIFS('Contratos assinados '!F:F,'Direcional Expansão'!B340,'Contratos assinados '!J:J,"Assinado por proprietário")</f>
        <v>0</v>
      </c>
      <c r="I340" s="1">
        <f t="shared" si="16"/>
        <v>0</v>
      </c>
      <c r="J340" s="3" t="str">
        <f>IF(D340=0, "-", COUNTIFS('Base Lojas'!B:B, A340, 'Base Lojas'!G:G, "&gt;500000")/D340)</f>
        <v>-</v>
      </c>
      <c r="K340" s="4" t="s">
        <v>35</v>
      </c>
      <c r="L340" s="2">
        <v>0</v>
      </c>
      <c r="M340" s="13">
        <v>836947.55379928381</v>
      </c>
      <c r="N340" s="2">
        <v>5029</v>
      </c>
      <c r="O340" s="5" t="str">
        <f>_xlfn.XLOOKUP(A340,Cidades!A:A,Cidades!D:D)</f>
        <v>Menor que 10k</v>
      </c>
      <c r="P340" s="5" t="str">
        <f>_xlfn.XLOOKUP(A340,'[1]1° RAIZ'!$A:$A,'[1]1° RAIZ'!$AH:$AH)</f>
        <v>Novo Hamburgo - São Leopoldo</v>
      </c>
      <c r="Q340" s="5" t="str">
        <f>_xlfn.XLOOKUP(A340,'[1]1° RAIZ'!$A:$A,'[1]1° RAIZ'!$AE:$AE)</f>
        <v>Porto Alegre</v>
      </c>
      <c r="R340" s="2">
        <v>1.936861801589629E-4</v>
      </c>
      <c r="S340" s="2">
        <v>2.3266683366983679E-2</v>
      </c>
      <c r="T340" s="2">
        <v>2</v>
      </c>
      <c r="U340" s="2">
        <v>0</v>
      </c>
      <c r="V340" s="2">
        <v>116056.07824385801</v>
      </c>
      <c r="W340" s="2">
        <v>3.8833925481058169</v>
      </c>
      <c r="X340" s="2">
        <v>-0.1187735587450118</v>
      </c>
      <c r="Y340" s="2">
        <v>1.235499618050877</v>
      </c>
      <c r="Z340" s="2">
        <v>0.29368616385073942</v>
      </c>
      <c r="AA340" s="2">
        <v>0.16078180432732531</v>
      </c>
      <c r="AB340" s="1" t="str">
        <f t="shared" si="15"/>
        <v>Mercado insuficiente</v>
      </c>
      <c r="AC340" s="74" t="str">
        <f t="shared" si="17"/>
        <v>Validar</v>
      </c>
    </row>
    <row r="341" spans="1:29" x14ac:dyDescent="0.25">
      <c r="A341" s="1">
        <v>431400</v>
      </c>
      <c r="B341" s="1" t="s">
        <v>372</v>
      </c>
      <c r="C341" s="1" t="s">
        <v>57</v>
      </c>
      <c r="D341" s="1">
        <v>0</v>
      </c>
      <c r="E341" s="1">
        <f>COUNTIFS('Contratos assinados '!F:F,'Direcional Expansão'!B341,'Contratos assinados '!J:J, "Assinado por ambos")</f>
        <v>0</v>
      </c>
      <c r="F341" s="1">
        <f>COUNTIFS('Contratos assinados '!F:F,'Direcional Expansão'!B341,'Contratos assinados '!J:J,"Aquisição")</f>
        <v>0</v>
      </c>
      <c r="G341" s="1">
        <f>COUNTIFS('Contratos assinados '!F:F,'Direcional Expansão'!B341,'Contratos assinados '!J:J,"Ampliação")</f>
        <v>0</v>
      </c>
      <c r="H341" s="1">
        <f>COUNTIFS('Contratos assinados '!F:F,'Direcional Expansão'!B341,'Contratos assinados '!J:J,"Assinado por proprietário")</f>
        <v>0</v>
      </c>
      <c r="I341" s="1">
        <f t="shared" si="16"/>
        <v>0</v>
      </c>
      <c r="J341" s="3" t="str">
        <f>IF(D341=0, "-", COUNTIFS('Base Lojas'!B:B, A341, 'Base Lojas'!G:G, "&gt;500000")/D341)</f>
        <v>-</v>
      </c>
      <c r="K341" s="4" t="s">
        <v>35</v>
      </c>
      <c r="L341" s="2">
        <v>0</v>
      </c>
      <c r="M341" s="13">
        <v>1330636.092269293</v>
      </c>
      <c r="N341" s="2">
        <v>7194</v>
      </c>
      <c r="O341" s="5" t="str">
        <f>_xlfn.XLOOKUP(A341,Cidades!A:A,Cidades!D:D)</f>
        <v>Menor que 10k</v>
      </c>
      <c r="P341" s="5" t="str">
        <f>_xlfn.XLOOKUP(A341,'[1]1° RAIZ'!$A:$A,'[1]1° RAIZ'!$AH:$AH)</f>
        <v>Nova Prata - Guaporé</v>
      </c>
      <c r="Q341" s="5" t="str">
        <f>_xlfn.XLOOKUP(A341,'[1]1° RAIZ'!$A:$A,'[1]1° RAIZ'!$AE:$AE)</f>
        <v>Caxias do Sul</v>
      </c>
      <c r="R341" s="2">
        <v>4.2058647330580621E-5</v>
      </c>
      <c r="S341" s="2">
        <v>1.010442079351259E-2</v>
      </c>
      <c r="T341" s="2">
        <v>4</v>
      </c>
      <c r="U341" s="2">
        <v>0</v>
      </c>
      <c r="V341" s="2">
        <v>64855.650607214498</v>
      </c>
      <c r="W341" s="2">
        <v>5.2977343909774373</v>
      </c>
      <c r="X341" s="2">
        <v>5.2397866169812193E-2</v>
      </c>
      <c r="Y341" s="2">
        <v>1.08544235793175</v>
      </c>
      <c r="Z341" s="2">
        <v>-0.16559685673119789</v>
      </c>
      <c r="AA341" s="2">
        <v>0.1596477801761543</v>
      </c>
      <c r="AB341" s="1" t="str">
        <f t="shared" si="15"/>
        <v>Mercado insuficiente</v>
      </c>
      <c r="AC341" s="74" t="str">
        <f t="shared" si="17"/>
        <v>Validar</v>
      </c>
    </row>
    <row r="342" spans="1:29" x14ac:dyDescent="0.25">
      <c r="A342" s="1">
        <v>431610</v>
      </c>
      <c r="B342" s="1" t="s">
        <v>373</v>
      </c>
      <c r="C342" s="1" t="s">
        <v>57</v>
      </c>
      <c r="D342" s="1">
        <v>1</v>
      </c>
      <c r="E342" s="1">
        <f>COUNTIFS('Contratos assinados '!F:F,'Direcional Expansão'!B342,'Contratos assinados '!J:J, "Assinado por ambos")</f>
        <v>0</v>
      </c>
      <c r="F342" s="1">
        <f>COUNTIFS('Contratos assinados '!F:F,'Direcional Expansão'!B342,'Contratos assinados '!J:J,"Aquisição")</f>
        <v>0</v>
      </c>
      <c r="G342" s="1">
        <f>COUNTIFS('Contratos assinados '!F:F,'Direcional Expansão'!B342,'Contratos assinados '!J:J,"Ampliação")</f>
        <v>0</v>
      </c>
      <c r="H342" s="1">
        <f>COUNTIFS('Contratos assinados '!F:F,'Direcional Expansão'!B342,'Contratos assinados '!J:J,"Assinado por proprietário")</f>
        <v>0</v>
      </c>
      <c r="I342" s="1">
        <f t="shared" si="16"/>
        <v>0</v>
      </c>
      <c r="J342" s="3">
        <f>IF(D342=0, "-", COUNTIFS('Base Lojas'!B:B, A342, 'Base Lojas'!G:G, "&gt;500000")/D342)</f>
        <v>1</v>
      </c>
      <c r="K342" s="4">
        <v>601189.36</v>
      </c>
      <c r="L342" s="2">
        <v>0.33336040512535492</v>
      </c>
      <c r="M342" s="13">
        <v>1803421.614435381</v>
      </c>
      <c r="N342" s="2">
        <v>9777</v>
      </c>
      <c r="O342" s="5" t="str">
        <f>_xlfn.XLOOKUP(A342,Cidades!A:A,Cidades!D:D)</f>
        <v>Menor que 10k</v>
      </c>
      <c r="P342" s="5" t="str">
        <f>_xlfn.XLOOKUP(A342,'[1]1° RAIZ'!$A:$A,'[1]1° RAIZ'!$AH:$AH)</f>
        <v>Passo Fundo</v>
      </c>
      <c r="Q342" s="5" t="str">
        <f>_xlfn.XLOOKUP(A342,'[1]1° RAIZ'!$A:$A,'[1]1° RAIZ'!$AE:$AE)</f>
        <v>Passo Fundo</v>
      </c>
      <c r="R342" s="2">
        <v>-3.4629415934794849E-5</v>
      </c>
      <c r="S342" s="2">
        <v>4.8387321894356461E-3</v>
      </c>
      <c r="T342" s="2">
        <v>6</v>
      </c>
      <c r="U342" s="2">
        <v>0</v>
      </c>
      <c r="V342" s="2">
        <v>53229.368003150201</v>
      </c>
      <c r="W342" s="2">
        <v>3.9067223771868052</v>
      </c>
      <c r="X342" s="2">
        <v>-4.9946940910472089E-2</v>
      </c>
      <c r="Y342" s="2">
        <v>0.5237839301965036</v>
      </c>
      <c r="Z342" s="2">
        <v>0.92178089698795718</v>
      </c>
      <c r="AA342" s="2">
        <v>0.15935536850134421</v>
      </c>
      <c r="AB342" s="1" t="str">
        <f t="shared" si="15"/>
        <v>Mercado insuficiente</v>
      </c>
      <c r="AC342" s="74" t="str">
        <f t="shared" si="17"/>
        <v>Validar</v>
      </c>
    </row>
    <row r="343" spans="1:29" x14ac:dyDescent="0.25">
      <c r="A343" s="1">
        <v>431760</v>
      </c>
      <c r="B343" s="1" t="s">
        <v>374</v>
      </c>
      <c r="C343" s="1" t="s">
        <v>57</v>
      </c>
      <c r="D343" s="1">
        <v>4</v>
      </c>
      <c r="E343" s="1">
        <f>COUNTIFS('Contratos assinados '!F:F,'Direcional Expansão'!B343,'Contratos assinados '!J:J, "Assinado por ambos")</f>
        <v>0</v>
      </c>
      <c r="F343" s="1">
        <f>COUNTIFS('Contratos assinados '!F:F,'Direcional Expansão'!B343,'Contratos assinados '!J:J,"Aquisição")</f>
        <v>0</v>
      </c>
      <c r="G343" s="1">
        <f>COUNTIFS('Contratos assinados '!F:F,'Direcional Expansão'!B343,'Contratos assinados '!J:J,"Ampliação")</f>
        <v>0</v>
      </c>
      <c r="H343" s="1">
        <f>COUNTIFS('Contratos assinados '!F:F,'Direcional Expansão'!B343,'Contratos assinados '!J:J,"Assinado por proprietário")</f>
        <v>0</v>
      </c>
      <c r="I343" s="1">
        <f t="shared" si="16"/>
        <v>0</v>
      </c>
      <c r="J343" s="3">
        <f>IF(D343=0, "-", COUNTIFS('Base Lojas'!B:B, A343, 'Base Lojas'!G:G, "&gt;500000")/D343)</f>
        <v>0.75</v>
      </c>
      <c r="K343" s="4">
        <v>743649.8175</v>
      </c>
      <c r="L343" s="2">
        <v>0.38407456243636662</v>
      </c>
      <c r="M343" s="13">
        <v>7744848.4250836885</v>
      </c>
      <c r="N343" s="2">
        <v>42942</v>
      </c>
      <c r="O343" s="5" t="str">
        <f>_xlfn.XLOOKUP(A343,Cidades!A:A,Cidades!D:D)</f>
        <v>Entre 30k e 50k</v>
      </c>
      <c r="P343" s="5" t="str">
        <f>_xlfn.XLOOKUP(A343,'[1]1° RAIZ'!$A:$A,'[1]1° RAIZ'!$AH:$AH)</f>
        <v>Porto Alegre</v>
      </c>
      <c r="Q343" s="5" t="str">
        <f>_xlfn.XLOOKUP(A343,'[1]1° RAIZ'!$A:$A,'[1]1° RAIZ'!$AE:$AE)</f>
        <v>Porto Alegre</v>
      </c>
      <c r="R343" s="2">
        <v>6.0976142604993732E-5</v>
      </c>
      <c r="S343" s="2">
        <v>9.9104934173197545E-3</v>
      </c>
      <c r="T343" s="2">
        <v>10</v>
      </c>
      <c r="U343" s="2">
        <v>0</v>
      </c>
      <c r="V343" s="2">
        <v>42325.241888646698</v>
      </c>
      <c r="W343" s="2">
        <v>3.1486437776121941</v>
      </c>
      <c r="X343" s="2">
        <v>9.6863159913824728E-2</v>
      </c>
      <c r="Y343" s="2">
        <v>0.22184665585863661</v>
      </c>
      <c r="Z343" s="2">
        <v>0.73699214972777771</v>
      </c>
      <c r="AA343" s="2">
        <v>0.15732208492449301</v>
      </c>
      <c r="AB343" s="1" t="str">
        <f t="shared" si="15"/>
        <v>Limite de expansão</v>
      </c>
      <c r="AC343" s="74" t="str">
        <f t="shared" si="17"/>
        <v>Validar</v>
      </c>
    </row>
    <row r="344" spans="1:29" x14ac:dyDescent="0.25">
      <c r="A344" s="1">
        <v>412627</v>
      </c>
      <c r="B344" s="1" t="s">
        <v>375</v>
      </c>
      <c r="C344" s="1" t="s">
        <v>31</v>
      </c>
      <c r="D344" s="1">
        <v>0</v>
      </c>
      <c r="E344" s="1">
        <f>COUNTIFS('Contratos assinados '!F:F,'Direcional Expansão'!B344,'Contratos assinados '!J:J, "Assinado por ambos")</f>
        <v>0</v>
      </c>
      <c r="F344" s="1">
        <f>COUNTIFS('Contratos assinados '!F:F,'Direcional Expansão'!B344,'Contratos assinados '!J:J,"Aquisição")</f>
        <v>0</v>
      </c>
      <c r="G344" s="1">
        <f>COUNTIFS('Contratos assinados '!F:F,'Direcional Expansão'!B344,'Contratos assinados '!J:J,"Ampliação")</f>
        <v>0</v>
      </c>
      <c r="H344" s="1">
        <f>COUNTIFS('Contratos assinados '!F:F,'Direcional Expansão'!B344,'Contratos assinados '!J:J,"Assinado por proprietário")</f>
        <v>0</v>
      </c>
      <c r="I344" s="1">
        <f t="shared" si="16"/>
        <v>0</v>
      </c>
      <c r="J344" s="3" t="str">
        <f>IF(D344=0, "-", COUNTIFS('Base Lojas'!B:B, A344, 'Base Lojas'!G:G, "&gt;500000")/D344)</f>
        <v>-</v>
      </c>
      <c r="K344" s="4" t="s">
        <v>35</v>
      </c>
      <c r="L344" s="2">
        <v>0</v>
      </c>
      <c r="M344" s="13">
        <v>696451.89166329429</v>
      </c>
      <c r="N344" s="2">
        <v>6108</v>
      </c>
      <c r="O344" s="5" t="str">
        <f>_xlfn.XLOOKUP(A344,Cidades!A:A,Cidades!D:D)</f>
        <v>Menor que 10k</v>
      </c>
      <c r="P344" s="5" t="str">
        <f>_xlfn.XLOOKUP(A344,'[1]1° RAIZ'!$A:$A,'[1]1° RAIZ'!$AH:$AH)</f>
        <v>Pato Branco</v>
      </c>
      <c r="Q344" s="5" t="str">
        <f>_xlfn.XLOOKUP(A344,'[1]1° RAIZ'!$A:$A,'[1]1° RAIZ'!$AE:$AE)</f>
        <v>Cascavel</v>
      </c>
      <c r="R344" s="2">
        <v>1.540690068993578E-4</v>
      </c>
      <c r="S344" s="2">
        <v>2.0881584241076109E-2</v>
      </c>
      <c r="T344" s="2">
        <v>2</v>
      </c>
      <c r="U344" s="2">
        <v>0</v>
      </c>
      <c r="V344" s="2">
        <v>138330.281258509</v>
      </c>
      <c r="W344" s="2">
        <v>3.2844403927710868</v>
      </c>
      <c r="X344" s="2">
        <v>-0.19243173211715531</v>
      </c>
      <c r="Y344" s="2">
        <v>1.0750155106003749</v>
      </c>
      <c r="Z344" s="2">
        <v>0.72843665723636264</v>
      </c>
      <c r="AA344" s="2">
        <v>0.15594495619941781</v>
      </c>
      <c r="AB344" s="1" t="str">
        <f t="shared" si="15"/>
        <v>Mercado insuficiente</v>
      </c>
      <c r="AC344" s="74" t="str">
        <f t="shared" si="17"/>
        <v>Validar</v>
      </c>
    </row>
    <row r="345" spans="1:29" x14ac:dyDescent="0.25">
      <c r="A345" s="1">
        <v>432270</v>
      </c>
      <c r="B345" s="1" t="s">
        <v>376</v>
      </c>
      <c r="C345" s="1" t="s">
        <v>57</v>
      </c>
      <c r="D345" s="1">
        <v>2</v>
      </c>
      <c r="E345" s="1">
        <f>COUNTIFS('Contratos assinados '!F:F,'Direcional Expansão'!B345,'Contratos assinados '!J:J, "Assinado por ambos")</f>
        <v>0</v>
      </c>
      <c r="F345" s="1">
        <f>COUNTIFS('Contratos assinados '!F:F,'Direcional Expansão'!B345,'Contratos assinados '!J:J,"Aquisição")</f>
        <v>0</v>
      </c>
      <c r="G345" s="1">
        <f>COUNTIFS('Contratos assinados '!F:F,'Direcional Expansão'!B345,'Contratos assinados '!J:J,"Ampliação")</f>
        <v>0</v>
      </c>
      <c r="H345" s="1">
        <f>COUNTIFS('Contratos assinados '!F:F,'Direcional Expansão'!B345,'Contratos assinados '!J:J,"Assinado por proprietário")</f>
        <v>0</v>
      </c>
      <c r="I345" s="1">
        <f t="shared" si="16"/>
        <v>0</v>
      </c>
      <c r="J345" s="3">
        <f>IF(D345=0, "-", COUNTIFS('Base Lojas'!B:B, A345, 'Base Lojas'!G:G, "&gt;500000")/D345)</f>
        <v>1</v>
      </c>
      <c r="K345" s="4">
        <v>870908.72</v>
      </c>
      <c r="L345" s="2">
        <v>0.35656133599997569</v>
      </c>
      <c r="M345" s="13">
        <v>4885042.948123008</v>
      </c>
      <c r="N345" s="2">
        <v>26710</v>
      </c>
      <c r="O345" s="5" t="str">
        <f>_xlfn.XLOOKUP(A345,Cidades!A:A,Cidades!D:D)</f>
        <v>Entre 20k e 30k</v>
      </c>
      <c r="P345" s="5" t="str">
        <f>_xlfn.XLOOKUP(A345,'[1]1° RAIZ'!$A:$A,'[1]1° RAIZ'!$AH:$AH)</f>
        <v>Santa Cruz do Sul</v>
      </c>
      <c r="Q345" s="5" t="str">
        <f>_xlfn.XLOOKUP(A345,'[1]1° RAIZ'!$A:$A,'[1]1° RAIZ'!$AE:$AE)</f>
        <v>Santa Cruz do Sul - Lajeado</v>
      </c>
      <c r="R345" s="2">
        <v>8.3087662674079523E-5</v>
      </c>
      <c r="S345" s="2">
        <v>1.286981228986628E-2</v>
      </c>
      <c r="T345" s="2">
        <v>11</v>
      </c>
      <c r="U345" s="2">
        <v>0</v>
      </c>
      <c r="V345" s="2">
        <v>33429.176939247802</v>
      </c>
      <c r="W345" s="2">
        <v>3.731608877245395</v>
      </c>
      <c r="X345" s="2">
        <v>8.1751450530946179E-2</v>
      </c>
      <c r="Y345" s="2">
        <v>0.47603764362384909</v>
      </c>
      <c r="Z345" s="2">
        <v>0.43822253324498422</v>
      </c>
      <c r="AA345" s="2">
        <v>0.15336577923644551</v>
      </c>
      <c r="AB345" s="1" t="str">
        <f t="shared" si="15"/>
        <v>Limite de expansão</v>
      </c>
      <c r="AC345" s="74" t="str">
        <f t="shared" si="17"/>
        <v>Validar</v>
      </c>
    </row>
    <row r="346" spans="1:29" x14ac:dyDescent="0.25">
      <c r="A346" s="1">
        <v>431430</v>
      </c>
      <c r="B346" s="1" t="s">
        <v>377</v>
      </c>
      <c r="C346" s="1" t="s">
        <v>57</v>
      </c>
      <c r="D346" s="1">
        <v>0</v>
      </c>
      <c r="E346" s="1">
        <f>COUNTIFS('Contratos assinados '!F:F,'Direcional Expansão'!B346,'Contratos assinados '!J:J, "Assinado por ambos")</f>
        <v>0</v>
      </c>
      <c r="F346" s="1">
        <f>COUNTIFS('Contratos assinados '!F:F,'Direcional Expansão'!B346,'Contratos assinados '!J:J,"Aquisição")</f>
        <v>0</v>
      </c>
      <c r="G346" s="1">
        <f>COUNTIFS('Contratos assinados '!F:F,'Direcional Expansão'!B346,'Contratos assinados '!J:J,"Ampliação")</f>
        <v>0</v>
      </c>
      <c r="H346" s="1">
        <f>COUNTIFS('Contratos assinados '!F:F,'Direcional Expansão'!B346,'Contratos assinados '!J:J,"Assinado por proprietário")</f>
        <v>0</v>
      </c>
      <c r="I346" s="1">
        <f t="shared" si="16"/>
        <v>0</v>
      </c>
      <c r="J346" s="3" t="str">
        <f>IF(D346=0, "-", COUNTIFS('Base Lojas'!B:B, A346, 'Base Lojas'!G:G, "&gt;500000")/D346)</f>
        <v>-</v>
      </c>
      <c r="K346" s="4" t="s">
        <v>35</v>
      </c>
      <c r="L346" s="2">
        <v>0</v>
      </c>
      <c r="M346" s="13">
        <v>715406.55975314311</v>
      </c>
      <c r="N346" s="2">
        <v>3745</v>
      </c>
      <c r="O346" s="5" t="str">
        <f>_xlfn.XLOOKUP(A346,Cidades!A:A,Cidades!D:D)</f>
        <v>Menor que 10k</v>
      </c>
      <c r="P346" s="5" t="str">
        <f>_xlfn.XLOOKUP(A346,'[1]1° RAIZ'!$A:$A,'[1]1° RAIZ'!$AH:$AH)</f>
        <v>Ijuí</v>
      </c>
      <c r="Q346" s="5" t="str">
        <f>_xlfn.XLOOKUP(A346,'[1]1° RAIZ'!$A:$A,'[1]1° RAIZ'!$AE:$AE)</f>
        <v>Ijuí</v>
      </c>
      <c r="R346" s="2">
        <v>-4.5358249997401458E-5</v>
      </c>
      <c r="S346" s="2">
        <v>4.6197766324129752E-4</v>
      </c>
      <c r="T346" s="2">
        <v>2</v>
      </c>
      <c r="U346" s="2">
        <v>0</v>
      </c>
      <c r="V346" s="2">
        <v>136838.77150239699</v>
      </c>
      <c r="W346" s="2">
        <v>3.5423090187074711</v>
      </c>
      <c r="X346" s="2">
        <v>-0.19882723367806929</v>
      </c>
      <c r="Y346" s="2">
        <v>0.7100562421415173</v>
      </c>
      <c r="Z346" s="2">
        <v>1.187360219935</v>
      </c>
      <c r="AA346" s="2">
        <v>0.1530816110510311</v>
      </c>
      <c r="AB346" s="1" t="str">
        <f t="shared" si="15"/>
        <v>Mercado insuficiente</v>
      </c>
      <c r="AC346" s="74" t="str">
        <f t="shared" si="17"/>
        <v>Validar</v>
      </c>
    </row>
    <row r="347" spans="1:29" x14ac:dyDescent="0.25">
      <c r="A347" s="1">
        <v>430890</v>
      </c>
      <c r="B347" s="1" t="s">
        <v>378</v>
      </c>
      <c r="C347" s="1" t="s">
        <v>57</v>
      </c>
      <c r="D347" s="1">
        <v>2</v>
      </c>
      <c r="E347" s="1">
        <f>COUNTIFS('Contratos assinados '!F:F,'Direcional Expansão'!B347,'Contratos assinados '!J:J, "Assinado por ambos")</f>
        <v>0</v>
      </c>
      <c r="F347" s="1">
        <f>COUNTIFS('Contratos assinados '!F:F,'Direcional Expansão'!B347,'Contratos assinados '!J:J,"Aquisição")</f>
        <v>0</v>
      </c>
      <c r="G347" s="1">
        <f>COUNTIFS('Contratos assinados '!F:F,'Direcional Expansão'!B347,'Contratos assinados '!J:J,"Ampliação")</f>
        <v>0</v>
      </c>
      <c r="H347" s="1">
        <f>COUNTIFS('Contratos assinados '!F:F,'Direcional Expansão'!B347,'Contratos assinados '!J:J,"Assinado por proprietário")</f>
        <v>0</v>
      </c>
      <c r="I347" s="1">
        <f t="shared" si="16"/>
        <v>0</v>
      </c>
      <c r="J347" s="3">
        <f>IF(D347=0, "-", COUNTIFS('Base Lojas'!B:B, A347, 'Base Lojas'!G:G, "&gt;500000")/D347)</f>
        <v>0</v>
      </c>
      <c r="K347" s="4">
        <v>462791.72</v>
      </c>
      <c r="L347" s="2">
        <v>0.3168519652706378</v>
      </c>
      <c r="M347" s="13">
        <v>2921185.7316694139</v>
      </c>
      <c r="N347" s="2">
        <v>16602</v>
      </c>
      <c r="O347" s="5" t="str">
        <f>_xlfn.XLOOKUP(A347,Cidades!A:A,Cidades!D:D)</f>
        <v>Entre 10k e 20k</v>
      </c>
      <c r="P347" s="5" t="str">
        <f>_xlfn.XLOOKUP(A347,'[1]1° RAIZ'!$A:$A,'[1]1° RAIZ'!$AH:$AH)</f>
        <v>Erechim</v>
      </c>
      <c r="Q347" s="5" t="str">
        <f>_xlfn.XLOOKUP(A347,'[1]1° RAIZ'!$A:$A,'[1]1° RAIZ'!$AE:$AE)</f>
        <v>Passo Fundo</v>
      </c>
      <c r="R347" s="2">
        <v>2.0969395345220579E-5</v>
      </c>
      <c r="S347" s="2">
        <v>7.5802818386641047E-3</v>
      </c>
      <c r="T347" s="2">
        <v>9</v>
      </c>
      <c r="U347" s="2">
        <v>0</v>
      </c>
      <c r="V347" s="2">
        <v>52680.878257971599</v>
      </c>
      <c r="W347" s="2">
        <v>3.715439711965546</v>
      </c>
      <c r="X347" s="2">
        <v>-7.6881389643945978E-3</v>
      </c>
      <c r="Y347" s="2">
        <v>0.49041875089028919</v>
      </c>
      <c r="Z347" s="2">
        <v>0.74845372955812217</v>
      </c>
      <c r="AA347" s="2">
        <v>0.1527623467663104</v>
      </c>
      <c r="AB347" s="1" t="str">
        <f t="shared" si="15"/>
        <v>Limite de expansão</v>
      </c>
      <c r="AC347" s="74" t="str">
        <f t="shared" si="17"/>
        <v>Validar</v>
      </c>
    </row>
    <row r="348" spans="1:29" x14ac:dyDescent="0.25">
      <c r="A348" s="1">
        <v>432030</v>
      </c>
      <c r="B348" s="1" t="s">
        <v>379</v>
      </c>
      <c r="C348" s="1" t="s">
        <v>57</v>
      </c>
      <c r="D348" s="1">
        <v>0</v>
      </c>
      <c r="E348" s="1">
        <f>COUNTIFS('Contratos assinados '!F:F,'Direcional Expansão'!B348,'Contratos assinados '!J:J, "Assinado por ambos")</f>
        <v>0</v>
      </c>
      <c r="F348" s="1">
        <f>COUNTIFS('Contratos assinados '!F:F,'Direcional Expansão'!B348,'Contratos assinados '!J:J,"Aquisição")</f>
        <v>0</v>
      </c>
      <c r="G348" s="1">
        <f>COUNTIFS('Contratos assinados '!F:F,'Direcional Expansão'!B348,'Contratos assinados '!J:J,"Ampliação")</f>
        <v>0</v>
      </c>
      <c r="H348" s="1">
        <f>COUNTIFS('Contratos assinados '!F:F,'Direcional Expansão'!B348,'Contratos assinados '!J:J,"Assinado por proprietário")</f>
        <v>0</v>
      </c>
      <c r="I348" s="1">
        <f t="shared" si="16"/>
        <v>0</v>
      </c>
      <c r="J348" s="3" t="str">
        <f>IF(D348=0, "-", COUNTIFS('Base Lojas'!B:B, A348, 'Base Lojas'!G:G, "&gt;500000")/D348)</f>
        <v>-</v>
      </c>
      <c r="K348" s="4" t="s">
        <v>35</v>
      </c>
      <c r="L348" s="2">
        <v>0</v>
      </c>
      <c r="M348" s="13">
        <v>981602.5212213872</v>
      </c>
      <c r="N348" s="2">
        <v>5107</v>
      </c>
      <c r="O348" s="5" t="str">
        <f>_xlfn.XLOOKUP(A348,Cidades!A:A,Cidades!D:D)</f>
        <v>Menor que 10k</v>
      </c>
      <c r="P348" s="5" t="str">
        <f>_xlfn.XLOOKUP(A348,'[1]1° RAIZ'!$A:$A,'[1]1° RAIZ'!$AH:$AH)</f>
        <v>Cruz Alta</v>
      </c>
      <c r="Q348" s="5" t="str">
        <f>_xlfn.XLOOKUP(A348,'[1]1° RAIZ'!$A:$A,'[1]1° RAIZ'!$AE:$AE)</f>
        <v>Passo Fundo</v>
      </c>
      <c r="R348" s="2">
        <v>2.732651515085394E-5</v>
      </c>
      <c r="S348" s="2">
        <v>7.9931579910965667E-3</v>
      </c>
      <c r="T348" s="2">
        <v>1</v>
      </c>
      <c r="U348" s="2">
        <v>0</v>
      </c>
      <c r="V348" s="2">
        <v>80816.691325198</v>
      </c>
      <c r="W348" s="2">
        <v>4.9354620818354347</v>
      </c>
      <c r="X348" s="2">
        <v>-2.701454237009266E-2</v>
      </c>
      <c r="Y348" s="2">
        <v>1.0309924815559479</v>
      </c>
      <c r="Z348" s="2">
        <v>0.1260162054049348</v>
      </c>
      <c r="AA348" s="2">
        <v>0.1512817335850361</v>
      </c>
      <c r="AB348" s="1" t="str">
        <f t="shared" si="15"/>
        <v>Mercado insuficiente</v>
      </c>
      <c r="AC348" s="74" t="str">
        <f t="shared" si="17"/>
        <v>Validar</v>
      </c>
    </row>
    <row r="349" spans="1:29" x14ac:dyDescent="0.25">
      <c r="A349" s="1">
        <v>430693</v>
      </c>
      <c r="B349" s="1" t="s">
        <v>380</v>
      </c>
      <c r="C349" s="1" t="s">
        <v>57</v>
      </c>
      <c r="D349" s="1">
        <v>1</v>
      </c>
      <c r="E349" s="1">
        <f>COUNTIFS('Contratos assinados '!F:F,'Direcional Expansão'!B349,'Contratos assinados '!J:J, "Assinado por ambos")</f>
        <v>0</v>
      </c>
      <c r="F349" s="1">
        <f>COUNTIFS('Contratos assinados '!F:F,'Direcional Expansão'!B349,'Contratos assinados '!J:J,"Aquisição")</f>
        <v>0</v>
      </c>
      <c r="G349" s="1">
        <f>COUNTIFS('Contratos assinados '!F:F,'Direcional Expansão'!B349,'Contratos assinados '!J:J,"Ampliação")</f>
        <v>0</v>
      </c>
      <c r="H349" s="1">
        <f>COUNTIFS('Contratos assinados '!F:F,'Direcional Expansão'!B349,'Contratos assinados '!J:J,"Assinado por proprietário")</f>
        <v>0</v>
      </c>
      <c r="I349" s="1">
        <f t="shared" si="16"/>
        <v>0</v>
      </c>
      <c r="J349" s="3">
        <f>IF(D349=0, "-", COUNTIFS('Base Lojas'!B:B, A349, 'Base Lojas'!G:G, "&gt;500000")/D349)</f>
        <v>1</v>
      </c>
      <c r="K349" s="4">
        <v>599435.07999999996</v>
      </c>
      <c r="L349" s="2">
        <v>0.39894510783009968</v>
      </c>
      <c r="M349" s="13">
        <v>1502550.271290164</v>
      </c>
      <c r="N349" s="2">
        <v>9158</v>
      </c>
      <c r="O349" s="5" t="str">
        <f>_xlfn.XLOOKUP(A349,Cidades!A:A,Cidades!D:D)</f>
        <v>Menor que 10k</v>
      </c>
      <c r="P349" s="5" t="str">
        <f>_xlfn.XLOOKUP(A349,'[1]1° RAIZ'!$A:$A,'[1]1° RAIZ'!$AH:$AH)</f>
        <v>Santo Ângelo</v>
      </c>
      <c r="Q349" s="5" t="str">
        <f>_xlfn.XLOOKUP(A349,'[1]1° RAIZ'!$A:$A,'[1]1° RAIZ'!$AE:$AE)</f>
        <v>Ijuí</v>
      </c>
      <c r="R349" s="2">
        <v>1.872209147116166E-5</v>
      </c>
      <c r="S349" s="2">
        <v>6.7925567361957206E-3</v>
      </c>
      <c r="T349" s="2">
        <v>4</v>
      </c>
      <c r="U349" s="2">
        <v>0</v>
      </c>
      <c r="V349" s="2">
        <v>82550.790608318595</v>
      </c>
      <c r="W349" s="2">
        <v>2.7363094778354609</v>
      </c>
      <c r="X349" s="2">
        <v>-0.1937020801152213</v>
      </c>
      <c r="Y349" s="2">
        <v>0.41253205350094019</v>
      </c>
      <c r="Z349" s="2">
        <v>1.4991873541271621</v>
      </c>
      <c r="AA349" s="2">
        <v>0.1480381900916638</v>
      </c>
      <c r="AB349" s="1" t="str">
        <f t="shared" si="15"/>
        <v>Mercado insuficiente</v>
      </c>
      <c r="AC349" s="74" t="str">
        <f t="shared" si="17"/>
        <v>Validar</v>
      </c>
    </row>
    <row r="350" spans="1:29" x14ac:dyDescent="0.25">
      <c r="A350" s="1">
        <v>431335</v>
      </c>
      <c r="B350" s="1" t="s">
        <v>381</v>
      </c>
      <c r="C350" s="1" t="s">
        <v>57</v>
      </c>
      <c r="D350" s="1">
        <v>0</v>
      </c>
      <c r="E350" s="1">
        <f>COUNTIFS('Contratos assinados '!F:F,'Direcional Expansão'!B350,'Contratos assinados '!J:J, "Assinado por ambos")</f>
        <v>0</v>
      </c>
      <c r="F350" s="1">
        <f>COUNTIFS('Contratos assinados '!F:F,'Direcional Expansão'!B350,'Contratos assinados '!J:J,"Aquisição")</f>
        <v>0</v>
      </c>
      <c r="G350" s="1">
        <f>COUNTIFS('Contratos assinados '!F:F,'Direcional Expansão'!B350,'Contratos assinados '!J:J,"Ampliação")</f>
        <v>0</v>
      </c>
      <c r="H350" s="1">
        <f>COUNTIFS('Contratos assinados '!F:F,'Direcional Expansão'!B350,'Contratos assinados '!J:J,"Assinado por proprietário")</f>
        <v>0</v>
      </c>
      <c r="I350" s="1">
        <f t="shared" si="16"/>
        <v>0</v>
      </c>
      <c r="J350" s="3" t="str">
        <f>IF(D350=0, "-", COUNTIFS('Base Lojas'!B:B, A350, 'Base Lojas'!G:G, "&gt;500000")/D350)</f>
        <v>-</v>
      </c>
      <c r="K350" s="4" t="s">
        <v>35</v>
      </c>
      <c r="L350" s="2">
        <v>0</v>
      </c>
      <c r="M350" s="13">
        <v>622190.41111821379</v>
      </c>
      <c r="N350" s="2">
        <v>3466</v>
      </c>
      <c r="O350" s="5" t="str">
        <f>_xlfn.XLOOKUP(A350,Cidades!A:A,Cidades!D:D)</f>
        <v>Menor que 10k</v>
      </c>
      <c r="P350" s="5" t="str">
        <f>_xlfn.XLOOKUP(A350,'[1]1° RAIZ'!$A:$A,'[1]1° RAIZ'!$AH:$AH)</f>
        <v>Caxias do Sul</v>
      </c>
      <c r="Q350" s="5" t="str">
        <f>_xlfn.XLOOKUP(A350,'[1]1° RAIZ'!$A:$A,'[1]1° RAIZ'!$AE:$AE)</f>
        <v>Caxias do Sul</v>
      </c>
      <c r="R350" s="2">
        <v>2.6910581883103911E-5</v>
      </c>
      <c r="S350" s="2">
        <v>8.039585040880981E-3</v>
      </c>
      <c r="T350" s="2">
        <v>1</v>
      </c>
      <c r="U350" s="2">
        <v>0</v>
      </c>
      <c r="V350" s="2">
        <v>53730.030289010101</v>
      </c>
      <c r="W350" s="2">
        <v>5.6430487094296771</v>
      </c>
      <c r="X350" s="2">
        <v>4.4136895606032463E-2</v>
      </c>
      <c r="Y350" s="2">
        <v>1.120874519068001</v>
      </c>
      <c r="Z350" s="2">
        <v>-0.30301354033901001</v>
      </c>
      <c r="AA350" s="2">
        <v>0.14554170893035781</v>
      </c>
      <c r="AB350" s="1" t="str">
        <f t="shared" si="15"/>
        <v>Mercado insuficiente</v>
      </c>
      <c r="AC350" s="74" t="str">
        <f t="shared" si="17"/>
        <v>Validar</v>
      </c>
    </row>
    <row r="351" spans="1:29" x14ac:dyDescent="0.25">
      <c r="A351" s="1">
        <v>432190</v>
      </c>
      <c r="B351" s="1" t="s">
        <v>382</v>
      </c>
      <c r="C351" s="1" t="s">
        <v>57</v>
      </c>
      <c r="D351" s="1">
        <v>3</v>
      </c>
      <c r="E351" s="1">
        <f>COUNTIFS('Contratos assinados '!F:F,'Direcional Expansão'!B351,'Contratos assinados '!J:J, "Assinado por ambos")</f>
        <v>0</v>
      </c>
      <c r="F351" s="1">
        <f>COUNTIFS('Contratos assinados '!F:F,'Direcional Expansão'!B351,'Contratos assinados '!J:J,"Aquisição")</f>
        <v>0</v>
      </c>
      <c r="G351" s="1">
        <f>COUNTIFS('Contratos assinados '!F:F,'Direcional Expansão'!B351,'Contratos assinados '!J:J,"Ampliação")</f>
        <v>0</v>
      </c>
      <c r="H351" s="1">
        <f>COUNTIFS('Contratos assinados '!F:F,'Direcional Expansão'!B351,'Contratos assinados '!J:J,"Assinado por proprietário")</f>
        <v>0</v>
      </c>
      <c r="I351" s="1">
        <f t="shared" si="16"/>
        <v>0</v>
      </c>
      <c r="J351" s="3">
        <f>IF(D351=0, "-", COUNTIFS('Base Lojas'!B:B, A351, 'Base Lojas'!G:G, "&gt;500000")/D351)</f>
        <v>0.33333333333333331</v>
      </c>
      <c r="K351" s="4">
        <v>550723.52333333332</v>
      </c>
      <c r="L351" s="2">
        <v>0.35439710535669439</v>
      </c>
      <c r="M351" s="13">
        <v>4661918.9181500794</v>
      </c>
      <c r="N351" s="2">
        <v>25436</v>
      </c>
      <c r="O351" s="5" t="str">
        <f>_xlfn.XLOOKUP(A351,Cidades!A:A,Cidades!D:D)</f>
        <v>Entre 20k e 30k</v>
      </c>
      <c r="P351" s="5" t="str">
        <f>_xlfn.XLOOKUP(A351,'[1]1° RAIZ'!$A:$A,'[1]1° RAIZ'!$AH:$AH)</f>
        <v>Três Passos</v>
      </c>
      <c r="Q351" s="5" t="str">
        <f>_xlfn.XLOOKUP(A351,'[1]1° RAIZ'!$A:$A,'[1]1° RAIZ'!$AE:$AE)</f>
        <v>Ijuí</v>
      </c>
      <c r="R351" s="2">
        <v>4.5671127166957429E-5</v>
      </c>
      <c r="S351" s="2">
        <v>6.0753050675432796E-3</v>
      </c>
      <c r="T351" s="2">
        <v>8</v>
      </c>
      <c r="U351" s="2">
        <v>0</v>
      </c>
      <c r="V351" s="2">
        <v>43953.314367001301</v>
      </c>
      <c r="W351" s="2">
        <v>3.5412337407335772</v>
      </c>
      <c r="X351" s="2">
        <v>2.199426780381529E-2</v>
      </c>
      <c r="Y351" s="2">
        <v>0.37322314414529262</v>
      </c>
      <c r="Z351" s="2">
        <v>0.71015732458935332</v>
      </c>
      <c r="AA351" s="2">
        <v>0.14416239079295171</v>
      </c>
      <c r="AB351" s="1" t="str">
        <f t="shared" si="15"/>
        <v>Limite de expansão</v>
      </c>
      <c r="AC351" s="74" t="str">
        <f t="shared" si="17"/>
        <v>Oportunidade</v>
      </c>
    </row>
    <row r="352" spans="1:29" x14ac:dyDescent="0.25">
      <c r="A352" s="1">
        <v>430783</v>
      </c>
      <c r="B352" s="1" t="s">
        <v>383</v>
      </c>
      <c r="C352" s="1" t="s">
        <v>57</v>
      </c>
      <c r="D352" s="1">
        <v>0</v>
      </c>
      <c r="E352" s="1">
        <f>COUNTIFS('Contratos assinados '!F:F,'Direcional Expansão'!B352,'Contratos assinados '!J:J, "Assinado por ambos")</f>
        <v>0</v>
      </c>
      <c r="F352" s="1">
        <f>COUNTIFS('Contratos assinados '!F:F,'Direcional Expansão'!B352,'Contratos assinados '!J:J,"Aquisição")</f>
        <v>0</v>
      </c>
      <c r="G352" s="1">
        <f>COUNTIFS('Contratos assinados '!F:F,'Direcional Expansão'!B352,'Contratos assinados '!J:J,"Ampliação")</f>
        <v>0</v>
      </c>
      <c r="H352" s="1">
        <f>COUNTIFS('Contratos assinados '!F:F,'Direcional Expansão'!B352,'Contratos assinados '!J:J,"Assinado por proprietário")</f>
        <v>0</v>
      </c>
      <c r="I352" s="1">
        <f t="shared" si="16"/>
        <v>0</v>
      </c>
      <c r="J352" s="3" t="str">
        <f>IF(D352=0, "-", COUNTIFS('Base Lojas'!B:B, A352, 'Base Lojas'!G:G, "&gt;500000")/D352)</f>
        <v>-</v>
      </c>
      <c r="K352" s="4" t="s">
        <v>35</v>
      </c>
      <c r="L352" s="2">
        <v>0</v>
      </c>
      <c r="M352" s="13">
        <v>456194.4584349792</v>
      </c>
      <c r="N352" s="2">
        <v>2633</v>
      </c>
      <c r="O352" s="5" t="str">
        <f>_xlfn.XLOOKUP(A352,Cidades!A:A,Cidades!D:D)</f>
        <v>Menor que 10k</v>
      </c>
      <c r="P352" s="5" t="str">
        <f>_xlfn.XLOOKUP(A352,'[1]1° RAIZ'!$A:$A,'[1]1° RAIZ'!$AH:$AH)</f>
        <v>Santo Ângelo</v>
      </c>
      <c r="Q352" s="5" t="str">
        <f>_xlfn.XLOOKUP(A352,'[1]1° RAIZ'!$A:$A,'[1]1° RAIZ'!$AE:$AE)</f>
        <v>Ijuí</v>
      </c>
      <c r="R352" s="2">
        <v>-4.6371790619298417E-5</v>
      </c>
      <c r="S352" s="2">
        <v>7.3718701562586197E-4</v>
      </c>
      <c r="T352" s="2">
        <v>1</v>
      </c>
      <c r="U352" s="2">
        <v>0</v>
      </c>
      <c r="V352" s="2">
        <v>169993.030793363</v>
      </c>
      <c r="W352" s="2">
        <v>2.632342282536225</v>
      </c>
      <c r="X352" s="2">
        <v>-0.3196669735918185</v>
      </c>
      <c r="Y352" s="2">
        <v>0.5873296547588982</v>
      </c>
      <c r="Z352" s="2">
        <v>1.709744793203902</v>
      </c>
      <c r="AA352" s="2">
        <v>0.14359048706338121</v>
      </c>
      <c r="AB352" s="1" t="str">
        <f t="shared" si="15"/>
        <v>Mercado insuficiente</v>
      </c>
      <c r="AC352" s="74" t="str">
        <f t="shared" si="17"/>
        <v>Validar</v>
      </c>
    </row>
    <row r="353" spans="1:29" x14ac:dyDescent="0.25">
      <c r="A353" s="1">
        <v>420630</v>
      </c>
      <c r="B353" s="1" t="s">
        <v>384</v>
      </c>
      <c r="C353" s="1" t="s">
        <v>33</v>
      </c>
      <c r="D353" s="1">
        <v>1</v>
      </c>
      <c r="E353" s="1">
        <f>COUNTIFS('Contratos assinados '!F:F,'Direcional Expansão'!B353,'Contratos assinados '!J:J, "Assinado por ambos")</f>
        <v>0</v>
      </c>
      <c r="F353" s="1">
        <f>COUNTIFS('Contratos assinados '!F:F,'Direcional Expansão'!B353,'Contratos assinados '!J:J,"Aquisição")</f>
        <v>0</v>
      </c>
      <c r="G353" s="1">
        <f>COUNTIFS('Contratos assinados '!F:F,'Direcional Expansão'!B353,'Contratos assinados '!J:J,"Ampliação")</f>
        <v>0</v>
      </c>
      <c r="H353" s="1">
        <f>COUNTIFS('Contratos assinados '!F:F,'Direcional Expansão'!B353,'Contratos assinados '!J:J,"Assinado por proprietário")</f>
        <v>0</v>
      </c>
      <c r="I353" s="1">
        <f t="shared" si="16"/>
        <v>0</v>
      </c>
      <c r="J353" s="3">
        <f>IF(D353=0, "-", COUNTIFS('Base Lojas'!B:B, A353, 'Base Lojas'!G:G, "&gt;500000")/D353)</f>
        <v>0</v>
      </c>
      <c r="K353" s="4">
        <v>490916.02</v>
      </c>
      <c r="L353" s="2">
        <v>0.1185047323548222</v>
      </c>
      <c r="M353" s="13">
        <v>4142585.7874613712</v>
      </c>
      <c r="N353" s="2">
        <v>24543</v>
      </c>
      <c r="O353" s="5" t="str">
        <f>_xlfn.XLOOKUP(A353,Cidades!A:A,Cidades!D:D)</f>
        <v>Entre 20k e 30k</v>
      </c>
      <c r="P353" s="5" t="str">
        <f>_xlfn.XLOOKUP(A353,'[1]1° RAIZ'!$A:$A,'[1]1° RAIZ'!$AH:$AH)</f>
        <v>Brusque</v>
      </c>
      <c r="Q353" s="5" t="str">
        <f>_xlfn.XLOOKUP(A353,'[1]1° RAIZ'!$A:$A,'[1]1° RAIZ'!$AE:$AE)</f>
        <v>Blumenau</v>
      </c>
      <c r="R353" s="2">
        <v>2.2266128186837711E-4</v>
      </c>
      <c r="S353" s="2">
        <v>2.253014745710891E-2</v>
      </c>
      <c r="T353" s="2">
        <v>5</v>
      </c>
      <c r="U353" s="2">
        <v>0</v>
      </c>
      <c r="V353" s="2">
        <v>53386.895348185397</v>
      </c>
      <c r="W353" s="2">
        <v>4.3654785554292097</v>
      </c>
      <c r="X353" s="2">
        <v>8.1488445503994075E-2</v>
      </c>
      <c r="Y353" s="2">
        <v>1.003953955485718</v>
      </c>
      <c r="Z353" s="2">
        <v>-0.3388558464613507</v>
      </c>
      <c r="AA353" s="2">
        <v>0.1405276439223854</v>
      </c>
      <c r="AB353" s="1" t="str">
        <f t="shared" si="15"/>
        <v>Limite de expansão</v>
      </c>
      <c r="AC353" s="74" t="str">
        <f t="shared" si="17"/>
        <v>Validar</v>
      </c>
    </row>
    <row r="354" spans="1:29" x14ac:dyDescent="0.25">
      <c r="A354" s="1">
        <v>421960</v>
      </c>
      <c r="B354" s="1" t="s">
        <v>385</v>
      </c>
      <c r="C354" s="1" t="s">
        <v>33</v>
      </c>
      <c r="D354" s="1">
        <v>0</v>
      </c>
      <c r="E354" s="1">
        <f>COUNTIFS('Contratos assinados '!F:F,'Direcional Expansão'!B354,'Contratos assinados '!J:J, "Assinado por ambos")</f>
        <v>0</v>
      </c>
      <c r="F354" s="1">
        <f>COUNTIFS('Contratos assinados '!F:F,'Direcional Expansão'!B354,'Contratos assinados '!J:J,"Aquisição")</f>
        <v>0</v>
      </c>
      <c r="G354" s="1">
        <f>COUNTIFS('Contratos assinados '!F:F,'Direcional Expansão'!B354,'Contratos assinados '!J:J,"Ampliação")</f>
        <v>0</v>
      </c>
      <c r="H354" s="1">
        <f>COUNTIFS('Contratos assinados '!F:F,'Direcional Expansão'!B354,'Contratos assinados '!J:J,"Assinado por proprietário")</f>
        <v>0</v>
      </c>
      <c r="I354" s="1">
        <f t="shared" si="16"/>
        <v>0</v>
      </c>
      <c r="J354" s="3" t="str">
        <f>IF(D354=0, "-", COUNTIFS('Base Lojas'!B:B, A354, 'Base Lojas'!G:G, "&gt;500000")/D354)</f>
        <v>-</v>
      </c>
      <c r="K354" s="4" t="s">
        <v>35</v>
      </c>
      <c r="L354" s="2">
        <v>0</v>
      </c>
      <c r="M354" s="13">
        <v>744918.38869236852</v>
      </c>
      <c r="N354" s="2">
        <v>3653</v>
      </c>
      <c r="O354" s="5" t="str">
        <f>_xlfn.XLOOKUP(A354,Cidades!A:A,Cidades!D:D)</f>
        <v>Menor que 10k</v>
      </c>
      <c r="P354" s="5" t="str">
        <f>_xlfn.XLOOKUP(A354,'[1]1° RAIZ'!$A:$A,'[1]1° RAIZ'!$AH:$AH)</f>
        <v>Xanxerê</v>
      </c>
      <c r="Q354" s="5" t="str">
        <f>_xlfn.XLOOKUP(A354,'[1]1° RAIZ'!$A:$A,'[1]1° RAIZ'!$AE:$AE)</f>
        <v>Chapecó</v>
      </c>
      <c r="R354" s="2">
        <v>-9.6173024024994724E-5</v>
      </c>
      <c r="S354" s="2">
        <v>4.4486657148601338E-4</v>
      </c>
      <c r="T354" s="2">
        <v>1</v>
      </c>
      <c r="U354" s="2">
        <v>0</v>
      </c>
      <c r="V354" s="2">
        <v>66644.019907658498</v>
      </c>
      <c r="W354" s="2">
        <v>5.3487235254313177</v>
      </c>
      <c r="X354" s="2">
        <v>-4.3329878494209953E-3</v>
      </c>
      <c r="Y354" s="2">
        <v>0.8498343873443891</v>
      </c>
      <c r="Z354" s="2">
        <v>0.16045462957305601</v>
      </c>
      <c r="AA354" s="2">
        <v>0.13879720874376131</v>
      </c>
      <c r="AB354" s="1" t="str">
        <f t="shared" si="15"/>
        <v>Mercado insuficiente</v>
      </c>
      <c r="AC354" s="74" t="str">
        <f t="shared" si="17"/>
        <v>Validar</v>
      </c>
    </row>
    <row r="355" spans="1:29" x14ac:dyDescent="0.25">
      <c r="A355" s="1">
        <v>421917</v>
      </c>
      <c r="B355" s="1" t="s">
        <v>386</v>
      </c>
      <c r="C355" s="1" t="s">
        <v>33</v>
      </c>
      <c r="D355" s="1">
        <v>0</v>
      </c>
      <c r="E355" s="1">
        <f>COUNTIFS('Contratos assinados '!F:F,'Direcional Expansão'!B355,'Contratos assinados '!J:J, "Assinado por ambos")</f>
        <v>0</v>
      </c>
      <c r="F355" s="1">
        <f>COUNTIFS('Contratos assinados '!F:F,'Direcional Expansão'!B355,'Contratos assinados '!J:J,"Aquisição")</f>
        <v>0</v>
      </c>
      <c r="G355" s="1">
        <f>COUNTIFS('Contratos assinados '!F:F,'Direcional Expansão'!B355,'Contratos assinados '!J:J,"Ampliação")</f>
        <v>0</v>
      </c>
      <c r="H355" s="1">
        <f>COUNTIFS('Contratos assinados '!F:F,'Direcional Expansão'!B355,'Contratos assinados '!J:J,"Assinado por proprietário")</f>
        <v>0</v>
      </c>
      <c r="I355" s="1">
        <f t="shared" si="16"/>
        <v>0</v>
      </c>
      <c r="J355" s="3" t="str">
        <f>IF(D355=0, "-", COUNTIFS('Base Lojas'!B:B, A355, 'Base Lojas'!G:G, "&gt;500000")/D355)</f>
        <v>-</v>
      </c>
      <c r="K355" s="4" t="s">
        <v>35</v>
      </c>
      <c r="L355" s="2">
        <v>0</v>
      </c>
      <c r="M355" s="13">
        <v>673644.38960510015</v>
      </c>
      <c r="N355" s="2">
        <v>4576</v>
      </c>
      <c r="O355" s="5" t="str">
        <f>_xlfn.XLOOKUP(A355,Cidades!A:A,Cidades!D:D)</f>
        <v>Menor que 10k</v>
      </c>
      <c r="P355" s="5" t="str">
        <f>_xlfn.XLOOKUP(A355,'[1]1° RAIZ'!$A:$A,'[1]1° RAIZ'!$AH:$AH)</f>
        <v>Joaçaba - Herval d'Oeste</v>
      </c>
      <c r="Q355" s="5" t="str">
        <f>_xlfn.XLOOKUP(A355,'[1]1° RAIZ'!$A:$A,'[1]1° RAIZ'!$AE:$AE)</f>
        <v>Chapecó</v>
      </c>
      <c r="R355" s="2">
        <v>-3.5895769526325123E-5</v>
      </c>
      <c r="S355" s="2">
        <v>6.0227831686794353E-3</v>
      </c>
      <c r="T355" s="2">
        <v>3</v>
      </c>
      <c r="U355" s="2">
        <v>0</v>
      </c>
      <c r="V355" s="2">
        <v>132425.550534596</v>
      </c>
      <c r="W355" s="2">
        <v>3.481454576287411</v>
      </c>
      <c r="X355" s="2">
        <v>-0.19449917720231069</v>
      </c>
      <c r="Y355" s="2">
        <v>0.69884581916811894</v>
      </c>
      <c r="Z355" s="2">
        <v>1.058215756260968</v>
      </c>
      <c r="AA355" s="2">
        <v>0.13856764117359641</v>
      </c>
      <c r="AB355" s="1" t="str">
        <f t="shared" si="15"/>
        <v>Mercado insuficiente</v>
      </c>
      <c r="AC355" s="74" t="str">
        <f t="shared" si="17"/>
        <v>Validar</v>
      </c>
    </row>
    <row r="356" spans="1:29" x14ac:dyDescent="0.25">
      <c r="A356" s="1">
        <v>431755</v>
      </c>
      <c r="B356" s="1" t="s">
        <v>387</v>
      </c>
      <c r="C356" s="1" t="s">
        <v>57</v>
      </c>
      <c r="D356" s="1">
        <v>0</v>
      </c>
      <c r="E356" s="1">
        <f>COUNTIFS('Contratos assinados '!F:F,'Direcional Expansão'!B356,'Contratos assinados '!J:J, "Assinado por ambos")</f>
        <v>0</v>
      </c>
      <c r="F356" s="1">
        <f>COUNTIFS('Contratos assinados '!F:F,'Direcional Expansão'!B356,'Contratos assinados '!J:J,"Aquisição")</f>
        <v>0</v>
      </c>
      <c r="G356" s="1">
        <f>COUNTIFS('Contratos assinados '!F:F,'Direcional Expansão'!B356,'Contratos assinados '!J:J,"Ampliação")</f>
        <v>0</v>
      </c>
      <c r="H356" s="1">
        <f>COUNTIFS('Contratos assinados '!F:F,'Direcional Expansão'!B356,'Contratos assinados '!J:J,"Assinado por proprietário")</f>
        <v>0</v>
      </c>
      <c r="I356" s="1">
        <f t="shared" si="16"/>
        <v>0</v>
      </c>
      <c r="J356" s="3" t="str">
        <f>IF(D356=0, "-", COUNTIFS('Base Lojas'!B:B, A356, 'Base Lojas'!G:G, "&gt;500000")/D356)</f>
        <v>-</v>
      </c>
      <c r="K356" s="4" t="s">
        <v>35</v>
      </c>
      <c r="L356" s="2">
        <v>0</v>
      </c>
      <c r="M356" s="13">
        <v>444775.70417316421</v>
      </c>
      <c r="N356" s="2">
        <v>2091</v>
      </c>
      <c r="O356" s="5" t="str">
        <f>_xlfn.XLOOKUP(A356,Cidades!A:A,Cidades!D:D)</f>
        <v>Menor que 10k</v>
      </c>
      <c r="P356" s="5" t="str">
        <f>_xlfn.XLOOKUP(A356,'[1]1° RAIZ'!$A:$A,'[1]1° RAIZ'!$AH:$AH)</f>
        <v>Marau</v>
      </c>
      <c r="Q356" s="5" t="str">
        <f>_xlfn.XLOOKUP(A356,'[1]1° RAIZ'!$A:$A,'[1]1° RAIZ'!$AE:$AE)</f>
        <v>Passo Fundo</v>
      </c>
      <c r="R356" s="2">
        <v>-1.7443237922489811E-5</v>
      </c>
      <c r="S356" s="2">
        <v>4.0913733561032117E-3</v>
      </c>
      <c r="T356" s="2">
        <v>0</v>
      </c>
      <c r="U356" s="2">
        <v>0</v>
      </c>
      <c r="V356" s="2">
        <v>63171.330893636703</v>
      </c>
      <c r="W356" s="2">
        <v>5.420189084779591</v>
      </c>
      <c r="X356" s="2">
        <v>-2.99521071785525E-3</v>
      </c>
      <c r="Y356" s="2">
        <v>1.0053836059765611</v>
      </c>
      <c r="Z356" s="2">
        <v>-5.1843004387955478E-2</v>
      </c>
      <c r="AA356" s="2">
        <v>0.137519932631333</v>
      </c>
      <c r="AB356" s="1" t="str">
        <f t="shared" si="15"/>
        <v>Mercado insuficiente</v>
      </c>
      <c r="AC356" s="74" t="str">
        <f t="shared" si="17"/>
        <v>Validar</v>
      </c>
    </row>
    <row r="357" spans="1:29" x14ac:dyDescent="0.25">
      <c r="A357" s="1">
        <v>430230</v>
      </c>
      <c r="B357" s="1" t="s">
        <v>388</v>
      </c>
      <c r="C357" s="1" t="s">
        <v>57</v>
      </c>
      <c r="D357" s="1">
        <v>1</v>
      </c>
      <c r="E357" s="1">
        <f>COUNTIFS('Contratos assinados '!F:F,'Direcional Expansão'!B357,'Contratos assinados '!J:J, "Assinado por ambos")</f>
        <v>0</v>
      </c>
      <c r="F357" s="1">
        <f>COUNTIFS('Contratos assinados '!F:F,'Direcional Expansão'!B357,'Contratos assinados '!J:J,"Aquisição")</f>
        <v>0</v>
      </c>
      <c r="G357" s="1">
        <f>COUNTIFS('Contratos assinados '!F:F,'Direcional Expansão'!B357,'Contratos assinados '!J:J,"Ampliação")</f>
        <v>0</v>
      </c>
      <c r="H357" s="1">
        <f>COUNTIFS('Contratos assinados '!F:F,'Direcional Expansão'!B357,'Contratos assinados '!J:J,"Assinado por proprietário")</f>
        <v>0</v>
      </c>
      <c r="I357" s="1">
        <f t="shared" si="16"/>
        <v>0</v>
      </c>
      <c r="J357" s="3">
        <f>IF(D357=0, "-", COUNTIFS('Base Lojas'!B:B, A357, 'Base Lojas'!G:G, "&gt;500000")/D357)</f>
        <v>1</v>
      </c>
      <c r="K357" s="4">
        <v>800421.06</v>
      </c>
      <c r="L357" s="2">
        <v>0.48383356888914281</v>
      </c>
      <c r="M357" s="13">
        <v>1654331.3888652369</v>
      </c>
      <c r="N357" s="2">
        <v>11202</v>
      </c>
      <c r="O357" s="5" t="str">
        <f>_xlfn.XLOOKUP(A357,Cidades!A:A,Cidades!D:D)</f>
        <v>Entre 10k e 20k</v>
      </c>
      <c r="P357" s="5" t="str">
        <f>_xlfn.XLOOKUP(A357,'[1]1° RAIZ'!$A:$A,'[1]1° RAIZ'!$AH:$AH)</f>
        <v>Vacaria</v>
      </c>
      <c r="Q357" s="5" t="str">
        <f>_xlfn.XLOOKUP(A357,'[1]1° RAIZ'!$A:$A,'[1]1° RAIZ'!$AE:$AE)</f>
        <v>Caxias do Sul</v>
      </c>
      <c r="R357" s="2">
        <v>-2.3904037174746761E-5</v>
      </c>
      <c r="S357" s="2">
        <v>1.8307635852756741E-3</v>
      </c>
      <c r="T357" s="2">
        <v>3</v>
      </c>
      <c r="U357" s="2">
        <v>0</v>
      </c>
      <c r="V357" s="2">
        <v>60410.813586304997</v>
      </c>
      <c r="W357" s="2">
        <v>2.8519087655409678</v>
      </c>
      <c r="X357" s="2">
        <v>-0.17730597671464809</v>
      </c>
      <c r="Y357" s="2">
        <v>0.25024518309025279</v>
      </c>
      <c r="Z357" s="2">
        <v>1.5383715590083571</v>
      </c>
      <c r="AA357" s="2">
        <v>0.13613492241359609</v>
      </c>
      <c r="AB357" s="1" t="str">
        <f t="shared" si="15"/>
        <v>Mercado insuficiente</v>
      </c>
      <c r="AC357" s="74" t="str">
        <f t="shared" si="17"/>
        <v>Validar</v>
      </c>
    </row>
    <row r="358" spans="1:29" x14ac:dyDescent="0.25">
      <c r="A358" s="1">
        <v>412085</v>
      </c>
      <c r="B358" s="1" t="s">
        <v>389</v>
      </c>
      <c r="C358" s="1" t="s">
        <v>31</v>
      </c>
      <c r="D358" s="1">
        <v>0</v>
      </c>
      <c r="E358" s="1">
        <f>COUNTIFS('Contratos assinados '!F:F,'Direcional Expansão'!B358,'Contratos assinados '!J:J, "Assinado por ambos")</f>
        <v>0</v>
      </c>
      <c r="F358" s="1">
        <f>COUNTIFS('Contratos assinados '!F:F,'Direcional Expansão'!B358,'Contratos assinados '!J:J,"Aquisição")</f>
        <v>0</v>
      </c>
      <c r="G358" s="1">
        <f>COUNTIFS('Contratos assinados '!F:F,'Direcional Expansão'!B358,'Contratos assinados '!J:J,"Ampliação")</f>
        <v>0</v>
      </c>
      <c r="H358" s="1">
        <f>COUNTIFS('Contratos assinados '!F:F,'Direcional Expansão'!B358,'Contratos assinados '!J:J,"Assinado por proprietário")</f>
        <v>0</v>
      </c>
      <c r="I358" s="1">
        <f t="shared" si="16"/>
        <v>0</v>
      </c>
      <c r="J358" s="3" t="str">
        <f>IF(D358=0, "-", COUNTIFS('Base Lojas'!B:B, A358, 'Base Lojas'!G:G, "&gt;500000")/D358)</f>
        <v>-</v>
      </c>
      <c r="K358" s="4" t="s">
        <v>35</v>
      </c>
      <c r="L358" s="2">
        <v>0</v>
      </c>
      <c r="M358" s="13">
        <v>871302.94028332154</v>
      </c>
      <c r="N358" s="2">
        <v>4480</v>
      </c>
      <c r="O358" s="5" t="str">
        <f>_xlfn.XLOOKUP(A358,Cidades!A:A,Cidades!D:D)</f>
        <v>Menor que 10k</v>
      </c>
      <c r="P358" s="5" t="str">
        <f>_xlfn.XLOOKUP(A358,'[1]1° RAIZ'!$A:$A,'[1]1° RAIZ'!$AH:$AH)</f>
        <v>Marechal Cândido Rondon</v>
      </c>
      <c r="Q358" s="5" t="str">
        <f>_xlfn.XLOOKUP(A358,'[1]1° RAIZ'!$A:$A,'[1]1° RAIZ'!$AE:$AE)</f>
        <v>Cascavel</v>
      </c>
      <c r="R358" s="2">
        <v>1.2661790312366909E-4</v>
      </c>
      <c r="S358" s="2">
        <v>1.730975890054642E-2</v>
      </c>
      <c r="T358" s="2">
        <v>2</v>
      </c>
      <c r="U358" s="2">
        <v>0</v>
      </c>
      <c r="V358" s="2">
        <v>61127.455373627898</v>
      </c>
      <c r="W358" s="2">
        <v>5.2006995299498149</v>
      </c>
      <c r="X358" s="2">
        <v>2.0541823422016121E-2</v>
      </c>
      <c r="Y358" s="2">
        <v>1.2001203859918781</v>
      </c>
      <c r="Z358" s="2">
        <v>-0.42089431776319342</v>
      </c>
      <c r="AA358" s="2">
        <v>0.1334419507273909</v>
      </c>
      <c r="AB358" s="1" t="str">
        <f t="shared" si="15"/>
        <v>Mercado insuficiente</v>
      </c>
      <c r="AC358" s="74" t="str">
        <f t="shared" si="17"/>
        <v>Validar</v>
      </c>
    </row>
    <row r="359" spans="1:29" x14ac:dyDescent="0.25">
      <c r="A359" s="1">
        <v>410753</v>
      </c>
      <c r="B359" s="1" t="s">
        <v>390</v>
      </c>
      <c r="C359" s="1" t="s">
        <v>31</v>
      </c>
      <c r="D359" s="1">
        <v>0</v>
      </c>
      <c r="E359" s="1">
        <f>COUNTIFS('Contratos assinados '!F:F,'Direcional Expansão'!B359,'Contratos assinados '!J:J, "Assinado por ambos")</f>
        <v>0</v>
      </c>
      <c r="F359" s="1">
        <f>COUNTIFS('Contratos assinados '!F:F,'Direcional Expansão'!B359,'Contratos assinados '!J:J,"Aquisição")</f>
        <v>0</v>
      </c>
      <c r="G359" s="1">
        <f>COUNTIFS('Contratos assinados '!F:F,'Direcional Expansão'!B359,'Contratos assinados '!J:J,"Ampliação")</f>
        <v>0</v>
      </c>
      <c r="H359" s="1">
        <f>COUNTIFS('Contratos assinados '!F:F,'Direcional Expansão'!B359,'Contratos assinados '!J:J,"Assinado por proprietário")</f>
        <v>0</v>
      </c>
      <c r="I359" s="1">
        <f t="shared" si="16"/>
        <v>0</v>
      </c>
      <c r="J359" s="3" t="str">
        <f>IF(D359=0, "-", COUNTIFS('Base Lojas'!B:B, A359, 'Base Lojas'!G:G, "&gt;500000")/D359)</f>
        <v>-</v>
      </c>
      <c r="K359" s="4" t="s">
        <v>35</v>
      </c>
      <c r="L359" s="2">
        <v>0</v>
      </c>
      <c r="M359" s="13">
        <v>729538.24385051313</v>
      </c>
      <c r="N359" s="2">
        <v>4575</v>
      </c>
      <c r="O359" s="5" t="str">
        <f>_xlfn.XLOOKUP(A359,Cidades!A:A,Cidades!D:D)</f>
        <v>Menor que 10k</v>
      </c>
      <c r="P359" s="5" t="str">
        <f>_xlfn.XLOOKUP(A359,'[1]1° RAIZ'!$A:$A,'[1]1° RAIZ'!$AH:$AH)</f>
        <v>Marechal Cândido Rondon</v>
      </c>
      <c r="Q359" s="5" t="str">
        <f>_xlfn.XLOOKUP(A359,'[1]1° RAIZ'!$A:$A,'[1]1° RAIZ'!$AE:$AE)</f>
        <v>Cascavel</v>
      </c>
      <c r="R359" s="2">
        <v>1.191698435137423E-4</v>
      </c>
      <c r="S359" s="2">
        <v>1.617399821161758E-2</v>
      </c>
      <c r="T359" s="2">
        <v>2</v>
      </c>
      <c r="U359" s="2">
        <v>0</v>
      </c>
      <c r="V359" s="2">
        <v>74047.8851750553</v>
      </c>
      <c r="W359" s="2">
        <v>4.864742026956554</v>
      </c>
      <c r="X359" s="2">
        <v>-2.138395264247351E-2</v>
      </c>
      <c r="Y359" s="2">
        <v>1.138493427698045</v>
      </c>
      <c r="Z359" s="2">
        <v>-0.1960793520037041</v>
      </c>
      <c r="AA359" s="2">
        <v>0.13238173590037541</v>
      </c>
      <c r="AB359" s="1" t="str">
        <f t="shared" si="15"/>
        <v>Mercado insuficiente</v>
      </c>
      <c r="AC359" s="74" t="str">
        <f t="shared" si="17"/>
        <v>Validar</v>
      </c>
    </row>
    <row r="360" spans="1:29" x14ac:dyDescent="0.25">
      <c r="A360" s="1">
        <v>432166</v>
      </c>
      <c r="B360" s="1" t="s">
        <v>391</v>
      </c>
      <c r="C360" s="1" t="s">
        <v>57</v>
      </c>
      <c r="D360" s="1">
        <v>1</v>
      </c>
      <c r="E360" s="1">
        <f>COUNTIFS('Contratos assinados '!F:F,'Direcional Expansão'!B360,'Contratos assinados '!J:J, "Assinado por ambos")</f>
        <v>0</v>
      </c>
      <c r="F360" s="1">
        <f>COUNTIFS('Contratos assinados '!F:F,'Direcional Expansão'!B360,'Contratos assinados '!J:J,"Aquisição")</f>
        <v>0</v>
      </c>
      <c r="G360" s="1">
        <f>COUNTIFS('Contratos assinados '!F:F,'Direcional Expansão'!B360,'Contratos assinados '!J:J,"Ampliação")</f>
        <v>0</v>
      </c>
      <c r="H360" s="1">
        <f>COUNTIFS('Contratos assinados '!F:F,'Direcional Expansão'!B360,'Contratos assinados '!J:J,"Assinado por proprietário")</f>
        <v>0</v>
      </c>
      <c r="I360" s="1">
        <f t="shared" si="16"/>
        <v>0</v>
      </c>
      <c r="J360" s="3">
        <f>IF(D360=0, "-", COUNTIFS('Base Lojas'!B:B, A360, 'Base Lojas'!G:G, "&gt;500000")/D360)</f>
        <v>1</v>
      </c>
      <c r="K360" s="4">
        <v>1036808.59</v>
      </c>
      <c r="L360" s="2">
        <v>0.50929804780462196</v>
      </c>
      <c r="M360" s="13">
        <v>2035759.9925412289</v>
      </c>
      <c r="N360" s="2">
        <v>10962</v>
      </c>
      <c r="O360" s="5" t="str">
        <f>_xlfn.XLOOKUP(A360,Cidades!A:A,Cidades!D:D)</f>
        <v>Entre 10k e 20k</v>
      </c>
      <c r="P360" s="5" t="str">
        <f>_xlfn.XLOOKUP(A360,'[1]1° RAIZ'!$A:$A,'[1]1° RAIZ'!$AH:$AH)</f>
        <v>Torres</v>
      </c>
      <c r="Q360" s="5" t="str">
        <f>_xlfn.XLOOKUP(A360,'[1]1° RAIZ'!$A:$A,'[1]1° RAIZ'!$AE:$AE)</f>
        <v>Porto Alegre</v>
      </c>
      <c r="R360" s="2">
        <v>5.2623197771399789E-5</v>
      </c>
      <c r="S360" s="2">
        <v>1.022305909316557E-2</v>
      </c>
      <c r="T360" s="2">
        <v>7</v>
      </c>
      <c r="U360" s="2">
        <v>0</v>
      </c>
      <c r="V360" s="2">
        <v>30919.402961941902</v>
      </c>
      <c r="W360" s="2">
        <v>3.2577667344142949</v>
      </c>
      <c r="X360" s="2">
        <v>-8.0973504259406928E-2</v>
      </c>
      <c r="Y360" s="2">
        <v>0.37358937274136622</v>
      </c>
      <c r="Z360" s="2">
        <v>0.96631045742860078</v>
      </c>
      <c r="AA360" s="2">
        <v>0.1296065481950896</v>
      </c>
      <c r="AB360" s="1" t="str">
        <f t="shared" si="15"/>
        <v>Limite de expansão</v>
      </c>
      <c r="AC360" s="74" t="str">
        <f t="shared" si="17"/>
        <v>Validar</v>
      </c>
    </row>
    <row r="361" spans="1:29" x14ac:dyDescent="0.25">
      <c r="A361" s="1">
        <v>430660</v>
      </c>
      <c r="B361" s="1" t="s">
        <v>392</v>
      </c>
      <c r="C361" s="1" t="s">
        <v>57</v>
      </c>
      <c r="D361" s="1">
        <v>2</v>
      </c>
      <c r="E361" s="1">
        <f>COUNTIFS('Contratos assinados '!F:F,'Direcional Expansão'!B361,'Contratos assinados '!J:J, "Assinado por ambos")</f>
        <v>0</v>
      </c>
      <c r="F361" s="1">
        <f>COUNTIFS('Contratos assinados '!F:F,'Direcional Expansão'!B361,'Contratos assinados '!J:J,"Aquisição")</f>
        <v>0</v>
      </c>
      <c r="G361" s="1">
        <f>COUNTIFS('Contratos assinados '!F:F,'Direcional Expansão'!B361,'Contratos assinados '!J:J,"Ampliação")</f>
        <v>0</v>
      </c>
      <c r="H361" s="1">
        <f>COUNTIFS('Contratos assinados '!F:F,'Direcional Expansão'!B361,'Contratos assinados '!J:J,"Assinado por proprietário")</f>
        <v>0</v>
      </c>
      <c r="I361" s="1">
        <f t="shared" si="16"/>
        <v>0</v>
      </c>
      <c r="J361" s="3">
        <f>IF(D361=0, "-", COUNTIFS('Base Lojas'!B:B, A361, 'Base Lojas'!G:G, "&gt;500000")/D361)</f>
        <v>1</v>
      </c>
      <c r="K361" s="4">
        <v>884511.07499999995</v>
      </c>
      <c r="L361" s="2">
        <v>0.29577091257058352</v>
      </c>
      <c r="M361" s="13">
        <v>5981055.1843154486</v>
      </c>
      <c r="N361" s="2">
        <v>36981</v>
      </c>
      <c r="O361" s="5" t="str">
        <f>_xlfn.XLOOKUP(A361,Cidades!A:A,Cidades!D:D)</f>
        <v>Entre 30k e 50k</v>
      </c>
      <c r="P361" s="5" t="str">
        <f>_xlfn.XLOOKUP(A361,'[1]1° RAIZ'!$A:$A,'[1]1° RAIZ'!$AH:$AH)</f>
        <v>Bagé</v>
      </c>
      <c r="Q361" s="5" t="str">
        <f>_xlfn.XLOOKUP(A361,'[1]1° RAIZ'!$A:$A,'[1]1° RAIZ'!$AE:$AE)</f>
        <v>Pelotas</v>
      </c>
      <c r="R361" s="2">
        <v>-3.9154844129446482E-5</v>
      </c>
      <c r="S361" s="2">
        <v>-1.7005589231156029E-4</v>
      </c>
      <c r="T361" s="2">
        <v>4</v>
      </c>
      <c r="U361" s="2">
        <v>0</v>
      </c>
      <c r="V361" s="2">
        <v>65009.066275105099</v>
      </c>
      <c r="W361" s="2">
        <v>3.1504537567252759</v>
      </c>
      <c r="X361" s="2">
        <v>-2.0000935899119471E-2</v>
      </c>
      <c r="Y361" s="2">
        <v>0.1228087153072782</v>
      </c>
      <c r="Z361" s="2">
        <v>1.0393100032851961</v>
      </c>
      <c r="AA361" s="2">
        <v>0.12781024808298719</v>
      </c>
      <c r="AB361" s="1" t="str">
        <f t="shared" si="15"/>
        <v>Limite de expansão</v>
      </c>
      <c r="AC361" s="74" t="str">
        <f t="shared" si="17"/>
        <v>Validar</v>
      </c>
    </row>
    <row r="362" spans="1:29" x14ac:dyDescent="0.25">
      <c r="A362" s="1">
        <v>431580</v>
      </c>
      <c r="B362" s="1" t="s">
        <v>393</v>
      </c>
      <c r="C362" s="1" t="s">
        <v>57</v>
      </c>
      <c r="D362" s="1">
        <v>1</v>
      </c>
      <c r="E362" s="1">
        <f>COUNTIFS('Contratos assinados '!F:F,'Direcional Expansão'!B362,'Contratos assinados '!J:J, "Assinado por ambos")</f>
        <v>0</v>
      </c>
      <c r="F362" s="1">
        <f>COUNTIFS('Contratos assinados '!F:F,'Direcional Expansão'!B362,'Contratos assinados '!J:J,"Aquisição")</f>
        <v>0</v>
      </c>
      <c r="G362" s="1">
        <f>COUNTIFS('Contratos assinados '!F:F,'Direcional Expansão'!B362,'Contratos assinados '!J:J,"Ampliação")</f>
        <v>0</v>
      </c>
      <c r="H362" s="1">
        <f>COUNTIFS('Contratos assinados '!F:F,'Direcional Expansão'!B362,'Contratos assinados '!J:J,"Assinado por proprietário")</f>
        <v>0</v>
      </c>
      <c r="I362" s="1">
        <f t="shared" si="16"/>
        <v>0</v>
      </c>
      <c r="J362" s="3">
        <f>IF(D362=0, "-", COUNTIFS('Base Lojas'!B:B, A362, 'Base Lojas'!G:G, "&gt;500000")/D362)</f>
        <v>0</v>
      </c>
      <c r="K362" s="4">
        <v>472839.18</v>
      </c>
      <c r="L362" s="2">
        <v>0.24422573544006509</v>
      </c>
      <c r="M362" s="13">
        <v>1936074.341829706</v>
      </c>
      <c r="N362" s="2">
        <v>10418</v>
      </c>
      <c r="O362" s="5" t="str">
        <f>_xlfn.XLOOKUP(A362,Cidades!A:A,Cidades!D:D)</f>
        <v>Entre 10k e 20k</v>
      </c>
      <c r="P362" s="5" t="str">
        <f>_xlfn.XLOOKUP(A362,'[1]1° RAIZ'!$A:$A,'[1]1° RAIZ'!$AH:$AH)</f>
        <v>Encantado</v>
      </c>
      <c r="Q362" s="5" t="str">
        <f>_xlfn.XLOOKUP(A362,'[1]1° RAIZ'!$A:$A,'[1]1° RAIZ'!$AE:$AE)</f>
        <v>Santa Cruz do Sul - Lajeado</v>
      </c>
      <c r="R362" s="2">
        <v>9.7386753010741955E-6</v>
      </c>
      <c r="S362" s="2">
        <v>4.6365762770419483E-3</v>
      </c>
      <c r="T362" s="2">
        <v>2</v>
      </c>
      <c r="U362" s="2">
        <v>0</v>
      </c>
      <c r="V362" s="2">
        <v>60871.043282913801</v>
      </c>
      <c r="W362" s="2">
        <v>3.9140584956044342</v>
      </c>
      <c r="X362" s="2">
        <v>-8.4898995955174472E-2</v>
      </c>
      <c r="Y362" s="2">
        <v>0.56219607040373398</v>
      </c>
      <c r="Z362" s="2">
        <v>0.67473084727713339</v>
      </c>
      <c r="AA362" s="2">
        <v>0.12179491247812251</v>
      </c>
      <c r="AB362" s="1" t="str">
        <f t="shared" si="15"/>
        <v>Mercado insuficiente</v>
      </c>
      <c r="AC362" s="74" t="str">
        <f t="shared" si="17"/>
        <v>Validar</v>
      </c>
    </row>
    <row r="363" spans="1:29" x14ac:dyDescent="0.25">
      <c r="A363" s="1">
        <v>431840</v>
      </c>
      <c r="B363" s="1" t="s">
        <v>394</v>
      </c>
      <c r="C363" s="1" t="s">
        <v>57</v>
      </c>
      <c r="D363" s="1">
        <v>2</v>
      </c>
      <c r="E363" s="1">
        <f>COUNTIFS('Contratos assinados '!F:F,'Direcional Expansão'!B363,'Contratos assinados '!J:J, "Assinado por ambos")</f>
        <v>0</v>
      </c>
      <c r="F363" s="1">
        <f>COUNTIFS('Contratos assinados '!F:F,'Direcional Expansão'!B363,'Contratos assinados '!J:J,"Aquisição")</f>
        <v>0</v>
      </c>
      <c r="G363" s="1">
        <f>COUNTIFS('Contratos assinados '!F:F,'Direcional Expansão'!B363,'Contratos assinados '!J:J,"Ampliação")</f>
        <v>0</v>
      </c>
      <c r="H363" s="1">
        <f>COUNTIFS('Contratos assinados '!F:F,'Direcional Expansão'!B363,'Contratos assinados '!J:J,"Assinado por proprietário")</f>
        <v>0</v>
      </c>
      <c r="I363" s="1">
        <f t="shared" si="16"/>
        <v>0</v>
      </c>
      <c r="J363" s="3">
        <f>IF(D363=0, "-", COUNTIFS('Base Lojas'!B:B, A363, 'Base Lojas'!G:G, "&gt;500000")/D363)</f>
        <v>1</v>
      </c>
      <c r="K363" s="4">
        <v>652088.8600000001</v>
      </c>
      <c r="L363" s="2">
        <v>0.38086927276152388</v>
      </c>
      <c r="M363" s="13">
        <v>3424213.538004661</v>
      </c>
      <c r="N363" s="2">
        <v>21028</v>
      </c>
      <c r="O363" s="5" t="str">
        <f>_xlfn.XLOOKUP(A363,Cidades!A:A,Cidades!D:D)</f>
        <v>Entre 20k e 30k</v>
      </c>
      <c r="P363" s="5" t="str">
        <f>_xlfn.XLOOKUP(A363,'[1]1° RAIZ'!$A:$A,'[1]1° RAIZ'!$AH:$AH)</f>
        <v>Charqueadas - Triunfo - São Jerônimo</v>
      </c>
      <c r="Q363" s="5" t="str">
        <f>_xlfn.XLOOKUP(A363,'[1]1° RAIZ'!$A:$A,'[1]1° RAIZ'!$AE:$AE)</f>
        <v>Porto Alegre</v>
      </c>
      <c r="R363" s="2">
        <v>-3.9595410647805808E-5</v>
      </c>
      <c r="S363" s="2">
        <v>1.3052072880679331E-3</v>
      </c>
      <c r="T363" s="2">
        <v>6</v>
      </c>
      <c r="U363" s="2">
        <v>0</v>
      </c>
      <c r="V363" s="2">
        <v>35072.282703939098</v>
      </c>
      <c r="W363" s="2">
        <v>3.675646413757339</v>
      </c>
      <c r="X363" s="2">
        <v>-1.910408384330271E-2</v>
      </c>
      <c r="Y363" s="2">
        <v>0.23156401499058771</v>
      </c>
      <c r="Z363" s="2">
        <v>0.82944671672794701</v>
      </c>
      <c r="AA363" s="2">
        <v>0.1198876252942553</v>
      </c>
      <c r="AB363" s="1" t="str">
        <f t="shared" si="15"/>
        <v>Limite de expansão</v>
      </c>
      <c r="AC363" s="74" t="str">
        <f t="shared" si="17"/>
        <v>Validar</v>
      </c>
    </row>
    <row r="364" spans="1:29" x14ac:dyDescent="0.25">
      <c r="A364" s="1">
        <v>431820</v>
      </c>
      <c r="B364" s="1" t="s">
        <v>395</v>
      </c>
      <c r="C364" s="1" t="s">
        <v>57</v>
      </c>
      <c r="D364" s="1">
        <v>3</v>
      </c>
      <c r="E364" s="1">
        <f>COUNTIFS('Contratos assinados '!F:F,'Direcional Expansão'!B364,'Contratos assinados '!J:J, "Assinado por ambos")</f>
        <v>0</v>
      </c>
      <c r="F364" s="1">
        <f>COUNTIFS('Contratos assinados '!F:F,'Direcional Expansão'!B364,'Contratos assinados '!J:J,"Aquisição")</f>
        <v>0</v>
      </c>
      <c r="G364" s="1">
        <f>COUNTIFS('Contratos assinados '!F:F,'Direcional Expansão'!B364,'Contratos assinados '!J:J,"Ampliação")</f>
        <v>1</v>
      </c>
      <c r="H364" s="1">
        <f>COUNTIFS('Contratos assinados '!F:F,'Direcional Expansão'!B364,'Contratos assinados '!J:J,"Assinado por proprietário")</f>
        <v>0</v>
      </c>
      <c r="I364" s="1">
        <f t="shared" si="16"/>
        <v>1</v>
      </c>
      <c r="J364" s="3">
        <f>IF(D364=0, "-", COUNTIFS('Base Lojas'!B:B, A364, 'Base Lojas'!G:G, "&gt;500000")/D364)</f>
        <v>0.33333333333333331</v>
      </c>
      <c r="K364" s="4">
        <v>502254.38666666666</v>
      </c>
      <c r="L364" s="2">
        <v>0.41514825645056957</v>
      </c>
      <c r="M364" s="13">
        <v>3629457.998649708</v>
      </c>
      <c r="N364" s="2">
        <v>21893</v>
      </c>
      <c r="O364" s="5" t="str">
        <f>_xlfn.XLOOKUP(A364,Cidades!A:A,Cidades!D:D)</f>
        <v>Entre 20k e 30k</v>
      </c>
      <c r="P364" s="5" t="str">
        <f>_xlfn.XLOOKUP(A364,'[1]1° RAIZ'!$A:$A,'[1]1° RAIZ'!$AH:$AH)</f>
        <v>Caxias do Sul</v>
      </c>
      <c r="Q364" s="5" t="str">
        <f>_xlfn.XLOOKUP(A364,'[1]1° RAIZ'!$A:$A,'[1]1° RAIZ'!$AE:$AE)</f>
        <v>Caxias do Sul</v>
      </c>
      <c r="R364" s="2">
        <v>4.9191940499386802E-5</v>
      </c>
      <c r="S364" s="2">
        <v>8.8297449270711148E-3</v>
      </c>
      <c r="T364" s="2">
        <v>6</v>
      </c>
      <c r="U364" s="2">
        <v>0</v>
      </c>
      <c r="V364" s="2">
        <v>51596.836389940603</v>
      </c>
      <c r="W364" s="2">
        <v>2.9509263058745852</v>
      </c>
      <c r="X364" s="2">
        <v>-8.0984614941532029E-2</v>
      </c>
      <c r="Y364" s="2">
        <v>0.27304509552832301</v>
      </c>
      <c r="Z364" s="2">
        <v>1.0015617633428699</v>
      </c>
      <c r="AA364" s="2">
        <v>0.1191539657094369</v>
      </c>
      <c r="AB364" s="1" t="str">
        <f t="shared" si="15"/>
        <v>Limite de expansão</v>
      </c>
      <c r="AC364" s="74" t="str">
        <f t="shared" si="17"/>
        <v>Validar</v>
      </c>
    </row>
    <row r="365" spans="1:29" x14ac:dyDescent="0.25">
      <c r="A365" s="1">
        <v>420670</v>
      </c>
      <c r="B365" s="1" t="s">
        <v>396</v>
      </c>
      <c r="C365" s="1" t="s">
        <v>33</v>
      </c>
      <c r="D365" s="1">
        <v>3</v>
      </c>
      <c r="E365" s="1">
        <f>COUNTIFS('Contratos assinados '!F:F,'Direcional Expansão'!B365,'Contratos assinados '!J:J, "Assinado por ambos")</f>
        <v>0</v>
      </c>
      <c r="F365" s="1">
        <f>COUNTIFS('Contratos assinados '!F:F,'Direcional Expansão'!B365,'Contratos assinados '!J:J,"Aquisição")</f>
        <v>0</v>
      </c>
      <c r="G365" s="1">
        <f>COUNTIFS('Contratos assinados '!F:F,'Direcional Expansão'!B365,'Contratos assinados '!J:J,"Ampliação")</f>
        <v>0</v>
      </c>
      <c r="H365" s="1">
        <f>COUNTIFS('Contratos assinados '!F:F,'Direcional Expansão'!B365,'Contratos assinados '!J:J,"Assinado por proprietário")</f>
        <v>0</v>
      </c>
      <c r="I365" s="1">
        <f t="shared" si="16"/>
        <v>0</v>
      </c>
      <c r="J365" s="3">
        <f>IF(D365=0, "-", COUNTIFS('Base Lojas'!B:B, A365, 'Base Lojas'!G:G, "&gt;500000")/D365)</f>
        <v>0</v>
      </c>
      <c r="K365" s="4">
        <v>432765.74666666664</v>
      </c>
      <c r="L365" s="2">
        <v>0.35027036333460793</v>
      </c>
      <c r="M365" s="13">
        <v>3706557.4935889072</v>
      </c>
      <c r="N365" s="2">
        <v>21724</v>
      </c>
      <c r="O365" s="5" t="str">
        <f>_xlfn.XLOOKUP(A365,Cidades!A:A,Cidades!D:D)</f>
        <v>Entre 20k e 30k</v>
      </c>
      <c r="P365" s="5" t="str">
        <f>_xlfn.XLOOKUP(A365,'[1]1° RAIZ'!$A:$A,'[1]1° RAIZ'!$AH:$AH)</f>
        <v>Joaçaba - Herval d'Oeste</v>
      </c>
      <c r="Q365" s="5" t="str">
        <f>_xlfn.XLOOKUP(A365,'[1]1° RAIZ'!$A:$A,'[1]1° RAIZ'!$AE:$AE)</f>
        <v>Chapecó</v>
      </c>
      <c r="R365" s="2">
        <v>1.7600906037804621E-5</v>
      </c>
      <c r="S365" s="2">
        <v>7.9842999165704587E-3</v>
      </c>
      <c r="T365" s="2">
        <v>5</v>
      </c>
      <c r="U365" s="2">
        <v>0</v>
      </c>
      <c r="V365" s="2">
        <v>31663.376057109599</v>
      </c>
      <c r="W365" s="2">
        <v>3.8376927666596252</v>
      </c>
      <c r="X365" s="2">
        <v>2.990569453910174E-3</v>
      </c>
      <c r="Y365" s="2">
        <v>0.38682663764860448</v>
      </c>
      <c r="Z365" s="2">
        <v>0.52992155527015561</v>
      </c>
      <c r="AA365" s="2">
        <v>0.11745083193207551</v>
      </c>
      <c r="AB365" s="1" t="str">
        <f t="shared" si="15"/>
        <v>Limite de expansão</v>
      </c>
      <c r="AC365" s="74" t="str">
        <f t="shared" si="17"/>
        <v>Validar</v>
      </c>
    </row>
    <row r="366" spans="1:29" x14ac:dyDescent="0.25">
      <c r="A366" s="1">
        <v>430676</v>
      </c>
      <c r="B366" s="1" t="s">
        <v>397</v>
      </c>
      <c r="C366" s="1" t="s">
        <v>57</v>
      </c>
      <c r="D366" s="1">
        <v>3</v>
      </c>
      <c r="E366" s="1">
        <f>COUNTIFS('Contratos assinados '!F:F,'Direcional Expansão'!B366,'Contratos assinados '!J:J, "Assinado por ambos")</f>
        <v>0</v>
      </c>
      <c r="F366" s="1">
        <f>COUNTIFS('Contratos assinados '!F:F,'Direcional Expansão'!B366,'Contratos assinados '!J:J,"Aquisição")</f>
        <v>0</v>
      </c>
      <c r="G366" s="1">
        <f>COUNTIFS('Contratos assinados '!F:F,'Direcional Expansão'!B366,'Contratos assinados '!J:J,"Ampliação")</f>
        <v>0</v>
      </c>
      <c r="H366" s="1">
        <f>COUNTIFS('Contratos assinados '!F:F,'Direcional Expansão'!B366,'Contratos assinados '!J:J,"Assinado por proprietário")</f>
        <v>0</v>
      </c>
      <c r="I366" s="1">
        <f t="shared" si="16"/>
        <v>0</v>
      </c>
      <c r="J366" s="3">
        <f>IF(D366=0, "-", COUNTIFS('Base Lojas'!B:B, A366, 'Base Lojas'!G:G, "&gt;500000")/D366)</f>
        <v>0.33333333333333331</v>
      </c>
      <c r="K366" s="4">
        <v>468650.88666666666</v>
      </c>
      <c r="L366" s="2">
        <v>0.20613271129819821</v>
      </c>
      <c r="M366" s="13">
        <v>6820618.8680364462</v>
      </c>
      <c r="N366" s="2">
        <v>39559</v>
      </c>
      <c r="O366" s="5" t="str">
        <f>_xlfn.XLOOKUP(A366,Cidades!A:A,Cidades!D:D)</f>
        <v>Entre 30k e 50k</v>
      </c>
      <c r="P366" s="5" t="str">
        <f>_xlfn.XLOOKUP(A366,'[1]1° RAIZ'!$A:$A,'[1]1° RAIZ'!$AH:$AH)</f>
        <v>Porto Alegre</v>
      </c>
      <c r="Q366" s="5" t="str">
        <f>_xlfn.XLOOKUP(A366,'[1]1° RAIZ'!$A:$A,'[1]1° RAIZ'!$AE:$AE)</f>
        <v>Porto Alegre</v>
      </c>
      <c r="R366" s="2">
        <v>1.095402121703537E-4</v>
      </c>
      <c r="S366" s="2">
        <v>1.4524677199509339E-2</v>
      </c>
      <c r="T366" s="2">
        <v>8</v>
      </c>
      <c r="U366" s="2">
        <v>0</v>
      </c>
      <c r="V366" s="2">
        <v>57844.116177342599</v>
      </c>
      <c r="W366" s="2">
        <v>3.387620861111786</v>
      </c>
      <c r="X366" s="2">
        <v>6.8358925720448535E-2</v>
      </c>
      <c r="Y366" s="2">
        <v>0.39669494258748028</v>
      </c>
      <c r="Z366" s="2">
        <v>0.27327574444917407</v>
      </c>
      <c r="AA366" s="2">
        <v>0.11741074831084319</v>
      </c>
      <c r="AB366" s="1" t="str">
        <f t="shared" si="15"/>
        <v>Limite de expansão</v>
      </c>
      <c r="AC366" s="74" t="str">
        <f t="shared" si="17"/>
        <v>Validar</v>
      </c>
    </row>
    <row r="367" spans="1:29" x14ac:dyDescent="0.25">
      <c r="A367" s="1">
        <v>431790</v>
      </c>
      <c r="B367" s="1" t="s">
        <v>398</v>
      </c>
      <c r="C367" s="1" t="s">
        <v>57</v>
      </c>
      <c r="D367" s="1">
        <v>1</v>
      </c>
      <c r="E367" s="1">
        <f>COUNTIFS('Contratos assinados '!F:F,'Direcional Expansão'!B367,'Contratos assinados '!J:J, "Assinado por ambos")</f>
        <v>0</v>
      </c>
      <c r="F367" s="1">
        <f>COUNTIFS('Contratos assinados '!F:F,'Direcional Expansão'!B367,'Contratos assinados '!J:J,"Aquisição")</f>
        <v>0</v>
      </c>
      <c r="G367" s="1">
        <f>COUNTIFS('Contratos assinados '!F:F,'Direcional Expansão'!B367,'Contratos assinados '!J:J,"Ampliação")</f>
        <v>0</v>
      </c>
      <c r="H367" s="1">
        <f>COUNTIFS('Contratos assinados '!F:F,'Direcional Expansão'!B367,'Contratos assinados '!J:J,"Assinado por proprietário")</f>
        <v>0</v>
      </c>
      <c r="I367" s="1">
        <f t="shared" si="16"/>
        <v>0</v>
      </c>
      <c r="J367" s="3">
        <f>IF(D367=0, "-", COUNTIFS('Base Lojas'!B:B, A367, 'Base Lojas'!G:G, "&gt;500000")/D367)</f>
        <v>1</v>
      </c>
      <c r="K367" s="4">
        <v>725664.72</v>
      </c>
      <c r="L367" s="2">
        <v>0.23696602214804771</v>
      </c>
      <c r="M367" s="13">
        <v>3062315.4890393158</v>
      </c>
      <c r="N367" s="2">
        <v>15320</v>
      </c>
      <c r="O367" s="5" t="str">
        <f>_xlfn.XLOOKUP(A367,Cidades!A:A,Cidades!D:D)</f>
        <v>Entre 10k e 20k</v>
      </c>
      <c r="P367" s="5" t="str">
        <f>_xlfn.XLOOKUP(A367,'[1]1° RAIZ'!$A:$A,'[1]1° RAIZ'!$AH:$AH)</f>
        <v>Santa Rosa</v>
      </c>
      <c r="Q367" s="5" t="str">
        <f>_xlfn.XLOOKUP(A367,'[1]1° RAIZ'!$A:$A,'[1]1° RAIZ'!$AE:$AE)</f>
        <v>Ijuí</v>
      </c>
      <c r="R367" s="2">
        <v>4.8934651414498368E-5</v>
      </c>
      <c r="S367" s="2">
        <v>9.9408044530642226E-3</v>
      </c>
      <c r="T367" s="2">
        <v>4</v>
      </c>
      <c r="U367" s="2">
        <v>0</v>
      </c>
      <c r="V367" s="2">
        <v>56318.9058558424</v>
      </c>
      <c r="W367" s="2">
        <v>3.8383430064945978</v>
      </c>
      <c r="X367" s="2">
        <v>-4.2249786307485077E-2</v>
      </c>
      <c r="Y367" s="2">
        <v>0.5628486645721652</v>
      </c>
      <c r="Z367" s="2">
        <v>0.47586871076216702</v>
      </c>
      <c r="AA367" s="2">
        <v>0.11734948742443919</v>
      </c>
      <c r="AB367" s="1" t="str">
        <f t="shared" si="15"/>
        <v>Limite de expansão</v>
      </c>
      <c r="AC367" s="74" t="str">
        <f t="shared" si="17"/>
        <v>Validar</v>
      </c>
    </row>
    <row r="368" spans="1:29" x14ac:dyDescent="0.25">
      <c r="A368" s="1">
        <v>431620</v>
      </c>
      <c r="B368" s="1" t="s">
        <v>399</v>
      </c>
      <c r="C368" s="1" t="s">
        <v>57</v>
      </c>
      <c r="D368" s="1">
        <v>0</v>
      </c>
      <c r="E368" s="1">
        <f>COUNTIFS('Contratos assinados '!F:F,'Direcional Expansão'!B368,'Contratos assinados '!J:J, "Assinado por ambos")</f>
        <v>0</v>
      </c>
      <c r="F368" s="1">
        <f>COUNTIFS('Contratos assinados '!F:F,'Direcional Expansão'!B368,'Contratos assinados '!J:J,"Aquisição")</f>
        <v>0</v>
      </c>
      <c r="G368" s="1">
        <f>COUNTIFS('Contratos assinados '!F:F,'Direcional Expansão'!B368,'Contratos assinados '!J:J,"Ampliação")</f>
        <v>0</v>
      </c>
      <c r="H368" s="1">
        <f>COUNTIFS('Contratos assinados '!F:F,'Direcional Expansão'!B368,'Contratos assinados '!J:J,"Assinado por proprietário")</f>
        <v>0</v>
      </c>
      <c r="I368" s="1">
        <f t="shared" si="16"/>
        <v>0</v>
      </c>
      <c r="J368" s="3" t="str">
        <f>IF(D368=0, "-", COUNTIFS('Base Lojas'!B:B, A368, 'Base Lojas'!G:G, "&gt;500000")/D368)</f>
        <v>-</v>
      </c>
      <c r="K368" s="4" t="s">
        <v>35</v>
      </c>
      <c r="L368" s="2">
        <v>0</v>
      </c>
      <c r="M368" s="13">
        <v>934607.19162504142</v>
      </c>
      <c r="N368" s="2">
        <v>4991</v>
      </c>
      <c r="O368" s="5" t="str">
        <f>_xlfn.XLOOKUP(A368,Cidades!A:A,Cidades!D:D)</f>
        <v>Menor que 10k</v>
      </c>
      <c r="P368" s="5" t="str">
        <f>_xlfn.XLOOKUP(A368,'[1]1° RAIZ'!$A:$A,'[1]1° RAIZ'!$AH:$AH)</f>
        <v>Carazinho</v>
      </c>
      <c r="Q368" s="5" t="str">
        <f>_xlfn.XLOOKUP(A368,'[1]1° RAIZ'!$A:$A,'[1]1° RAIZ'!$AE:$AE)</f>
        <v>Passo Fundo</v>
      </c>
      <c r="R368" s="2">
        <v>-7.7194027099062313E-5</v>
      </c>
      <c r="S368" s="2">
        <v>-2.2229613827076111E-3</v>
      </c>
      <c r="T368" s="2">
        <v>2</v>
      </c>
      <c r="U368" s="2">
        <v>0</v>
      </c>
      <c r="V368" s="2">
        <v>59587.220670070797</v>
      </c>
      <c r="W368" s="2">
        <v>5.3227141592762521</v>
      </c>
      <c r="X368" s="2">
        <v>6.3871024355981378E-3</v>
      </c>
      <c r="Y368" s="2">
        <v>0.76579733918752091</v>
      </c>
      <c r="Z368" s="2">
        <v>3.7260593169115307E-2</v>
      </c>
      <c r="AA368" s="2">
        <v>0.117202192285635</v>
      </c>
      <c r="AB368" s="1" t="str">
        <f t="shared" si="15"/>
        <v>Mercado insuficiente</v>
      </c>
      <c r="AC368" s="74" t="str">
        <f t="shared" si="17"/>
        <v>Validar</v>
      </c>
    </row>
    <row r="369" spans="1:29" x14ac:dyDescent="0.25">
      <c r="A369" s="1">
        <v>411940</v>
      </c>
      <c r="B369" s="1" t="s">
        <v>400</v>
      </c>
      <c r="C369" s="1" t="s">
        <v>31</v>
      </c>
      <c r="D369" s="1">
        <v>1</v>
      </c>
      <c r="E369" s="1">
        <f>COUNTIFS('Contratos assinados '!F:F,'Direcional Expansão'!B369,'Contratos assinados '!J:J, "Assinado por ambos")</f>
        <v>0</v>
      </c>
      <c r="F369" s="1">
        <f>COUNTIFS('Contratos assinados '!F:F,'Direcional Expansão'!B369,'Contratos assinados '!J:J,"Aquisição")</f>
        <v>0</v>
      </c>
      <c r="G369" s="1">
        <f>COUNTIFS('Contratos assinados '!F:F,'Direcional Expansão'!B369,'Contratos assinados '!J:J,"Ampliação")</f>
        <v>0</v>
      </c>
      <c r="H369" s="1">
        <f>COUNTIFS('Contratos assinados '!F:F,'Direcional Expansão'!B369,'Contratos assinados '!J:J,"Assinado por proprietário")</f>
        <v>0</v>
      </c>
      <c r="I369" s="1">
        <f t="shared" si="16"/>
        <v>0</v>
      </c>
      <c r="J369" s="3">
        <f>IF(D369=0, "-", COUNTIFS('Base Lojas'!B:B, A369, 'Base Lojas'!G:G, "&gt;500000")/D369)</f>
        <v>1</v>
      </c>
      <c r="K369" s="4">
        <v>950473.96</v>
      </c>
      <c r="L369" s="2">
        <v>0.31999283396647971</v>
      </c>
      <c r="M369" s="13">
        <v>2970297.641413949</v>
      </c>
      <c r="N369" s="2">
        <v>23649</v>
      </c>
      <c r="O369" s="5" t="str">
        <f>_xlfn.XLOOKUP(A369,Cidades!A:A,Cidades!D:D)</f>
        <v>Entre 20k e 30k</v>
      </c>
      <c r="P369" s="5" t="str">
        <f>_xlfn.XLOOKUP(A369,'[1]1° RAIZ'!$A:$A,'[1]1° RAIZ'!$AH:$AH)</f>
        <v>Ponta Grossa</v>
      </c>
      <c r="Q369" s="5" t="str">
        <f>_xlfn.XLOOKUP(A369,'[1]1° RAIZ'!$A:$A,'[1]1° RAIZ'!$AE:$AE)</f>
        <v>Ponta Grossa</v>
      </c>
      <c r="R369" s="2">
        <v>7.3234515858411354E-6</v>
      </c>
      <c r="S369" s="2">
        <v>5.8890068352994707E-3</v>
      </c>
      <c r="T369" s="2">
        <v>10</v>
      </c>
      <c r="U369" s="2">
        <v>0</v>
      </c>
      <c r="V369" s="2">
        <v>56035.372977559899</v>
      </c>
      <c r="W369" s="2">
        <v>3.2431288931493079</v>
      </c>
      <c r="X369" s="2">
        <v>-3.7642546144191963E-2</v>
      </c>
      <c r="Y369" s="2">
        <v>0.24655356251301111</v>
      </c>
      <c r="Z369" s="2">
        <v>0.84578014114843059</v>
      </c>
      <c r="AA369" s="2">
        <v>0.11601473318934941</v>
      </c>
      <c r="AB369" s="1" t="str">
        <f t="shared" si="15"/>
        <v>Limite de expansão</v>
      </c>
      <c r="AC369" s="74" t="str">
        <f t="shared" si="17"/>
        <v>Validar</v>
      </c>
    </row>
    <row r="370" spans="1:29" x14ac:dyDescent="0.25">
      <c r="A370" s="1">
        <v>431275</v>
      </c>
      <c r="B370" s="1" t="s">
        <v>401</v>
      </c>
      <c r="C370" s="1" t="s">
        <v>57</v>
      </c>
      <c r="D370" s="1">
        <v>0</v>
      </c>
      <c r="E370" s="1">
        <f>COUNTIFS('Contratos assinados '!F:F,'Direcional Expansão'!B370,'Contratos assinados '!J:J, "Assinado por ambos")</f>
        <v>0</v>
      </c>
      <c r="F370" s="1">
        <f>COUNTIFS('Contratos assinados '!F:F,'Direcional Expansão'!B370,'Contratos assinados '!J:J,"Aquisição")</f>
        <v>0</v>
      </c>
      <c r="G370" s="1">
        <f>COUNTIFS('Contratos assinados '!F:F,'Direcional Expansão'!B370,'Contratos assinados '!J:J,"Ampliação")</f>
        <v>0</v>
      </c>
      <c r="H370" s="1">
        <f>COUNTIFS('Contratos assinados '!F:F,'Direcional Expansão'!B370,'Contratos assinados '!J:J,"Assinado por proprietário")</f>
        <v>0</v>
      </c>
      <c r="I370" s="1">
        <f t="shared" si="16"/>
        <v>0</v>
      </c>
      <c r="J370" s="3" t="str">
        <f>IF(D370=0, "-", COUNTIFS('Base Lojas'!B:B, A370, 'Base Lojas'!G:G, "&gt;500000")/D370)</f>
        <v>-</v>
      </c>
      <c r="K370" s="4" t="s">
        <v>35</v>
      </c>
      <c r="L370" s="2">
        <v>0</v>
      </c>
      <c r="M370" s="13">
        <v>548038.86523947946</v>
      </c>
      <c r="N370" s="2">
        <v>3163</v>
      </c>
      <c r="O370" s="5" t="str">
        <f>_xlfn.XLOOKUP(A370,Cidades!A:A,Cidades!D:D)</f>
        <v>Menor que 10k</v>
      </c>
      <c r="P370" s="5" t="str">
        <f>_xlfn.XLOOKUP(A370,'[1]1° RAIZ'!$A:$A,'[1]1° RAIZ'!$AH:$AH)</f>
        <v>Marau</v>
      </c>
      <c r="Q370" s="5" t="str">
        <f>_xlfn.XLOOKUP(A370,'[1]1° RAIZ'!$A:$A,'[1]1° RAIZ'!$AE:$AE)</f>
        <v>Passo Fundo</v>
      </c>
      <c r="R370" s="2">
        <v>-3.396662206606171E-6</v>
      </c>
      <c r="S370" s="2">
        <v>6.6167042603826332E-3</v>
      </c>
      <c r="T370" s="2">
        <v>1</v>
      </c>
      <c r="U370" s="2">
        <v>0</v>
      </c>
      <c r="V370" s="2">
        <v>82434.091733484805</v>
      </c>
      <c r="W370" s="2">
        <v>4.67632885593527</v>
      </c>
      <c r="X370" s="2">
        <v>-7.6020244066295165E-2</v>
      </c>
      <c r="Y370" s="2">
        <v>0.86349504154560952</v>
      </c>
      <c r="Z370" s="2">
        <v>0.2087986227545621</v>
      </c>
      <c r="AA370" s="2">
        <v>0.1157524782811316</v>
      </c>
      <c r="AB370" s="1" t="str">
        <f t="shared" si="15"/>
        <v>Mercado insuficiente</v>
      </c>
      <c r="AC370" s="74" t="str">
        <f t="shared" si="17"/>
        <v>Validar</v>
      </c>
    </row>
    <row r="371" spans="1:29" x14ac:dyDescent="0.25">
      <c r="A371" s="1">
        <v>431127</v>
      </c>
      <c r="B371" s="1" t="s">
        <v>402</v>
      </c>
      <c r="C371" s="1" t="s">
        <v>57</v>
      </c>
      <c r="D371" s="1">
        <v>0</v>
      </c>
      <c r="E371" s="1">
        <f>COUNTIFS('Contratos assinados '!F:F,'Direcional Expansão'!B371,'Contratos assinados '!J:J, "Assinado por ambos")</f>
        <v>0</v>
      </c>
      <c r="F371" s="1">
        <f>COUNTIFS('Contratos assinados '!F:F,'Direcional Expansão'!B371,'Contratos assinados '!J:J,"Aquisição")</f>
        <v>0</v>
      </c>
      <c r="G371" s="1">
        <f>COUNTIFS('Contratos assinados '!F:F,'Direcional Expansão'!B371,'Contratos assinados '!J:J,"Ampliação")</f>
        <v>0</v>
      </c>
      <c r="H371" s="1">
        <f>COUNTIFS('Contratos assinados '!F:F,'Direcional Expansão'!B371,'Contratos assinados '!J:J,"Assinado por proprietário")</f>
        <v>0</v>
      </c>
      <c r="I371" s="1">
        <f t="shared" si="16"/>
        <v>0</v>
      </c>
      <c r="J371" s="3" t="str">
        <f>IF(D371=0, "-", COUNTIFS('Base Lojas'!B:B, A371, 'Base Lojas'!G:G, "&gt;500000")/D371)</f>
        <v>-</v>
      </c>
      <c r="K371" s="4" t="s">
        <v>35</v>
      </c>
      <c r="L371" s="2">
        <v>0</v>
      </c>
      <c r="M371" s="13">
        <v>316340.06565277418</v>
      </c>
      <c r="N371" s="2">
        <v>1738</v>
      </c>
      <c r="O371" s="5" t="str">
        <f>_xlfn.XLOOKUP(A371,Cidades!A:A,Cidades!D:D)</f>
        <v>Menor que 10k</v>
      </c>
      <c r="P371" s="5" t="str">
        <f>_xlfn.XLOOKUP(A371,'[1]1° RAIZ'!$A:$A,'[1]1° RAIZ'!$AH:$AH)</f>
        <v>Passo Fundo</v>
      </c>
      <c r="Q371" s="5" t="str">
        <f>_xlfn.XLOOKUP(A371,'[1]1° RAIZ'!$A:$A,'[1]1° RAIZ'!$AE:$AE)</f>
        <v>Passo Fundo</v>
      </c>
      <c r="R371" s="2">
        <v>6.4810795440217733E-5</v>
      </c>
      <c r="S371" s="2">
        <v>8.3738087170293074E-3</v>
      </c>
      <c r="T371" s="2">
        <v>1</v>
      </c>
      <c r="U371" s="2">
        <v>0</v>
      </c>
      <c r="V371" s="2">
        <v>99251.542445422296</v>
      </c>
      <c r="W371" s="2">
        <v>4.1871054682596176</v>
      </c>
      <c r="X371" s="2">
        <v>-0.13232036300996061</v>
      </c>
      <c r="Y371" s="2">
        <v>0.90281600904121184</v>
      </c>
      <c r="Z371" s="2">
        <v>0.34875267470311122</v>
      </c>
      <c r="AA371" s="2">
        <v>0.1134128671568136</v>
      </c>
      <c r="AB371" s="1" t="str">
        <f t="shared" si="15"/>
        <v>Mercado insuficiente</v>
      </c>
      <c r="AC371" s="74" t="str">
        <f t="shared" si="17"/>
        <v>Validar</v>
      </c>
    </row>
    <row r="372" spans="1:29" x14ac:dyDescent="0.25">
      <c r="A372" s="1">
        <v>431087</v>
      </c>
      <c r="B372" s="1" t="s">
        <v>403</v>
      </c>
      <c r="C372" s="1" t="s">
        <v>57</v>
      </c>
      <c r="D372" s="1">
        <v>0</v>
      </c>
      <c r="E372" s="1">
        <f>COUNTIFS('Contratos assinados '!F:F,'Direcional Expansão'!B372,'Contratos assinados '!J:J, "Assinado por ambos")</f>
        <v>0</v>
      </c>
      <c r="F372" s="1">
        <f>COUNTIFS('Contratos assinados '!F:F,'Direcional Expansão'!B372,'Contratos assinados '!J:J,"Aquisição")</f>
        <v>0</v>
      </c>
      <c r="G372" s="1">
        <f>COUNTIFS('Contratos assinados '!F:F,'Direcional Expansão'!B372,'Contratos assinados '!J:J,"Ampliação")</f>
        <v>0</v>
      </c>
      <c r="H372" s="1">
        <f>COUNTIFS('Contratos assinados '!F:F,'Direcional Expansão'!B372,'Contratos assinados '!J:J,"Assinado por proprietário")</f>
        <v>0</v>
      </c>
      <c r="I372" s="1">
        <f t="shared" si="16"/>
        <v>0</v>
      </c>
      <c r="J372" s="3" t="str">
        <f>IF(D372=0, "-", COUNTIFS('Base Lojas'!B:B, A372, 'Base Lojas'!G:G, "&gt;500000")/D372)</f>
        <v>-</v>
      </c>
      <c r="K372" s="4" t="s">
        <v>35</v>
      </c>
      <c r="L372" s="2">
        <v>0</v>
      </c>
      <c r="M372" s="13">
        <v>309692.65238066443</v>
      </c>
      <c r="N372" s="2">
        <v>2040</v>
      </c>
      <c r="O372" s="5" t="str">
        <f>_xlfn.XLOOKUP(A372,Cidades!A:A,Cidades!D:D)</f>
        <v>Menor que 10k</v>
      </c>
      <c r="P372" s="5" t="str">
        <f>_xlfn.XLOOKUP(A372,'[1]1° RAIZ'!$A:$A,'[1]1° RAIZ'!$AH:$AH)</f>
        <v>Cruz Alta</v>
      </c>
      <c r="Q372" s="5" t="str">
        <f>_xlfn.XLOOKUP(A372,'[1]1° RAIZ'!$A:$A,'[1]1° RAIZ'!$AE:$AE)</f>
        <v>Passo Fundo</v>
      </c>
      <c r="R372" s="2">
        <v>-1.5731637680573059E-4</v>
      </c>
      <c r="S372" s="2">
        <v>-9.5249827325495362E-3</v>
      </c>
      <c r="T372" s="2">
        <v>1</v>
      </c>
      <c r="U372" s="2">
        <v>0</v>
      </c>
      <c r="V372" s="2">
        <v>122137.859863586</v>
      </c>
      <c r="W372" s="2">
        <v>3.794002622794348</v>
      </c>
      <c r="X372" s="2">
        <v>-0.20770688549491401</v>
      </c>
      <c r="Y372" s="2">
        <v>0.44048399271931671</v>
      </c>
      <c r="Z372" s="2">
        <v>1.2112837571097419</v>
      </c>
      <c r="AA372" s="2">
        <v>0.113229127782456</v>
      </c>
      <c r="AB372" s="1" t="str">
        <f t="shared" si="15"/>
        <v>Mercado insuficiente</v>
      </c>
      <c r="AC372" s="74" t="str">
        <f t="shared" si="17"/>
        <v>Validar</v>
      </c>
    </row>
    <row r="373" spans="1:29" x14ac:dyDescent="0.25">
      <c r="A373" s="1">
        <v>420570</v>
      </c>
      <c r="B373" s="1" t="s">
        <v>404</v>
      </c>
      <c r="C373" s="1" t="s">
        <v>33</v>
      </c>
      <c r="D373" s="1">
        <v>2</v>
      </c>
      <c r="E373" s="1">
        <f>COUNTIFS('Contratos assinados '!F:F,'Direcional Expansão'!B373,'Contratos assinados '!J:J, "Assinado por ambos")</f>
        <v>0</v>
      </c>
      <c r="F373" s="1">
        <f>COUNTIFS('Contratos assinados '!F:F,'Direcional Expansão'!B373,'Contratos assinados '!J:J,"Aquisição")</f>
        <v>0</v>
      </c>
      <c r="G373" s="1">
        <f>COUNTIFS('Contratos assinados '!F:F,'Direcional Expansão'!B373,'Contratos assinados '!J:J,"Ampliação")</f>
        <v>0</v>
      </c>
      <c r="H373" s="1">
        <f>COUNTIFS('Contratos assinados '!F:F,'Direcional Expansão'!B373,'Contratos assinados '!J:J,"Assinado por proprietário")</f>
        <v>0</v>
      </c>
      <c r="I373" s="1">
        <f t="shared" si="16"/>
        <v>0</v>
      </c>
      <c r="J373" s="3">
        <f>IF(D373=0, "-", COUNTIFS('Base Lojas'!B:B, A373, 'Base Lojas'!G:G, "&gt;500000")/D373)</f>
        <v>1</v>
      </c>
      <c r="K373" s="4">
        <v>631760.02499999991</v>
      </c>
      <c r="L373" s="2">
        <v>0.27802171587600899</v>
      </c>
      <c r="M373" s="13">
        <v>4544681.1448480487</v>
      </c>
      <c r="N373" s="2">
        <v>29959</v>
      </c>
      <c r="O373" s="5" t="str">
        <f>_xlfn.XLOOKUP(A373,Cidades!A:A,Cidades!D:D)</f>
        <v>Entre 20k e 30k</v>
      </c>
      <c r="P373" s="5" t="str">
        <f>_xlfn.XLOOKUP(A373,'[1]1° RAIZ'!$A:$A,'[1]1° RAIZ'!$AH:$AH)</f>
        <v>Florianópolis</v>
      </c>
      <c r="Q373" s="5" t="str">
        <f>_xlfn.XLOOKUP(A373,'[1]1° RAIZ'!$A:$A,'[1]1° RAIZ'!$AE:$AE)</f>
        <v>Florianópolis</v>
      </c>
      <c r="R373" s="2">
        <v>3.9329862536016121E-4</v>
      </c>
      <c r="S373" s="2">
        <v>3.6733062548899957E-2</v>
      </c>
      <c r="T373" s="2">
        <v>13</v>
      </c>
      <c r="U373" s="2">
        <v>0</v>
      </c>
      <c r="V373" s="2">
        <v>25420.771510311901</v>
      </c>
      <c r="W373" s="2">
        <v>3.6522215882862001</v>
      </c>
      <c r="X373" s="2">
        <v>0.12263685736707169</v>
      </c>
      <c r="Y373" s="2">
        <v>0.92777823874827425</v>
      </c>
      <c r="Z373" s="2">
        <v>-0.64247846536395581</v>
      </c>
      <c r="AA373" s="2">
        <v>0.1124246319546257</v>
      </c>
      <c r="AB373" s="1" t="str">
        <f t="shared" si="15"/>
        <v>Limite de expansão</v>
      </c>
      <c r="AC373" s="74" t="str">
        <f t="shared" si="17"/>
        <v>Validar</v>
      </c>
    </row>
    <row r="374" spans="1:29" x14ac:dyDescent="0.25">
      <c r="A374" s="1">
        <v>412570</v>
      </c>
      <c r="B374" s="1" t="s">
        <v>405</v>
      </c>
      <c r="C374" s="1" t="s">
        <v>31</v>
      </c>
      <c r="D374" s="1">
        <v>1</v>
      </c>
      <c r="E374" s="1">
        <f>COUNTIFS('Contratos assinados '!F:F,'Direcional Expansão'!B374,'Contratos assinados '!J:J, "Assinado por ambos")</f>
        <v>0</v>
      </c>
      <c r="F374" s="1">
        <f>COUNTIFS('Contratos assinados '!F:F,'Direcional Expansão'!B374,'Contratos assinados '!J:J,"Aquisição")</f>
        <v>0</v>
      </c>
      <c r="G374" s="1">
        <f>COUNTIFS('Contratos assinados '!F:F,'Direcional Expansão'!B374,'Contratos assinados '!J:J,"Ampliação")</f>
        <v>0</v>
      </c>
      <c r="H374" s="1">
        <f>COUNTIFS('Contratos assinados '!F:F,'Direcional Expansão'!B374,'Contratos assinados '!J:J,"Assinado por proprietário")</f>
        <v>0</v>
      </c>
      <c r="I374" s="1">
        <f t="shared" si="16"/>
        <v>0</v>
      </c>
      <c r="J374" s="3">
        <f>IF(D374=0, "-", COUNTIFS('Base Lojas'!B:B, A374, 'Base Lojas'!G:G, "&gt;500000")/D374)</f>
        <v>1</v>
      </c>
      <c r="K374" s="4">
        <v>663730.88</v>
      </c>
      <c r="L374" s="2">
        <v>0.16555432471168549</v>
      </c>
      <c r="M374" s="13">
        <v>4009142.5044673039</v>
      </c>
      <c r="N374" s="2">
        <v>29122</v>
      </c>
      <c r="O374" s="5" t="str">
        <f>_xlfn.XLOOKUP(A374,Cidades!A:A,Cidades!D:D)</f>
        <v>Entre 20k e 30k</v>
      </c>
      <c r="P374" s="5" t="str">
        <f>_xlfn.XLOOKUP(A374,'[1]1° RAIZ'!$A:$A,'[1]1° RAIZ'!$AH:$AH)</f>
        <v>Foz do Iguaçu</v>
      </c>
      <c r="Q374" s="5" t="str">
        <f>_xlfn.XLOOKUP(A374,'[1]1° RAIZ'!$A:$A,'[1]1° RAIZ'!$AE:$AE)</f>
        <v>Cascavel</v>
      </c>
      <c r="R374" s="2">
        <v>9.4959662985385501E-5</v>
      </c>
      <c r="S374" s="2">
        <v>1.4745525073005311E-2</v>
      </c>
      <c r="T374" s="2">
        <v>13</v>
      </c>
      <c r="U374" s="2">
        <v>0</v>
      </c>
      <c r="V374" s="2">
        <v>54350.752698807999</v>
      </c>
      <c r="W374" s="2">
        <v>3.748123748388466</v>
      </c>
      <c r="X374" s="2">
        <v>6.9640212957821163E-2</v>
      </c>
      <c r="Y374" s="2">
        <v>0.4822722443109384</v>
      </c>
      <c r="Z374" s="2">
        <v>9.7794553604167209E-2</v>
      </c>
      <c r="AA374" s="2">
        <v>0.11024080618470671</v>
      </c>
      <c r="AB374" s="1" t="str">
        <f t="shared" si="15"/>
        <v>Limite de expansão</v>
      </c>
      <c r="AC374" s="74" t="str">
        <f t="shared" si="17"/>
        <v>Validar</v>
      </c>
    </row>
    <row r="375" spans="1:29" x14ac:dyDescent="0.25">
      <c r="A375" s="1">
        <v>411800</v>
      </c>
      <c r="B375" s="1" t="s">
        <v>406</v>
      </c>
      <c r="C375" s="1" t="s">
        <v>31</v>
      </c>
      <c r="D375" s="1">
        <v>1</v>
      </c>
      <c r="E375" s="1">
        <f>COUNTIFS('Contratos assinados '!F:F,'Direcional Expansão'!B375,'Contratos assinados '!J:J, "Assinado por ambos")</f>
        <v>0</v>
      </c>
      <c r="F375" s="1">
        <f>COUNTIFS('Contratos assinados '!F:F,'Direcional Expansão'!B375,'Contratos assinados '!J:J,"Aquisição")</f>
        <v>0</v>
      </c>
      <c r="G375" s="1">
        <f>COUNTIFS('Contratos assinados '!F:F,'Direcional Expansão'!B375,'Contratos assinados '!J:J,"Ampliação")</f>
        <v>0</v>
      </c>
      <c r="H375" s="1">
        <f>COUNTIFS('Contratos assinados '!F:F,'Direcional Expansão'!B375,'Contratos assinados '!J:J,"Assinado por proprietário")</f>
        <v>0</v>
      </c>
      <c r="I375" s="1">
        <f t="shared" si="16"/>
        <v>0</v>
      </c>
      <c r="J375" s="3">
        <f>IF(D375=0, "-", COUNTIFS('Base Lojas'!B:B, A375, 'Base Lojas'!G:G, "&gt;500000")/D375)</f>
        <v>1</v>
      </c>
      <c r="K375" s="4">
        <v>564582.28</v>
      </c>
      <c r="L375" s="2">
        <v>0.28250958130047638</v>
      </c>
      <c r="M375" s="13">
        <v>1998453.565366026</v>
      </c>
      <c r="N375" s="2">
        <v>13245</v>
      </c>
      <c r="O375" s="5" t="str">
        <f>_xlfn.XLOOKUP(A375,Cidades!A:A,Cidades!D:D)</f>
        <v>Entre 10k e 20k</v>
      </c>
      <c r="P375" s="5" t="str">
        <f>_xlfn.XLOOKUP(A375,'[1]1° RAIZ'!$A:$A,'[1]1° RAIZ'!$AH:$AH)</f>
        <v>Paranavaí</v>
      </c>
      <c r="Q375" s="5" t="str">
        <f>_xlfn.XLOOKUP(A375,'[1]1° RAIZ'!$A:$A,'[1]1° RAIZ'!$AE:$AE)</f>
        <v>Maringá</v>
      </c>
      <c r="R375" s="2">
        <v>9.0508720067488107E-5</v>
      </c>
      <c r="S375" s="2">
        <v>1.442401932530935E-2</v>
      </c>
      <c r="T375" s="2">
        <v>4</v>
      </c>
      <c r="U375" s="2">
        <v>0</v>
      </c>
      <c r="V375" s="2">
        <v>31004.867439185098</v>
      </c>
      <c r="W375" s="2">
        <v>4.248781573120211</v>
      </c>
      <c r="X375" s="2">
        <v>-5.6147689497280254E-3</v>
      </c>
      <c r="Y375" s="2">
        <v>0.68486869518628246</v>
      </c>
      <c r="Z375" s="2">
        <v>0.1216383752951213</v>
      </c>
      <c r="AA375" s="2">
        <v>0.1100748956262409</v>
      </c>
      <c r="AB375" s="1" t="str">
        <f t="shared" si="15"/>
        <v>Mercado insuficiente</v>
      </c>
      <c r="AC375" s="74" t="str">
        <f t="shared" si="17"/>
        <v>Validar</v>
      </c>
    </row>
    <row r="376" spans="1:29" x14ac:dyDescent="0.25">
      <c r="A376" s="1">
        <v>420425</v>
      </c>
      <c r="B376" s="1" t="s">
        <v>407</v>
      </c>
      <c r="C376" s="1" t="s">
        <v>33</v>
      </c>
      <c r="D376" s="1">
        <v>1</v>
      </c>
      <c r="E376" s="1">
        <f>COUNTIFS('Contratos assinados '!F:F,'Direcional Expansão'!B376,'Contratos assinados '!J:J, "Assinado por ambos")</f>
        <v>0</v>
      </c>
      <c r="F376" s="1">
        <f>COUNTIFS('Contratos assinados '!F:F,'Direcional Expansão'!B376,'Contratos assinados '!J:J,"Aquisição")</f>
        <v>0</v>
      </c>
      <c r="G376" s="1">
        <f>COUNTIFS('Contratos assinados '!F:F,'Direcional Expansão'!B376,'Contratos assinados '!J:J,"Ampliação")</f>
        <v>0</v>
      </c>
      <c r="H376" s="1">
        <f>COUNTIFS('Contratos assinados '!F:F,'Direcional Expansão'!B376,'Contratos assinados '!J:J,"Assinado por proprietário")</f>
        <v>0</v>
      </c>
      <c r="I376" s="1">
        <f t="shared" si="16"/>
        <v>0</v>
      </c>
      <c r="J376" s="3">
        <f>IF(D376=0, "-", COUNTIFS('Base Lojas'!B:B, A376, 'Base Lojas'!G:G, "&gt;500000")/D376)</f>
        <v>0</v>
      </c>
      <c r="K376" s="4">
        <v>388647.61</v>
      </c>
      <c r="L376" s="2">
        <v>0.1453832610507384</v>
      </c>
      <c r="M376" s="13">
        <v>2673262.43194093</v>
      </c>
      <c r="N376" s="2">
        <v>17240</v>
      </c>
      <c r="O376" s="5" t="str">
        <f>_xlfn.XLOOKUP(A376,Cidades!A:A,Cidades!D:D)</f>
        <v>Entre 10k e 20k</v>
      </c>
      <c r="P376" s="5" t="str">
        <f>_xlfn.XLOOKUP(A376,'[1]1° RAIZ'!$A:$A,'[1]1° RAIZ'!$AH:$AH)</f>
        <v>Criciúma</v>
      </c>
      <c r="Q376" s="5" t="str">
        <f>_xlfn.XLOOKUP(A376,'[1]1° RAIZ'!$A:$A,'[1]1° RAIZ'!$AE:$AE)</f>
        <v>Criciúma</v>
      </c>
      <c r="R376" s="2">
        <v>9.8828664782870662E-5</v>
      </c>
      <c r="S376" s="2">
        <v>1.3487552280489149E-2</v>
      </c>
      <c r="T376" s="2">
        <v>8</v>
      </c>
      <c r="U376" s="2">
        <v>0</v>
      </c>
      <c r="V376" s="2">
        <v>55107.1213267165</v>
      </c>
      <c r="W376" s="2">
        <v>4.1298090973740251</v>
      </c>
      <c r="X376" s="2">
        <v>1.7842514353370548E-2</v>
      </c>
      <c r="Y376" s="2">
        <v>0.67789715440586773</v>
      </c>
      <c r="Z376" s="2">
        <v>4.2883527694834063E-2</v>
      </c>
      <c r="AA376" s="2">
        <v>0.1100704722595736</v>
      </c>
      <c r="AB376" s="1" t="str">
        <f t="shared" si="15"/>
        <v>Limite de expansão</v>
      </c>
      <c r="AC376" s="74" t="str">
        <f t="shared" si="17"/>
        <v>Validar</v>
      </c>
    </row>
    <row r="377" spans="1:29" x14ac:dyDescent="0.25">
      <c r="A377" s="1">
        <v>431100</v>
      </c>
      <c r="B377" s="1" t="s">
        <v>408</v>
      </c>
      <c r="C377" s="1" t="s">
        <v>57</v>
      </c>
      <c r="D377" s="1">
        <v>2</v>
      </c>
      <c r="E377" s="1">
        <f>COUNTIFS('Contratos assinados '!F:F,'Direcional Expansão'!B377,'Contratos assinados '!J:J, "Assinado por ambos")</f>
        <v>1</v>
      </c>
      <c r="F377" s="1">
        <f>COUNTIFS('Contratos assinados '!F:F,'Direcional Expansão'!B377,'Contratos assinados '!J:J,"Aquisição")</f>
        <v>0</v>
      </c>
      <c r="G377" s="1">
        <f>COUNTIFS('Contratos assinados '!F:F,'Direcional Expansão'!B377,'Contratos assinados '!J:J,"Ampliação")</f>
        <v>0</v>
      </c>
      <c r="H377" s="1">
        <f>COUNTIFS('Contratos assinados '!F:F,'Direcional Expansão'!B377,'Contratos assinados '!J:J,"Assinado por proprietário")</f>
        <v>0</v>
      </c>
      <c r="I377" s="1">
        <f t="shared" si="16"/>
        <v>1</v>
      </c>
      <c r="J377" s="3">
        <f>IF(D377=0, "-", COUNTIFS('Base Lojas'!B:B, A377, 'Base Lojas'!G:G, "&gt;500000")/D377)</f>
        <v>0.5</v>
      </c>
      <c r="K377" s="4">
        <v>1071716.085</v>
      </c>
      <c r="L377" s="2">
        <v>0.47021174268813182</v>
      </c>
      <c r="M377" s="13">
        <v>4558440.3267904613</v>
      </c>
      <c r="N377" s="2">
        <v>26603</v>
      </c>
      <c r="O377" s="5" t="str">
        <f>_xlfn.XLOOKUP(A377,Cidades!A:A,Cidades!D:D)</f>
        <v>Entre 20k e 30k</v>
      </c>
      <c r="P377" s="5" t="str">
        <f>_xlfn.XLOOKUP(A377,'[1]1° RAIZ'!$A:$A,'[1]1° RAIZ'!$AH:$AH)</f>
        <v>Pelotas</v>
      </c>
      <c r="Q377" s="5" t="str">
        <f>_xlfn.XLOOKUP(A377,'[1]1° RAIZ'!$A:$A,'[1]1° RAIZ'!$AE:$AE)</f>
        <v>Pelotas</v>
      </c>
      <c r="R377" s="2">
        <v>-3.7703314491330799E-5</v>
      </c>
      <c r="S377" s="2">
        <v>-4.1991004124708459E-4</v>
      </c>
      <c r="T377" s="2">
        <v>10</v>
      </c>
      <c r="U377" s="2">
        <v>0</v>
      </c>
      <c r="V377" s="2">
        <v>43295.806300269302</v>
      </c>
      <c r="W377" s="2">
        <v>2.7337541910634058</v>
      </c>
      <c r="X377" s="2">
        <v>-5.4899606795901217E-2</v>
      </c>
      <c r="Y377" s="2">
        <v>-7.9066437848858764E-2</v>
      </c>
      <c r="Z377" s="2">
        <v>1.2669366274980149</v>
      </c>
      <c r="AA377" s="2">
        <v>0.1098765112278242</v>
      </c>
      <c r="AB377" s="1" t="str">
        <f t="shared" si="15"/>
        <v>Limite de expansão</v>
      </c>
      <c r="AC377" s="74" t="str">
        <f t="shared" si="17"/>
        <v>Validar</v>
      </c>
    </row>
    <row r="378" spans="1:29" x14ac:dyDescent="0.25">
      <c r="A378" s="1">
        <v>420435</v>
      </c>
      <c r="B378" s="1" t="s">
        <v>409</v>
      </c>
      <c r="C378" s="1" t="s">
        <v>33</v>
      </c>
      <c r="D378" s="1">
        <v>0</v>
      </c>
      <c r="E378" s="1">
        <f>COUNTIFS('Contratos assinados '!F:F,'Direcional Expansão'!B378,'Contratos assinados '!J:J, "Assinado por ambos")</f>
        <v>0</v>
      </c>
      <c r="F378" s="1">
        <f>COUNTIFS('Contratos assinados '!F:F,'Direcional Expansão'!B378,'Contratos assinados '!J:J,"Aquisição")</f>
        <v>0</v>
      </c>
      <c r="G378" s="1">
        <f>COUNTIFS('Contratos assinados '!F:F,'Direcional Expansão'!B378,'Contratos assinados '!J:J,"Ampliação")</f>
        <v>0</v>
      </c>
      <c r="H378" s="1">
        <f>COUNTIFS('Contratos assinados '!F:F,'Direcional Expansão'!B378,'Contratos assinados '!J:J,"Assinado por proprietário")</f>
        <v>0</v>
      </c>
      <c r="I378" s="1">
        <f t="shared" si="16"/>
        <v>0</v>
      </c>
      <c r="J378" s="3" t="str">
        <f>IF(D378=0, "-", COUNTIFS('Base Lojas'!B:B, A378, 'Base Lojas'!G:G, "&gt;500000")/D378)</f>
        <v>-</v>
      </c>
      <c r="K378" s="4" t="s">
        <v>35</v>
      </c>
      <c r="L378" s="2">
        <v>0</v>
      </c>
      <c r="M378" s="13">
        <v>645946.25746815465</v>
      </c>
      <c r="N378" s="2">
        <v>4781</v>
      </c>
      <c r="O378" s="5" t="str">
        <f>_xlfn.XLOOKUP(A378,Cidades!A:A,Cidades!D:D)</f>
        <v>Menor que 10k</v>
      </c>
      <c r="P378" s="5" t="str">
        <f>_xlfn.XLOOKUP(A378,'[1]1° RAIZ'!$A:$A,'[1]1° RAIZ'!$AH:$AH)</f>
        <v>Chapecó</v>
      </c>
      <c r="Q378" s="5" t="str">
        <f>_xlfn.XLOOKUP(A378,'[1]1° RAIZ'!$A:$A,'[1]1° RAIZ'!$AE:$AE)</f>
        <v>Chapecó</v>
      </c>
      <c r="R378" s="2">
        <v>1.809057823458993E-4</v>
      </c>
      <c r="S378" s="2">
        <v>2.0900391990195329E-2</v>
      </c>
      <c r="T378" s="2">
        <v>2</v>
      </c>
      <c r="U378" s="2">
        <v>0</v>
      </c>
      <c r="V378" s="2">
        <v>93816.216737853698</v>
      </c>
      <c r="W378" s="2">
        <v>4.0988842433759611</v>
      </c>
      <c r="X378" s="2">
        <v>-0.1040740239405084</v>
      </c>
      <c r="Y378" s="2">
        <v>1.084702276945603</v>
      </c>
      <c r="Z378" s="2">
        <v>-2.2700861932748631E-2</v>
      </c>
      <c r="AA378" s="2">
        <v>0.1092165444028719</v>
      </c>
      <c r="AB378" s="1" t="str">
        <f t="shared" si="15"/>
        <v>Mercado insuficiente</v>
      </c>
      <c r="AC378" s="74" t="str">
        <f t="shared" si="17"/>
        <v>Validar</v>
      </c>
    </row>
    <row r="379" spans="1:29" x14ac:dyDescent="0.25">
      <c r="A379" s="1">
        <v>431600</v>
      </c>
      <c r="B379" s="1" t="s">
        <v>410</v>
      </c>
      <c r="C379" s="1" t="s">
        <v>57</v>
      </c>
      <c r="D379" s="1">
        <v>2</v>
      </c>
      <c r="E379" s="1">
        <f>COUNTIFS('Contratos assinados '!F:F,'Direcional Expansão'!B379,'Contratos assinados '!J:J, "Assinado por ambos")</f>
        <v>0</v>
      </c>
      <c r="F379" s="1">
        <f>COUNTIFS('Contratos assinados '!F:F,'Direcional Expansão'!B379,'Contratos assinados '!J:J,"Aquisição")</f>
        <v>0</v>
      </c>
      <c r="G379" s="1">
        <f>COUNTIFS('Contratos assinados '!F:F,'Direcional Expansão'!B379,'Contratos assinados '!J:J,"Ampliação")</f>
        <v>0</v>
      </c>
      <c r="H379" s="1">
        <f>COUNTIFS('Contratos assinados '!F:F,'Direcional Expansão'!B379,'Contratos assinados '!J:J,"Assinado por proprietário")</f>
        <v>0</v>
      </c>
      <c r="I379" s="1">
        <f t="shared" si="16"/>
        <v>0</v>
      </c>
      <c r="J379" s="3">
        <f>IF(D379=0, "-", COUNTIFS('Base Lojas'!B:B, A379, 'Base Lojas'!G:G, "&gt;500000")/D379)</f>
        <v>0.5</v>
      </c>
      <c r="K379" s="4">
        <v>875935.13</v>
      </c>
      <c r="L379" s="2">
        <v>0.46446665439128831</v>
      </c>
      <c r="M379" s="13">
        <v>3771789.090641893</v>
      </c>
      <c r="N379" s="2">
        <v>21253</v>
      </c>
      <c r="O379" s="5" t="str">
        <f>_xlfn.XLOOKUP(A379,Cidades!A:A,Cidades!D:D)</f>
        <v>Entre 20k e 30k</v>
      </c>
      <c r="P379" s="5" t="str">
        <f>_xlfn.XLOOKUP(A379,'[1]1° RAIZ'!$A:$A,'[1]1° RAIZ'!$AH:$AH)</f>
        <v>Taquara - Parobé - Igrejinha</v>
      </c>
      <c r="Q379" s="5" t="str">
        <f>_xlfn.XLOOKUP(A379,'[1]1° RAIZ'!$A:$A,'[1]1° RAIZ'!$AE:$AE)</f>
        <v>Porto Alegre</v>
      </c>
      <c r="R379" s="2">
        <v>6.671590035243646E-5</v>
      </c>
      <c r="S379" s="2">
        <v>1.086328139150794E-2</v>
      </c>
      <c r="T379" s="2">
        <v>5</v>
      </c>
      <c r="U379" s="2">
        <v>0</v>
      </c>
      <c r="V379" s="2">
        <v>37844.325483966502</v>
      </c>
      <c r="W379" s="2">
        <v>2.9811166094323061</v>
      </c>
      <c r="X379" s="2">
        <v>-7.7668908252233437E-2</v>
      </c>
      <c r="Y379" s="2">
        <v>0.26152422830556182</v>
      </c>
      <c r="Z379" s="2">
        <v>0.90281084214486951</v>
      </c>
      <c r="AA379" s="2">
        <v>0.1076340042270785</v>
      </c>
      <c r="AB379" s="1" t="str">
        <f t="shared" si="15"/>
        <v>Limite de expansão</v>
      </c>
      <c r="AC379" s="74" t="str">
        <f t="shared" si="17"/>
        <v>Validar</v>
      </c>
    </row>
    <row r="380" spans="1:29" x14ac:dyDescent="0.25">
      <c r="A380" s="1">
        <v>431110</v>
      </c>
      <c r="B380" s="1" t="s">
        <v>411</v>
      </c>
      <c r="C380" s="1" t="s">
        <v>57</v>
      </c>
      <c r="D380" s="1">
        <v>1</v>
      </c>
      <c r="E380" s="1">
        <f>COUNTIFS('Contratos assinados '!F:F,'Direcional Expansão'!B380,'Contratos assinados '!J:J, "Assinado por ambos")</f>
        <v>0</v>
      </c>
      <c r="F380" s="1">
        <f>COUNTIFS('Contratos assinados '!F:F,'Direcional Expansão'!B380,'Contratos assinados '!J:J,"Aquisição")</f>
        <v>0</v>
      </c>
      <c r="G380" s="1">
        <f>COUNTIFS('Contratos assinados '!F:F,'Direcional Expansão'!B380,'Contratos assinados '!J:J,"Ampliação")</f>
        <v>0</v>
      </c>
      <c r="H380" s="1">
        <f>COUNTIFS('Contratos assinados '!F:F,'Direcional Expansão'!B380,'Contratos assinados '!J:J,"Assinado por proprietário")</f>
        <v>0</v>
      </c>
      <c r="I380" s="1">
        <f t="shared" si="16"/>
        <v>0</v>
      </c>
      <c r="J380" s="3">
        <f>IF(D380=0, "-", COUNTIFS('Base Lojas'!B:B, A380, 'Base Lojas'!G:G, "&gt;500000")/D380)</f>
        <v>1</v>
      </c>
      <c r="K380" s="4">
        <v>773799.27</v>
      </c>
      <c r="L380" s="2">
        <v>0.41097045980378039</v>
      </c>
      <c r="M380" s="13">
        <v>1882858.613170041</v>
      </c>
      <c r="N380" s="2">
        <v>10579</v>
      </c>
      <c r="O380" s="5" t="str">
        <f>_xlfn.XLOOKUP(A380,Cidades!A:A,Cidades!D:D)</f>
        <v>Entre 10k e 20k</v>
      </c>
      <c r="P380" s="5" t="str">
        <f>_xlfn.XLOOKUP(A380,'[1]1° RAIZ'!$A:$A,'[1]1° RAIZ'!$AH:$AH)</f>
        <v>Santa Maria</v>
      </c>
      <c r="Q380" s="5" t="str">
        <f>_xlfn.XLOOKUP(A380,'[1]1° RAIZ'!$A:$A,'[1]1° RAIZ'!$AE:$AE)</f>
        <v>Santa Maria</v>
      </c>
      <c r="R380" s="2">
        <v>-6.2543026610036861E-5</v>
      </c>
      <c r="S380" s="2">
        <v>-2.8916465364581262E-4</v>
      </c>
      <c r="T380" s="2">
        <v>6</v>
      </c>
      <c r="U380" s="2">
        <v>0</v>
      </c>
      <c r="V380" s="2">
        <v>39496.5713322136</v>
      </c>
      <c r="W380" s="2">
        <v>3.4963089254051511</v>
      </c>
      <c r="X380" s="2">
        <v>-9.4270320490043483E-2</v>
      </c>
      <c r="Y380" s="2">
        <v>0.19133455477354461</v>
      </c>
      <c r="Z380" s="2">
        <v>1.043481545003871</v>
      </c>
      <c r="AA380" s="2">
        <v>0.10652021105588361</v>
      </c>
      <c r="AB380" s="1" t="str">
        <f t="shared" si="15"/>
        <v>Mercado insuficiente</v>
      </c>
      <c r="AC380" s="74" t="str">
        <f t="shared" si="17"/>
        <v>Validar</v>
      </c>
    </row>
    <row r="381" spans="1:29" x14ac:dyDescent="0.25">
      <c r="A381" s="1">
        <v>431310</v>
      </c>
      <c r="B381" s="1" t="s">
        <v>412</v>
      </c>
      <c r="C381" s="1" t="s">
        <v>57</v>
      </c>
      <c r="D381" s="1">
        <v>0</v>
      </c>
      <c r="E381" s="1">
        <f>COUNTIFS('Contratos assinados '!F:F,'Direcional Expansão'!B381,'Contratos assinados '!J:J, "Assinado por ambos")</f>
        <v>0</v>
      </c>
      <c r="F381" s="1">
        <f>COUNTIFS('Contratos assinados '!F:F,'Direcional Expansão'!B381,'Contratos assinados '!J:J,"Aquisição")</f>
        <v>0</v>
      </c>
      <c r="G381" s="1">
        <f>COUNTIFS('Contratos assinados '!F:F,'Direcional Expansão'!B381,'Contratos assinados '!J:J,"Ampliação")</f>
        <v>0</v>
      </c>
      <c r="H381" s="1">
        <f>COUNTIFS('Contratos assinados '!F:F,'Direcional Expansão'!B381,'Contratos assinados '!J:J,"Assinado por proprietário")</f>
        <v>0</v>
      </c>
      <c r="I381" s="1">
        <f t="shared" si="16"/>
        <v>0</v>
      </c>
      <c r="J381" s="3" t="str">
        <f>IF(D381=0, "-", COUNTIFS('Base Lojas'!B:B, A381, 'Base Lojas'!G:G, "&gt;500000")/D381)</f>
        <v>-</v>
      </c>
      <c r="K381" s="4" t="s">
        <v>35</v>
      </c>
      <c r="L381" s="2">
        <v>0</v>
      </c>
      <c r="M381" s="13">
        <v>1002516.782527153</v>
      </c>
      <c r="N381" s="2">
        <v>5586</v>
      </c>
      <c r="O381" s="5" t="str">
        <f>_xlfn.XLOOKUP(A381,Cidades!A:A,Cidades!D:D)</f>
        <v>Menor que 10k</v>
      </c>
      <c r="P381" s="5" t="str">
        <f>_xlfn.XLOOKUP(A381,'[1]1° RAIZ'!$A:$A,'[1]1° RAIZ'!$AH:$AH)</f>
        <v>Santa Maria</v>
      </c>
      <c r="Q381" s="5" t="str">
        <f>_xlfn.XLOOKUP(A381,'[1]1° RAIZ'!$A:$A,'[1]1° RAIZ'!$AE:$AE)</f>
        <v>Santa Maria</v>
      </c>
      <c r="R381" s="2">
        <v>-9.7524132669251084E-5</v>
      </c>
      <c r="S381" s="2">
        <v>-2.0219783691648452E-3</v>
      </c>
      <c r="T381" s="2">
        <v>2</v>
      </c>
      <c r="U381" s="2">
        <v>0</v>
      </c>
      <c r="V381" s="2">
        <v>75896.1955822421</v>
      </c>
      <c r="W381" s="2">
        <v>4.8054237833410083</v>
      </c>
      <c r="X381" s="2">
        <v>-5.3744104842135217E-2</v>
      </c>
      <c r="Y381" s="2">
        <v>0.63920264510934677</v>
      </c>
      <c r="Z381" s="2">
        <v>0.32612932263896238</v>
      </c>
      <c r="AA381" s="2">
        <v>0.10634984962440309</v>
      </c>
      <c r="AB381" s="1" t="str">
        <f t="shared" si="15"/>
        <v>Mercado insuficiente</v>
      </c>
      <c r="AC381" s="74" t="str">
        <f t="shared" si="17"/>
        <v>Validar</v>
      </c>
    </row>
    <row r="382" spans="1:29" x14ac:dyDescent="0.25">
      <c r="A382" s="1">
        <v>421540</v>
      </c>
      <c r="B382" s="1" t="s">
        <v>413</v>
      </c>
      <c r="C382" s="1" t="s">
        <v>33</v>
      </c>
      <c r="D382" s="1">
        <v>0</v>
      </c>
      <c r="E382" s="1">
        <f>COUNTIFS('Contratos assinados '!F:F,'Direcional Expansão'!B382,'Contratos assinados '!J:J, "Assinado por ambos")</f>
        <v>0</v>
      </c>
      <c r="F382" s="1">
        <f>COUNTIFS('Contratos assinados '!F:F,'Direcional Expansão'!B382,'Contratos assinados '!J:J,"Aquisição")</f>
        <v>0</v>
      </c>
      <c r="G382" s="1">
        <f>COUNTIFS('Contratos assinados '!F:F,'Direcional Expansão'!B382,'Contratos assinados '!J:J,"Ampliação")</f>
        <v>0</v>
      </c>
      <c r="H382" s="1">
        <f>COUNTIFS('Contratos assinados '!F:F,'Direcional Expansão'!B382,'Contratos assinados '!J:J,"Assinado por proprietário")</f>
        <v>0</v>
      </c>
      <c r="I382" s="1">
        <f t="shared" si="16"/>
        <v>0</v>
      </c>
      <c r="J382" s="3" t="str">
        <f>IF(D382=0, "-", COUNTIFS('Base Lojas'!B:B, A382, 'Base Lojas'!G:G, "&gt;500000")/D382)</f>
        <v>-</v>
      </c>
      <c r="K382" s="4" t="s">
        <v>35</v>
      </c>
      <c r="L382" s="2">
        <v>0</v>
      </c>
      <c r="M382" s="13">
        <v>565546.58430660353</v>
      </c>
      <c r="N382" s="2">
        <v>4390</v>
      </c>
      <c r="O382" s="5" t="str">
        <f>_xlfn.XLOOKUP(A382,Cidades!A:A,Cidades!D:D)</f>
        <v>Menor que 10k</v>
      </c>
      <c r="P382" s="5" t="str">
        <f>_xlfn.XLOOKUP(A382,'[1]1° RAIZ'!$A:$A,'[1]1° RAIZ'!$AH:$AH)</f>
        <v>Videira</v>
      </c>
      <c r="Q382" s="5" t="str">
        <f>_xlfn.XLOOKUP(A382,'[1]1° RAIZ'!$A:$A,'[1]1° RAIZ'!$AE:$AE)</f>
        <v>Caçador</v>
      </c>
      <c r="R382" s="2">
        <v>1.5767551028360581E-5</v>
      </c>
      <c r="S382" s="2">
        <v>8.2946206198908357E-3</v>
      </c>
      <c r="T382" s="2">
        <v>1</v>
      </c>
      <c r="U382" s="2">
        <v>0</v>
      </c>
      <c r="V382" s="2">
        <v>66909.456192146405</v>
      </c>
      <c r="W382" s="2">
        <v>4.9728071032720482</v>
      </c>
      <c r="X382" s="2">
        <v>-3.6027910454095848E-2</v>
      </c>
      <c r="Y382" s="2">
        <v>0.90122678666738032</v>
      </c>
      <c r="Z382" s="2">
        <v>-8.1278993437475425E-2</v>
      </c>
      <c r="AA382" s="2">
        <v>0.1050992094737709</v>
      </c>
      <c r="AB382" s="1" t="str">
        <f t="shared" si="15"/>
        <v>Mercado insuficiente</v>
      </c>
      <c r="AC382" s="74" t="str">
        <f t="shared" si="17"/>
        <v>Validar</v>
      </c>
    </row>
    <row r="383" spans="1:29" x14ac:dyDescent="0.25">
      <c r="A383" s="1">
        <v>410210</v>
      </c>
      <c r="B383" s="1" t="s">
        <v>414</v>
      </c>
      <c r="C383" s="1" t="s">
        <v>31</v>
      </c>
      <c r="D383" s="1">
        <v>1</v>
      </c>
      <c r="E383" s="1">
        <f>COUNTIFS('Contratos assinados '!F:F,'Direcional Expansão'!B383,'Contratos assinados '!J:J, "Assinado por ambos")</f>
        <v>0</v>
      </c>
      <c r="F383" s="1">
        <f>COUNTIFS('Contratos assinados '!F:F,'Direcional Expansão'!B383,'Contratos assinados '!J:J,"Aquisição")</f>
        <v>0</v>
      </c>
      <c r="G383" s="1">
        <f>COUNTIFS('Contratos assinados '!F:F,'Direcional Expansão'!B383,'Contratos assinados '!J:J,"Ampliação")</f>
        <v>0</v>
      </c>
      <c r="H383" s="1">
        <f>COUNTIFS('Contratos assinados '!F:F,'Direcional Expansão'!B383,'Contratos assinados '!J:J,"Assinado por proprietário")</f>
        <v>0</v>
      </c>
      <c r="I383" s="1">
        <f t="shared" si="16"/>
        <v>0</v>
      </c>
      <c r="J383" s="3">
        <f>IF(D383=0, "-", COUNTIFS('Base Lojas'!B:B, A383, 'Base Lojas'!G:G, "&gt;500000")/D383)</f>
        <v>1</v>
      </c>
      <c r="K383" s="4">
        <v>619401.49</v>
      </c>
      <c r="L383" s="2">
        <v>0.18269613177161351</v>
      </c>
      <c r="M383" s="13">
        <v>3390337.1899209511</v>
      </c>
      <c r="N383" s="2">
        <v>25475</v>
      </c>
      <c r="O383" s="5" t="str">
        <f>_xlfn.XLOOKUP(A383,Cidades!A:A,Cidades!D:D)</f>
        <v>Entre 20k e 30k</v>
      </c>
      <c r="P383" s="5" t="str">
        <f>_xlfn.XLOOKUP(A383,'[1]1° RAIZ'!$A:$A,'[1]1° RAIZ'!$AH:$AH)</f>
        <v>Maringá</v>
      </c>
      <c r="Q383" s="5" t="str">
        <f>_xlfn.XLOOKUP(A383,'[1]1° RAIZ'!$A:$A,'[1]1° RAIZ'!$AE:$AE)</f>
        <v>Maringá</v>
      </c>
      <c r="R383" s="2">
        <v>2.3668276992934169E-5</v>
      </c>
      <c r="S383" s="2">
        <v>6.5665248149997524E-3</v>
      </c>
      <c r="T383" s="2">
        <v>13</v>
      </c>
      <c r="U383" s="2">
        <v>0</v>
      </c>
      <c r="V383" s="2">
        <v>37897.616714211901</v>
      </c>
      <c r="W383" s="2">
        <v>4.1914939926152304</v>
      </c>
      <c r="X383" s="2">
        <v>9.1646548936763231E-2</v>
      </c>
      <c r="Y383" s="2">
        <v>0.38922530125641502</v>
      </c>
      <c r="Z383" s="2">
        <v>7.186633352246069E-2</v>
      </c>
      <c r="AA383" s="2">
        <v>0.1032597012845585</v>
      </c>
      <c r="AB383" s="1" t="str">
        <f t="shared" si="15"/>
        <v>Limite de expansão</v>
      </c>
      <c r="AC383" s="74" t="str">
        <f t="shared" si="17"/>
        <v>Validar</v>
      </c>
    </row>
    <row r="384" spans="1:29" x14ac:dyDescent="0.25">
      <c r="A384" s="1">
        <v>421300</v>
      </c>
      <c r="B384" s="1" t="s">
        <v>415</v>
      </c>
      <c r="C384" s="1" t="s">
        <v>33</v>
      </c>
      <c r="D384" s="1">
        <v>0</v>
      </c>
      <c r="E384" s="1">
        <f>COUNTIFS('Contratos assinados '!F:F,'Direcional Expansão'!B384,'Contratos assinados '!J:J, "Assinado por ambos")</f>
        <v>0</v>
      </c>
      <c r="F384" s="1">
        <f>COUNTIFS('Contratos assinados '!F:F,'Direcional Expansão'!B384,'Contratos assinados '!J:J,"Aquisição")</f>
        <v>0</v>
      </c>
      <c r="G384" s="1">
        <f>COUNTIFS('Contratos assinados '!F:F,'Direcional Expansão'!B384,'Contratos assinados '!J:J,"Ampliação")</f>
        <v>0</v>
      </c>
      <c r="H384" s="1">
        <f>COUNTIFS('Contratos assinados '!F:F,'Direcional Expansão'!B384,'Contratos assinados '!J:J,"Assinado por proprietário")</f>
        <v>0</v>
      </c>
      <c r="I384" s="1">
        <f t="shared" si="16"/>
        <v>0</v>
      </c>
      <c r="J384" s="3" t="str">
        <f>IF(D384=0, "-", COUNTIFS('Base Lojas'!B:B, A384, 'Base Lojas'!G:G, "&gt;500000")/D384)</f>
        <v>-</v>
      </c>
      <c r="K384" s="4" t="s">
        <v>35</v>
      </c>
      <c r="L384" s="2">
        <v>0</v>
      </c>
      <c r="M384" s="13">
        <v>523198.68532626261</v>
      </c>
      <c r="N384" s="2">
        <v>3473</v>
      </c>
      <c r="O384" s="5" t="str">
        <f>_xlfn.XLOOKUP(A384,Cidades!A:A,Cidades!D:D)</f>
        <v>Menor que 10k</v>
      </c>
      <c r="P384" s="5" t="str">
        <f>_xlfn.XLOOKUP(A384,'[1]1° RAIZ'!$A:$A,'[1]1° RAIZ'!$AH:$AH)</f>
        <v>Videira</v>
      </c>
      <c r="Q384" s="5" t="str">
        <f>_xlfn.XLOOKUP(A384,'[1]1° RAIZ'!$A:$A,'[1]1° RAIZ'!$AE:$AE)</f>
        <v>Caçador</v>
      </c>
      <c r="R384" s="2">
        <v>7.611060736066655E-5</v>
      </c>
      <c r="S384" s="2">
        <v>1.1043782163584931E-2</v>
      </c>
      <c r="T384" s="2">
        <v>2</v>
      </c>
      <c r="U384" s="2">
        <v>0</v>
      </c>
      <c r="V384" s="2">
        <v>70540.3726325139</v>
      </c>
      <c r="W384" s="2">
        <v>4.7884390421128193</v>
      </c>
      <c r="X384" s="2">
        <v>-4.5694574996065503E-2</v>
      </c>
      <c r="Y384" s="2">
        <v>0.95716927376320593</v>
      </c>
      <c r="Z384" s="2">
        <v>-0.14436036054500609</v>
      </c>
      <c r="AA384" s="2">
        <v>0.1018331004166546</v>
      </c>
      <c r="AB384" s="1" t="str">
        <f t="shared" si="15"/>
        <v>Mercado insuficiente</v>
      </c>
      <c r="AC384" s="74" t="str">
        <f t="shared" si="17"/>
        <v>Validar</v>
      </c>
    </row>
    <row r="385" spans="1:29" x14ac:dyDescent="0.25">
      <c r="A385" s="1">
        <v>431697</v>
      </c>
      <c r="B385" s="1" t="s">
        <v>416</v>
      </c>
      <c r="C385" s="1" t="s">
        <v>57</v>
      </c>
      <c r="D385" s="1">
        <v>0</v>
      </c>
      <c r="E385" s="1">
        <f>COUNTIFS('Contratos assinados '!F:F,'Direcional Expansão'!B385,'Contratos assinados '!J:J, "Assinado por ambos")</f>
        <v>0</v>
      </c>
      <c r="F385" s="1">
        <f>COUNTIFS('Contratos assinados '!F:F,'Direcional Expansão'!B385,'Contratos assinados '!J:J,"Aquisição")</f>
        <v>0</v>
      </c>
      <c r="G385" s="1">
        <f>COUNTIFS('Contratos assinados '!F:F,'Direcional Expansão'!B385,'Contratos assinados '!J:J,"Ampliação")</f>
        <v>0</v>
      </c>
      <c r="H385" s="1">
        <f>COUNTIFS('Contratos assinados '!F:F,'Direcional Expansão'!B385,'Contratos assinados '!J:J,"Assinado por proprietário")</f>
        <v>0</v>
      </c>
      <c r="I385" s="1">
        <f t="shared" si="16"/>
        <v>0</v>
      </c>
      <c r="J385" s="3" t="str">
        <f>IF(D385=0, "-", COUNTIFS('Base Lojas'!B:B, A385, 'Base Lojas'!G:G, "&gt;500000")/D385)</f>
        <v>-</v>
      </c>
      <c r="K385" s="4" t="s">
        <v>35</v>
      </c>
      <c r="L385" s="2">
        <v>0</v>
      </c>
      <c r="M385" s="13">
        <v>430986.0877021284</v>
      </c>
      <c r="N385" s="2">
        <v>2596</v>
      </c>
      <c r="O385" s="5" t="str">
        <f>_xlfn.XLOOKUP(A385,Cidades!A:A,Cidades!D:D)</f>
        <v>Menor que 10k</v>
      </c>
      <c r="P385" s="5" t="str">
        <f>_xlfn.XLOOKUP(A385,'[1]1° RAIZ'!$A:$A,'[1]1° RAIZ'!$AH:$AH)</f>
        <v>São Gabriel - Caçapava do Sul</v>
      </c>
      <c r="Q385" s="5" t="str">
        <f>_xlfn.XLOOKUP(A385,'[1]1° RAIZ'!$A:$A,'[1]1° RAIZ'!$AE:$AE)</f>
        <v>Santa Maria</v>
      </c>
      <c r="R385" s="2">
        <v>7.621649476056813E-5</v>
      </c>
      <c r="S385" s="2">
        <v>1.7461953099212609E-2</v>
      </c>
      <c r="T385" s="2">
        <v>0</v>
      </c>
      <c r="U385" s="2">
        <v>0</v>
      </c>
      <c r="V385" s="2">
        <v>152593.57185509399</v>
      </c>
      <c r="W385" s="2">
        <v>2.6208008651786501</v>
      </c>
      <c r="X385" s="2">
        <v>-0.31354434210582238</v>
      </c>
      <c r="Y385" s="2">
        <v>0.74759199892487704</v>
      </c>
      <c r="Z385" s="2">
        <v>1.1027420671432411</v>
      </c>
      <c r="AA385" s="2">
        <v>9.9968477471190587E-2</v>
      </c>
      <c r="AB385" s="1" t="str">
        <f t="shared" si="15"/>
        <v>Mercado insuficiente</v>
      </c>
      <c r="AC385" s="74" t="str">
        <f t="shared" si="17"/>
        <v>Validar</v>
      </c>
    </row>
    <row r="386" spans="1:29" x14ac:dyDescent="0.25">
      <c r="A386" s="1">
        <v>431570</v>
      </c>
      <c r="B386" s="1" t="s">
        <v>417</v>
      </c>
      <c r="C386" s="1" t="s">
        <v>57</v>
      </c>
      <c r="D386" s="1">
        <v>3</v>
      </c>
      <c r="E386" s="1">
        <f>COUNTIFS('Contratos assinados '!F:F,'Direcional Expansão'!B386,'Contratos assinados '!J:J, "Assinado por ambos")</f>
        <v>0</v>
      </c>
      <c r="F386" s="1">
        <f>COUNTIFS('Contratos assinados '!F:F,'Direcional Expansão'!B386,'Contratos assinados '!J:J,"Aquisição")</f>
        <v>0</v>
      </c>
      <c r="G386" s="1">
        <f>COUNTIFS('Contratos assinados '!F:F,'Direcional Expansão'!B386,'Contratos assinados '!J:J,"Ampliação")</f>
        <v>0</v>
      </c>
      <c r="H386" s="1">
        <f>COUNTIFS('Contratos assinados '!F:F,'Direcional Expansão'!B386,'Contratos assinados '!J:J,"Assinado por proprietário")</f>
        <v>0</v>
      </c>
      <c r="I386" s="1">
        <f t="shared" si="16"/>
        <v>0</v>
      </c>
      <c r="J386" s="3">
        <f>IF(D386=0, "-", COUNTIFS('Base Lojas'!B:B, A386, 'Base Lojas'!G:G, "&gt;500000")/D386)</f>
        <v>1</v>
      </c>
      <c r="K386" s="4">
        <v>739563.87333333318</v>
      </c>
      <c r="L386" s="2">
        <v>0.40114959895175328</v>
      </c>
      <c r="M386" s="13">
        <v>5530833.4491613042</v>
      </c>
      <c r="N386" s="2">
        <v>34654</v>
      </c>
      <c r="O386" s="5" t="str">
        <f>_xlfn.XLOOKUP(A386,Cidades!A:A,Cidades!D:D)</f>
        <v>Entre 30k e 50k</v>
      </c>
      <c r="P386" s="5" t="str">
        <f>_xlfn.XLOOKUP(A386,'[1]1° RAIZ'!$A:$A,'[1]1° RAIZ'!$AH:$AH)</f>
        <v>Santa Cruz do Sul</v>
      </c>
      <c r="Q386" s="5" t="str">
        <f>_xlfn.XLOOKUP(A386,'[1]1° RAIZ'!$A:$A,'[1]1° RAIZ'!$AE:$AE)</f>
        <v>Santa Cruz do Sul - Lajeado</v>
      </c>
      <c r="R386" s="2">
        <v>-6.2606340010965539E-5</v>
      </c>
      <c r="S386" s="2">
        <v>-2.254490464570047E-3</v>
      </c>
      <c r="T386" s="2">
        <v>9</v>
      </c>
      <c r="U386" s="2">
        <v>0</v>
      </c>
      <c r="V386" s="2">
        <v>43688.185600560901</v>
      </c>
      <c r="W386" s="2">
        <v>2.905709196741002</v>
      </c>
      <c r="X386" s="2">
        <v>-1.6860148926574049E-2</v>
      </c>
      <c r="Y386" s="2">
        <v>-0.13863716235173931</v>
      </c>
      <c r="Z386" s="2">
        <v>1.1016302791247261</v>
      </c>
      <c r="AA386" s="2">
        <v>9.8630235664749044E-2</v>
      </c>
      <c r="AB386" s="1" t="str">
        <f t="shared" si="15"/>
        <v>Limite de expansão</v>
      </c>
      <c r="AC386" s="74" t="str">
        <f t="shared" si="17"/>
        <v>Validar</v>
      </c>
    </row>
    <row r="387" spans="1:29" x14ac:dyDescent="0.25">
      <c r="A387" s="1">
        <v>412450</v>
      </c>
      <c r="B387" s="1" t="s">
        <v>418</v>
      </c>
      <c r="C387" s="1" t="s">
        <v>31</v>
      </c>
      <c r="D387" s="1">
        <v>0</v>
      </c>
      <c r="E387" s="1">
        <f>COUNTIFS('Contratos assinados '!F:F,'Direcional Expansão'!B387,'Contratos assinados '!J:J, "Assinado por ambos")</f>
        <v>0</v>
      </c>
      <c r="F387" s="1">
        <f>COUNTIFS('Contratos assinados '!F:F,'Direcional Expansão'!B387,'Contratos assinados '!J:J,"Aquisição")</f>
        <v>0</v>
      </c>
      <c r="G387" s="1">
        <f>COUNTIFS('Contratos assinados '!F:F,'Direcional Expansão'!B387,'Contratos assinados '!J:J,"Ampliação")</f>
        <v>0</v>
      </c>
      <c r="H387" s="1">
        <f>COUNTIFS('Contratos assinados '!F:F,'Direcional Expansão'!B387,'Contratos assinados '!J:J,"Assinado por proprietário")</f>
        <v>0</v>
      </c>
      <c r="I387" s="1">
        <f t="shared" si="16"/>
        <v>0</v>
      </c>
      <c r="J387" s="3" t="str">
        <f>IF(D387=0, "-", COUNTIFS('Base Lojas'!B:B, A387, 'Base Lojas'!G:G, "&gt;500000")/D387)</f>
        <v>-</v>
      </c>
      <c r="K387" s="4" t="s">
        <v>35</v>
      </c>
      <c r="L387" s="2">
        <v>0</v>
      </c>
      <c r="M387" s="13">
        <v>1007420.36973317</v>
      </c>
      <c r="N387" s="2">
        <v>6181</v>
      </c>
      <c r="O387" s="5" t="str">
        <f>_xlfn.XLOOKUP(A387,Cidades!A:A,Cidades!D:D)</f>
        <v>Menor que 10k</v>
      </c>
      <c r="P387" s="5" t="str">
        <f>_xlfn.XLOOKUP(A387,'[1]1° RAIZ'!$A:$A,'[1]1° RAIZ'!$AH:$AH)</f>
        <v>Paranacity - Colorado</v>
      </c>
      <c r="Q387" s="5" t="str">
        <f>_xlfn.XLOOKUP(A387,'[1]1° RAIZ'!$A:$A,'[1]1° RAIZ'!$AE:$AE)</f>
        <v>Maringá</v>
      </c>
      <c r="R387" s="2">
        <v>1.23556682468382E-4</v>
      </c>
      <c r="S387" s="2">
        <v>1.6306703431526959E-2</v>
      </c>
      <c r="T387" s="2">
        <v>4</v>
      </c>
      <c r="U387" s="2">
        <v>0</v>
      </c>
      <c r="V387" s="2">
        <v>92955.460224501498</v>
      </c>
      <c r="W387" s="2">
        <v>4.0145011026026083</v>
      </c>
      <c r="X387" s="2">
        <v>-9.7837761252518432E-2</v>
      </c>
      <c r="Y387" s="2">
        <v>0.89993889300001906</v>
      </c>
      <c r="Z387" s="2">
        <v>9.2464720482773502E-2</v>
      </c>
      <c r="AA387" s="2">
        <v>9.842545366862171E-2</v>
      </c>
      <c r="AB387" s="1" t="str">
        <f t="shared" ref="AB387:AB450" si="18">IF(B387="Capão do Leão","Erro IBGE",
   IF(AND(U387&lt;=0,M387&lt;=2000000),"Mercado insuficiente",
      IF(U387&lt;=0,"Limite de expansão",
         IF(K387&lt;500000,"Performance",
            IF(M387&lt;=2000000,"Mercado insuficiente","Expansão")
         )
      )
   )
)</f>
        <v>Mercado insuficiente</v>
      </c>
      <c r="AC387" s="74" t="str">
        <f t="shared" si="17"/>
        <v>Validar</v>
      </c>
    </row>
    <row r="388" spans="1:29" x14ac:dyDescent="0.25">
      <c r="A388" s="1">
        <v>432335</v>
      </c>
      <c r="B388" s="1" t="s">
        <v>419</v>
      </c>
      <c r="C388" s="1" t="s">
        <v>57</v>
      </c>
      <c r="D388" s="1">
        <v>0</v>
      </c>
      <c r="E388" s="1">
        <f>COUNTIFS('Contratos assinados '!F:F,'Direcional Expansão'!B388,'Contratos assinados '!J:J, "Assinado por ambos")</f>
        <v>0</v>
      </c>
      <c r="F388" s="1">
        <f>COUNTIFS('Contratos assinados '!F:F,'Direcional Expansão'!B388,'Contratos assinados '!J:J,"Aquisição")</f>
        <v>0</v>
      </c>
      <c r="G388" s="1">
        <f>COUNTIFS('Contratos assinados '!F:F,'Direcional Expansão'!B388,'Contratos assinados '!J:J,"Ampliação")</f>
        <v>0</v>
      </c>
      <c r="H388" s="1">
        <f>COUNTIFS('Contratos assinados '!F:F,'Direcional Expansão'!B388,'Contratos assinados '!J:J,"Assinado por proprietário")</f>
        <v>0</v>
      </c>
      <c r="I388" s="1">
        <f t="shared" ref="I388:I451" si="19">SUM(E388:H388)</f>
        <v>0</v>
      </c>
      <c r="J388" s="3" t="str">
        <f>IF(D388=0, "-", COUNTIFS('Base Lojas'!B:B, A388, 'Base Lojas'!G:G, "&gt;500000")/D388)</f>
        <v>-</v>
      </c>
      <c r="K388" s="4" t="s">
        <v>35</v>
      </c>
      <c r="L388" s="2">
        <v>0</v>
      </c>
      <c r="M388" s="13">
        <v>397924.06043318659</v>
      </c>
      <c r="N388" s="2">
        <v>2079</v>
      </c>
      <c r="O388" s="5" t="str">
        <f>_xlfn.XLOOKUP(A388,Cidades!A:A,Cidades!D:D)</f>
        <v>Menor que 10k</v>
      </c>
      <c r="P388" s="5" t="str">
        <f>_xlfn.XLOOKUP(A388,'[1]1° RAIZ'!$A:$A,'[1]1° RAIZ'!$AH:$AH)</f>
        <v>Tapejara - Sananduva</v>
      </c>
      <c r="Q388" s="5" t="str">
        <f>_xlfn.XLOOKUP(A388,'[1]1° RAIZ'!$A:$A,'[1]1° RAIZ'!$AE:$AE)</f>
        <v>Passo Fundo</v>
      </c>
      <c r="R388" s="2">
        <v>-2.6511436046869901E-5</v>
      </c>
      <c r="S388" s="2">
        <v>3.8718537274571312E-3</v>
      </c>
      <c r="T388" s="2">
        <v>1</v>
      </c>
      <c r="U388" s="2">
        <v>0</v>
      </c>
      <c r="V388" s="2">
        <v>89579.955835890796</v>
      </c>
      <c r="W388" s="2">
        <v>4.3896583624219039</v>
      </c>
      <c r="X388" s="2">
        <v>-0.11965798473520239</v>
      </c>
      <c r="Y388" s="2">
        <v>0.73296376290678367</v>
      </c>
      <c r="Z388" s="2">
        <v>0.3789098024868629</v>
      </c>
      <c r="AA388" s="2">
        <v>9.7799964723948224E-2</v>
      </c>
      <c r="AB388" s="1" t="str">
        <f t="shared" si="18"/>
        <v>Mercado insuficiente</v>
      </c>
      <c r="AC388" s="74" t="str">
        <f t="shared" ref="AC388:AC451" si="20">IF(P388=B388,"Oportunidade","Validar")</f>
        <v>Validar</v>
      </c>
    </row>
    <row r="389" spans="1:29" x14ac:dyDescent="0.25">
      <c r="A389" s="1">
        <v>412635</v>
      </c>
      <c r="B389" s="1" t="s">
        <v>420</v>
      </c>
      <c r="C389" s="1" t="s">
        <v>31</v>
      </c>
      <c r="D389" s="1">
        <v>0</v>
      </c>
      <c r="E389" s="1">
        <f>COUNTIFS('Contratos assinados '!F:F,'Direcional Expansão'!B389,'Contratos assinados '!J:J, "Assinado por ambos")</f>
        <v>0</v>
      </c>
      <c r="F389" s="1">
        <f>COUNTIFS('Contratos assinados '!F:F,'Direcional Expansão'!B389,'Contratos assinados '!J:J,"Aquisição")</f>
        <v>0</v>
      </c>
      <c r="G389" s="1">
        <f>COUNTIFS('Contratos assinados '!F:F,'Direcional Expansão'!B389,'Contratos assinados '!J:J,"Ampliação")</f>
        <v>0</v>
      </c>
      <c r="H389" s="1">
        <f>COUNTIFS('Contratos assinados '!F:F,'Direcional Expansão'!B389,'Contratos assinados '!J:J,"Assinado por proprietário")</f>
        <v>0</v>
      </c>
      <c r="I389" s="1">
        <f t="shared" si="19"/>
        <v>0</v>
      </c>
      <c r="J389" s="3" t="str">
        <f>IF(D389=0, "-", COUNTIFS('Base Lojas'!B:B, A389, 'Base Lojas'!G:G, "&gt;500000")/D389)</f>
        <v>-</v>
      </c>
      <c r="K389" s="4" t="s">
        <v>35</v>
      </c>
      <c r="L389" s="2">
        <v>0</v>
      </c>
      <c r="M389" s="13">
        <v>759062.67045338871</v>
      </c>
      <c r="N389" s="2">
        <v>5007</v>
      </c>
      <c r="O389" s="5" t="str">
        <f>_xlfn.XLOOKUP(A389,Cidades!A:A,Cidades!D:D)</f>
        <v>Menor que 10k</v>
      </c>
      <c r="P389" s="5" t="str">
        <f>_xlfn.XLOOKUP(A389,'[1]1° RAIZ'!$A:$A,'[1]1° RAIZ'!$AH:$AH)</f>
        <v>Foz do Iguaçu</v>
      </c>
      <c r="Q389" s="5" t="str">
        <f>_xlfn.XLOOKUP(A389,'[1]1° RAIZ'!$A:$A,'[1]1° RAIZ'!$AE:$AE)</f>
        <v>Cascavel</v>
      </c>
      <c r="R389" s="2">
        <v>7.083544372881611E-5</v>
      </c>
      <c r="S389" s="2">
        <v>1.161311570176826E-2</v>
      </c>
      <c r="T389" s="2">
        <v>3</v>
      </c>
      <c r="U389" s="2">
        <v>0</v>
      </c>
      <c r="V389" s="2">
        <v>63636.090876828202</v>
      </c>
      <c r="W389" s="2">
        <v>4.8859475609077139</v>
      </c>
      <c r="X389" s="2">
        <v>-1.9465847935734831E-2</v>
      </c>
      <c r="Y389" s="2">
        <v>0.93070328992982965</v>
      </c>
      <c r="Z389" s="2">
        <v>-0.2490885054462314</v>
      </c>
      <c r="AA389" s="2">
        <v>9.7237762206245193E-2</v>
      </c>
      <c r="AB389" s="1" t="str">
        <f t="shared" si="18"/>
        <v>Mercado insuficiente</v>
      </c>
      <c r="AC389" s="74" t="str">
        <f t="shared" si="20"/>
        <v>Validar</v>
      </c>
    </row>
    <row r="390" spans="1:29" x14ac:dyDescent="0.25">
      <c r="A390" s="1">
        <v>412340</v>
      </c>
      <c r="B390" s="1" t="s">
        <v>421</v>
      </c>
      <c r="C390" s="1" t="s">
        <v>31</v>
      </c>
      <c r="D390" s="1">
        <v>1</v>
      </c>
      <c r="E390" s="1">
        <f>COUNTIFS('Contratos assinados '!F:F,'Direcional Expansão'!B390,'Contratos assinados '!J:J, "Assinado por ambos")</f>
        <v>0</v>
      </c>
      <c r="F390" s="1">
        <f>COUNTIFS('Contratos assinados '!F:F,'Direcional Expansão'!B390,'Contratos assinados '!J:J,"Aquisição")</f>
        <v>0</v>
      </c>
      <c r="G390" s="1">
        <f>COUNTIFS('Contratos assinados '!F:F,'Direcional Expansão'!B390,'Contratos assinados '!J:J,"Ampliação")</f>
        <v>0</v>
      </c>
      <c r="H390" s="1">
        <f>COUNTIFS('Contratos assinados '!F:F,'Direcional Expansão'!B390,'Contratos assinados '!J:J,"Assinado por proprietário")</f>
        <v>0</v>
      </c>
      <c r="I390" s="1">
        <f t="shared" si="19"/>
        <v>0</v>
      </c>
      <c r="J390" s="3">
        <f>IF(D390=0, "-", COUNTIFS('Base Lojas'!B:B, A390, 'Base Lojas'!G:G, "&gt;500000")/D390)</f>
        <v>1</v>
      </c>
      <c r="K390" s="4">
        <v>648410.65</v>
      </c>
      <c r="L390" s="2">
        <v>0.40115737510112193</v>
      </c>
      <c r="M390" s="13">
        <v>1616349.817416548</v>
      </c>
      <c r="N390" s="2">
        <v>11378</v>
      </c>
      <c r="O390" s="5" t="str">
        <f>_xlfn.XLOOKUP(A390,Cidades!A:A,Cidades!D:D)</f>
        <v>Entre 10k e 20k</v>
      </c>
      <c r="P390" s="5" t="str">
        <f>_xlfn.XLOOKUP(A390,'[1]1° RAIZ'!$A:$A,'[1]1° RAIZ'!$AH:$AH)</f>
        <v>Maringá</v>
      </c>
      <c r="Q390" s="5" t="str">
        <f>_xlfn.XLOOKUP(A390,'[1]1° RAIZ'!$A:$A,'[1]1° RAIZ'!$AE:$AE)</f>
        <v>Maringá</v>
      </c>
      <c r="R390" s="2">
        <v>6.6698604155295268E-5</v>
      </c>
      <c r="S390" s="2">
        <v>1.2843419103086401E-2</v>
      </c>
      <c r="T390" s="2">
        <v>9</v>
      </c>
      <c r="U390" s="2">
        <v>0</v>
      </c>
      <c r="V390" s="2">
        <v>30754.5450031297</v>
      </c>
      <c r="W390" s="2">
        <v>3.49147924102554</v>
      </c>
      <c r="X390" s="2">
        <v>-5.6321617451631278E-2</v>
      </c>
      <c r="Y390" s="2">
        <v>0.39476264976286368</v>
      </c>
      <c r="Z390" s="2">
        <v>0.55892926723707248</v>
      </c>
      <c r="AA390" s="2">
        <v>9.6644895582305587E-2</v>
      </c>
      <c r="AB390" s="1" t="str">
        <f t="shared" si="18"/>
        <v>Mercado insuficiente</v>
      </c>
      <c r="AC390" s="74" t="str">
        <f t="shared" si="20"/>
        <v>Validar</v>
      </c>
    </row>
    <row r="391" spans="1:29" x14ac:dyDescent="0.25">
      <c r="A391" s="1">
        <v>432132</v>
      </c>
      <c r="B391" s="1" t="s">
        <v>422</v>
      </c>
      <c r="C391" s="1" t="s">
        <v>57</v>
      </c>
      <c r="D391" s="1">
        <v>0</v>
      </c>
      <c r="E391" s="1">
        <f>COUNTIFS('Contratos assinados '!F:F,'Direcional Expansão'!B391,'Contratos assinados '!J:J, "Assinado por ambos")</f>
        <v>0</v>
      </c>
      <c r="F391" s="1">
        <f>COUNTIFS('Contratos assinados '!F:F,'Direcional Expansão'!B391,'Contratos assinados '!J:J,"Aquisição")</f>
        <v>0</v>
      </c>
      <c r="G391" s="1">
        <f>COUNTIFS('Contratos assinados '!F:F,'Direcional Expansão'!B391,'Contratos assinados '!J:J,"Ampliação")</f>
        <v>0</v>
      </c>
      <c r="H391" s="1">
        <f>COUNTIFS('Contratos assinados '!F:F,'Direcional Expansão'!B391,'Contratos assinados '!J:J,"Assinado por proprietário")</f>
        <v>0</v>
      </c>
      <c r="I391" s="1">
        <f t="shared" si="19"/>
        <v>0</v>
      </c>
      <c r="J391" s="3" t="str">
        <f>IF(D391=0, "-", COUNTIFS('Base Lojas'!B:B, A391, 'Base Lojas'!G:G, "&gt;500000")/D391)</f>
        <v>-</v>
      </c>
      <c r="K391" s="4" t="s">
        <v>35</v>
      </c>
      <c r="L391" s="2">
        <v>0</v>
      </c>
      <c r="M391" s="13">
        <v>508080.20629647322</v>
      </c>
      <c r="N391" s="2">
        <v>3119</v>
      </c>
      <c r="O391" s="5" t="str">
        <f>_xlfn.XLOOKUP(A391,Cidades!A:A,Cidades!D:D)</f>
        <v>Menor que 10k</v>
      </c>
      <c r="P391" s="5" t="str">
        <f>_xlfn.XLOOKUP(A391,'[1]1° RAIZ'!$A:$A,'[1]1° RAIZ'!$AH:$AH)</f>
        <v>Frederico Westphalen</v>
      </c>
      <c r="Q391" s="5" t="str">
        <f>_xlfn.XLOOKUP(A391,'[1]1° RAIZ'!$A:$A,'[1]1° RAIZ'!$AE:$AE)</f>
        <v>Passo Fundo</v>
      </c>
      <c r="R391" s="2">
        <v>3.7725200159444143E-5</v>
      </c>
      <c r="S391" s="2">
        <v>1.067803241125365E-2</v>
      </c>
      <c r="T391" s="2">
        <v>3</v>
      </c>
      <c r="U391" s="2">
        <v>0</v>
      </c>
      <c r="V391" s="2">
        <v>66549.847586692602</v>
      </c>
      <c r="W391" s="2">
        <v>4.8523624707457707</v>
      </c>
      <c r="X391" s="2">
        <v>-3.6723166168151633E-2</v>
      </c>
      <c r="Y391" s="2">
        <v>0.88841451329536048</v>
      </c>
      <c r="Z391" s="2">
        <v>-0.14257267315239741</v>
      </c>
      <c r="AA391" s="2">
        <v>9.5961425545330437E-2</v>
      </c>
      <c r="AB391" s="1" t="str">
        <f t="shared" si="18"/>
        <v>Mercado insuficiente</v>
      </c>
      <c r="AC391" s="74" t="str">
        <f t="shared" si="20"/>
        <v>Validar</v>
      </c>
    </row>
    <row r="392" spans="1:29" x14ac:dyDescent="0.25">
      <c r="A392" s="1">
        <v>411095</v>
      </c>
      <c r="B392" s="1" t="s">
        <v>423</v>
      </c>
      <c r="C392" s="1" t="s">
        <v>31</v>
      </c>
      <c r="D392" s="1">
        <v>0</v>
      </c>
      <c r="E392" s="1">
        <f>COUNTIFS('Contratos assinados '!F:F,'Direcional Expansão'!B392,'Contratos assinados '!J:J, "Assinado por ambos")</f>
        <v>0</v>
      </c>
      <c r="F392" s="1">
        <f>COUNTIFS('Contratos assinados '!F:F,'Direcional Expansão'!B392,'Contratos assinados '!J:J,"Aquisição")</f>
        <v>0</v>
      </c>
      <c r="G392" s="1">
        <f>COUNTIFS('Contratos assinados '!F:F,'Direcional Expansão'!B392,'Contratos assinados '!J:J,"Ampliação")</f>
        <v>0</v>
      </c>
      <c r="H392" s="1">
        <f>COUNTIFS('Contratos assinados '!F:F,'Direcional Expansão'!B392,'Contratos assinados '!J:J,"Assinado por proprietário")</f>
        <v>0</v>
      </c>
      <c r="I392" s="1">
        <f t="shared" si="19"/>
        <v>0</v>
      </c>
      <c r="J392" s="3" t="str">
        <f>IF(D392=0, "-", COUNTIFS('Base Lojas'!B:B, A392, 'Base Lojas'!G:G, "&gt;500000")/D392)</f>
        <v>-</v>
      </c>
      <c r="K392" s="4" t="s">
        <v>35</v>
      </c>
      <c r="L392" s="2">
        <v>0</v>
      </c>
      <c r="M392" s="13">
        <v>1637933.3828908671</v>
      </c>
      <c r="N392" s="2">
        <v>11485</v>
      </c>
      <c r="O392" s="5" t="str">
        <f>_xlfn.XLOOKUP(A392,Cidades!A:A,Cidades!D:D)</f>
        <v>Entre 10k e 20k</v>
      </c>
      <c r="P392" s="5" t="str">
        <f>_xlfn.XLOOKUP(A392,'[1]1° RAIZ'!$A:$A,'[1]1° RAIZ'!$AH:$AH)</f>
        <v>Foz do Iguaçu</v>
      </c>
      <c r="Q392" s="5" t="str">
        <f>_xlfn.XLOOKUP(A392,'[1]1° RAIZ'!$A:$A,'[1]1° RAIZ'!$AE:$AE)</f>
        <v>Cascavel</v>
      </c>
      <c r="R392" s="2">
        <v>1.8697397604450881E-4</v>
      </c>
      <c r="S392" s="2">
        <v>2.1365072693066981E-2</v>
      </c>
      <c r="T392" s="2">
        <v>4</v>
      </c>
      <c r="U392" s="2">
        <v>0</v>
      </c>
      <c r="V392" s="2">
        <v>48739.794839809299</v>
      </c>
      <c r="W392" s="2">
        <v>5.0256355199730169</v>
      </c>
      <c r="X392" s="2">
        <v>5.2645914066962389E-2</v>
      </c>
      <c r="Y392" s="2">
        <v>1.101988185387528</v>
      </c>
      <c r="Z392" s="2">
        <v>-0.74705741497246902</v>
      </c>
      <c r="AA392" s="2">
        <v>9.5753446930246205E-2</v>
      </c>
      <c r="AB392" s="1" t="str">
        <f t="shared" si="18"/>
        <v>Mercado insuficiente</v>
      </c>
      <c r="AC392" s="74" t="str">
        <f t="shared" si="20"/>
        <v>Validar</v>
      </c>
    </row>
    <row r="393" spans="1:29" x14ac:dyDescent="0.25">
      <c r="A393" s="1">
        <v>420040</v>
      </c>
      <c r="B393" s="1" t="s">
        <v>424</v>
      </c>
      <c r="C393" s="1" t="s">
        <v>33</v>
      </c>
      <c r="D393" s="1">
        <v>0</v>
      </c>
      <c r="E393" s="1">
        <f>COUNTIFS('Contratos assinados '!F:F,'Direcional Expansão'!B393,'Contratos assinados '!J:J, "Assinado por ambos")</f>
        <v>0</v>
      </c>
      <c r="F393" s="1">
        <f>COUNTIFS('Contratos assinados '!F:F,'Direcional Expansão'!B393,'Contratos assinados '!J:J,"Aquisição")</f>
        <v>0</v>
      </c>
      <c r="G393" s="1">
        <f>COUNTIFS('Contratos assinados '!F:F,'Direcional Expansão'!B393,'Contratos assinados '!J:J,"Ampliação")</f>
        <v>0</v>
      </c>
      <c r="H393" s="1">
        <f>COUNTIFS('Contratos assinados '!F:F,'Direcional Expansão'!B393,'Contratos assinados '!J:J,"Assinado por proprietário")</f>
        <v>0</v>
      </c>
      <c r="I393" s="1">
        <f t="shared" si="19"/>
        <v>0</v>
      </c>
      <c r="J393" s="3" t="str">
        <f>IF(D393=0, "-", COUNTIFS('Base Lojas'!B:B, A393, 'Base Lojas'!G:G, "&gt;500000")/D393)</f>
        <v>-</v>
      </c>
      <c r="K393" s="4" t="s">
        <v>35</v>
      </c>
      <c r="L393" s="2">
        <v>0</v>
      </c>
      <c r="M393" s="13">
        <v>939314.94685370801</v>
      </c>
      <c r="N393" s="2">
        <v>6508</v>
      </c>
      <c r="O393" s="5" t="str">
        <f>_xlfn.XLOOKUP(A393,Cidades!A:A,Cidades!D:D)</f>
        <v>Menor que 10k</v>
      </c>
      <c r="P393" s="5" t="str">
        <f>_xlfn.XLOOKUP(A393,'[1]1° RAIZ'!$A:$A,'[1]1° RAIZ'!$AH:$AH)</f>
        <v>Joaçaba - Herval d'Oeste</v>
      </c>
      <c r="Q393" s="5" t="str">
        <f>_xlfn.XLOOKUP(A393,'[1]1° RAIZ'!$A:$A,'[1]1° RAIZ'!$AE:$AE)</f>
        <v>Chapecó</v>
      </c>
      <c r="R393" s="2">
        <v>-5.1518591854291532E-5</v>
      </c>
      <c r="S393" s="2">
        <v>3.2994376963544352E-3</v>
      </c>
      <c r="T393" s="2">
        <v>3</v>
      </c>
      <c r="U393" s="2">
        <v>0</v>
      </c>
      <c r="V393" s="2">
        <v>110728.88992792201</v>
      </c>
      <c r="W393" s="2">
        <v>3.6981264738667252</v>
      </c>
      <c r="X393" s="2">
        <v>-0.16634195200185489</v>
      </c>
      <c r="Y393" s="2">
        <v>0.54249480661189375</v>
      </c>
      <c r="Z393" s="2">
        <v>0.75944300071644721</v>
      </c>
      <c r="AA393" s="2">
        <v>9.3945254974260345E-2</v>
      </c>
      <c r="AB393" s="1" t="str">
        <f t="shared" si="18"/>
        <v>Mercado insuficiente</v>
      </c>
      <c r="AC393" s="74" t="str">
        <f t="shared" si="20"/>
        <v>Validar</v>
      </c>
    </row>
    <row r="394" spans="1:29" x14ac:dyDescent="0.25">
      <c r="A394" s="1">
        <v>431535</v>
      </c>
      <c r="B394" s="1" t="s">
        <v>425</v>
      </c>
      <c r="C394" s="1" t="s">
        <v>57</v>
      </c>
      <c r="D394" s="1">
        <v>0</v>
      </c>
      <c r="E394" s="1">
        <f>COUNTIFS('Contratos assinados '!F:F,'Direcional Expansão'!B394,'Contratos assinados '!J:J, "Assinado por ambos")</f>
        <v>0</v>
      </c>
      <c r="F394" s="1">
        <f>COUNTIFS('Contratos assinados '!F:F,'Direcional Expansão'!B394,'Contratos assinados '!J:J,"Aquisição")</f>
        <v>0</v>
      </c>
      <c r="G394" s="1">
        <f>COUNTIFS('Contratos assinados '!F:F,'Direcional Expansão'!B394,'Contratos assinados '!J:J,"Ampliação")</f>
        <v>0</v>
      </c>
      <c r="H394" s="1">
        <f>COUNTIFS('Contratos assinados '!F:F,'Direcional Expansão'!B394,'Contratos assinados '!J:J,"Assinado por proprietário")</f>
        <v>0</v>
      </c>
      <c r="I394" s="1">
        <f t="shared" si="19"/>
        <v>0</v>
      </c>
      <c r="J394" s="3" t="str">
        <f>IF(D394=0, "-", COUNTIFS('Base Lojas'!B:B, A394, 'Base Lojas'!G:G, "&gt;500000")/D394)</f>
        <v>-</v>
      </c>
      <c r="K394" s="4" t="s">
        <v>35</v>
      </c>
      <c r="L394" s="2">
        <v>0</v>
      </c>
      <c r="M394" s="13">
        <v>675493.65140104713</v>
      </c>
      <c r="N394" s="2">
        <v>3910</v>
      </c>
      <c r="O394" s="5" t="str">
        <f>_xlfn.XLOOKUP(A394,Cidades!A:A,Cidades!D:D)</f>
        <v>Menor que 10k</v>
      </c>
      <c r="P394" s="5" t="str">
        <f>_xlfn.XLOOKUP(A394,'[1]1° RAIZ'!$A:$A,'[1]1° RAIZ'!$AH:$AH)</f>
        <v>Cruz Alta</v>
      </c>
      <c r="Q394" s="5" t="str">
        <f>_xlfn.XLOOKUP(A394,'[1]1° RAIZ'!$A:$A,'[1]1° RAIZ'!$AE:$AE)</f>
        <v>Passo Fundo</v>
      </c>
      <c r="R394" s="2">
        <v>5.2435940915351867E-5</v>
      </c>
      <c r="S394" s="2">
        <v>8.8998560353727996E-3</v>
      </c>
      <c r="T394" s="2">
        <v>2</v>
      </c>
      <c r="U394" s="2">
        <v>0</v>
      </c>
      <c r="V394" s="2">
        <v>71686.142912407493</v>
      </c>
      <c r="W394" s="2">
        <v>4.701366158509809</v>
      </c>
      <c r="X394" s="2">
        <v>-5.6368048518648989E-2</v>
      </c>
      <c r="Y394" s="2">
        <v>0.86936017240929586</v>
      </c>
      <c r="Z394" s="2">
        <v>-7.1361028400049584E-2</v>
      </c>
      <c r="AA394" s="2">
        <v>9.2982170501857475E-2</v>
      </c>
      <c r="AB394" s="1" t="str">
        <f t="shared" si="18"/>
        <v>Mercado insuficiente</v>
      </c>
      <c r="AC394" s="74" t="str">
        <f t="shared" si="20"/>
        <v>Validar</v>
      </c>
    </row>
    <row r="395" spans="1:29" x14ac:dyDescent="0.25">
      <c r="A395" s="1">
        <v>432020</v>
      </c>
      <c r="B395" s="1" t="s">
        <v>426</v>
      </c>
      <c r="C395" s="1" t="s">
        <v>57</v>
      </c>
      <c r="D395" s="1">
        <v>1</v>
      </c>
      <c r="E395" s="1">
        <f>COUNTIFS('Contratos assinados '!F:F,'Direcional Expansão'!B395,'Contratos assinados '!J:J, "Assinado por ambos")</f>
        <v>0</v>
      </c>
      <c r="F395" s="1">
        <f>COUNTIFS('Contratos assinados '!F:F,'Direcional Expansão'!B395,'Contratos assinados '!J:J,"Aquisição")</f>
        <v>0</v>
      </c>
      <c r="G395" s="1">
        <f>COUNTIFS('Contratos assinados '!F:F,'Direcional Expansão'!B395,'Contratos assinados '!J:J,"Ampliação")</f>
        <v>0</v>
      </c>
      <c r="H395" s="1">
        <f>COUNTIFS('Contratos assinados '!F:F,'Direcional Expansão'!B395,'Contratos assinados '!J:J,"Assinado por proprietário")</f>
        <v>0</v>
      </c>
      <c r="I395" s="1">
        <f t="shared" si="19"/>
        <v>0</v>
      </c>
      <c r="J395" s="3">
        <f>IF(D395=0, "-", COUNTIFS('Base Lojas'!B:B, A395, 'Base Lojas'!G:G, "&gt;500000")/D395)</f>
        <v>1</v>
      </c>
      <c r="K395" s="4">
        <v>745558.07</v>
      </c>
      <c r="L395" s="2">
        <v>0.37785893754338279</v>
      </c>
      <c r="M395" s="13">
        <v>1973112.174736904</v>
      </c>
      <c r="N395" s="2">
        <v>11950</v>
      </c>
      <c r="O395" s="5" t="str">
        <f>_xlfn.XLOOKUP(A395,Cidades!A:A,Cidades!D:D)</f>
        <v>Entre 10k e 20k</v>
      </c>
      <c r="P395" s="5" t="str">
        <f>_xlfn.XLOOKUP(A395,'[1]1° RAIZ'!$A:$A,'[1]1° RAIZ'!$AH:$AH)</f>
        <v>Frederico Westphalen</v>
      </c>
      <c r="Q395" s="5" t="str">
        <f>_xlfn.XLOOKUP(A395,'[1]1° RAIZ'!$A:$A,'[1]1° RAIZ'!$AE:$AE)</f>
        <v>Passo Fundo</v>
      </c>
      <c r="R395" s="2">
        <v>7.0853694222829946E-5</v>
      </c>
      <c r="S395" s="2">
        <v>1.2523763994151119E-2</v>
      </c>
      <c r="T395" s="2">
        <v>5</v>
      </c>
      <c r="U395" s="2">
        <v>0</v>
      </c>
      <c r="V395" s="2">
        <v>56141.837473356798</v>
      </c>
      <c r="W395" s="2">
        <v>2.9771260943196438</v>
      </c>
      <c r="X395" s="2">
        <v>-0.14241487518847529</v>
      </c>
      <c r="Y395" s="2">
        <v>0.3689919628938772</v>
      </c>
      <c r="Z395" s="2">
        <v>0.87982128804953819</v>
      </c>
      <c r="AA395" s="2">
        <v>9.2904257978765725E-2</v>
      </c>
      <c r="AB395" s="1" t="str">
        <f t="shared" si="18"/>
        <v>Mercado insuficiente</v>
      </c>
      <c r="AC395" s="74" t="str">
        <f t="shared" si="20"/>
        <v>Validar</v>
      </c>
    </row>
    <row r="396" spans="1:29" x14ac:dyDescent="0.25">
      <c r="A396" s="1">
        <v>431730</v>
      </c>
      <c r="B396" s="1" t="s">
        <v>427</v>
      </c>
      <c r="C396" s="1" t="s">
        <v>57</v>
      </c>
      <c r="D396" s="1">
        <v>2</v>
      </c>
      <c r="E396" s="1">
        <f>COUNTIFS('Contratos assinados '!F:F,'Direcional Expansão'!B396,'Contratos assinados '!J:J, "Assinado por ambos")</f>
        <v>0</v>
      </c>
      <c r="F396" s="1">
        <f>COUNTIFS('Contratos assinados '!F:F,'Direcional Expansão'!B396,'Contratos assinados '!J:J,"Aquisição")</f>
        <v>0</v>
      </c>
      <c r="G396" s="1">
        <f>COUNTIFS('Contratos assinados '!F:F,'Direcional Expansão'!B396,'Contratos assinados '!J:J,"Ampliação")</f>
        <v>0</v>
      </c>
      <c r="H396" s="1">
        <f>COUNTIFS('Contratos assinados '!F:F,'Direcional Expansão'!B396,'Contratos assinados '!J:J,"Assinado por proprietário")</f>
        <v>0</v>
      </c>
      <c r="I396" s="1">
        <f t="shared" si="19"/>
        <v>0</v>
      </c>
      <c r="J396" s="3">
        <f>IF(D396=0, "-", COUNTIFS('Base Lojas'!B:B, A396, 'Base Lojas'!G:G, "&gt;500000")/D396)</f>
        <v>1</v>
      </c>
      <c r="K396" s="4">
        <v>821975.01</v>
      </c>
      <c r="L396" s="2">
        <v>0.31124376581792268</v>
      </c>
      <c r="M396" s="13">
        <v>5281872.9258073214</v>
      </c>
      <c r="N396" s="2">
        <v>30983</v>
      </c>
      <c r="O396" s="5" t="str">
        <f>_xlfn.XLOOKUP(A396,Cidades!A:A,Cidades!D:D)</f>
        <v>Entre 30k e 50k</v>
      </c>
      <c r="P396" s="5" t="str">
        <f>_xlfn.XLOOKUP(A396,'[1]1° RAIZ'!$A:$A,'[1]1° RAIZ'!$AH:$AH)</f>
        <v>Pelotas</v>
      </c>
      <c r="Q396" s="5" t="str">
        <f>_xlfn.XLOOKUP(A396,'[1]1° RAIZ'!$A:$A,'[1]1° RAIZ'!$AE:$AE)</f>
        <v>Pelotas</v>
      </c>
      <c r="R396" s="2">
        <v>-4.7156700697770231E-7</v>
      </c>
      <c r="S396" s="2">
        <v>2.3831990772309459E-3</v>
      </c>
      <c r="T396" s="2">
        <v>7</v>
      </c>
      <c r="U396" s="2">
        <v>0</v>
      </c>
      <c r="V396" s="2">
        <v>61482.925637526299</v>
      </c>
      <c r="W396" s="2">
        <v>2.874164030330046</v>
      </c>
      <c r="X396" s="2">
        <v>-5.3034140505711397E-2</v>
      </c>
      <c r="Y396" s="2">
        <v>5.1178668366396299E-2</v>
      </c>
      <c r="Z396" s="2">
        <v>0.94663581371248595</v>
      </c>
      <c r="AA396" s="2">
        <v>9.2851693964182788E-2</v>
      </c>
      <c r="AB396" s="1" t="str">
        <f t="shared" si="18"/>
        <v>Limite de expansão</v>
      </c>
      <c r="AC396" s="74" t="str">
        <f t="shared" si="20"/>
        <v>Validar</v>
      </c>
    </row>
    <row r="397" spans="1:29" x14ac:dyDescent="0.25">
      <c r="A397" s="1">
        <v>431115</v>
      </c>
      <c r="B397" s="1" t="s">
        <v>428</v>
      </c>
      <c r="C397" s="1" t="s">
        <v>57</v>
      </c>
      <c r="D397" s="1">
        <v>0</v>
      </c>
      <c r="E397" s="1">
        <f>COUNTIFS('Contratos assinados '!F:F,'Direcional Expansão'!B397,'Contratos assinados '!J:J, "Assinado por ambos")</f>
        <v>0</v>
      </c>
      <c r="F397" s="1">
        <f>COUNTIFS('Contratos assinados '!F:F,'Direcional Expansão'!B397,'Contratos assinados '!J:J,"Aquisição")</f>
        <v>0</v>
      </c>
      <c r="G397" s="1">
        <f>COUNTIFS('Contratos assinados '!F:F,'Direcional Expansão'!B397,'Contratos assinados '!J:J,"Ampliação")</f>
        <v>0</v>
      </c>
      <c r="H397" s="1">
        <f>COUNTIFS('Contratos assinados '!F:F,'Direcional Expansão'!B397,'Contratos assinados '!J:J,"Assinado por proprietário")</f>
        <v>0</v>
      </c>
      <c r="I397" s="1">
        <f t="shared" si="19"/>
        <v>0</v>
      </c>
      <c r="J397" s="3" t="str">
        <f>IF(D397=0, "-", COUNTIFS('Base Lojas'!B:B, A397, 'Base Lojas'!G:G, "&gt;500000")/D397)</f>
        <v>-</v>
      </c>
      <c r="K397" s="4" t="s">
        <v>35</v>
      </c>
      <c r="L397" s="2">
        <v>0</v>
      </c>
      <c r="M397" s="13">
        <v>1152349.38672293</v>
      </c>
      <c r="N397" s="2">
        <v>7184</v>
      </c>
      <c r="O397" s="5" t="str">
        <f>_xlfn.XLOOKUP(A397,Cidades!A:A,Cidades!D:D)</f>
        <v>Menor que 10k</v>
      </c>
      <c r="P397" s="5" t="str">
        <f>_xlfn.XLOOKUP(A397,'[1]1° RAIZ'!$A:$A,'[1]1° RAIZ'!$AH:$AH)</f>
        <v>Ijuí</v>
      </c>
      <c r="Q397" s="5" t="str">
        <f>_xlfn.XLOOKUP(A397,'[1]1° RAIZ'!$A:$A,'[1]1° RAIZ'!$AE:$AE)</f>
        <v>Ijuí</v>
      </c>
      <c r="R397" s="2">
        <v>-1.1311467250714301E-4</v>
      </c>
      <c r="S397" s="2">
        <v>-4.4779353137822664E-3</v>
      </c>
      <c r="T397" s="2">
        <v>3</v>
      </c>
      <c r="U397" s="2">
        <v>0</v>
      </c>
      <c r="V397" s="2">
        <v>150532.756787052</v>
      </c>
      <c r="W397" s="2">
        <v>2.6793078191737809</v>
      </c>
      <c r="X397" s="2">
        <v>-0.28875837601989363</v>
      </c>
      <c r="Y397" s="2">
        <v>0.2612929628282919</v>
      </c>
      <c r="Z397" s="2">
        <v>1.54930309262106</v>
      </c>
      <c r="AA397" s="2">
        <v>9.1507789647043647E-2</v>
      </c>
      <c r="AB397" s="1" t="str">
        <f t="shared" si="18"/>
        <v>Mercado insuficiente</v>
      </c>
      <c r="AC397" s="74" t="str">
        <f t="shared" si="20"/>
        <v>Validar</v>
      </c>
    </row>
    <row r="398" spans="1:29" x14ac:dyDescent="0.25">
      <c r="A398" s="1">
        <v>431365</v>
      </c>
      <c r="B398" s="1" t="s">
        <v>429</v>
      </c>
      <c r="C398" s="1" t="s">
        <v>57</v>
      </c>
      <c r="D398" s="1">
        <v>1</v>
      </c>
      <c r="E398" s="1">
        <f>COUNTIFS('Contratos assinados '!F:F,'Direcional Expansão'!B398,'Contratos assinados '!J:J, "Assinado por ambos")</f>
        <v>0</v>
      </c>
      <c r="F398" s="1">
        <f>COUNTIFS('Contratos assinados '!F:F,'Direcional Expansão'!B398,'Contratos assinados '!J:J,"Aquisição")</f>
        <v>0</v>
      </c>
      <c r="G398" s="1">
        <f>COUNTIFS('Contratos assinados '!F:F,'Direcional Expansão'!B398,'Contratos assinados '!J:J,"Ampliação")</f>
        <v>0</v>
      </c>
      <c r="H398" s="1">
        <f>COUNTIFS('Contratos assinados '!F:F,'Direcional Expansão'!B398,'Contratos assinados '!J:J,"Assinado por proprietário")</f>
        <v>0</v>
      </c>
      <c r="I398" s="1">
        <f t="shared" si="19"/>
        <v>0</v>
      </c>
      <c r="J398" s="3">
        <f>IF(D398=0, "-", COUNTIFS('Base Lojas'!B:B, A398, 'Base Lojas'!G:G, "&gt;500000")/D398)</f>
        <v>1</v>
      </c>
      <c r="K398" s="4">
        <v>588559.44999999995</v>
      </c>
      <c r="L398" s="2">
        <v>0.25331075299462352</v>
      </c>
      <c r="M398" s="13">
        <v>2323468.0843276009</v>
      </c>
      <c r="N398" s="2">
        <v>12844</v>
      </c>
      <c r="O398" s="5" t="str">
        <f>_xlfn.XLOOKUP(A398,Cidades!A:A,Cidades!D:D)</f>
        <v>Entre 10k e 20k</v>
      </c>
      <c r="P398" s="5" t="str">
        <f>_xlfn.XLOOKUP(A398,'[1]1° RAIZ'!$A:$A,'[1]1° RAIZ'!$AH:$AH)</f>
        <v>Porto Alegre</v>
      </c>
      <c r="Q398" s="5" t="str">
        <f>_xlfn.XLOOKUP(A398,'[1]1° RAIZ'!$A:$A,'[1]1° RAIZ'!$AE:$AE)</f>
        <v>Porto Alegre</v>
      </c>
      <c r="R398" s="2">
        <v>1.2198521489882101E-4</v>
      </c>
      <c r="S398" s="2">
        <v>1.708672647960929E-2</v>
      </c>
      <c r="T398" s="2">
        <v>8</v>
      </c>
      <c r="U398" s="2">
        <v>0</v>
      </c>
      <c r="V398" s="2">
        <v>62705.739441600599</v>
      </c>
      <c r="W398" s="2">
        <v>3.2634283382129379</v>
      </c>
      <c r="X398" s="2">
        <v>-8.5851538504198271E-2</v>
      </c>
      <c r="Y398" s="2">
        <v>0.52807860884523616</v>
      </c>
      <c r="Z398" s="2">
        <v>0.45224135108255198</v>
      </c>
      <c r="AA398" s="2">
        <v>9.1078227051968857E-2</v>
      </c>
      <c r="AB398" s="1" t="str">
        <f t="shared" si="18"/>
        <v>Limite de expansão</v>
      </c>
      <c r="AC398" s="74" t="str">
        <f t="shared" si="20"/>
        <v>Validar</v>
      </c>
    </row>
    <row r="399" spans="1:29" x14ac:dyDescent="0.25">
      <c r="A399" s="1">
        <v>431270</v>
      </c>
      <c r="B399" s="1" t="s">
        <v>430</v>
      </c>
      <c r="C399" s="1" t="s">
        <v>57</v>
      </c>
      <c r="D399" s="1">
        <v>1</v>
      </c>
      <c r="E399" s="1">
        <f>COUNTIFS('Contratos assinados '!F:F,'Direcional Expansão'!B399,'Contratos assinados '!J:J, "Assinado por ambos")</f>
        <v>0</v>
      </c>
      <c r="F399" s="1">
        <f>COUNTIFS('Contratos assinados '!F:F,'Direcional Expansão'!B399,'Contratos assinados '!J:J,"Aquisição")</f>
        <v>0</v>
      </c>
      <c r="G399" s="1">
        <f>COUNTIFS('Contratos assinados '!F:F,'Direcional Expansão'!B399,'Contratos assinados '!J:J,"Ampliação")</f>
        <v>0</v>
      </c>
      <c r="H399" s="1">
        <f>COUNTIFS('Contratos assinados '!F:F,'Direcional Expansão'!B399,'Contratos assinados '!J:J,"Assinado por proprietário")</f>
        <v>0</v>
      </c>
      <c r="I399" s="1">
        <f t="shared" si="19"/>
        <v>0</v>
      </c>
      <c r="J399" s="3">
        <f>IF(D399=0, "-", COUNTIFS('Base Lojas'!B:B, A399, 'Base Lojas'!G:G, "&gt;500000")/D399)</f>
        <v>1</v>
      </c>
      <c r="K399" s="4">
        <v>984438.55</v>
      </c>
      <c r="L399" s="2">
        <v>0.41966500444210358</v>
      </c>
      <c r="M399" s="13">
        <v>2345772.317395628</v>
      </c>
      <c r="N399" s="2">
        <v>13719</v>
      </c>
      <c r="O399" s="5" t="str">
        <f>_xlfn.XLOOKUP(A399,Cidades!A:A,Cidades!D:D)</f>
        <v>Entre 10k e 20k</v>
      </c>
      <c r="P399" s="5" t="str">
        <f>_xlfn.XLOOKUP(A399,'[1]1° RAIZ'!$A:$A,'[1]1° RAIZ'!$AH:$AH)</f>
        <v>Nonoai</v>
      </c>
      <c r="Q399" s="5" t="str">
        <f>_xlfn.XLOOKUP(A399,'[1]1° RAIZ'!$A:$A,'[1]1° RAIZ'!$AE:$AE)</f>
        <v>Passo Fundo</v>
      </c>
      <c r="R399" s="2">
        <v>9.8607399563506169E-5</v>
      </c>
      <c r="S399" s="2">
        <v>1.536932768406496E-2</v>
      </c>
      <c r="T399" s="2">
        <v>5</v>
      </c>
      <c r="U399" s="2">
        <v>0</v>
      </c>
      <c r="V399" s="2">
        <v>41989.136854956501</v>
      </c>
      <c r="W399" s="2">
        <v>3.048532429817536</v>
      </c>
      <c r="X399" s="2">
        <v>-0.1148560239763271</v>
      </c>
      <c r="Y399" s="2">
        <v>0.38155477072114852</v>
      </c>
      <c r="Z399" s="2">
        <v>0.7280622095092405</v>
      </c>
      <c r="AA399" s="2">
        <v>8.9123950353349135E-2</v>
      </c>
      <c r="AB399" s="1" t="str">
        <f t="shared" si="18"/>
        <v>Limite de expansão</v>
      </c>
      <c r="AC399" s="74" t="str">
        <f t="shared" si="20"/>
        <v>Oportunidade</v>
      </c>
    </row>
    <row r="400" spans="1:29" x14ac:dyDescent="0.25">
      <c r="A400" s="1">
        <v>430150</v>
      </c>
      <c r="B400" s="1" t="s">
        <v>431</v>
      </c>
      <c r="C400" s="1" t="s">
        <v>57</v>
      </c>
      <c r="D400" s="1">
        <v>0</v>
      </c>
      <c r="E400" s="1">
        <f>COUNTIFS('Contratos assinados '!F:F,'Direcional Expansão'!B400,'Contratos assinados '!J:J, "Assinado por ambos")</f>
        <v>0</v>
      </c>
      <c r="F400" s="1">
        <f>COUNTIFS('Contratos assinados '!F:F,'Direcional Expansão'!B400,'Contratos assinados '!J:J,"Aquisição")</f>
        <v>0</v>
      </c>
      <c r="G400" s="1">
        <f>COUNTIFS('Contratos assinados '!F:F,'Direcional Expansão'!B400,'Contratos assinados '!J:J,"Ampliação")</f>
        <v>0</v>
      </c>
      <c r="H400" s="1">
        <f>COUNTIFS('Contratos assinados '!F:F,'Direcional Expansão'!B400,'Contratos assinados '!J:J,"Assinado por proprietário")</f>
        <v>0</v>
      </c>
      <c r="I400" s="1">
        <f t="shared" si="19"/>
        <v>0</v>
      </c>
      <c r="J400" s="3" t="str">
        <f>IF(D400=0, "-", COUNTIFS('Base Lojas'!B:B, A400, 'Base Lojas'!G:G, "&gt;500000")/D400)</f>
        <v>-</v>
      </c>
      <c r="K400" s="4" t="s">
        <v>35</v>
      </c>
      <c r="L400" s="2">
        <v>0</v>
      </c>
      <c r="M400" s="13">
        <v>1383309.677972937</v>
      </c>
      <c r="N400" s="2">
        <v>7149</v>
      </c>
      <c r="O400" s="5" t="str">
        <f>_xlfn.XLOOKUP(A400,Cidades!A:A,Cidades!D:D)</f>
        <v>Menor que 10k</v>
      </c>
      <c r="P400" s="5" t="str">
        <f>_xlfn.XLOOKUP(A400,'[1]1° RAIZ'!$A:$A,'[1]1° RAIZ'!$AH:$AH)</f>
        <v>Ijuí</v>
      </c>
      <c r="Q400" s="5" t="str">
        <f>_xlfn.XLOOKUP(A400,'[1]1° RAIZ'!$A:$A,'[1]1° RAIZ'!$AE:$AE)</f>
        <v>Ijuí</v>
      </c>
      <c r="R400" s="2">
        <v>5.617213403668053E-6</v>
      </c>
      <c r="S400" s="2">
        <v>4.0176074403128759E-3</v>
      </c>
      <c r="T400" s="2">
        <v>4</v>
      </c>
      <c r="U400" s="2">
        <v>0</v>
      </c>
      <c r="V400" s="2">
        <v>77667.6955345233</v>
      </c>
      <c r="W400" s="2">
        <v>4.4247983667598287</v>
      </c>
      <c r="X400" s="2">
        <v>-6.0452201960708801E-2</v>
      </c>
      <c r="Y400" s="2">
        <v>0.66537597379528823</v>
      </c>
      <c r="Z400" s="2">
        <v>0.1381009734686672</v>
      </c>
      <c r="AA400" s="2">
        <v>8.579440262636652E-2</v>
      </c>
      <c r="AB400" s="1" t="str">
        <f t="shared" si="18"/>
        <v>Mercado insuficiente</v>
      </c>
      <c r="AC400" s="74" t="str">
        <f t="shared" si="20"/>
        <v>Validar</v>
      </c>
    </row>
    <row r="401" spans="1:29" x14ac:dyDescent="0.25">
      <c r="A401" s="1">
        <v>431477</v>
      </c>
      <c r="B401" s="1" t="s">
        <v>432</v>
      </c>
      <c r="C401" s="1" t="s">
        <v>57</v>
      </c>
      <c r="D401" s="1">
        <v>0</v>
      </c>
      <c r="E401" s="1">
        <f>COUNTIFS('Contratos assinados '!F:F,'Direcional Expansão'!B401,'Contratos assinados '!J:J, "Assinado por ambos")</f>
        <v>0</v>
      </c>
      <c r="F401" s="1">
        <f>COUNTIFS('Contratos assinados '!F:F,'Direcional Expansão'!B401,'Contratos assinados '!J:J,"Aquisição")</f>
        <v>0</v>
      </c>
      <c r="G401" s="1">
        <f>COUNTIFS('Contratos assinados '!F:F,'Direcional Expansão'!B401,'Contratos assinados '!J:J,"Ampliação")</f>
        <v>0</v>
      </c>
      <c r="H401" s="1">
        <f>COUNTIFS('Contratos assinados '!F:F,'Direcional Expansão'!B401,'Contratos assinados '!J:J,"Assinado por proprietário")</f>
        <v>0</v>
      </c>
      <c r="I401" s="1">
        <f t="shared" si="19"/>
        <v>0</v>
      </c>
      <c r="J401" s="3" t="str">
        <f>IF(D401=0, "-", COUNTIFS('Base Lojas'!B:B, A401, 'Base Lojas'!G:G, "&gt;500000")/D401)</f>
        <v>-</v>
      </c>
      <c r="K401" s="4" t="s">
        <v>35</v>
      </c>
      <c r="L401" s="2">
        <v>0</v>
      </c>
      <c r="M401" s="13">
        <v>650330.83948477637</v>
      </c>
      <c r="N401" s="2">
        <v>3296</v>
      </c>
      <c r="O401" s="5" t="str">
        <f>_xlfn.XLOOKUP(A401,Cidades!A:A,Cidades!D:D)</f>
        <v>Menor que 10k</v>
      </c>
      <c r="P401" s="5" t="str">
        <f>_xlfn.XLOOKUP(A401,'[1]1° RAIZ'!$A:$A,'[1]1° RAIZ'!$AH:$AH)</f>
        <v>Passo Fundo</v>
      </c>
      <c r="Q401" s="5" t="str">
        <f>_xlfn.XLOOKUP(A401,'[1]1° RAIZ'!$A:$A,'[1]1° RAIZ'!$AE:$AE)</f>
        <v>Passo Fundo</v>
      </c>
      <c r="R401" s="2">
        <v>-1.201797468262711E-4</v>
      </c>
      <c r="S401" s="2">
        <v>-7.3450700310382366E-3</v>
      </c>
      <c r="T401" s="2">
        <v>1</v>
      </c>
      <c r="U401" s="2">
        <v>0</v>
      </c>
      <c r="V401" s="2">
        <v>135757.60198663999</v>
      </c>
      <c r="W401" s="2">
        <v>3.1507839488915348</v>
      </c>
      <c r="X401" s="2">
        <v>-0.27093791602897671</v>
      </c>
      <c r="Y401" s="2">
        <v>0.32502793254654883</v>
      </c>
      <c r="Z401" s="2">
        <v>1.3478357555004941</v>
      </c>
      <c r="AA401" s="2">
        <v>8.5270909938905445E-2</v>
      </c>
      <c r="AB401" s="1" t="str">
        <f t="shared" si="18"/>
        <v>Mercado insuficiente</v>
      </c>
      <c r="AC401" s="74" t="str">
        <f t="shared" si="20"/>
        <v>Validar</v>
      </c>
    </row>
    <row r="402" spans="1:29" x14ac:dyDescent="0.25">
      <c r="A402" s="1">
        <v>431850</v>
      </c>
      <c r="B402" s="1" t="s">
        <v>433</v>
      </c>
      <c r="C402" s="1" t="s">
        <v>57</v>
      </c>
      <c r="D402" s="1">
        <v>2</v>
      </c>
      <c r="E402" s="1">
        <f>COUNTIFS('Contratos assinados '!F:F,'Direcional Expansão'!B402,'Contratos assinados '!J:J, "Assinado por ambos")</f>
        <v>0</v>
      </c>
      <c r="F402" s="1">
        <f>COUNTIFS('Contratos assinados '!F:F,'Direcional Expansão'!B402,'Contratos assinados '!J:J,"Aquisição")</f>
        <v>0</v>
      </c>
      <c r="G402" s="1">
        <f>COUNTIFS('Contratos assinados '!F:F,'Direcional Expansão'!B402,'Contratos assinados '!J:J,"Ampliação")</f>
        <v>0</v>
      </c>
      <c r="H402" s="1">
        <f>COUNTIFS('Contratos assinados '!F:F,'Direcional Expansão'!B402,'Contratos assinados '!J:J,"Assinado por proprietário")</f>
        <v>0</v>
      </c>
      <c r="I402" s="1">
        <f t="shared" si="19"/>
        <v>0</v>
      </c>
      <c r="J402" s="3">
        <f>IF(D402=0, "-", COUNTIFS('Base Lojas'!B:B, A402, 'Base Lojas'!G:G, "&gt;500000")/D402)</f>
        <v>1</v>
      </c>
      <c r="K402" s="4">
        <v>1052588.2250000001</v>
      </c>
      <c r="L402" s="2">
        <v>0.59391348357426077</v>
      </c>
      <c r="M402" s="13">
        <v>3544584.3683001292</v>
      </c>
      <c r="N402" s="2">
        <v>25443</v>
      </c>
      <c r="O402" s="5" t="str">
        <f>_xlfn.XLOOKUP(A402,Cidades!A:A,Cidades!D:D)</f>
        <v>Entre 20k e 30k</v>
      </c>
      <c r="P402" s="5" t="str">
        <f>_xlfn.XLOOKUP(A402,'[1]1° RAIZ'!$A:$A,'[1]1° RAIZ'!$AH:$AH)</f>
        <v>Pelotas</v>
      </c>
      <c r="Q402" s="5" t="str">
        <f>_xlfn.XLOOKUP(A402,'[1]1° RAIZ'!$A:$A,'[1]1° RAIZ'!$AE:$AE)</f>
        <v>Pelotas</v>
      </c>
      <c r="R402" s="2">
        <v>-2.414593346798943E-6</v>
      </c>
      <c r="S402" s="2">
        <v>4.19420537482873E-3</v>
      </c>
      <c r="T402" s="2">
        <v>5</v>
      </c>
      <c r="U402" s="2">
        <v>0</v>
      </c>
      <c r="V402" s="2">
        <v>33807.602352575901</v>
      </c>
      <c r="W402" s="2">
        <v>2.2979881321991771</v>
      </c>
      <c r="X402" s="2">
        <v>-0.1442966212117959</v>
      </c>
      <c r="Y402" s="2">
        <v>-0.12314606012603201</v>
      </c>
      <c r="Z402" s="2">
        <v>1.4309431813588971</v>
      </c>
      <c r="AA402" s="2">
        <v>8.4182904975370856E-2</v>
      </c>
      <c r="AB402" s="1" t="str">
        <f t="shared" si="18"/>
        <v>Limite de expansão</v>
      </c>
      <c r="AC402" s="74" t="str">
        <f t="shared" si="20"/>
        <v>Validar</v>
      </c>
    </row>
    <row r="403" spans="1:29" x14ac:dyDescent="0.25">
      <c r="A403" s="1">
        <v>430450</v>
      </c>
      <c r="B403" s="1" t="s">
        <v>434</v>
      </c>
      <c r="C403" s="1" t="s">
        <v>57</v>
      </c>
      <c r="D403" s="1">
        <v>4</v>
      </c>
      <c r="E403" s="1">
        <f>COUNTIFS('Contratos assinados '!F:F,'Direcional Expansão'!B403,'Contratos assinados '!J:J, "Assinado por ambos")</f>
        <v>0</v>
      </c>
      <c r="F403" s="1">
        <f>COUNTIFS('Contratos assinados '!F:F,'Direcional Expansão'!B403,'Contratos assinados '!J:J,"Aquisição")</f>
        <v>0</v>
      </c>
      <c r="G403" s="1">
        <f>COUNTIFS('Contratos assinados '!F:F,'Direcional Expansão'!B403,'Contratos assinados '!J:J,"Ampliação")</f>
        <v>0</v>
      </c>
      <c r="H403" s="1">
        <f>COUNTIFS('Contratos assinados '!F:F,'Direcional Expansão'!B403,'Contratos assinados '!J:J,"Assinado por proprietário")</f>
        <v>0</v>
      </c>
      <c r="I403" s="1">
        <f t="shared" si="19"/>
        <v>0</v>
      </c>
      <c r="J403" s="3">
        <f>IF(D403=0, "-", COUNTIFS('Base Lojas'!B:B, A403, 'Base Lojas'!G:G, "&gt;500000")/D403)</f>
        <v>0.75</v>
      </c>
      <c r="K403" s="4">
        <v>731706.19499999995</v>
      </c>
      <c r="L403" s="2">
        <v>0.38944888964522778</v>
      </c>
      <c r="M403" s="13">
        <v>7515298.8179430133</v>
      </c>
      <c r="N403" s="2">
        <v>49680</v>
      </c>
      <c r="O403" s="5" t="str">
        <f>_xlfn.XLOOKUP(A403,Cidades!A:A,Cidades!D:D)</f>
        <v>Entre 30k e 50k</v>
      </c>
      <c r="P403" s="5" t="str">
        <f>_xlfn.XLOOKUP(A403,'[1]1° RAIZ'!$A:$A,'[1]1° RAIZ'!$AH:$AH)</f>
        <v>Pelotas</v>
      </c>
      <c r="Q403" s="5" t="str">
        <f>_xlfn.XLOOKUP(A403,'[1]1° RAIZ'!$A:$A,'[1]1° RAIZ'!$AE:$AE)</f>
        <v>Pelotas</v>
      </c>
      <c r="R403" s="2">
        <v>-5.3497418137474772E-5</v>
      </c>
      <c r="S403" s="2">
        <v>-1.1510580670615059E-5</v>
      </c>
      <c r="T403" s="2">
        <v>11</v>
      </c>
      <c r="U403" s="2">
        <v>0</v>
      </c>
      <c r="V403" s="2">
        <v>36522.626647120298</v>
      </c>
      <c r="W403" s="2">
        <v>2.7372853586095451</v>
      </c>
      <c r="X403" s="2">
        <v>5.2110755923094193E-2</v>
      </c>
      <c r="Y403" s="2">
        <v>-0.30117947905298059</v>
      </c>
      <c r="Z403" s="2">
        <v>0.92205209098631102</v>
      </c>
      <c r="AA403" s="2">
        <v>8.4106066494471846E-2</v>
      </c>
      <c r="AB403" s="1" t="str">
        <f t="shared" si="18"/>
        <v>Limite de expansão</v>
      </c>
      <c r="AC403" s="74" t="str">
        <f t="shared" si="20"/>
        <v>Validar</v>
      </c>
    </row>
    <row r="404" spans="1:29" x14ac:dyDescent="0.25">
      <c r="A404" s="1">
        <v>430980</v>
      </c>
      <c r="B404" s="1" t="s">
        <v>435</v>
      </c>
      <c r="C404" s="1" t="s">
        <v>57</v>
      </c>
      <c r="D404" s="1">
        <v>0</v>
      </c>
      <c r="E404" s="1">
        <f>COUNTIFS('Contratos assinados '!F:F,'Direcional Expansão'!B404,'Contratos assinados '!J:J, "Assinado por ambos")</f>
        <v>0</v>
      </c>
      <c r="F404" s="1">
        <f>COUNTIFS('Contratos assinados '!F:F,'Direcional Expansão'!B404,'Contratos assinados '!J:J,"Aquisição")</f>
        <v>0</v>
      </c>
      <c r="G404" s="1">
        <f>COUNTIFS('Contratos assinados '!F:F,'Direcional Expansão'!B404,'Contratos assinados '!J:J,"Ampliação")</f>
        <v>0</v>
      </c>
      <c r="H404" s="1">
        <f>COUNTIFS('Contratos assinados '!F:F,'Direcional Expansão'!B404,'Contratos assinados '!J:J,"Assinado por proprietário")</f>
        <v>0</v>
      </c>
      <c r="I404" s="1">
        <f t="shared" si="19"/>
        <v>0</v>
      </c>
      <c r="J404" s="3" t="str">
        <f>IF(D404=0, "-", COUNTIFS('Base Lojas'!B:B, A404, 'Base Lojas'!G:G, "&gt;500000")/D404)</f>
        <v>-</v>
      </c>
      <c r="K404" s="4" t="s">
        <v>35</v>
      </c>
      <c r="L404" s="2">
        <v>0</v>
      </c>
      <c r="M404" s="13">
        <v>847100.63218482502</v>
      </c>
      <c r="N404" s="2">
        <v>4527</v>
      </c>
      <c r="O404" s="5" t="str">
        <f>_xlfn.XLOOKUP(A404,Cidades!A:A,Cidades!D:D)</f>
        <v>Menor que 10k</v>
      </c>
      <c r="P404" s="5" t="str">
        <f>_xlfn.XLOOKUP(A404,'[1]1° RAIZ'!$A:$A,'[1]1° RAIZ'!$AH:$AH)</f>
        <v>Tapejara - Sananduva</v>
      </c>
      <c r="Q404" s="5" t="str">
        <f>_xlfn.XLOOKUP(A404,'[1]1° RAIZ'!$A:$A,'[1]1° RAIZ'!$AE:$AE)</f>
        <v>Passo Fundo</v>
      </c>
      <c r="R404" s="2">
        <v>-3.0437000302286909E-5</v>
      </c>
      <c r="S404" s="2">
        <v>5.9676519535245554E-4</v>
      </c>
      <c r="T404" s="2">
        <v>2</v>
      </c>
      <c r="U404" s="2">
        <v>0</v>
      </c>
      <c r="V404" s="2">
        <v>89522.150044066599</v>
      </c>
      <c r="W404" s="2">
        <v>4.2170615514649734</v>
      </c>
      <c r="X404" s="2">
        <v>-0.1210151432606088</v>
      </c>
      <c r="Y404" s="2">
        <v>0.60331830917259621</v>
      </c>
      <c r="Z404" s="2">
        <v>0.40947609522266681</v>
      </c>
      <c r="AA404" s="2">
        <v>8.2050470211447707E-2</v>
      </c>
      <c r="AB404" s="1" t="str">
        <f t="shared" si="18"/>
        <v>Mercado insuficiente</v>
      </c>
      <c r="AC404" s="74" t="str">
        <f t="shared" si="20"/>
        <v>Validar</v>
      </c>
    </row>
    <row r="405" spans="1:29" x14ac:dyDescent="0.25">
      <c r="A405" s="1">
        <v>432050</v>
      </c>
      <c r="B405" s="1" t="s">
        <v>436</v>
      </c>
      <c r="C405" s="1" t="s">
        <v>57</v>
      </c>
      <c r="D405" s="1">
        <v>0</v>
      </c>
      <c r="E405" s="1">
        <f>COUNTIFS('Contratos assinados '!F:F,'Direcional Expansão'!B405,'Contratos assinados '!J:J, "Assinado por ambos")</f>
        <v>0</v>
      </c>
      <c r="F405" s="1">
        <f>COUNTIFS('Contratos assinados '!F:F,'Direcional Expansão'!B405,'Contratos assinados '!J:J,"Aquisição")</f>
        <v>0</v>
      </c>
      <c r="G405" s="1">
        <f>COUNTIFS('Contratos assinados '!F:F,'Direcional Expansão'!B405,'Contratos assinados '!J:J,"Ampliação")</f>
        <v>0</v>
      </c>
      <c r="H405" s="1">
        <f>COUNTIFS('Contratos assinados '!F:F,'Direcional Expansão'!B405,'Contratos assinados '!J:J,"Assinado por proprietário")</f>
        <v>0</v>
      </c>
      <c r="I405" s="1">
        <f t="shared" si="19"/>
        <v>0</v>
      </c>
      <c r="J405" s="3" t="str">
        <f>IF(D405=0, "-", COUNTIFS('Base Lojas'!B:B, A405, 'Base Lojas'!G:G, "&gt;500000")/D405)</f>
        <v>-</v>
      </c>
      <c r="K405" s="4" t="s">
        <v>35</v>
      </c>
      <c r="L405" s="2">
        <v>0</v>
      </c>
      <c r="M405" s="13">
        <v>969831.11770445493</v>
      </c>
      <c r="N405" s="2">
        <v>5541</v>
      </c>
      <c r="O405" s="5" t="str">
        <f>_xlfn.XLOOKUP(A405,Cidades!A:A,Cidades!D:D)</f>
        <v>Menor que 10k</v>
      </c>
      <c r="P405" s="5" t="str">
        <f>_xlfn.XLOOKUP(A405,'[1]1° RAIZ'!$A:$A,'[1]1° RAIZ'!$AH:$AH)</f>
        <v>Passo Fundo</v>
      </c>
      <c r="Q405" s="5" t="str">
        <f>_xlfn.XLOOKUP(A405,'[1]1° RAIZ'!$A:$A,'[1]1° RAIZ'!$AE:$AE)</f>
        <v>Passo Fundo</v>
      </c>
      <c r="R405" s="2">
        <v>-9.7537977169124274E-5</v>
      </c>
      <c r="S405" s="2">
        <v>-4.874308981961839E-3</v>
      </c>
      <c r="T405" s="2">
        <v>2</v>
      </c>
      <c r="U405" s="2">
        <v>0</v>
      </c>
      <c r="V405" s="2">
        <v>106871.73517831101</v>
      </c>
      <c r="W405" s="2">
        <v>3.7837668922279248</v>
      </c>
      <c r="X405" s="2">
        <v>-0.1758498127573912</v>
      </c>
      <c r="Y405" s="2">
        <v>0.4072056186534867</v>
      </c>
      <c r="Z405" s="2">
        <v>0.83561839137843752</v>
      </c>
      <c r="AA405" s="2">
        <v>7.9119080271352338E-2</v>
      </c>
      <c r="AB405" s="1" t="str">
        <f t="shared" si="18"/>
        <v>Mercado insuficiente</v>
      </c>
      <c r="AC405" s="74" t="str">
        <f t="shared" si="20"/>
        <v>Validar</v>
      </c>
    </row>
    <row r="406" spans="1:29" x14ac:dyDescent="0.25">
      <c r="A406" s="1">
        <v>410590</v>
      </c>
      <c r="B406" s="1" t="s">
        <v>437</v>
      </c>
      <c r="C406" s="1" t="s">
        <v>31</v>
      </c>
      <c r="D406" s="1">
        <v>1</v>
      </c>
      <c r="E406" s="1">
        <f>COUNTIFS('Contratos assinados '!F:F,'Direcional Expansão'!B406,'Contratos assinados '!J:J, "Assinado por ambos")</f>
        <v>0</v>
      </c>
      <c r="F406" s="1">
        <f>COUNTIFS('Contratos assinados '!F:F,'Direcional Expansão'!B406,'Contratos assinados '!J:J,"Aquisição")</f>
        <v>0</v>
      </c>
      <c r="G406" s="1">
        <f>COUNTIFS('Contratos assinados '!F:F,'Direcional Expansão'!B406,'Contratos assinados '!J:J,"Ampliação")</f>
        <v>0</v>
      </c>
      <c r="H406" s="1">
        <f>COUNTIFS('Contratos assinados '!F:F,'Direcional Expansão'!B406,'Contratos assinados '!J:J,"Assinado por proprietário")</f>
        <v>0</v>
      </c>
      <c r="I406" s="1">
        <f t="shared" si="19"/>
        <v>0</v>
      </c>
      <c r="J406" s="3">
        <f>IF(D406=0, "-", COUNTIFS('Base Lojas'!B:B, A406, 'Base Lojas'!G:G, "&gt;500000")/D406)</f>
        <v>1</v>
      </c>
      <c r="K406" s="4">
        <v>926689.19</v>
      </c>
      <c r="L406" s="2">
        <v>0.2534370071793608</v>
      </c>
      <c r="M406" s="13">
        <v>3656487.268034101</v>
      </c>
      <c r="N406" s="2">
        <v>22896</v>
      </c>
      <c r="O406" s="5" t="str">
        <f>_xlfn.XLOOKUP(A406,Cidades!A:A,Cidades!D:D)</f>
        <v>Entre 20k e 30k</v>
      </c>
      <c r="P406" s="5" t="str">
        <f>_xlfn.XLOOKUP(A406,'[1]1° RAIZ'!$A:$A,'[1]1° RAIZ'!$AH:$AH)</f>
        <v>Paranacity - Colorado</v>
      </c>
      <c r="Q406" s="5" t="str">
        <f>_xlfn.XLOOKUP(A406,'[1]1° RAIZ'!$A:$A,'[1]1° RAIZ'!$AE:$AE)</f>
        <v>Maringá</v>
      </c>
      <c r="R406" s="2">
        <v>1.8686775713903089E-5</v>
      </c>
      <c r="S406" s="2">
        <v>8.2173208684082066E-3</v>
      </c>
      <c r="T406" s="2">
        <v>0</v>
      </c>
      <c r="U406" s="2">
        <v>0</v>
      </c>
      <c r="V406" s="2">
        <v>38569.109824994099</v>
      </c>
      <c r="W406" s="2">
        <v>3.9454270318978661</v>
      </c>
      <c r="X406" s="2">
        <v>-3.4684216156200549E-2</v>
      </c>
      <c r="Y406" s="2">
        <v>0.40207476980499107</v>
      </c>
      <c r="Z406" s="2">
        <v>0.31306582022585172</v>
      </c>
      <c r="AA406" s="2">
        <v>7.8843699514576593E-2</v>
      </c>
      <c r="AB406" s="1" t="str">
        <f t="shared" si="18"/>
        <v>Limite de expansão</v>
      </c>
      <c r="AC406" s="74" t="str">
        <f t="shared" si="20"/>
        <v>Validar</v>
      </c>
    </row>
    <row r="407" spans="1:29" x14ac:dyDescent="0.25">
      <c r="A407" s="1">
        <v>421880</v>
      </c>
      <c r="B407" s="1" t="s">
        <v>438</v>
      </c>
      <c r="C407" s="1" t="s">
        <v>33</v>
      </c>
      <c r="D407" s="1">
        <v>1</v>
      </c>
      <c r="E407" s="1">
        <f>COUNTIFS('Contratos assinados '!F:F,'Direcional Expansão'!B407,'Contratos assinados '!J:J, "Assinado por ambos")</f>
        <v>0</v>
      </c>
      <c r="F407" s="1">
        <f>COUNTIFS('Contratos assinados '!F:F,'Direcional Expansão'!B407,'Contratos assinados '!J:J,"Aquisição")</f>
        <v>0</v>
      </c>
      <c r="G407" s="1">
        <f>COUNTIFS('Contratos assinados '!F:F,'Direcional Expansão'!B407,'Contratos assinados '!J:J,"Ampliação")</f>
        <v>0</v>
      </c>
      <c r="H407" s="1">
        <f>COUNTIFS('Contratos assinados '!F:F,'Direcional Expansão'!B407,'Contratos assinados '!J:J,"Assinado por proprietário")</f>
        <v>0</v>
      </c>
      <c r="I407" s="1">
        <f t="shared" si="19"/>
        <v>0</v>
      </c>
      <c r="J407" s="3">
        <f>IF(D407=0, "-", COUNTIFS('Base Lojas'!B:B, A407, 'Base Lojas'!G:G, "&gt;500000")/D407)</f>
        <v>0</v>
      </c>
      <c r="K407" s="4">
        <v>128755.38</v>
      </c>
      <c r="L407" s="2">
        <v>5.6736305463586073E-2</v>
      </c>
      <c r="M407" s="13">
        <v>2269364.8969201301</v>
      </c>
      <c r="N407" s="2">
        <v>13043</v>
      </c>
      <c r="O407" s="5" t="str">
        <f>_xlfn.XLOOKUP(A407,Cidades!A:A,Cidades!D:D)</f>
        <v>Entre 10k e 20k</v>
      </c>
      <c r="P407" s="5" t="str">
        <f>_xlfn.XLOOKUP(A407,'[1]1° RAIZ'!$A:$A,'[1]1° RAIZ'!$AH:$AH)</f>
        <v>Araranguá</v>
      </c>
      <c r="Q407" s="5" t="str">
        <f>_xlfn.XLOOKUP(A407,'[1]1° RAIZ'!$A:$A,'[1]1° RAIZ'!$AE:$AE)</f>
        <v>Criciúma</v>
      </c>
      <c r="R407" s="2">
        <v>7.3798848824413454E-5</v>
      </c>
      <c r="S407" s="2">
        <v>1.226102979244548E-2</v>
      </c>
      <c r="T407" s="2">
        <v>18</v>
      </c>
      <c r="U407" s="2">
        <v>0</v>
      </c>
      <c r="V407" s="2">
        <v>61125.231825006304</v>
      </c>
      <c r="W407" s="2">
        <v>4.0075503680343809</v>
      </c>
      <c r="X407" s="2">
        <v>4.6108245743441988E-2</v>
      </c>
      <c r="Y407" s="2">
        <v>0.49870649582814108</v>
      </c>
      <c r="Z407" s="2">
        <v>-0.1109947149658576</v>
      </c>
      <c r="AA407" s="2">
        <v>7.8748439169687295E-2</v>
      </c>
      <c r="AB407" s="1" t="str">
        <f t="shared" si="18"/>
        <v>Limite de expansão</v>
      </c>
      <c r="AC407" s="74" t="str">
        <f t="shared" si="20"/>
        <v>Validar</v>
      </c>
    </row>
    <row r="408" spans="1:29" x14ac:dyDescent="0.25">
      <c r="A408" s="1">
        <v>431267</v>
      </c>
      <c r="B408" s="1" t="s">
        <v>439</v>
      </c>
      <c r="C408" s="1" t="s">
        <v>57</v>
      </c>
      <c r="D408" s="1">
        <v>0</v>
      </c>
      <c r="E408" s="1">
        <f>COUNTIFS('Contratos assinados '!F:F,'Direcional Expansão'!B408,'Contratos assinados '!J:J, "Assinado por ambos")</f>
        <v>0</v>
      </c>
      <c r="F408" s="1">
        <f>COUNTIFS('Contratos assinados '!F:F,'Direcional Expansão'!B408,'Contratos assinados '!J:J,"Aquisição")</f>
        <v>0</v>
      </c>
      <c r="G408" s="1">
        <f>COUNTIFS('Contratos assinados '!F:F,'Direcional Expansão'!B408,'Contratos assinados '!J:J,"Ampliação")</f>
        <v>0</v>
      </c>
      <c r="H408" s="1">
        <f>COUNTIFS('Contratos assinados '!F:F,'Direcional Expansão'!B408,'Contratos assinados '!J:J,"Assinado por proprietário")</f>
        <v>0</v>
      </c>
      <c r="I408" s="1">
        <f t="shared" si="19"/>
        <v>0</v>
      </c>
      <c r="J408" s="3" t="str">
        <f>IF(D408=0, "-", COUNTIFS('Base Lojas'!B:B, A408, 'Base Lojas'!G:G, "&gt;500000")/D408)</f>
        <v>-</v>
      </c>
      <c r="K408" s="4" t="s">
        <v>35</v>
      </c>
      <c r="L408" s="2">
        <v>0</v>
      </c>
      <c r="M408" s="13">
        <v>402949.5424018593</v>
      </c>
      <c r="N408" s="2">
        <v>1932</v>
      </c>
      <c r="O408" s="5" t="str">
        <f>_xlfn.XLOOKUP(A408,Cidades!A:A,Cidades!D:D)</f>
        <v>Menor que 10k</v>
      </c>
      <c r="P408" s="5" t="str">
        <f>_xlfn.XLOOKUP(A408,'[1]1° RAIZ'!$A:$A,'[1]1° RAIZ'!$AH:$AH)</f>
        <v>Passo Fundo</v>
      </c>
      <c r="Q408" s="5" t="str">
        <f>_xlfn.XLOOKUP(A408,'[1]1° RAIZ'!$A:$A,'[1]1° RAIZ'!$AE:$AE)</f>
        <v>Passo Fundo</v>
      </c>
      <c r="R408" s="2">
        <v>8.9358591894044269E-5</v>
      </c>
      <c r="S408" s="2">
        <v>1.2459737678216509E-2</v>
      </c>
      <c r="T408" s="2">
        <v>2</v>
      </c>
      <c r="U408" s="2">
        <v>0</v>
      </c>
      <c r="V408" s="2">
        <v>83009.1620415176</v>
      </c>
      <c r="W408" s="2">
        <v>4.2790138146622798</v>
      </c>
      <c r="X408" s="2">
        <v>-0.11101586869160331</v>
      </c>
      <c r="Y408" s="2">
        <v>0.85985430251584849</v>
      </c>
      <c r="Z408" s="2">
        <v>1.7996899717196448E-2</v>
      </c>
      <c r="AA408" s="2">
        <v>7.8541914240211161E-2</v>
      </c>
      <c r="AB408" s="1" t="str">
        <f t="shared" si="18"/>
        <v>Mercado insuficiente</v>
      </c>
      <c r="AC408" s="74" t="str">
        <f t="shared" si="20"/>
        <v>Validar</v>
      </c>
    </row>
    <row r="409" spans="1:29" x14ac:dyDescent="0.25">
      <c r="A409" s="1">
        <v>430020</v>
      </c>
      <c r="B409" s="1" t="s">
        <v>440</v>
      </c>
      <c r="C409" s="1" t="s">
        <v>57</v>
      </c>
      <c r="D409" s="1">
        <v>0</v>
      </c>
      <c r="E409" s="1">
        <f>COUNTIFS('Contratos assinados '!F:F,'Direcional Expansão'!B409,'Contratos assinados '!J:J, "Assinado por ambos")</f>
        <v>0</v>
      </c>
      <c r="F409" s="1">
        <f>COUNTIFS('Contratos assinados '!F:F,'Direcional Expansão'!B409,'Contratos assinados '!J:J,"Aquisição")</f>
        <v>0</v>
      </c>
      <c r="G409" s="1">
        <f>COUNTIFS('Contratos assinados '!F:F,'Direcional Expansão'!B409,'Contratos assinados '!J:J,"Ampliação")</f>
        <v>0</v>
      </c>
      <c r="H409" s="1">
        <f>COUNTIFS('Contratos assinados '!F:F,'Direcional Expansão'!B409,'Contratos assinados '!J:J,"Assinado por proprietário")</f>
        <v>0</v>
      </c>
      <c r="I409" s="1">
        <f t="shared" si="19"/>
        <v>0</v>
      </c>
      <c r="J409" s="3" t="str">
        <f>IF(D409=0, "-", COUNTIFS('Base Lojas'!B:B, A409, 'Base Lojas'!G:G, "&gt;500000")/D409)</f>
        <v>-</v>
      </c>
      <c r="K409" s="4" t="s">
        <v>35</v>
      </c>
      <c r="L409" s="2">
        <v>0</v>
      </c>
      <c r="M409" s="13">
        <v>1220529.9602783199</v>
      </c>
      <c r="N409" s="2">
        <v>6720</v>
      </c>
      <c r="O409" s="5" t="str">
        <f>_xlfn.XLOOKUP(A409,Cidades!A:A,Cidades!D:D)</f>
        <v>Menor que 10k</v>
      </c>
      <c r="P409" s="5" t="str">
        <f>_xlfn.XLOOKUP(A409,'[1]1° RAIZ'!$A:$A,'[1]1° RAIZ'!$AH:$AH)</f>
        <v>Ijuí</v>
      </c>
      <c r="Q409" s="5" t="str">
        <f>_xlfn.XLOOKUP(A409,'[1]1° RAIZ'!$A:$A,'[1]1° RAIZ'!$AE:$AE)</f>
        <v>Ijuí</v>
      </c>
      <c r="R409" s="2">
        <v>-5.8751909972568631E-5</v>
      </c>
      <c r="S409" s="2">
        <v>-1.3970021315388159E-3</v>
      </c>
      <c r="T409" s="2">
        <v>2</v>
      </c>
      <c r="U409" s="2">
        <v>0</v>
      </c>
      <c r="V409" s="2">
        <v>85687.648828738296</v>
      </c>
      <c r="W409" s="2">
        <v>4.2623321469196904</v>
      </c>
      <c r="X409" s="2">
        <v>-0.10808940151930969</v>
      </c>
      <c r="Y409" s="2">
        <v>0.52464738649067089</v>
      </c>
      <c r="Z409" s="2">
        <v>0.41111362305048549</v>
      </c>
      <c r="AA409" s="2">
        <v>7.641839859100065E-2</v>
      </c>
      <c r="AB409" s="1" t="str">
        <f t="shared" si="18"/>
        <v>Mercado insuficiente</v>
      </c>
      <c r="AC409" s="74" t="str">
        <f t="shared" si="20"/>
        <v>Validar</v>
      </c>
    </row>
    <row r="410" spans="1:29" x14ac:dyDescent="0.25">
      <c r="A410" s="1">
        <v>411040</v>
      </c>
      <c r="B410" s="1" t="s">
        <v>441</v>
      </c>
      <c r="C410" s="1" t="s">
        <v>31</v>
      </c>
      <c r="D410" s="1">
        <v>0</v>
      </c>
      <c r="E410" s="1">
        <f>COUNTIFS('Contratos assinados '!F:F,'Direcional Expansão'!B410,'Contratos assinados '!J:J, "Assinado por ambos")</f>
        <v>0</v>
      </c>
      <c r="F410" s="1">
        <f>COUNTIFS('Contratos assinados '!F:F,'Direcional Expansão'!B410,'Contratos assinados '!J:J,"Aquisição")</f>
        <v>0</v>
      </c>
      <c r="G410" s="1">
        <f>COUNTIFS('Contratos assinados '!F:F,'Direcional Expansão'!B410,'Contratos assinados '!J:J,"Ampliação")</f>
        <v>0</v>
      </c>
      <c r="H410" s="1">
        <f>COUNTIFS('Contratos assinados '!F:F,'Direcional Expansão'!B410,'Contratos assinados '!J:J,"Assinado por proprietário")</f>
        <v>0</v>
      </c>
      <c r="I410" s="1">
        <f t="shared" si="19"/>
        <v>0</v>
      </c>
      <c r="J410" s="3" t="str">
        <f>IF(D410=0, "-", COUNTIFS('Base Lojas'!B:B, A410, 'Base Lojas'!G:G, "&gt;500000")/D410)</f>
        <v>-</v>
      </c>
      <c r="K410" s="4" t="s">
        <v>35</v>
      </c>
      <c r="L410" s="2">
        <v>0</v>
      </c>
      <c r="M410" s="13">
        <v>611951.74393360189</v>
      </c>
      <c r="N410" s="2">
        <v>4448</v>
      </c>
      <c r="O410" s="5" t="str">
        <f>_xlfn.XLOOKUP(A410,Cidades!A:A,Cidades!D:D)</f>
        <v>Menor que 10k</v>
      </c>
      <c r="P410" s="5" t="str">
        <f>_xlfn.XLOOKUP(A410,'[1]1° RAIZ'!$A:$A,'[1]1° RAIZ'!$AH:$AH)</f>
        <v>Cianorte</v>
      </c>
      <c r="Q410" s="5" t="str">
        <f>_xlfn.XLOOKUP(A410,'[1]1° RAIZ'!$A:$A,'[1]1° RAIZ'!$AE:$AE)</f>
        <v>Maringá</v>
      </c>
      <c r="R410" s="2">
        <v>2.624369909753677E-5</v>
      </c>
      <c r="S410" s="2">
        <v>7.9386238787055863E-3</v>
      </c>
      <c r="T410" s="2">
        <v>2</v>
      </c>
      <c r="U410" s="2">
        <v>0</v>
      </c>
      <c r="V410" s="2">
        <v>126148.971858615</v>
      </c>
      <c r="W410" s="2">
        <v>3.1344410400156448</v>
      </c>
      <c r="X410" s="2">
        <v>-0.24155364447094141</v>
      </c>
      <c r="Y410" s="2">
        <v>0.57506102900425637</v>
      </c>
      <c r="Z410" s="2">
        <v>0.83830475077713085</v>
      </c>
      <c r="AA410" s="2">
        <v>7.5604804254117225E-2</v>
      </c>
      <c r="AB410" s="1" t="str">
        <f t="shared" si="18"/>
        <v>Mercado insuficiente</v>
      </c>
      <c r="AC410" s="74" t="str">
        <f t="shared" si="20"/>
        <v>Validar</v>
      </c>
    </row>
    <row r="411" spans="1:29" x14ac:dyDescent="0.25">
      <c r="A411" s="1">
        <v>420470</v>
      </c>
      <c r="B411" s="1" t="s">
        <v>442</v>
      </c>
      <c r="C411" s="1" t="s">
        <v>33</v>
      </c>
      <c r="D411" s="1">
        <v>0</v>
      </c>
      <c r="E411" s="1">
        <f>COUNTIFS('Contratos assinados '!F:F,'Direcional Expansão'!B411,'Contratos assinados '!J:J, "Assinado por ambos")</f>
        <v>0</v>
      </c>
      <c r="F411" s="1">
        <f>COUNTIFS('Contratos assinados '!F:F,'Direcional Expansão'!B411,'Contratos assinados '!J:J,"Aquisição")</f>
        <v>0</v>
      </c>
      <c r="G411" s="1">
        <f>COUNTIFS('Contratos assinados '!F:F,'Direcional Expansão'!B411,'Contratos assinados '!J:J,"Ampliação")</f>
        <v>0</v>
      </c>
      <c r="H411" s="1">
        <f>COUNTIFS('Contratos assinados '!F:F,'Direcional Expansão'!B411,'Contratos assinados '!J:J,"Assinado por proprietário")</f>
        <v>0</v>
      </c>
      <c r="I411" s="1">
        <f t="shared" si="19"/>
        <v>0</v>
      </c>
      <c r="J411" s="3" t="str">
        <f>IF(D411=0, "-", COUNTIFS('Base Lojas'!B:B, A411, 'Base Lojas'!G:G, "&gt;500000")/D411)</f>
        <v>-</v>
      </c>
      <c r="K411" s="4" t="s">
        <v>35</v>
      </c>
      <c r="L411" s="2">
        <v>0</v>
      </c>
      <c r="M411" s="13">
        <v>1819962.1444083501</v>
      </c>
      <c r="N411" s="2">
        <v>10953</v>
      </c>
      <c r="O411" s="5" t="str">
        <f>_xlfn.XLOOKUP(A411,Cidades!A:A,Cidades!D:D)</f>
        <v>Entre 10k e 20k</v>
      </c>
      <c r="P411" s="5" t="str">
        <f>_xlfn.XLOOKUP(A411,'[1]1° RAIZ'!$A:$A,'[1]1° RAIZ'!$AH:$AH)</f>
        <v>Maravilha</v>
      </c>
      <c r="Q411" s="5" t="str">
        <f>_xlfn.XLOOKUP(A411,'[1]1° RAIZ'!$A:$A,'[1]1° RAIZ'!$AE:$AE)</f>
        <v>Chapecó</v>
      </c>
      <c r="R411" s="2">
        <v>2.4286155947290669E-5</v>
      </c>
      <c r="S411" s="2">
        <v>6.5962744379408633E-3</v>
      </c>
      <c r="T411" s="2">
        <v>6</v>
      </c>
      <c r="U411" s="2">
        <v>0</v>
      </c>
      <c r="V411" s="2">
        <v>92999.896974023199</v>
      </c>
      <c r="W411" s="2">
        <v>3.792874682661489</v>
      </c>
      <c r="X411" s="2">
        <v>-9.8436660401735931E-2</v>
      </c>
      <c r="Y411" s="2">
        <v>0.54158217875634118</v>
      </c>
      <c r="Z411" s="2">
        <v>0.33020066098965001</v>
      </c>
      <c r="AA411" s="2">
        <v>7.3729580378258275E-2</v>
      </c>
      <c r="AB411" s="1" t="str">
        <f t="shared" si="18"/>
        <v>Mercado insuficiente</v>
      </c>
      <c r="AC411" s="74" t="str">
        <f t="shared" si="20"/>
        <v>Validar</v>
      </c>
    </row>
    <row r="412" spans="1:29" x14ac:dyDescent="0.25">
      <c r="A412" s="1">
        <v>420757</v>
      </c>
      <c r="B412" s="1" t="s">
        <v>443</v>
      </c>
      <c r="C412" s="1" t="s">
        <v>33</v>
      </c>
      <c r="D412" s="1">
        <v>0</v>
      </c>
      <c r="E412" s="1">
        <f>COUNTIFS('Contratos assinados '!F:F,'Direcional Expansão'!B412,'Contratos assinados '!J:J, "Assinado por ambos")</f>
        <v>0</v>
      </c>
      <c r="F412" s="1">
        <f>COUNTIFS('Contratos assinados '!F:F,'Direcional Expansão'!B412,'Contratos assinados '!J:J,"Aquisição")</f>
        <v>0</v>
      </c>
      <c r="G412" s="1">
        <f>COUNTIFS('Contratos assinados '!F:F,'Direcional Expansão'!B412,'Contratos assinados '!J:J,"Ampliação")</f>
        <v>0</v>
      </c>
      <c r="H412" s="1">
        <f>COUNTIFS('Contratos assinados '!F:F,'Direcional Expansão'!B412,'Contratos assinados '!J:J,"Assinado por proprietário")</f>
        <v>0</v>
      </c>
      <c r="I412" s="1">
        <f t="shared" si="19"/>
        <v>0</v>
      </c>
      <c r="J412" s="3" t="str">
        <f>IF(D412=0, "-", COUNTIFS('Base Lojas'!B:B, A412, 'Base Lojas'!G:G, "&gt;500000")/D412)</f>
        <v>-</v>
      </c>
      <c r="K412" s="4" t="s">
        <v>35</v>
      </c>
      <c r="L412" s="2">
        <v>0</v>
      </c>
      <c r="M412" s="13">
        <v>597225.72281305247</v>
      </c>
      <c r="N412" s="2">
        <v>2877</v>
      </c>
      <c r="O412" s="5" t="str">
        <f>_xlfn.XLOOKUP(A412,Cidades!A:A,Cidades!D:D)</f>
        <v>Menor que 10k</v>
      </c>
      <c r="P412" s="5" t="str">
        <f>_xlfn.XLOOKUP(A412,'[1]1° RAIZ'!$A:$A,'[1]1° RAIZ'!$AH:$AH)</f>
        <v>Videira</v>
      </c>
      <c r="Q412" s="5" t="str">
        <f>_xlfn.XLOOKUP(A412,'[1]1° RAIZ'!$A:$A,'[1]1° RAIZ'!$AE:$AE)</f>
        <v>Caçador</v>
      </c>
      <c r="R412" s="2">
        <v>3.6756519790326353E-5</v>
      </c>
      <c r="S412" s="2">
        <v>8.1089140764369905E-3</v>
      </c>
      <c r="T412" s="2">
        <v>1</v>
      </c>
      <c r="U412" s="2">
        <v>0</v>
      </c>
      <c r="V412" s="2">
        <v>86547.787702004105</v>
      </c>
      <c r="W412" s="2">
        <v>4.1979423504453752</v>
      </c>
      <c r="X412" s="2">
        <v>-0.13025656300012781</v>
      </c>
      <c r="Y412" s="2">
        <v>0.73755197482629553</v>
      </c>
      <c r="Z412" s="2">
        <v>0.19366028337523869</v>
      </c>
      <c r="AA412" s="2">
        <v>7.2797936991970208E-2</v>
      </c>
      <c r="AB412" s="1" t="str">
        <f t="shared" si="18"/>
        <v>Mercado insuficiente</v>
      </c>
      <c r="AC412" s="74" t="str">
        <f t="shared" si="20"/>
        <v>Validar</v>
      </c>
    </row>
    <row r="413" spans="1:29" x14ac:dyDescent="0.25">
      <c r="A413" s="1">
        <v>421780</v>
      </c>
      <c r="B413" s="1" t="s">
        <v>444</v>
      </c>
      <c r="C413" s="1" t="s">
        <v>33</v>
      </c>
      <c r="D413" s="1">
        <v>1</v>
      </c>
      <c r="E413" s="1">
        <f>COUNTIFS('Contratos assinados '!F:F,'Direcional Expansão'!B413,'Contratos assinados '!J:J, "Assinado por ambos")</f>
        <v>0</v>
      </c>
      <c r="F413" s="1">
        <f>COUNTIFS('Contratos assinados '!F:F,'Direcional Expansão'!B413,'Contratos assinados '!J:J,"Aquisição")</f>
        <v>0</v>
      </c>
      <c r="G413" s="1">
        <f>COUNTIFS('Contratos assinados '!F:F,'Direcional Expansão'!B413,'Contratos assinados '!J:J,"Ampliação")</f>
        <v>0</v>
      </c>
      <c r="H413" s="1">
        <f>COUNTIFS('Contratos assinados '!F:F,'Direcional Expansão'!B413,'Contratos assinados '!J:J,"Assinado por proprietário")</f>
        <v>0</v>
      </c>
      <c r="I413" s="1">
        <f t="shared" si="19"/>
        <v>0</v>
      </c>
      <c r="J413" s="3">
        <f>IF(D413=0, "-", COUNTIFS('Base Lojas'!B:B, A413, 'Base Lojas'!G:G, "&gt;500000")/D413)</f>
        <v>0</v>
      </c>
      <c r="K413" s="4">
        <v>248952.63</v>
      </c>
      <c r="L413" s="2">
        <v>8.8264508111329756E-2</v>
      </c>
      <c r="M413" s="13">
        <v>2820529.2855197382</v>
      </c>
      <c r="N413" s="2">
        <v>18318</v>
      </c>
      <c r="O413" s="5" t="str">
        <f>_xlfn.XLOOKUP(A413,Cidades!A:A,Cidades!D:D)</f>
        <v>Entre 10k e 20k</v>
      </c>
      <c r="P413" s="5" t="str">
        <f>_xlfn.XLOOKUP(A413,'[1]1° RAIZ'!$A:$A,'[1]1° RAIZ'!$AH:$AH)</f>
        <v>Rio do Sul</v>
      </c>
      <c r="Q413" s="5" t="str">
        <f>_xlfn.XLOOKUP(A413,'[1]1° RAIZ'!$A:$A,'[1]1° RAIZ'!$AE:$AE)</f>
        <v>Blumenau</v>
      </c>
      <c r="R413" s="2">
        <v>4.5644510651097212E-5</v>
      </c>
      <c r="S413" s="2">
        <v>1.014053796743641E-2</v>
      </c>
      <c r="T413" s="2">
        <v>14</v>
      </c>
      <c r="U413" s="2">
        <v>0</v>
      </c>
      <c r="V413" s="2">
        <v>50380.065301943498</v>
      </c>
      <c r="W413" s="2">
        <v>4.1296597510009283</v>
      </c>
      <c r="X413" s="2">
        <v>5.2482694287928101E-2</v>
      </c>
      <c r="Y413" s="2">
        <v>0.43492261728783699</v>
      </c>
      <c r="Z413" s="2">
        <v>-0.1118116509330884</v>
      </c>
      <c r="AA413" s="2">
        <v>7.2188923298771523E-2</v>
      </c>
      <c r="AB413" s="1" t="str">
        <f t="shared" si="18"/>
        <v>Limite de expansão</v>
      </c>
      <c r="AC413" s="74" t="str">
        <f t="shared" si="20"/>
        <v>Validar</v>
      </c>
    </row>
    <row r="414" spans="1:29" x14ac:dyDescent="0.25">
      <c r="A414" s="1">
        <v>430270</v>
      </c>
      <c r="B414" s="1" t="s">
        <v>445</v>
      </c>
      <c r="C414" s="1" t="s">
        <v>57</v>
      </c>
      <c r="D414" s="1">
        <v>2</v>
      </c>
      <c r="E414" s="1">
        <f>COUNTIFS('Contratos assinados '!F:F,'Direcional Expansão'!B414,'Contratos assinados '!J:J, "Assinado por ambos")</f>
        <v>0</v>
      </c>
      <c r="F414" s="1">
        <f>COUNTIFS('Contratos assinados '!F:F,'Direcional Expansão'!B414,'Contratos assinados '!J:J,"Aquisição")</f>
        <v>0</v>
      </c>
      <c r="G414" s="1">
        <f>COUNTIFS('Contratos assinados '!F:F,'Direcional Expansão'!B414,'Contratos assinados '!J:J,"Ampliação")</f>
        <v>0</v>
      </c>
      <c r="H414" s="1">
        <f>COUNTIFS('Contratos assinados '!F:F,'Direcional Expansão'!B414,'Contratos assinados '!J:J,"Assinado por proprietário")</f>
        <v>0</v>
      </c>
      <c r="I414" s="1">
        <f t="shared" si="19"/>
        <v>0</v>
      </c>
      <c r="J414" s="3">
        <f>IF(D414=0, "-", COUNTIFS('Base Lojas'!B:B, A414, 'Base Lojas'!G:G, "&gt;500000")/D414)</f>
        <v>1</v>
      </c>
      <c r="K414" s="4">
        <v>747056.70499999996</v>
      </c>
      <c r="L414" s="2">
        <v>0.51137988498867981</v>
      </c>
      <c r="M414" s="13">
        <v>2921728.9413584862</v>
      </c>
      <c r="N414" s="2">
        <v>19084</v>
      </c>
      <c r="O414" s="5" t="str">
        <f>_xlfn.XLOOKUP(A414,Cidades!A:A,Cidades!D:D)</f>
        <v>Entre 10k e 20k</v>
      </c>
      <c r="P414" s="5" t="str">
        <f>_xlfn.XLOOKUP(A414,'[1]1° RAIZ'!$A:$A,'[1]1° RAIZ'!$AH:$AH)</f>
        <v>Charqueadas - Triunfo - São Jerônimo</v>
      </c>
      <c r="Q414" s="5" t="str">
        <f>_xlfn.XLOOKUP(A414,'[1]1° RAIZ'!$A:$A,'[1]1° RAIZ'!$AE:$AE)</f>
        <v>Porto Alegre</v>
      </c>
      <c r="R414" s="2">
        <v>-5.1352065290135581E-5</v>
      </c>
      <c r="S414" s="2">
        <v>6.1659784232959147E-4</v>
      </c>
      <c r="T414" s="2">
        <v>6</v>
      </c>
      <c r="U414" s="2">
        <v>0</v>
      </c>
      <c r="V414" s="2">
        <v>31498.836866619102</v>
      </c>
      <c r="W414" s="2">
        <v>2.7819780999617461</v>
      </c>
      <c r="X414" s="2">
        <v>-0.12613130014707041</v>
      </c>
      <c r="Y414" s="2">
        <v>-0.1060231063558507</v>
      </c>
      <c r="Z414" s="2">
        <v>1.2252102836948271</v>
      </c>
      <c r="AA414" s="2">
        <v>7.0896627140885168E-2</v>
      </c>
      <c r="AB414" s="1" t="str">
        <f t="shared" si="18"/>
        <v>Limite de expansão</v>
      </c>
      <c r="AC414" s="74" t="str">
        <f t="shared" si="20"/>
        <v>Validar</v>
      </c>
    </row>
    <row r="415" spans="1:29" x14ac:dyDescent="0.25">
      <c r="A415" s="1">
        <v>420530</v>
      </c>
      <c r="B415" s="1" t="s">
        <v>446</v>
      </c>
      <c r="C415" s="1" t="s">
        <v>33</v>
      </c>
      <c r="D415" s="1">
        <v>0</v>
      </c>
      <c r="E415" s="1">
        <f>COUNTIFS('Contratos assinados '!F:F,'Direcional Expansão'!B415,'Contratos assinados '!J:J, "Assinado por ambos")</f>
        <v>0</v>
      </c>
      <c r="F415" s="1">
        <f>COUNTIFS('Contratos assinados '!F:F,'Direcional Expansão'!B415,'Contratos assinados '!J:J,"Aquisição")</f>
        <v>0</v>
      </c>
      <c r="G415" s="1">
        <f>COUNTIFS('Contratos assinados '!F:F,'Direcional Expansão'!B415,'Contratos assinados '!J:J,"Ampliação")</f>
        <v>0</v>
      </c>
      <c r="H415" s="1">
        <f>COUNTIFS('Contratos assinados '!F:F,'Direcional Expansão'!B415,'Contratos assinados '!J:J,"Assinado por proprietário")</f>
        <v>0</v>
      </c>
      <c r="I415" s="1">
        <f t="shared" si="19"/>
        <v>0</v>
      </c>
      <c r="J415" s="3" t="str">
        <f>IF(D415=0, "-", COUNTIFS('Base Lojas'!B:B, A415, 'Base Lojas'!G:G, "&gt;500000")/D415)</f>
        <v>-</v>
      </c>
      <c r="K415" s="4" t="s">
        <v>35</v>
      </c>
      <c r="L415" s="2">
        <v>0</v>
      </c>
      <c r="M415" s="13">
        <v>1625807.7749528899</v>
      </c>
      <c r="N415" s="2">
        <v>11192</v>
      </c>
      <c r="O415" s="5" t="str">
        <f>_xlfn.XLOOKUP(A415,Cidades!A:A,Cidades!D:D)</f>
        <v>Entre 10k e 20k</v>
      </c>
      <c r="P415" s="5" t="str">
        <f>_xlfn.XLOOKUP(A415,'[1]1° RAIZ'!$A:$A,'[1]1° RAIZ'!$AH:$AH)</f>
        <v>Xanxerê</v>
      </c>
      <c r="Q415" s="5" t="str">
        <f>_xlfn.XLOOKUP(A415,'[1]1° RAIZ'!$A:$A,'[1]1° RAIZ'!$AE:$AE)</f>
        <v>Chapecó</v>
      </c>
      <c r="R415" s="2">
        <v>3.7677303860734763E-5</v>
      </c>
      <c r="S415" s="2">
        <v>1.105946686029236E-2</v>
      </c>
      <c r="T415" s="2">
        <v>8</v>
      </c>
      <c r="U415" s="2">
        <v>0</v>
      </c>
      <c r="V415" s="2">
        <v>74087.002272798796</v>
      </c>
      <c r="W415" s="2">
        <v>4.1971086656411529</v>
      </c>
      <c r="X415" s="2">
        <v>-3.5619318464723881E-2</v>
      </c>
      <c r="Y415" s="2">
        <v>0.61437067013802971</v>
      </c>
      <c r="Z415" s="2">
        <v>-2.5826400815772661E-2</v>
      </c>
      <c r="AA415" s="2">
        <v>7.0314042373694513E-2</v>
      </c>
      <c r="AB415" s="1" t="str">
        <f t="shared" si="18"/>
        <v>Mercado insuficiente</v>
      </c>
      <c r="AC415" s="74" t="str">
        <f t="shared" si="20"/>
        <v>Validar</v>
      </c>
    </row>
    <row r="416" spans="1:29" x14ac:dyDescent="0.25">
      <c r="A416" s="1">
        <v>421120</v>
      </c>
      <c r="B416" s="1" t="s">
        <v>447</v>
      </c>
      <c r="C416" s="1" t="s">
        <v>33</v>
      </c>
      <c r="D416" s="1">
        <v>1</v>
      </c>
      <c r="E416" s="1">
        <f>COUNTIFS('Contratos assinados '!F:F,'Direcional Expansão'!B416,'Contratos assinados '!J:J, "Assinado por ambos")</f>
        <v>0</v>
      </c>
      <c r="F416" s="1">
        <f>COUNTIFS('Contratos assinados '!F:F,'Direcional Expansão'!B416,'Contratos assinados '!J:J,"Aquisição")</f>
        <v>0</v>
      </c>
      <c r="G416" s="1">
        <f>COUNTIFS('Contratos assinados '!F:F,'Direcional Expansão'!B416,'Contratos assinados '!J:J,"Ampliação")</f>
        <v>0</v>
      </c>
      <c r="H416" s="1">
        <f>COUNTIFS('Contratos assinados '!F:F,'Direcional Expansão'!B416,'Contratos assinados '!J:J,"Assinado por proprietário")</f>
        <v>0</v>
      </c>
      <c r="I416" s="1">
        <f t="shared" si="19"/>
        <v>0</v>
      </c>
      <c r="J416" s="3">
        <f>IF(D416=0, "-", COUNTIFS('Base Lojas'!B:B, A416, 'Base Lojas'!G:G, "&gt;500000")/D416)</f>
        <v>0</v>
      </c>
      <c r="K416" s="4">
        <v>305538.52</v>
      </c>
      <c r="L416" s="2">
        <v>0.10926681211150339</v>
      </c>
      <c r="M416" s="13">
        <v>2796260.951479095</v>
      </c>
      <c r="N416" s="2">
        <v>18537</v>
      </c>
      <c r="O416" s="5" t="str">
        <f>_xlfn.XLOOKUP(A416,Cidades!A:A,Cidades!D:D)</f>
        <v>Entre 10k e 20k</v>
      </c>
      <c r="P416" s="5" t="str">
        <f>_xlfn.XLOOKUP(A416,'[1]1° RAIZ'!$A:$A,'[1]1° RAIZ'!$AH:$AH)</f>
        <v>Criciúma</v>
      </c>
      <c r="Q416" s="5" t="str">
        <f>_xlfn.XLOOKUP(A416,'[1]1° RAIZ'!$A:$A,'[1]1° RAIZ'!$AE:$AE)</f>
        <v>Criciúma</v>
      </c>
      <c r="R416" s="2">
        <v>1.077578801982471E-4</v>
      </c>
      <c r="S416" s="2">
        <v>1.4377931107255829E-2</v>
      </c>
      <c r="T416" s="2">
        <v>11</v>
      </c>
      <c r="U416" s="2">
        <v>0</v>
      </c>
      <c r="V416" s="2">
        <v>53370.261826777998</v>
      </c>
      <c r="W416" s="2">
        <v>3.933874456385495</v>
      </c>
      <c r="X416" s="2">
        <v>1.7529248023726279E-2</v>
      </c>
      <c r="Y416" s="2">
        <v>0.53006257098955767</v>
      </c>
      <c r="Z416" s="2">
        <v>-0.12873767325824531</v>
      </c>
      <c r="AA416" s="2">
        <v>6.9064992238165451E-2</v>
      </c>
      <c r="AB416" s="1" t="str">
        <f t="shared" si="18"/>
        <v>Limite de expansão</v>
      </c>
      <c r="AC416" s="74" t="str">
        <f t="shared" si="20"/>
        <v>Validar</v>
      </c>
    </row>
    <row r="417" spans="1:29" x14ac:dyDescent="0.25">
      <c r="A417" s="1">
        <v>430500</v>
      </c>
      <c r="B417" s="1" t="s">
        <v>448</v>
      </c>
      <c r="C417" s="1" t="s">
        <v>57</v>
      </c>
      <c r="D417" s="1">
        <v>0</v>
      </c>
      <c r="E417" s="1">
        <f>COUNTIFS('Contratos assinados '!F:F,'Direcional Expansão'!B417,'Contratos assinados '!J:J, "Assinado por ambos")</f>
        <v>0</v>
      </c>
      <c r="F417" s="1">
        <f>COUNTIFS('Contratos assinados '!F:F,'Direcional Expansão'!B417,'Contratos assinados '!J:J,"Aquisição")</f>
        <v>0</v>
      </c>
      <c r="G417" s="1">
        <f>COUNTIFS('Contratos assinados '!F:F,'Direcional Expansão'!B417,'Contratos assinados '!J:J,"Ampliação")</f>
        <v>0</v>
      </c>
      <c r="H417" s="1">
        <f>COUNTIFS('Contratos assinados '!F:F,'Direcional Expansão'!B417,'Contratos assinados '!J:J,"Assinado por proprietário")</f>
        <v>0</v>
      </c>
      <c r="I417" s="1">
        <f t="shared" si="19"/>
        <v>0</v>
      </c>
      <c r="J417" s="3" t="str">
        <f>IF(D417=0, "-", COUNTIFS('Base Lojas'!B:B, A417, 'Base Lojas'!G:G, "&gt;500000")/D417)</f>
        <v>-</v>
      </c>
      <c r="K417" s="4" t="s">
        <v>35</v>
      </c>
      <c r="L417" s="2">
        <v>0</v>
      </c>
      <c r="M417" s="13">
        <v>1632052.7594382081</v>
      </c>
      <c r="N417" s="2">
        <v>8674</v>
      </c>
      <c r="O417" s="5" t="str">
        <f>_xlfn.XLOOKUP(A417,Cidades!A:A,Cidades!D:D)</f>
        <v>Menor que 10k</v>
      </c>
      <c r="P417" s="5" t="str">
        <f>_xlfn.XLOOKUP(A417,'[1]1° RAIZ'!$A:$A,'[1]1° RAIZ'!$AH:$AH)</f>
        <v>Ijuí</v>
      </c>
      <c r="Q417" s="5" t="str">
        <f>_xlfn.XLOOKUP(A417,'[1]1° RAIZ'!$A:$A,'[1]1° RAIZ'!$AE:$AE)</f>
        <v>Ijuí</v>
      </c>
      <c r="R417" s="2">
        <v>-5.5349653134485482E-5</v>
      </c>
      <c r="S417" s="2">
        <v>-1.0071561991095159E-3</v>
      </c>
      <c r="T417" s="2">
        <v>4</v>
      </c>
      <c r="U417" s="2">
        <v>0</v>
      </c>
      <c r="V417" s="2">
        <v>81286.513644854305</v>
      </c>
      <c r="W417" s="2">
        <v>4.2288678170394931</v>
      </c>
      <c r="X417" s="2">
        <v>-8.4868508493879363E-2</v>
      </c>
      <c r="Y417" s="2">
        <v>0.46482900204180261</v>
      </c>
      <c r="Z417" s="2">
        <v>0.33308695189965121</v>
      </c>
      <c r="AA417" s="2">
        <v>6.8789700224040906E-2</v>
      </c>
      <c r="AB417" s="1" t="str">
        <f t="shared" si="18"/>
        <v>Mercado insuficiente</v>
      </c>
      <c r="AC417" s="74" t="str">
        <f t="shared" si="20"/>
        <v>Validar</v>
      </c>
    </row>
    <row r="418" spans="1:29" x14ac:dyDescent="0.25">
      <c r="A418" s="1">
        <v>430905</v>
      </c>
      <c r="B418" s="1" t="s">
        <v>449</v>
      </c>
      <c r="C418" s="1" t="s">
        <v>57</v>
      </c>
      <c r="D418" s="1">
        <v>1</v>
      </c>
      <c r="E418" s="1">
        <f>COUNTIFS('Contratos assinados '!F:F,'Direcional Expansão'!B418,'Contratos assinados '!J:J, "Assinado por ambos")</f>
        <v>0</v>
      </c>
      <c r="F418" s="1">
        <f>COUNTIFS('Contratos assinados '!F:F,'Direcional Expansão'!B418,'Contratos assinados '!J:J,"Aquisição")</f>
        <v>0</v>
      </c>
      <c r="G418" s="1">
        <f>COUNTIFS('Contratos assinados '!F:F,'Direcional Expansão'!B418,'Contratos assinados '!J:J,"Ampliação")</f>
        <v>0</v>
      </c>
      <c r="H418" s="1">
        <f>COUNTIFS('Contratos assinados '!F:F,'Direcional Expansão'!B418,'Contratos assinados '!J:J,"Assinado por proprietário")</f>
        <v>0</v>
      </c>
      <c r="I418" s="1">
        <f t="shared" si="19"/>
        <v>0</v>
      </c>
      <c r="J418" s="3">
        <f>IF(D418=0, "-", COUNTIFS('Base Lojas'!B:B, A418, 'Base Lojas'!G:G, "&gt;500000")/D418)</f>
        <v>0</v>
      </c>
      <c r="K418" s="4">
        <v>354048.64</v>
      </c>
      <c r="L418" s="2">
        <v>0.28562957372952669</v>
      </c>
      <c r="M418" s="13">
        <v>1239537.7529613301</v>
      </c>
      <c r="N418" s="2">
        <v>7658</v>
      </c>
      <c r="O418" s="5" t="str">
        <f>_xlfn.XLOOKUP(A418,Cidades!A:A,Cidades!D:D)</f>
        <v>Menor que 10k</v>
      </c>
      <c r="P418" s="5" t="str">
        <f>_xlfn.XLOOKUP(A418,'[1]1° RAIZ'!$A:$A,'[1]1° RAIZ'!$AH:$AH)</f>
        <v>Porto Alegre</v>
      </c>
      <c r="Q418" s="5" t="str">
        <f>_xlfn.XLOOKUP(A418,'[1]1° RAIZ'!$A:$A,'[1]1° RAIZ'!$AE:$AE)</f>
        <v>Porto Alegre</v>
      </c>
      <c r="R418" s="2">
        <v>8.2186445987257882E-5</v>
      </c>
      <c r="S418" s="2">
        <v>1.20719815224648E-2</v>
      </c>
      <c r="T418" s="2">
        <v>2</v>
      </c>
      <c r="U418" s="2">
        <v>0</v>
      </c>
      <c r="V418" s="2">
        <v>66167.328184311395</v>
      </c>
      <c r="W418" s="2">
        <v>3.087478570907003</v>
      </c>
      <c r="X418" s="2">
        <v>-0.18845167418159919</v>
      </c>
      <c r="Y418" s="2">
        <v>0.43386688951431318</v>
      </c>
      <c r="Z418" s="2">
        <v>0.71419262665375183</v>
      </c>
      <c r="AA418" s="2">
        <v>6.372741552553865E-2</v>
      </c>
      <c r="AB418" s="1" t="str">
        <f t="shared" si="18"/>
        <v>Mercado insuficiente</v>
      </c>
      <c r="AC418" s="74" t="str">
        <f t="shared" si="20"/>
        <v>Validar</v>
      </c>
    </row>
    <row r="419" spans="1:29" x14ac:dyDescent="0.25">
      <c r="A419" s="1">
        <v>421610</v>
      </c>
      <c r="B419" s="1" t="s">
        <v>450</v>
      </c>
      <c r="C419" s="1" t="s">
        <v>33</v>
      </c>
      <c r="D419" s="1">
        <v>0</v>
      </c>
      <c r="E419" s="1">
        <f>COUNTIFS('Contratos assinados '!F:F,'Direcional Expansão'!B419,'Contratos assinados '!J:J, "Assinado por ambos")</f>
        <v>0</v>
      </c>
      <c r="F419" s="1">
        <f>COUNTIFS('Contratos assinados '!F:F,'Direcional Expansão'!B419,'Contratos assinados '!J:J,"Aquisição")</f>
        <v>0</v>
      </c>
      <c r="G419" s="1">
        <f>COUNTIFS('Contratos assinados '!F:F,'Direcional Expansão'!B419,'Contratos assinados '!J:J,"Ampliação")</f>
        <v>0</v>
      </c>
      <c r="H419" s="1">
        <f>COUNTIFS('Contratos assinados '!F:F,'Direcional Expansão'!B419,'Contratos assinados '!J:J,"Assinado por proprietário")</f>
        <v>0</v>
      </c>
      <c r="I419" s="1">
        <f t="shared" si="19"/>
        <v>0</v>
      </c>
      <c r="J419" s="3" t="str">
        <f>IF(D419=0, "-", COUNTIFS('Base Lojas'!B:B, A419, 'Base Lojas'!G:G, "&gt;500000")/D419)</f>
        <v>-</v>
      </c>
      <c r="K419" s="4" t="s">
        <v>35</v>
      </c>
      <c r="L419" s="2">
        <v>0</v>
      </c>
      <c r="M419" s="13">
        <v>1428685.999546679</v>
      </c>
      <c r="N419" s="2">
        <v>9226</v>
      </c>
      <c r="O419" s="5" t="str">
        <f>_xlfn.XLOOKUP(A419,Cidades!A:A,Cidades!D:D)</f>
        <v>Menor que 10k</v>
      </c>
      <c r="P419" s="5" t="str">
        <f>_xlfn.XLOOKUP(A419,'[1]1° RAIZ'!$A:$A,'[1]1° RAIZ'!$AH:$AH)</f>
        <v>Xanxerê</v>
      </c>
      <c r="Q419" s="5" t="str">
        <f>_xlfn.XLOOKUP(A419,'[1]1° RAIZ'!$A:$A,'[1]1° RAIZ'!$AE:$AE)</f>
        <v>Chapecó</v>
      </c>
      <c r="R419" s="2">
        <v>-2.2163918737431179E-5</v>
      </c>
      <c r="S419" s="2">
        <v>5.7586918984060542E-3</v>
      </c>
      <c r="T419" s="2">
        <v>6</v>
      </c>
      <c r="U419" s="2">
        <v>0</v>
      </c>
      <c r="V419" s="2">
        <v>54292.585612841103</v>
      </c>
      <c r="W419" s="2">
        <v>4.7985472461270486</v>
      </c>
      <c r="X419" s="2">
        <v>6.1519279872283437E-4</v>
      </c>
      <c r="Y419" s="2">
        <v>0.59083827495810337</v>
      </c>
      <c r="Z419" s="2">
        <v>-0.2008919843983491</v>
      </c>
      <c r="AA419" s="2">
        <v>6.2372256463073331E-2</v>
      </c>
      <c r="AB419" s="1" t="str">
        <f t="shared" si="18"/>
        <v>Mercado insuficiente</v>
      </c>
      <c r="AC419" s="74" t="str">
        <f t="shared" si="20"/>
        <v>Validar</v>
      </c>
    </row>
    <row r="420" spans="1:29" x14ac:dyDescent="0.25">
      <c r="A420" s="1">
        <v>421770</v>
      </c>
      <c r="B420" s="1" t="s">
        <v>451</v>
      </c>
      <c r="C420" s="1" t="s">
        <v>33</v>
      </c>
      <c r="D420" s="1">
        <v>2</v>
      </c>
      <c r="E420" s="1">
        <f>COUNTIFS('Contratos assinados '!F:F,'Direcional Expansão'!B420,'Contratos assinados '!J:J, "Assinado por ambos")</f>
        <v>0</v>
      </c>
      <c r="F420" s="1">
        <f>COUNTIFS('Contratos assinados '!F:F,'Direcional Expansão'!B420,'Contratos assinados '!J:J,"Aquisição")</f>
        <v>0</v>
      </c>
      <c r="G420" s="1">
        <f>COUNTIFS('Contratos assinados '!F:F,'Direcional Expansão'!B420,'Contratos assinados '!J:J,"Ampliação")</f>
        <v>0</v>
      </c>
      <c r="H420" s="1">
        <f>COUNTIFS('Contratos assinados '!F:F,'Direcional Expansão'!B420,'Contratos assinados '!J:J,"Assinado por proprietário")</f>
        <v>0</v>
      </c>
      <c r="I420" s="1">
        <f t="shared" si="19"/>
        <v>0</v>
      </c>
      <c r="J420" s="3">
        <f>IF(D420=0, "-", COUNTIFS('Base Lojas'!B:B, A420, 'Base Lojas'!G:G, "&gt;500000")/D420)</f>
        <v>0.5</v>
      </c>
      <c r="K420" s="4">
        <v>407993.66500000004</v>
      </c>
      <c r="L420" s="2">
        <v>0.1748178589601242</v>
      </c>
      <c r="M420" s="13">
        <v>4667642.8532746546</v>
      </c>
      <c r="N420" s="2">
        <v>29991</v>
      </c>
      <c r="O420" s="5" t="str">
        <f>_xlfn.XLOOKUP(A420,Cidades!A:A,Cidades!D:D)</f>
        <v>Entre 20k e 30k</v>
      </c>
      <c r="P420" s="5" t="str">
        <f>_xlfn.XLOOKUP(A420,'[1]1° RAIZ'!$A:$A,'[1]1° RAIZ'!$AH:$AH)</f>
        <v>Araranguá</v>
      </c>
      <c r="Q420" s="5" t="str">
        <f>_xlfn.XLOOKUP(A420,'[1]1° RAIZ'!$A:$A,'[1]1° RAIZ'!$AE:$AE)</f>
        <v>Criciúma</v>
      </c>
      <c r="R420" s="2">
        <v>9.1965814138774698E-5</v>
      </c>
      <c r="S420" s="2">
        <v>1.171186201801078E-2</v>
      </c>
      <c r="T420" s="2">
        <v>24</v>
      </c>
      <c r="U420" s="2">
        <v>0</v>
      </c>
      <c r="V420" s="2">
        <v>32211.1498161243</v>
      </c>
      <c r="W420" s="2">
        <v>3.6226007766627011</v>
      </c>
      <c r="X420" s="2">
        <v>0.14752389918994921</v>
      </c>
      <c r="Y420" s="2">
        <v>0.15073015810053519</v>
      </c>
      <c r="Z420" s="2">
        <v>-0.1975569013302752</v>
      </c>
      <c r="AA420" s="2">
        <v>6.1969639155804501E-2</v>
      </c>
      <c r="AB420" s="1" t="str">
        <f t="shared" si="18"/>
        <v>Limite de expansão</v>
      </c>
      <c r="AC420" s="74" t="str">
        <f t="shared" si="20"/>
        <v>Validar</v>
      </c>
    </row>
    <row r="421" spans="1:29" x14ac:dyDescent="0.25">
      <c r="A421" s="1">
        <v>431250</v>
      </c>
      <c r="B421" s="1" t="s">
        <v>452</v>
      </c>
      <c r="C421" s="1" t="s">
        <v>57</v>
      </c>
      <c r="D421" s="1">
        <v>1</v>
      </c>
      <c r="E421" s="1">
        <f>COUNTIFS('Contratos assinados '!F:F,'Direcional Expansão'!B421,'Contratos assinados '!J:J, "Assinado por ambos")</f>
        <v>0</v>
      </c>
      <c r="F421" s="1">
        <f>COUNTIFS('Contratos assinados '!F:F,'Direcional Expansão'!B421,'Contratos assinados '!J:J,"Aquisição")</f>
        <v>0</v>
      </c>
      <c r="G421" s="1">
        <f>COUNTIFS('Contratos assinados '!F:F,'Direcional Expansão'!B421,'Contratos assinados '!J:J,"Ampliação")</f>
        <v>0</v>
      </c>
      <c r="H421" s="1">
        <f>COUNTIFS('Contratos assinados '!F:F,'Direcional Expansão'!B421,'Contratos assinados '!J:J,"Assinado por proprietário")</f>
        <v>0</v>
      </c>
      <c r="I421" s="1">
        <f t="shared" si="19"/>
        <v>0</v>
      </c>
      <c r="J421" s="3">
        <f>IF(D421=0, "-", COUNTIFS('Base Lojas'!B:B, A421, 'Base Lojas'!G:G, "&gt;500000")/D421)</f>
        <v>1</v>
      </c>
      <c r="K421" s="4">
        <v>617592.5</v>
      </c>
      <c r="L421" s="2">
        <v>0.35117636396397989</v>
      </c>
      <c r="M421" s="13">
        <v>1758639.1436735371</v>
      </c>
      <c r="N421" s="2">
        <v>12090</v>
      </c>
      <c r="O421" s="5" t="str">
        <f>_xlfn.XLOOKUP(A421,Cidades!A:A,Cidades!D:D)</f>
        <v>Entre 10k e 20k</v>
      </c>
      <c r="P421" s="5" t="str">
        <f>_xlfn.XLOOKUP(A421,'[1]1° RAIZ'!$A:$A,'[1]1° RAIZ'!$AH:$AH)</f>
        <v>Porto Alegre</v>
      </c>
      <c r="Q421" s="5" t="str">
        <f>_xlfn.XLOOKUP(A421,'[1]1° RAIZ'!$A:$A,'[1]1° RAIZ'!$AE:$AE)</f>
        <v>Porto Alegre</v>
      </c>
      <c r="R421" s="2">
        <v>-2.540491339950712E-6</v>
      </c>
      <c r="S421" s="2">
        <v>3.1068414467434469E-3</v>
      </c>
      <c r="T421" s="2">
        <v>4</v>
      </c>
      <c r="U421" s="2">
        <v>0</v>
      </c>
      <c r="V421" s="2">
        <v>58619.9084406521</v>
      </c>
      <c r="W421" s="2">
        <v>2.9154676984885768</v>
      </c>
      <c r="X421" s="2">
        <v>-0.17721871353769661</v>
      </c>
      <c r="Y421" s="2">
        <v>0.13750343203901469</v>
      </c>
      <c r="Z421" s="2">
        <v>1.0206161966796961</v>
      </c>
      <c r="AA421" s="2">
        <v>6.0835371089059433E-2</v>
      </c>
      <c r="AB421" s="1" t="str">
        <f t="shared" si="18"/>
        <v>Mercado insuficiente</v>
      </c>
      <c r="AC421" s="74" t="str">
        <f t="shared" si="20"/>
        <v>Validar</v>
      </c>
    </row>
    <row r="422" spans="1:29" x14ac:dyDescent="0.25">
      <c r="A422" s="1">
        <v>420475</v>
      </c>
      <c r="B422" s="1" t="s">
        <v>453</v>
      </c>
      <c r="C422" s="1" t="s">
        <v>33</v>
      </c>
      <c r="D422" s="1">
        <v>0</v>
      </c>
      <c r="E422" s="1">
        <f>COUNTIFS('Contratos assinados '!F:F,'Direcional Expansão'!B422,'Contratos assinados '!J:J, "Assinado por ambos")</f>
        <v>0</v>
      </c>
      <c r="F422" s="1">
        <f>COUNTIFS('Contratos assinados '!F:F,'Direcional Expansão'!B422,'Contratos assinados '!J:J,"Aquisição")</f>
        <v>0</v>
      </c>
      <c r="G422" s="1">
        <f>COUNTIFS('Contratos assinados '!F:F,'Direcional Expansão'!B422,'Contratos assinados '!J:J,"Ampliação")</f>
        <v>0</v>
      </c>
      <c r="H422" s="1">
        <f>COUNTIFS('Contratos assinados '!F:F,'Direcional Expansão'!B422,'Contratos assinados '!J:J,"Assinado por proprietário")</f>
        <v>0</v>
      </c>
      <c r="I422" s="1">
        <f t="shared" si="19"/>
        <v>0</v>
      </c>
      <c r="J422" s="3" t="str">
        <f>IF(D422=0, "-", COUNTIFS('Base Lojas'!B:B, A422, 'Base Lojas'!G:G, "&gt;500000")/D422)</f>
        <v>-</v>
      </c>
      <c r="K422" s="4" t="s">
        <v>35</v>
      </c>
      <c r="L422" s="2">
        <v>0</v>
      </c>
      <c r="M422" s="13">
        <v>356205.97634198051</v>
      </c>
      <c r="N422" s="2">
        <v>1968</v>
      </c>
      <c r="O422" s="5" t="str">
        <f>_xlfn.XLOOKUP(A422,Cidades!A:A,Cidades!D:D)</f>
        <v>Menor que 10k</v>
      </c>
      <c r="P422" s="5" t="str">
        <f>_xlfn.XLOOKUP(A422,'[1]1° RAIZ'!$A:$A,'[1]1° RAIZ'!$AH:$AH)</f>
        <v>Chapecó</v>
      </c>
      <c r="Q422" s="5" t="str">
        <f>_xlfn.XLOOKUP(A422,'[1]1° RAIZ'!$A:$A,'[1]1° RAIZ'!$AE:$AE)</f>
        <v>Chapecó</v>
      </c>
      <c r="R422" s="2">
        <v>3.4430489123962179E-5</v>
      </c>
      <c r="S422" s="2">
        <v>1.157720875678292E-2</v>
      </c>
      <c r="T422" s="2">
        <v>2</v>
      </c>
      <c r="U422" s="2">
        <v>0</v>
      </c>
      <c r="V422" s="2">
        <v>37060.793201734399</v>
      </c>
      <c r="W422" s="2">
        <v>5.3919529285355399</v>
      </c>
      <c r="X422" s="2">
        <v>9.1509005704408664E-3</v>
      </c>
      <c r="Y422" s="2">
        <v>0.87552100385550635</v>
      </c>
      <c r="Z422" s="2">
        <v>-0.6129563124864148</v>
      </c>
      <c r="AA422" s="2">
        <v>5.9941745024053868E-2</v>
      </c>
      <c r="AB422" s="1" t="str">
        <f t="shared" si="18"/>
        <v>Mercado insuficiente</v>
      </c>
      <c r="AC422" s="74" t="str">
        <f t="shared" si="20"/>
        <v>Validar</v>
      </c>
    </row>
    <row r="423" spans="1:29" x14ac:dyDescent="0.25">
      <c r="A423" s="1">
        <v>430645</v>
      </c>
      <c r="B423" s="1" t="s">
        <v>454</v>
      </c>
      <c r="C423" s="1" t="s">
        <v>57</v>
      </c>
      <c r="D423" s="1">
        <v>0</v>
      </c>
      <c r="E423" s="1">
        <f>COUNTIFS('Contratos assinados '!F:F,'Direcional Expansão'!B423,'Contratos assinados '!J:J, "Assinado por ambos")</f>
        <v>0</v>
      </c>
      <c r="F423" s="1">
        <f>COUNTIFS('Contratos assinados '!F:F,'Direcional Expansão'!B423,'Contratos assinados '!J:J,"Aquisição")</f>
        <v>0</v>
      </c>
      <c r="G423" s="1">
        <f>COUNTIFS('Contratos assinados '!F:F,'Direcional Expansão'!B423,'Contratos assinados '!J:J,"Ampliação")</f>
        <v>0</v>
      </c>
      <c r="H423" s="1">
        <f>COUNTIFS('Contratos assinados '!F:F,'Direcional Expansão'!B423,'Contratos assinados '!J:J,"Assinado por proprietário")</f>
        <v>0</v>
      </c>
      <c r="I423" s="1">
        <f t="shared" si="19"/>
        <v>0</v>
      </c>
      <c r="J423" s="3" t="str">
        <f>IF(D423=0, "-", COUNTIFS('Base Lojas'!B:B, A423, 'Base Lojas'!G:G, "&gt;500000")/D423)</f>
        <v>-</v>
      </c>
      <c r="K423" s="4" t="s">
        <v>35</v>
      </c>
      <c r="L423" s="2">
        <v>0</v>
      </c>
      <c r="M423" s="13">
        <v>588756.11245490331</v>
      </c>
      <c r="N423" s="2">
        <v>3097</v>
      </c>
      <c r="O423" s="5" t="str">
        <f>_xlfn.XLOOKUP(A423,Cidades!A:A,Cidades!D:D)</f>
        <v>Menor que 10k</v>
      </c>
      <c r="P423" s="5" t="str">
        <f>_xlfn.XLOOKUP(A423,'[1]1° RAIZ'!$A:$A,'[1]1° RAIZ'!$AH:$AH)</f>
        <v>Nova Prata - Guaporé</v>
      </c>
      <c r="Q423" s="5" t="str">
        <f>_xlfn.XLOOKUP(A423,'[1]1° RAIZ'!$A:$A,'[1]1° RAIZ'!$AE:$AE)</f>
        <v>Caxias do Sul</v>
      </c>
      <c r="R423" s="2">
        <v>-4.4063803244216442E-5</v>
      </c>
      <c r="S423" s="2">
        <v>9.9950348541688605E-4</v>
      </c>
      <c r="T423" s="2">
        <v>1</v>
      </c>
      <c r="U423" s="2">
        <v>0</v>
      </c>
      <c r="V423" s="2">
        <v>61530.159021733998</v>
      </c>
      <c r="W423" s="2">
        <v>4.8382972181270683</v>
      </c>
      <c r="X423" s="2">
        <v>-6.8237372216037123E-2</v>
      </c>
      <c r="Y423" s="2">
        <v>0.62695693882841796</v>
      </c>
      <c r="Z423" s="2">
        <v>-1.5813442762800049E-2</v>
      </c>
      <c r="AA423" s="2">
        <v>5.9377444445853723E-2</v>
      </c>
      <c r="AB423" s="1" t="str">
        <f t="shared" si="18"/>
        <v>Mercado insuficiente</v>
      </c>
      <c r="AC423" s="74" t="str">
        <f t="shared" si="20"/>
        <v>Validar</v>
      </c>
    </row>
    <row r="424" spans="1:29" x14ac:dyDescent="0.25">
      <c r="A424" s="1">
        <v>421650</v>
      </c>
      <c r="B424" s="1" t="s">
        <v>455</v>
      </c>
      <c r="C424" s="1" t="s">
        <v>33</v>
      </c>
      <c r="D424" s="1">
        <v>1</v>
      </c>
      <c r="E424" s="1">
        <f>COUNTIFS('Contratos assinados '!F:F,'Direcional Expansão'!B424,'Contratos assinados '!J:J, "Assinado por ambos")</f>
        <v>0</v>
      </c>
      <c r="F424" s="1">
        <f>COUNTIFS('Contratos assinados '!F:F,'Direcional Expansão'!B424,'Contratos assinados '!J:J,"Aquisição")</f>
        <v>0</v>
      </c>
      <c r="G424" s="1">
        <f>COUNTIFS('Contratos assinados '!F:F,'Direcional Expansão'!B424,'Contratos assinados '!J:J,"Ampliação")</f>
        <v>0</v>
      </c>
      <c r="H424" s="1">
        <f>COUNTIFS('Contratos assinados '!F:F,'Direcional Expansão'!B424,'Contratos assinados '!J:J,"Assinado por proprietário")</f>
        <v>0</v>
      </c>
      <c r="I424" s="1">
        <f t="shared" si="19"/>
        <v>0</v>
      </c>
      <c r="J424" s="3">
        <f>IF(D424=0, "-", COUNTIFS('Base Lojas'!B:B, A424, 'Base Lojas'!G:G, "&gt;500000")/D424)</f>
        <v>1</v>
      </c>
      <c r="K424" s="4">
        <v>991201.39</v>
      </c>
      <c r="L424" s="2">
        <v>0.26913930233311528</v>
      </c>
      <c r="M424" s="13">
        <v>3682856.3550825589</v>
      </c>
      <c r="N424" s="2">
        <v>25939</v>
      </c>
      <c r="O424" s="5" t="str">
        <f>_xlfn.XLOOKUP(A424,Cidades!A:A,Cidades!D:D)</f>
        <v>Entre 20k e 30k</v>
      </c>
      <c r="P424" s="5" t="str">
        <f>_xlfn.XLOOKUP(A424,'[1]1° RAIZ'!$A:$A,'[1]1° RAIZ'!$AH:$AH)</f>
        <v>Lages</v>
      </c>
      <c r="Q424" s="5" t="str">
        <f>_xlfn.XLOOKUP(A424,'[1]1° RAIZ'!$A:$A,'[1]1° RAIZ'!$AE:$AE)</f>
        <v>Lages</v>
      </c>
      <c r="R424" s="2">
        <v>3.4227844353882368E-5</v>
      </c>
      <c r="S424" s="2">
        <v>6.928596571888157E-3</v>
      </c>
      <c r="T424" s="2">
        <v>13</v>
      </c>
      <c r="U424" s="2">
        <v>0</v>
      </c>
      <c r="V424" s="2">
        <v>47151.799780783302</v>
      </c>
      <c r="W424" s="2">
        <v>3.1392104839177208</v>
      </c>
      <c r="X424" s="2">
        <v>-1.6837161805908909E-2</v>
      </c>
      <c r="Y424" s="2">
        <v>8.0046761710249895E-2</v>
      </c>
      <c r="Z424" s="2">
        <v>0.48188225731928591</v>
      </c>
      <c r="AA424" s="2">
        <v>5.9364618851785539E-2</v>
      </c>
      <c r="AB424" s="1" t="str">
        <f t="shared" si="18"/>
        <v>Limite de expansão</v>
      </c>
      <c r="AC424" s="74" t="str">
        <f t="shared" si="20"/>
        <v>Validar</v>
      </c>
    </row>
    <row r="425" spans="1:29" x14ac:dyDescent="0.25">
      <c r="A425" s="1">
        <v>430280</v>
      </c>
      <c r="B425" s="1" t="s">
        <v>456</v>
      </c>
      <c r="C425" s="1" t="s">
        <v>57</v>
      </c>
      <c r="D425" s="1">
        <v>4</v>
      </c>
      <c r="E425" s="1">
        <f>COUNTIFS('Contratos assinados '!F:F,'Direcional Expansão'!B425,'Contratos assinados '!J:J, "Assinado por ambos")</f>
        <v>1</v>
      </c>
      <c r="F425" s="1">
        <f>COUNTIFS('Contratos assinados '!F:F,'Direcional Expansão'!B425,'Contratos assinados '!J:J,"Aquisição")</f>
        <v>0</v>
      </c>
      <c r="G425" s="1">
        <f>COUNTIFS('Contratos assinados '!F:F,'Direcional Expansão'!B425,'Contratos assinados '!J:J,"Ampliação")</f>
        <v>0</v>
      </c>
      <c r="H425" s="1">
        <f>COUNTIFS('Contratos assinados '!F:F,'Direcional Expansão'!B425,'Contratos assinados '!J:J,"Assinado por proprietário")</f>
        <v>0</v>
      </c>
      <c r="I425" s="1">
        <f t="shared" si="19"/>
        <v>1</v>
      </c>
      <c r="J425" s="3">
        <f>IF(D425=0, "-", COUNTIFS('Base Lojas'!B:B, A425, 'Base Lojas'!G:G, "&gt;500000")/D425)</f>
        <v>0.5</v>
      </c>
      <c r="K425" s="4">
        <v>560940.70750000002</v>
      </c>
      <c r="L425" s="2">
        <v>0.40697324789929301</v>
      </c>
      <c r="M425" s="13">
        <v>5513293.1748752873</v>
      </c>
      <c r="N425" s="2">
        <v>32515</v>
      </c>
      <c r="O425" s="5" t="str">
        <f>_xlfn.XLOOKUP(A425,Cidades!A:A,Cidades!D:D)</f>
        <v>Entre 30k e 50k</v>
      </c>
      <c r="P425" s="5" t="str">
        <f>_xlfn.XLOOKUP(A425,'[1]1° RAIZ'!$A:$A,'[1]1° RAIZ'!$AH:$AH)</f>
        <v>São Gabriel - Caçapava do Sul</v>
      </c>
      <c r="Q425" s="5" t="str">
        <f>_xlfn.XLOOKUP(A425,'[1]1° RAIZ'!$A:$A,'[1]1° RAIZ'!$AE:$AE)</f>
        <v>Santa Maria</v>
      </c>
      <c r="R425" s="2">
        <v>-2.749775195363457E-5</v>
      </c>
      <c r="S425" s="2">
        <v>1.167358194366086E-3</v>
      </c>
      <c r="T425" s="2">
        <v>9</v>
      </c>
      <c r="U425" s="2">
        <v>0</v>
      </c>
      <c r="V425" s="2">
        <v>37519.962171541098</v>
      </c>
      <c r="W425" s="2">
        <v>2.7136836329165219</v>
      </c>
      <c r="X425" s="2">
        <v>-4.3391878420147967E-2</v>
      </c>
      <c r="Y425" s="2">
        <v>-0.2027622501674263</v>
      </c>
      <c r="Z425" s="2">
        <v>0.93649308978838763</v>
      </c>
      <c r="AA425" s="2">
        <v>5.9248157397155117E-2</v>
      </c>
      <c r="AB425" s="1" t="str">
        <f t="shared" si="18"/>
        <v>Limite de expansão</v>
      </c>
      <c r="AC425" s="74" t="str">
        <f t="shared" si="20"/>
        <v>Validar</v>
      </c>
    </row>
    <row r="426" spans="1:29" x14ac:dyDescent="0.25">
      <c r="A426" s="1">
        <v>420920</v>
      </c>
      <c r="B426" s="1" t="s">
        <v>457</v>
      </c>
      <c r="C426" s="1" t="s">
        <v>33</v>
      </c>
      <c r="D426" s="1">
        <v>0</v>
      </c>
      <c r="E426" s="1">
        <f>COUNTIFS('Contratos assinados '!F:F,'Direcional Expansão'!B426,'Contratos assinados '!J:J, "Assinado por ambos")</f>
        <v>0</v>
      </c>
      <c r="F426" s="1">
        <f>COUNTIFS('Contratos assinados '!F:F,'Direcional Expansão'!B426,'Contratos assinados '!J:J,"Aquisição")</f>
        <v>0</v>
      </c>
      <c r="G426" s="1">
        <f>COUNTIFS('Contratos assinados '!F:F,'Direcional Expansão'!B426,'Contratos assinados '!J:J,"Ampliação")</f>
        <v>0</v>
      </c>
      <c r="H426" s="1">
        <f>COUNTIFS('Contratos assinados '!F:F,'Direcional Expansão'!B426,'Contratos assinados '!J:J,"Assinado por proprietário")</f>
        <v>0</v>
      </c>
      <c r="I426" s="1">
        <f t="shared" si="19"/>
        <v>0</v>
      </c>
      <c r="J426" s="3" t="str">
        <f>IF(D426=0, "-", COUNTIFS('Base Lojas'!B:B, A426, 'Base Lojas'!G:G, "&gt;500000")/D426)</f>
        <v>-</v>
      </c>
      <c r="K426" s="4" t="s">
        <v>35</v>
      </c>
      <c r="L426" s="2">
        <v>0</v>
      </c>
      <c r="M426" s="13">
        <v>362796.65210499702</v>
      </c>
      <c r="N426" s="2">
        <v>2248</v>
      </c>
      <c r="O426" s="5" t="str">
        <f>_xlfn.XLOOKUP(A426,Cidades!A:A,Cidades!D:D)</f>
        <v>Menor que 10k</v>
      </c>
      <c r="P426" s="5" t="str">
        <f>_xlfn.XLOOKUP(A426,'[1]1° RAIZ'!$A:$A,'[1]1° RAIZ'!$AH:$AH)</f>
        <v>Joaçaba - Herval d'Oeste</v>
      </c>
      <c r="Q426" s="5" t="str">
        <f>_xlfn.XLOOKUP(A426,'[1]1° RAIZ'!$A:$A,'[1]1° RAIZ'!$AE:$AE)</f>
        <v>Chapecó</v>
      </c>
      <c r="R426" s="2">
        <v>1.7668003888324789E-5</v>
      </c>
      <c r="S426" s="2">
        <v>7.7971060141375226E-3</v>
      </c>
      <c r="T426" s="2">
        <v>1</v>
      </c>
      <c r="U426" s="2">
        <v>0</v>
      </c>
      <c r="V426" s="2">
        <v>67488.621371909001</v>
      </c>
      <c r="W426" s="2">
        <v>4.6226181532776156</v>
      </c>
      <c r="X426" s="2">
        <v>-8.986879526827074E-2</v>
      </c>
      <c r="Y426" s="2">
        <v>0.73301512765123489</v>
      </c>
      <c r="Z426" s="2">
        <v>-7.5439660978749518E-2</v>
      </c>
      <c r="AA426" s="2">
        <v>5.8623852451033458E-2</v>
      </c>
      <c r="AB426" s="1" t="str">
        <f t="shared" si="18"/>
        <v>Mercado insuficiente</v>
      </c>
      <c r="AC426" s="74" t="str">
        <f t="shared" si="20"/>
        <v>Validar</v>
      </c>
    </row>
    <row r="427" spans="1:29" x14ac:dyDescent="0.25">
      <c r="A427" s="1">
        <v>410725</v>
      </c>
      <c r="B427" s="1" t="s">
        <v>458</v>
      </c>
      <c r="C427" s="1" t="s">
        <v>31</v>
      </c>
      <c r="D427" s="1">
        <v>0</v>
      </c>
      <c r="E427" s="1">
        <f>COUNTIFS('Contratos assinados '!F:F,'Direcional Expansão'!B427,'Contratos assinados '!J:J, "Assinado por ambos")</f>
        <v>0</v>
      </c>
      <c r="F427" s="1">
        <f>COUNTIFS('Contratos assinados '!F:F,'Direcional Expansão'!B427,'Contratos assinados '!J:J,"Aquisição")</f>
        <v>0</v>
      </c>
      <c r="G427" s="1">
        <f>COUNTIFS('Contratos assinados '!F:F,'Direcional Expansão'!B427,'Contratos assinados '!J:J,"Ampliação")</f>
        <v>0</v>
      </c>
      <c r="H427" s="1">
        <f>COUNTIFS('Contratos assinados '!F:F,'Direcional Expansão'!B427,'Contratos assinados '!J:J,"Assinado por proprietário")</f>
        <v>0</v>
      </c>
      <c r="I427" s="1">
        <f t="shared" si="19"/>
        <v>0</v>
      </c>
      <c r="J427" s="3" t="str">
        <f>IF(D427=0, "-", COUNTIFS('Base Lojas'!B:B, A427, 'Base Lojas'!G:G, "&gt;500000")/D427)</f>
        <v>-</v>
      </c>
      <c r="K427" s="4" t="s">
        <v>35</v>
      </c>
      <c r="L427" s="2">
        <v>0</v>
      </c>
      <c r="M427" s="13">
        <v>1401854.886065156</v>
      </c>
      <c r="N427" s="2">
        <v>9161</v>
      </c>
      <c r="O427" s="5" t="str">
        <f>_xlfn.XLOOKUP(A427,Cidades!A:A,Cidades!D:D)</f>
        <v>Menor que 10k</v>
      </c>
      <c r="P427" s="5" t="str">
        <f>_xlfn.XLOOKUP(A427,'[1]1° RAIZ'!$A:$A,'[1]1° RAIZ'!$AH:$AH)</f>
        <v>Umuarama</v>
      </c>
      <c r="Q427" s="5" t="str">
        <f>_xlfn.XLOOKUP(A427,'[1]1° RAIZ'!$A:$A,'[1]1° RAIZ'!$AE:$AE)</f>
        <v>Maringá</v>
      </c>
      <c r="R427" s="2">
        <v>1.6072281479321491E-4</v>
      </c>
      <c r="S427" s="2">
        <v>2.147009275906164E-2</v>
      </c>
      <c r="T427" s="2">
        <v>5</v>
      </c>
      <c r="U427" s="2">
        <v>0</v>
      </c>
      <c r="V427" s="2">
        <v>98467.264786592103</v>
      </c>
      <c r="W427" s="2">
        <v>3.4306181526471349</v>
      </c>
      <c r="X427" s="2">
        <v>-0.14055343622712621</v>
      </c>
      <c r="Y427" s="2">
        <v>0.75794085211295503</v>
      </c>
      <c r="Z427" s="2">
        <v>7.7205847207469855E-2</v>
      </c>
      <c r="AA427" s="2">
        <v>5.8052621012881861E-2</v>
      </c>
      <c r="AB427" s="1" t="str">
        <f t="shared" si="18"/>
        <v>Mercado insuficiente</v>
      </c>
      <c r="AC427" s="74" t="str">
        <f t="shared" si="20"/>
        <v>Validar</v>
      </c>
    </row>
    <row r="428" spans="1:29" x14ac:dyDescent="0.25">
      <c r="A428" s="1">
        <v>421790</v>
      </c>
      <c r="B428" s="1" t="s">
        <v>459</v>
      </c>
      <c r="C428" s="1" t="s">
        <v>33</v>
      </c>
      <c r="D428" s="1">
        <v>0</v>
      </c>
      <c r="E428" s="1">
        <f>COUNTIFS('Contratos assinados '!F:F,'Direcional Expansão'!B428,'Contratos assinados '!J:J, "Assinado por ambos")</f>
        <v>0</v>
      </c>
      <c r="F428" s="1">
        <f>COUNTIFS('Contratos assinados '!F:F,'Direcional Expansão'!B428,'Contratos assinados '!J:J,"Aquisição")</f>
        <v>0</v>
      </c>
      <c r="G428" s="1">
        <f>COUNTIFS('Contratos assinados '!F:F,'Direcional Expansão'!B428,'Contratos assinados '!J:J,"Ampliação")</f>
        <v>0</v>
      </c>
      <c r="H428" s="1">
        <f>COUNTIFS('Contratos assinados '!F:F,'Direcional Expansão'!B428,'Contratos assinados '!J:J,"Assinado por proprietário")</f>
        <v>0</v>
      </c>
      <c r="I428" s="1">
        <f t="shared" si="19"/>
        <v>0</v>
      </c>
      <c r="J428" s="3" t="str">
        <f>IF(D428=0, "-", COUNTIFS('Base Lojas'!B:B, A428, 'Base Lojas'!G:G, "&gt;500000")/D428)</f>
        <v>-</v>
      </c>
      <c r="K428" s="4" t="s">
        <v>35</v>
      </c>
      <c r="L428" s="2">
        <v>0</v>
      </c>
      <c r="M428" s="13">
        <v>1526771.752292268</v>
      </c>
      <c r="N428" s="2">
        <v>8143</v>
      </c>
      <c r="O428" s="5" t="str">
        <f>_xlfn.XLOOKUP(A428,Cidades!A:A,Cidades!D:D)</f>
        <v>Menor que 10k</v>
      </c>
      <c r="P428" s="5" t="str">
        <f>_xlfn.XLOOKUP(A428,'[1]1° RAIZ'!$A:$A,'[1]1° RAIZ'!$AH:$AH)</f>
        <v>Videira</v>
      </c>
      <c r="Q428" s="5" t="str">
        <f>_xlfn.XLOOKUP(A428,'[1]1° RAIZ'!$A:$A,'[1]1° RAIZ'!$AE:$AE)</f>
        <v>Caçador</v>
      </c>
      <c r="R428" s="2">
        <v>-4.847549670399909E-5</v>
      </c>
      <c r="S428" s="2">
        <v>1.611714850663359E-3</v>
      </c>
      <c r="T428" s="2">
        <v>5</v>
      </c>
      <c r="U428" s="2">
        <v>0</v>
      </c>
      <c r="V428" s="2">
        <v>83173.0461454459</v>
      </c>
      <c r="W428" s="2">
        <v>4.0615008424236034</v>
      </c>
      <c r="X428" s="2">
        <v>-9.888678300503366E-2</v>
      </c>
      <c r="Y428" s="2">
        <v>0.43276492153154922</v>
      </c>
      <c r="Z428" s="2">
        <v>0.33026794579014479</v>
      </c>
      <c r="AA428" s="2">
        <v>5.7882494937018948E-2</v>
      </c>
      <c r="AB428" s="1" t="str">
        <f t="shared" si="18"/>
        <v>Mercado insuficiente</v>
      </c>
      <c r="AC428" s="74" t="str">
        <f t="shared" si="20"/>
        <v>Validar</v>
      </c>
    </row>
    <row r="429" spans="1:29" x14ac:dyDescent="0.25">
      <c r="A429" s="1">
        <v>420195</v>
      </c>
      <c r="B429" s="1" t="s">
        <v>460</v>
      </c>
      <c r="C429" s="1" t="s">
        <v>33</v>
      </c>
      <c r="D429" s="1">
        <v>1</v>
      </c>
      <c r="E429" s="1">
        <f>COUNTIFS('Contratos assinados '!F:F,'Direcional Expansão'!B429,'Contratos assinados '!J:J, "Assinado por ambos")</f>
        <v>0</v>
      </c>
      <c r="F429" s="1">
        <f>COUNTIFS('Contratos assinados '!F:F,'Direcional Expansão'!B429,'Contratos assinados '!J:J,"Aquisição")</f>
        <v>0</v>
      </c>
      <c r="G429" s="1">
        <f>COUNTIFS('Contratos assinados '!F:F,'Direcional Expansão'!B429,'Contratos assinados '!J:J,"Ampliação")</f>
        <v>0</v>
      </c>
      <c r="H429" s="1">
        <f>COUNTIFS('Contratos assinados '!F:F,'Direcional Expansão'!B429,'Contratos assinados '!J:J,"Assinado por proprietário")</f>
        <v>0</v>
      </c>
      <c r="I429" s="1">
        <f t="shared" si="19"/>
        <v>0</v>
      </c>
      <c r="J429" s="3">
        <f>IF(D429=0, "-", COUNTIFS('Base Lojas'!B:B, A429, 'Base Lojas'!G:G, "&gt;500000")/D429)</f>
        <v>1</v>
      </c>
      <c r="K429" s="4">
        <v>631773.21</v>
      </c>
      <c r="L429" s="2">
        <v>0.25718959480749809</v>
      </c>
      <c r="M429" s="13">
        <v>2456449.3383679502</v>
      </c>
      <c r="N429" s="2">
        <v>15820</v>
      </c>
      <c r="O429" s="5" t="str">
        <f>_xlfn.XLOOKUP(A429,Cidades!A:A,Cidades!D:D)</f>
        <v>Entre 10k e 20k</v>
      </c>
      <c r="P429" s="5" t="str">
        <f>_xlfn.XLOOKUP(A429,'[1]1° RAIZ'!$A:$A,'[1]1° RAIZ'!$AH:$AH)</f>
        <v>Araranguá</v>
      </c>
      <c r="Q429" s="5" t="str">
        <f>_xlfn.XLOOKUP(A429,'[1]1° RAIZ'!$A:$A,'[1]1° RAIZ'!$AE:$AE)</f>
        <v>Criciúma</v>
      </c>
      <c r="R429" s="2">
        <v>3.9255051125915098E-4</v>
      </c>
      <c r="S429" s="2">
        <v>3.6682072871246703E-2</v>
      </c>
      <c r="T429" s="2">
        <v>9</v>
      </c>
      <c r="U429" s="2">
        <v>0</v>
      </c>
      <c r="V429" s="2">
        <v>14041.8383259493</v>
      </c>
      <c r="W429" s="2">
        <v>3.958135666188221</v>
      </c>
      <c r="X429" s="2">
        <v>4.7225714594748412E-2</v>
      </c>
      <c r="Y429" s="2">
        <v>0.97280145249224614</v>
      </c>
      <c r="Z429" s="2">
        <v>-0.89882307581387899</v>
      </c>
      <c r="AA429" s="2">
        <v>5.7523961701512742E-2</v>
      </c>
      <c r="AB429" s="1" t="str">
        <f t="shared" si="18"/>
        <v>Limite de expansão</v>
      </c>
      <c r="AC429" s="74" t="str">
        <f t="shared" si="20"/>
        <v>Validar</v>
      </c>
    </row>
    <row r="430" spans="1:29" x14ac:dyDescent="0.25">
      <c r="A430" s="1">
        <v>410530</v>
      </c>
      <c r="B430" s="1" t="s">
        <v>461</v>
      </c>
      <c r="C430" s="1" t="s">
        <v>31</v>
      </c>
      <c r="D430" s="1">
        <v>0</v>
      </c>
      <c r="E430" s="1">
        <f>COUNTIFS('Contratos assinados '!F:F,'Direcional Expansão'!B430,'Contratos assinados '!J:J, "Assinado por ambos")</f>
        <v>0</v>
      </c>
      <c r="F430" s="1">
        <f>COUNTIFS('Contratos assinados '!F:F,'Direcional Expansão'!B430,'Contratos assinados '!J:J,"Aquisição")</f>
        <v>0</v>
      </c>
      <c r="G430" s="1">
        <f>COUNTIFS('Contratos assinados '!F:F,'Direcional Expansão'!B430,'Contratos assinados '!J:J,"Ampliação")</f>
        <v>0</v>
      </c>
      <c r="H430" s="1">
        <f>COUNTIFS('Contratos assinados '!F:F,'Direcional Expansão'!B430,'Contratos assinados '!J:J,"Assinado por proprietário")</f>
        <v>0</v>
      </c>
      <c r="I430" s="1">
        <f t="shared" si="19"/>
        <v>0</v>
      </c>
      <c r="J430" s="3" t="str">
        <f>IF(D430=0, "-", COUNTIFS('Base Lojas'!B:B, A430, 'Base Lojas'!G:G, "&gt;500000")/D430)</f>
        <v>-</v>
      </c>
      <c r="K430" s="4" t="s">
        <v>35</v>
      </c>
      <c r="L430" s="2">
        <v>0</v>
      </c>
      <c r="M430" s="13">
        <v>1598910.602124806</v>
      </c>
      <c r="N430" s="2">
        <v>11087</v>
      </c>
      <c r="O430" s="5" t="str">
        <f>_xlfn.XLOOKUP(A430,Cidades!A:A,Cidades!D:D)</f>
        <v>Entre 10k e 20k</v>
      </c>
      <c r="P430" s="5" t="str">
        <f>_xlfn.XLOOKUP(A430,'[1]1° RAIZ'!$A:$A,'[1]1° RAIZ'!$AH:$AH)</f>
        <v>Cascavel</v>
      </c>
      <c r="Q430" s="5" t="str">
        <f>_xlfn.XLOOKUP(A430,'[1]1° RAIZ'!$A:$A,'[1]1° RAIZ'!$AE:$AE)</f>
        <v>Cascavel</v>
      </c>
      <c r="R430" s="2">
        <v>3.8262012650780436E-6</v>
      </c>
      <c r="S430" s="2">
        <v>6.5089575957650858E-3</v>
      </c>
      <c r="T430" s="2">
        <v>5</v>
      </c>
      <c r="U430" s="2">
        <v>0</v>
      </c>
      <c r="V430" s="2">
        <v>94564.087888156995</v>
      </c>
      <c r="W430" s="2">
        <v>3.6567774631428329</v>
      </c>
      <c r="X430" s="2">
        <v>-0.12848553324825959</v>
      </c>
      <c r="Y430" s="2">
        <v>0.46153819089405168</v>
      </c>
      <c r="Z430" s="2">
        <v>0.38764043567505552</v>
      </c>
      <c r="AA430" s="2">
        <v>5.5968430531457371E-2</v>
      </c>
      <c r="AB430" s="1" t="str">
        <f t="shared" si="18"/>
        <v>Mercado insuficiente</v>
      </c>
      <c r="AC430" s="74" t="str">
        <f t="shared" si="20"/>
        <v>Validar</v>
      </c>
    </row>
    <row r="431" spans="1:29" x14ac:dyDescent="0.25">
      <c r="A431" s="1">
        <v>430010</v>
      </c>
      <c r="B431" s="1" t="s">
        <v>462</v>
      </c>
      <c r="C431" s="1" t="s">
        <v>57</v>
      </c>
      <c r="D431" s="1">
        <v>1</v>
      </c>
      <c r="E431" s="1">
        <f>COUNTIFS('Contratos assinados '!F:F,'Direcional Expansão'!B431,'Contratos assinados '!J:J, "Assinado por ambos")</f>
        <v>0</v>
      </c>
      <c r="F431" s="1">
        <f>COUNTIFS('Contratos assinados '!F:F,'Direcional Expansão'!B431,'Contratos assinados '!J:J,"Aquisição")</f>
        <v>0</v>
      </c>
      <c r="G431" s="1">
        <f>COUNTIFS('Contratos assinados '!F:F,'Direcional Expansão'!B431,'Contratos assinados '!J:J,"Ampliação")</f>
        <v>0</v>
      </c>
      <c r="H431" s="1">
        <f>COUNTIFS('Contratos assinados '!F:F,'Direcional Expansão'!B431,'Contratos assinados '!J:J,"Assinado por proprietário")</f>
        <v>0</v>
      </c>
      <c r="I431" s="1">
        <f t="shared" si="19"/>
        <v>0</v>
      </c>
      <c r="J431" s="3">
        <f>IF(D431=0, "-", COUNTIFS('Base Lojas'!B:B, A431, 'Base Lojas'!G:G, "&gt;500000")/D431)</f>
        <v>0</v>
      </c>
      <c r="K431" s="4">
        <v>372144.79</v>
      </c>
      <c r="L431" s="2">
        <v>0.12766812434380109</v>
      </c>
      <c r="M431" s="13">
        <v>2914938.9631341398</v>
      </c>
      <c r="N431" s="2">
        <v>16039</v>
      </c>
      <c r="O431" s="5" t="str">
        <f>_xlfn.XLOOKUP(A431,Cidades!A:A,Cidades!D:D)</f>
        <v>Entre 10k e 20k</v>
      </c>
      <c r="P431" s="5" t="str">
        <f>_xlfn.XLOOKUP(A431,'[1]1° RAIZ'!$A:$A,'[1]1° RAIZ'!$AH:$AH)</f>
        <v>Santa Maria</v>
      </c>
      <c r="Q431" s="5" t="str">
        <f>_xlfn.XLOOKUP(A431,'[1]1° RAIZ'!$A:$A,'[1]1° RAIZ'!$AE:$AE)</f>
        <v>Santa Maria</v>
      </c>
      <c r="R431" s="2">
        <v>-3.2347939739838518E-5</v>
      </c>
      <c r="S431" s="2">
        <v>3.231107025931879E-3</v>
      </c>
      <c r="T431" s="2">
        <v>7</v>
      </c>
      <c r="U431" s="2">
        <v>0</v>
      </c>
      <c r="V431" s="2">
        <v>46010.569016430098</v>
      </c>
      <c r="W431" s="2">
        <v>4.1830345347953957</v>
      </c>
      <c r="X431" s="2">
        <v>-8.6161939580884691E-3</v>
      </c>
      <c r="Y431" s="2">
        <v>0.30829351396053228</v>
      </c>
      <c r="Z431" s="2">
        <v>0.13026362110615969</v>
      </c>
      <c r="AA431" s="2">
        <v>5.5577407763250958E-2</v>
      </c>
      <c r="AB431" s="1" t="str">
        <f t="shared" si="18"/>
        <v>Limite de expansão</v>
      </c>
      <c r="AC431" s="74" t="str">
        <f t="shared" si="20"/>
        <v>Validar</v>
      </c>
    </row>
    <row r="432" spans="1:29" x14ac:dyDescent="0.25">
      <c r="A432" s="1">
        <v>431295</v>
      </c>
      <c r="B432" s="1" t="s">
        <v>463</v>
      </c>
      <c r="C432" s="1" t="s">
        <v>57</v>
      </c>
      <c r="D432" s="1">
        <v>0</v>
      </c>
      <c r="E432" s="1">
        <f>COUNTIFS('Contratos assinados '!F:F,'Direcional Expansão'!B432,'Contratos assinados '!J:J, "Assinado por ambos")</f>
        <v>0</v>
      </c>
      <c r="F432" s="1">
        <f>COUNTIFS('Contratos assinados '!F:F,'Direcional Expansão'!B432,'Contratos assinados '!J:J,"Aquisição")</f>
        <v>0</v>
      </c>
      <c r="G432" s="1">
        <f>COUNTIFS('Contratos assinados '!F:F,'Direcional Expansão'!B432,'Contratos assinados '!J:J,"Ampliação")</f>
        <v>0</v>
      </c>
      <c r="H432" s="1">
        <f>COUNTIFS('Contratos assinados '!F:F,'Direcional Expansão'!B432,'Contratos assinados '!J:J,"Assinado por proprietário")</f>
        <v>0</v>
      </c>
      <c r="I432" s="1">
        <f t="shared" si="19"/>
        <v>0</v>
      </c>
      <c r="J432" s="3" t="str">
        <f>IF(D432=0, "-", COUNTIFS('Base Lojas'!B:B, A432, 'Base Lojas'!G:G, "&gt;500000")/D432)</f>
        <v>-</v>
      </c>
      <c r="K432" s="4" t="s">
        <v>35</v>
      </c>
      <c r="L432" s="2">
        <v>0</v>
      </c>
      <c r="M432" s="13">
        <v>383879.74385092448</v>
      </c>
      <c r="N432" s="2">
        <v>2042</v>
      </c>
      <c r="O432" s="5" t="str">
        <f>_xlfn.XLOOKUP(A432,Cidades!A:A,Cidades!D:D)</f>
        <v>Menor que 10k</v>
      </c>
      <c r="P432" s="5" t="str">
        <f>_xlfn.XLOOKUP(A432,'[1]1° RAIZ'!$A:$A,'[1]1° RAIZ'!$AH:$AH)</f>
        <v>Carazinho</v>
      </c>
      <c r="Q432" s="5" t="str">
        <f>_xlfn.XLOOKUP(A432,'[1]1° RAIZ'!$A:$A,'[1]1° RAIZ'!$AE:$AE)</f>
        <v>Passo Fundo</v>
      </c>
      <c r="R432" s="2">
        <v>3.1576862903024422E-5</v>
      </c>
      <c r="S432" s="2">
        <v>8.3533275483749225E-3</v>
      </c>
      <c r="T432" s="2">
        <v>2</v>
      </c>
      <c r="U432" s="2">
        <v>0</v>
      </c>
      <c r="V432" s="2">
        <v>78255.626959315196</v>
      </c>
      <c r="W432" s="2">
        <v>4.2776623715677999</v>
      </c>
      <c r="X432" s="2">
        <v>-0.1209091495328406</v>
      </c>
      <c r="Y432" s="2">
        <v>0.68981695992778669</v>
      </c>
      <c r="Z432" s="2">
        <v>6.7272132824974989E-2</v>
      </c>
      <c r="AA432" s="2">
        <v>5.5478959595958818E-2</v>
      </c>
      <c r="AB432" s="1" t="str">
        <f t="shared" si="18"/>
        <v>Mercado insuficiente</v>
      </c>
      <c r="AC432" s="74" t="str">
        <f t="shared" si="20"/>
        <v>Validar</v>
      </c>
    </row>
    <row r="433" spans="1:29" x14ac:dyDescent="0.25">
      <c r="A433" s="1">
        <v>430690</v>
      </c>
      <c r="B433" s="1" t="s">
        <v>464</v>
      </c>
      <c r="C433" s="1" t="s">
        <v>57</v>
      </c>
      <c r="D433" s="1">
        <v>2</v>
      </c>
      <c r="E433" s="1">
        <f>COUNTIFS('Contratos assinados '!F:F,'Direcional Expansão'!B433,'Contratos assinados '!J:J, "Assinado por ambos")</f>
        <v>0</v>
      </c>
      <c r="F433" s="1">
        <f>COUNTIFS('Contratos assinados '!F:F,'Direcional Expansão'!B433,'Contratos assinados '!J:J,"Aquisição")</f>
        <v>0</v>
      </c>
      <c r="G433" s="1">
        <f>COUNTIFS('Contratos assinados '!F:F,'Direcional Expansão'!B433,'Contratos assinados '!J:J,"Ampliação")</f>
        <v>0</v>
      </c>
      <c r="H433" s="1">
        <f>COUNTIFS('Contratos assinados '!F:F,'Direcional Expansão'!B433,'Contratos assinados '!J:J,"Assinado por proprietário")</f>
        <v>0</v>
      </c>
      <c r="I433" s="1">
        <f t="shared" si="19"/>
        <v>0</v>
      </c>
      <c r="J433" s="3">
        <f>IF(D433=0, "-", COUNTIFS('Base Lojas'!B:B, A433, 'Base Lojas'!G:G, "&gt;500000")/D433)</f>
        <v>0.5</v>
      </c>
      <c r="K433" s="4">
        <v>821938.15499999991</v>
      </c>
      <c r="L433" s="2">
        <v>0.41637655673764962</v>
      </c>
      <c r="M433" s="13">
        <v>3948052.0298259081</v>
      </c>
      <c r="N433" s="2">
        <v>23819</v>
      </c>
      <c r="O433" s="5" t="str">
        <f>_xlfn.XLOOKUP(A433,Cidades!A:A,Cidades!D:D)</f>
        <v>Entre 20k e 30k</v>
      </c>
      <c r="P433" s="5" t="str">
        <f>_xlfn.XLOOKUP(A433,'[1]1° RAIZ'!$A:$A,'[1]1° RAIZ'!$AH:$AH)</f>
        <v>Santa Cruz do Sul</v>
      </c>
      <c r="Q433" s="5" t="str">
        <f>_xlfn.XLOOKUP(A433,'[1]1° RAIZ'!$A:$A,'[1]1° RAIZ'!$AE:$AE)</f>
        <v>Santa Cruz do Sul - Lajeado</v>
      </c>
      <c r="R433" s="2">
        <v>-2.281900259922809E-5</v>
      </c>
      <c r="S433" s="2">
        <v>3.6395612642925461E-3</v>
      </c>
      <c r="T433" s="2">
        <v>7</v>
      </c>
      <c r="U433" s="2">
        <v>0</v>
      </c>
      <c r="V433" s="2">
        <v>50128.400556570799</v>
      </c>
      <c r="W433" s="2">
        <v>2.488916761760791</v>
      </c>
      <c r="X433" s="2">
        <v>-0.1314389145919167</v>
      </c>
      <c r="Y433" s="2">
        <v>-0.12965990180246659</v>
      </c>
      <c r="Z433" s="2">
        <v>1.1361849567140681</v>
      </c>
      <c r="AA433" s="2">
        <v>5.50705183011376E-2</v>
      </c>
      <c r="AB433" s="1" t="str">
        <f t="shared" si="18"/>
        <v>Limite de expansão</v>
      </c>
      <c r="AC433" s="74" t="str">
        <f t="shared" si="20"/>
        <v>Validar</v>
      </c>
    </row>
    <row r="434" spans="1:29" x14ac:dyDescent="0.25">
      <c r="A434" s="1">
        <v>431060</v>
      </c>
      <c r="B434" s="1" t="s">
        <v>465</v>
      </c>
      <c r="C434" s="1" t="s">
        <v>57</v>
      </c>
      <c r="D434" s="1">
        <v>2</v>
      </c>
      <c r="E434" s="1">
        <f>COUNTIFS('Contratos assinados '!F:F,'Direcional Expansão'!B434,'Contratos assinados '!J:J, "Assinado por ambos")</f>
        <v>0</v>
      </c>
      <c r="F434" s="1">
        <f>COUNTIFS('Contratos assinados '!F:F,'Direcional Expansão'!B434,'Contratos assinados '!J:J,"Aquisição")</f>
        <v>0</v>
      </c>
      <c r="G434" s="1">
        <f>COUNTIFS('Contratos assinados '!F:F,'Direcional Expansão'!B434,'Contratos assinados '!J:J,"Ampliação")</f>
        <v>0</v>
      </c>
      <c r="H434" s="1">
        <f>COUNTIFS('Contratos assinados '!F:F,'Direcional Expansão'!B434,'Contratos assinados '!J:J,"Assinado por proprietário")</f>
        <v>0</v>
      </c>
      <c r="I434" s="1">
        <f t="shared" si="19"/>
        <v>0</v>
      </c>
      <c r="J434" s="3">
        <f>IF(D434=0, "-", COUNTIFS('Base Lojas'!B:B, A434, 'Base Lojas'!G:G, "&gt;500000")/D434)</f>
        <v>0.5</v>
      </c>
      <c r="K434" s="4">
        <v>537013.79500000004</v>
      </c>
      <c r="L434" s="2">
        <v>0.18752388739403111</v>
      </c>
      <c r="M434" s="13">
        <v>5727417.4769170592</v>
      </c>
      <c r="N434" s="2">
        <v>35768</v>
      </c>
      <c r="O434" s="5" t="str">
        <f>_xlfn.XLOOKUP(A434,Cidades!A:A,Cidades!D:D)</f>
        <v>Entre 30k e 50k</v>
      </c>
      <c r="P434" s="5" t="str">
        <f>_xlfn.XLOOKUP(A434,'[1]1° RAIZ'!$A:$A,'[1]1° RAIZ'!$AH:$AH)</f>
        <v>São Borja</v>
      </c>
      <c r="Q434" s="5" t="str">
        <f>_xlfn.XLOOKUP(A434,'[1]1° RAIZ'!$A:$A,'[1]1° RAIZ'!$AE:$AE)</f>
        <v>Uruguaiana</v>
      </c>
      <c r="R434" s="2">
        <v>-4.9792107340150833E-5</v>
      </c>
      <c r="S434" s="2">
        <v>6.6010526510495993E-4</v>
      </c>
      <c r="T434" s="2">
        <v>9</v>
      </c>
      <c r="U434" s="2">
        <v>0</v>
      </c>
      <c r="V434" s="2">
        <v>66522.744873028802</v>
      </c>
      <c r="W434" s="2">
        <v>2.98016087909977</v>
      </c>
      <c r="X434" s="2">
        <v>-2.8286860674389631E-2</v>
      </c>
      <c r="Y434" s="2">
        <v>-0.1005664337064163</v>
      </c>
      <c r="Z434" s="2">
        <v>0.70875830868736411</v>
      </c>
      <c r="AA434" s="2">
        <v>5.4392066194535613E-2</v>
      </c>
      <c r="AB434" s="1" t="str">
        <f t="shared" si="18"/>
        <v>Limite de expansão</v>
      </c>
      <c r="AC434" s="74" t="str">
        <f t="shared" si="20"/>
        <v>Validar</v>
      </c>
    </row>
    <row r="435" spans="1:29" x14ac:dyDescent="0.25">
      <c r="A435" s="1">
        <v>430885</v>
      </c>
      <c r="B435" s="1" t="s">
        <v>466</v>
      </c>
      <c r="C435" s="1" t="s">
        <v>57</v>
      </c>
      <c r="D435" s="1">
        <v>0</v>
      </c>
      <c r="E435" s="1">
        <f>COUNTIFS('Contratos assinados '!F:F,'Direcional Expansão'!B435,'Contratos assinados '!J:J, "Assinado por ambos")</f>
        <v>0</v>
      </c>
      <c r="F435" s="1">
        <f>COUNTIFS('Contratos assinados '!F:F,'Direcional Expansão'!B435,'Contratos assinados '!J:J,"Aquisição")</f>
        <v>0</v>
      </c>
      <c r="G435" s="1">
        <f>COUNTIFS('Contratos assinados '!F:F,'Direcional Expansão'!B435,'Contratos assinados '!J:J,"Ampliação")</f>
        <v>0</v>
      </c>
      <c r="H435" s="1">
        <f>COUNTIFS('Contratos assinados '!F:F,'Direcional Expansão'!B435,'Contratos assinados '!J:J,"Assinado por proprietário")</f>
        <v>0</v>
      </c>
      <c r="I435" s="1">
        <f t="shared" si="19"/>
        <v>0</v>
      </c>
      <c r="J435" s="3" t="str">
        <f>IF(D435=0, "-", COUNTIFS('Base Lojas'!B:B, A435, 'Base Lojas'!G:G, "&gt;500000")/D435)</f>
        <v>-</v>
      </c>
      <c r="K435" s="4" t="s">
        <v>35</v>
      </c>
      <c r="L435" s="2">
        <v>0</v>
      </c>
      <c r="M435" s="13">
        <v>291790.36297007778</v>
      </c>
      <c r="N435" s="2">
        <v>1742</v>
      </c>
      <c r="O435" s="5" t="str">
        <f>_xlfn.XLOOKUP(A435,Cidades!A:A,Cidades!D:D)</f>
        <v>Menor que 10k</v>
      </c>
      <c r="P435" s="5" t="str">
        <f>_xlfn.XLOOKUP(A435,'[1]1° RAIZ'!$A:$A,'[1]1° RAIZ'!$AH:$AH)</f>
        <v>Marau</v>
      </c>
      <c r="Q435" s="5" t="str">
        <f>_xlfn.XLOOKUP(A435,'[1]1° RAIZ'!$A:$A,'[1]1° RAIZ'!$AE:$AE)</f>
        <v>Passo Fundo</v>
      </c>
      <c r="R435" s="2">
        <v>2.9294668023278629E-5</v>
      </c>
      <c r="S435" s="2">
        <v>7.4529086977161976E-3</v>
      </c>
      <c r="T435" s="2">
        <v>1</v>
      </c>
      <c r="U435" s="2">
        <v>0</v>
      </c>
      <c r="V435" s="2">
        <v>120148.77631893</v>
      </c>
      <c r="W435" s="2">
        <v>3.1911096315565608</v>
      </c>
      <c r="X435" s="2">
        <v>-0.25715632353056472</v>
      </c>
      <c r="Y435" s="2">
        <v>0.55057543604864978</v>
      </c>
      <c r="Z435" s="2">
        <v>0.73988557988237669</v>
      </c>
      <c r="AA435" s="2">
        <v>5.4199626346311439E-2</v>
      </c>
      <c r="AB435" s="1" t="str">
        <f t="shared" si="18"/>
        <v>Mercado insuficiente</v>
      </c>
      <c r="AC435" s="74" t="str">
        <f t="shared" si="20"/>
        <v>Validar</v>
      </c>
    </row>
    <row r="436" spans="1:29" x14ac:dyDescent="0.25">
      <c r="A436" s="1">
        <v>431643</v>
      </c>
      <c r="B436" s="1" t="s">
        <v>467</v>
      </c>
      <c r="C436" s="1" t="s">
        <v>57</v>
      </c>
      <c r="D436" s="1">
        <v>0</v>
      </c>
      <c r="E436" s="1">
        <f>COUNTIFS('Contratos assinados '!F:F,'Direcional Expansão'!B436,'Contratos assinados '!J:J, "Assinado por ambos")</f>
        <v>0</v>
      </c>
      <c r="F436" s="1">
        <f>COUNTIFS('Contratos assinados '!F:F,'Direcional Expansão'!B436,'Contratos assinados '!J:J,"Aquisição")</f>
        <v>0</v>
      </c>
      <c r="G436" s="1">
        <f>COUNTIFS('Contratos assinados '!F:F,'Direcional Expansão'!B436,'Contratos assinados '!J:J,"Ampliação")</f>
        <v>0</v>
      </c>
      <c r="H436" s="1">
        <f>COUNTIFS('Contratos assinados '!F:F,'Direcional Expansão'!B436,'Contratos assinados '!J:J,"Assinado por proprietário")</f>
        <v>0</v>
      </c>
      <c r="I436" s="1">
        <f t="shared" si="19"/>
        <v>0</v>
      </c>
      <c r="J436" s="3" t="str">
        <f>IF(D436=0, "-", COUNTIFS('Base Lojas'!B:B, A436, 'Base Lojas'!G:G, "&gt;500000")/D436)</f>
        <v>-</v>
      </c>
      <c r="K436" s="4" t="s">
        <v>35</v>
      </c>
      <c r="L436" s="2">
        <v>0</v>
      </c>
      <c r="M436" s="13">
        <v>453707.97866113822</v>
      </c>
      <c r="N436" s="2">
        <v>2575</v>
      </c>
      <c r="O436" s="5" t="str">
        <f>_xlfn.XLOOKUP(A436,Cidades!A:A,Cidades!D:D)</f>
        <v>Menor que 10k</v>
      </c>
      <c r="P436" s="5" t="str">
        <f>_xlfn.XLOOKUP(A436,'[1]1° RAIZ'!$A:$A,'[1]1° RAIZ'!$AH:$AH)</f>
        <v>Carazinho</v>
      </c>
      <c r="Q436" s="5" t="str">
        <f>_xlfn.XLOOKUP(A436,'[1]1° RAIZ'!$A:$A,'[1]1° RAIZ'!$AE:$AE)</f>
        <v>Passo Fundo</v>
      </c>
      <c r="R436" s="2">
        <v>-8.2819756591649975E-5</v>
      </c>
      <c r="S436" s="2">
        <v>-5.4305143996373761E-3</v>
      </c>
      <c r="T436" s="2">
        <v>1</v>
      </c>
      <c r="U436" s="2">
        <v>0</v>
      </c>
      <c r="V436" s="2">
        <v>109304.04602199201</v>
      </c>
      <c r="W436" s="2">
        <v>3.578075340153255</v>
      </c>
      <c r="X436" s="2">
        <v>-0.22463126254222959</v>
      </c>
      <c r="Y436" s="2">
        <v>0.35208777614802012</v>
      </c>
      <c r="Z436" s="2">
        <v>0.8511756491525756</v>
      </c>
      <c r="AA436" s="2">
        <v>5.2186499878540127E-2</v>
      </c>
      <c r="AB436" s="1" t="str">
        <f t="shared" si="18"/>
        <v>Mercado insuficiente</v>
      </c>
      <c r="AC436" s="74" t="str">
        <f t="shared" si="20"/>
        <v>Validar</v>
      </c>
    </row>
    <row r="437" spans="1:29" x14ac:dyDescent="0.25">
      <c r="A437" s="1">
        <v>431171</v>
      </c>
      <c r="B437" s="1" t="s">
        <v>468</v>
      </c>
      <c r="C437" s="1" t="s">
        <v>57</v>
      </c>
      <c r="D437" s="1">
        <v>0</v>
      </c>
      <c r="E437" s="1">
        <f>COUNTIFS('Contratos assinados '!F:F,'Direcional Expansão'!B437,'Contratos assinados '!J:J, "Assinado por ambos")</f>
        <v>0</v>
      </c>
      <c r="F437" s="1">
        <f>COUNTIFS('Contratos assinados '!F:F,'Direcional Expansão'!B437,'Contratos assinados '!J:J,"Aquisição")</f>
        <v>0</v>
      </c>
      <c r="G437" s="1">
        <f>COUNTIFS('Contratos assinados '!F:F,'Direcional Expansão'!B437,'Contratos assinados '!J:J,"Ampliação")</f>
        <v>0</v>
      </c>
      <c r="H437" s="1">
        <f>COUNTIFS('Contratos assinados '!F:F,'Direcional Expansão'!B437,'Contratos assinados '!J:J,"Assinado por proprietário")</f>
        <v>0</v>
      </c>
      <c r="I437" s="1">
        <f t="shared" si="19"/>
        <v>0</v>
      </c>
      <c r="J437" s="3" t="str">
        <f>IF(D437=0, "-", COUNTIFS('Base Lojas'!B:B, A437, 'Base Lojas'!G:G, "&gt;500000")/D437)</f>
        <v>-</v>
      </c>
      <c r="K437" s="4" t="s">
        <v>35</v>
      </c>
      <c r="L437" s="2">
        <v>0</v>
      </c>
      <c r="M437" s="13">
        <v>638276.0071391454</v>
      </c>
      <c r="N437" s="2">
        <v>4425</v>
      </c>
      <c r="O437" s="5" t="str">
        <f>_xlfn.XLOOKUP(A437,Cidades!A:A,Cidades!D:D)</f>
        <v>Menor que 10k</v>
      </c>
      <c r="P437" s="5" t="str">
        <f>_xlfn.XLOOKUP(A437,'[1]1° RAIZ'!$A:$A,'[1]1° RAIZ'!$AH:$AH)</f>
        <v>São Borja</v>
      </c>
      <c r="Q437" s="5" t="str">
        <f>_xlfn.XLOOKUP(A437,'[1]1° RAIZ'!$A:$A,'[1]1° RAIZ'!$AE:$AE)</f>
        <v>Uruguaiana</v>
      </c>
      <c r="R437" s="2">
        <v>-5.3080705402605007E-5</v>
      </c>
      <c r="S437" s="2">
        <v>1.4644089108257761E-3</v>
      </c>
      <c r="T437" s="2">
        <v>1</v>
      </c>
      <c r="U437" s="2">
        <v>0</v>
      </c>
      <c r="V437" s="2">
        <v>146442.93594050701</v>
      </c>
      <c r="W437" s="2">
        <v>2.5020405533881549</v>
      </c>
      <c r="X437" s="2">
        <v>-0.33520096326267612</v>
      </c>
      <c r="Y437" s="2">
        <v>0.28505718864842022</v>
      </c>
      <c r="Z437" s="2">
        <v>1.336977583355742</v>
      </c>
      <c r="AA437" s="2">
        <v>5.0909613866175402E-2</v>
      </c>
      <c r="AB437" s="1" t="str">
        <f t="shared" si="18"/>
        <v>Mercado insuficiente</v>
      </c>
      <c r="AC437" s="74" t="str">
        <f t="shared" si="20"/>
        <v>Validar</v>
      </c>
    </row>
    <row r="438" spans="1:29" x14ac:dyDescent="0.25">
      <c r="A438" s="1">
        <v>421140</v>
      </c>
      <c r="B438" s="1" t="s">
        <v>469</v>
      </c>
      <c r="C438" s="1" t="s">
        <v>33</v>
      </c>
      <c r="D438" s="1">
        <v>0</v>
      </c>
      <c r="E438" s="1">
        <f>COUNTIFS('Contratos assinados '!F:F,'Direcional Expansão'!B438,'Contratos assinados '!J:J, "Assinado por ambos")</f>
        <v>0</v>
      </c>
      <c r="F438" s="1">
        <f>COUNTIFS('Contratos assinados '!F:F,'Direcional Expansão'!B438,'Contratos assinados '!J:J,"Aquisição")</f>
        <v>0</v>
      </c>
      <c r="G438" s="1">
        <f>COUNTIFS('Contratos assinados '!F:F,'Direcional Expansão'!B438,'Contratos assinados '!J:J,"Ampliação")</f>
        <v>0</v>
      </c>
      <c r="H438" s="1">
        <f>COUNTIFS('Contratos assinados '!F:F,'Direcional Expansão'!B438,'Contratos assinados '!J:J,"Assinado por proprietário")</f>
        <v>0</v>
      </c>
      <c r="I438" s="1">
        <f t="shared" si="19"/>
        <v>0</v>
      </c>
      <c r="J438" s="3" t="str">
        <f>IF(D438=0, "-", COUNTIFS('Base Lojas'!B:B, A438, 'Base Lojas'!G:G, "&gt;500000")/D438)</f>
        <v>-</v>
      </c>
      <c r="K438" s="4" t="s">
        <v>35</v>
      </c>
      <c r="L438" s="2">
        <v>0</v>
      </c>
      <c r="M438" s="13">
        <v>996908.76652940165</v>
      </c>
      <c r="N438" s="2">
        <v>5155</v>
      </c>
      <c r="O438" s="5" t="str">
        <f>_xlfn.XLOOKUP(A438,Cidades!A:A,Cidades!D:D)</f>
        <v>Menor que 10k</v>
      </c>
      <c r="P438" s="5" t="str">
        <f>_xlfn.XLOOKUP(A438,'[1]1° RAIZ'!$A:$A,'[1]1° RAIZ'!$AH:$AH)</f>
        <v>Chapecó</v>
      </c>
      <c r="Q438" s="5" t="str">
        <f>_xlfn.XLOOKUP(A438,'[1]1° RAIZ'!$A:$A,'[1]1° RAIZ'!$AE:$AE)</f>
        <v>Chapecó</v>
      </c>
      <c r="R438" s="2">
        <v>1.450285397915741E-4</v>
      </c>
      <c r="S438" s="2">
        <v>1.7874681063243081E-2</v>
      </c>
      <c r="T438" s="2">
        <v>5</v>
      </c>
      <c r="U438" s="2">
        <v>0</v>
      </c>
      <c r="V438" s="2">
        <v>50698.404514324597</v>
      </c>
      <c r="W438" s="2">
        <v>4.7243955760867982</v>
      </c>
      <c r="X438" s="2">
        <v>-1.253391673271584E-2</v>
      </c>
      <c r="Y438" s="2">
        <v>0.88335473175628731</v>
      </c>
      <c r="Z438" s="2">
        <v>-0.62633311701704752</v>
      </c>
      <c r="AA438" s="2">
        <v>5.0307057659575903E-2</v>
      </c>
      <c r="AB438" s="1" t="str">
        <f t="shared" si="18"/>
        <v>Mercado insuficiente</v>
      </c>
      <c r="AC438" s="74" t="str">
        <f t="shared" si="20"/>
        <v>Validar</v>
      </c>
    </row>
    <row r="439" spans="1:29" x14ac:dyDescent="0.25">
      <c r="A439" s="1">
        <v>420030</v>
      </c>
      <c r="B439" s="1" t="s">
        <v>470</v>
      </c>
      <c r="C439" s="1" t="s">
        <v>33</v>
      </c>
      <c r="D439" s="1">
        <v>0</v>
      </c>
      <c r="E439" s="1">
        <f>COUNTIFS('Contratos assinados '!F:F,'Direcional Expansão'!B439,'Contratos assinados '!J:J, "Assinado por ambos")</f>
        <v>0</v>
      </c>
      <c r="F439" s="1">
        <f>COUNTIFS('Contratos assinados '!F:F,'Direcional Expansão'!B439,'Contratos assinados '!J:J,"Aquisição")</f>
        <v>0</v>
      </c>
      <c r="G439" s="1">
        <f>COUNTIFS('Contratos assinados '!F:F,'Direcional Expansão'!B439,'Contratos assinados '!J:J,"Ampliação")</f>
        <v>0</v>
      </c>
      <c r="H439" s="1">
        <f>COUNTIFS('Contratos assinados '!F:F,'Direcional Expansão'!B439,'Contratos assinados '!J:J,"Assinado por proprietário")</f>
        <v>0</v>
      </c>
      <c r="I439" s="1">
        <f t="shared" si="19"/>
        <v>0</v>
      </c>
      <c r="J439" s="3" t="str">
        <f>IF(D439=0, "-", COUNTIFS('Base Lojas'!B:B, A439, 'Base Lojas'!G:G, "&gt;500000")/D439)</f>
        <v>-</v>
      </c>
      <c r="K439" s="4" t="s">
        <v>35</v>
      </c>
      <c r="L439" s="2">
        <v>0</v>
      </c>
      <c r="M439" s="13">
        <v>1209409.035901445</v>
      </c>
      <c r="N439" s="2">
        <v>6055</v>
      </c>
      <c r="O439" s="5" t="str">
        <f>_xlfn.XLOOKUP(A439,Cidades!A:A,Cidades!D:D)</f>
        <v>Menor que 10k</v>
      </c>
      <c r="P439" s="5" t="str">
        <f>_xlfn.XLOOKUP(A439,'[1]1° RAIZ'!$A:$A,'[1]1° RAIZ'!$AH:$AH)</f>
        <v>Rio do Sul</v>
      </c>
      <c r="Q439" s="5" t="str">
        <f>_xlfn.XLOOKUP(A439,'[1]1° RAIZ'!$A:$A,'[1]1° RAIZ'!$AE:$AE)</f>
        <v>Blumenau</v>
      </c>
      <c r="R439" s="2">
        <v>1.6398003874243511E-4</v>
      </c>
      <c r="S439" s="2">
        <v>2.101492307582031E-2</v>
      </c>
      <c r="T439" s="2">
        <v>3</v>
      </c>
      <c r="U439" s="2">
        <v>0</v>
      </c>
      <c r="V439" s="2">
        <v>40290.623185353499</v>
      </c>
      <c r="W439" s="2">
        <v>4.9924555744514691</v>
      </c>
      <c r="X439" s="2">
        <v>1.190644604994744E-2</v>
      </c>
      <c r="Y439" s="2">
        <v>0.9747957228914842</v>
      </c>
      <c r="Z439" s="2">
        <v>-0.84514631141940921</v>
      </c>
      <c r="AA439" s="2">
        <v>4.8897179660431493E-2</v>
      </c>
      <c r="AB439" s="1" t="str">
        <f t="shared" si="18"/>
        <v>Mercado insuficiente</v>
      </c>
      <c r="AC439" s="74" t="str">
        <f t="shared" si="20"/>
        <v>Validar</v>
      </c>
    </row>
    <row r="440" spans="1:29" x14ac:dyDescent="0.25">
      <c r="A440" s="1">
        <v>421600</v>
      </c>
      <c r="B440" s="1" t="s">
        <v>471</v>
      </c>
      <c r="C440" s="1" t="s">
        <v>33</v>
      </c>
      <c r="D440" s="1">
        <v>0</v>
      </c>
      <c r="E440" s="1">
        <f>COUNTIFS('Contratos assinados '!F:F,'Direcional Expansão'!B440,'Contratos assinados '!J:J, "Assinado por ambos")</f>
        <v>0</v>
      </c>
      <c r="F440" s="1">
        <f>COUNTIFS('Contratos assinados '!F:F,'Direcional Expansão'!B440,'Contratos assinados '!J:J,"Aquisição")</f>
        <v>0</v>
      </c>
      <c r="G440" s="1">
        <f>COUNTIFS('Contratos assinados '!F:F,'Direcional Expansão'!B440,'Contratos assinados '!J:J,"Ampliação")</f>
        <v>0</v>
      </c>
      <c r="H440" s="1">
        <f>COUNTIFS('Contratos assinados '!F:F,'Direcional Expansão'!B440,'Contratos assinados '!J:J,"Assinado por proprietário")</f>
        <v>0</v>
      </c>
      <c r="I440" s="1">
        <f t="shared" si="19"/>
        <v>0</v>
      </c>
      <c r="J440" s="3" t="str">
        <f>IF(D440=0, "-", COUNTIFS('Base Lojas'!B:B, A440, 'Base Lojas'!G:G, "&gt;500000")/D440)</f>
        <v>-</v>
      </c>
      <c r="K440" s="4" t="s">
        <v>35</v>
      </c>
      <c r="L440" s="2">
        <v>0</v>
      </c>
      <c r="M440" s="13">
        <v>1929980.8738144031</v>
      </c>
      <c r="N440" s="2">
        <v>10282</v>
      </c>
      <c r="O440" s="5" t="str">
        <f>_xlfn.XLOOKUP(A440,Cidades!A:A,Cidades!D:D)</f>
        <v>Entre 10k e 20k</v>
      </c>
      <c r="P440" s="5" t="str">
        <f>_xlfn.XLOOKUP(A440,'[1]1° RAIZ'!$A:$A,'[1]1° RAIZ'!$AH:$AH)</f>
        <v>Chapecó</v>
      </c>
      <c r="Q440" s="5" t="str">
        <f>_xlfn.XLOOKUP(A440,'[1]1° RAIZ'!$A:$A,'[1]1° RAIZ'!$AE:$AE)</f>
        <v>Chapecó</v>
      </c>
      <c r="R440" s="2">
        <v>-1.4961101183930119E-7</v>
      </c>
      <c r="S440" s="2">
        <v>7.4371280442135923E-3</v>
      </c>
      <c r="T440" s="2">
        <v>6</v>
      </c>
      <c r="U440" s="2">
        <v>0</v>
      </c>
      <c r="V440" s="2">
        <v>56115.613629307998</v>
      </c>
      <c r="W440" s="2">
        <v>4.5884697908032006</v>
      </c>
      <c r="X440" s="2">
        <v>-1.1395447176758529E-2</v>
      </c>
      <c r="Y440" s="2">
        <v>0.54843974391695594</v>
      </c>
      <c r="Z440" s="2">
        <v>-0.22094097711312111</v>
      </c>
      <c r="AA440" s="2">
        <v>4.8865494249539163E-2</v>
      </c>
      <c r="AB440" s="1" t="str">
        <f t="shared" si="18"/>
        <v>Mercado insuficiente</v>
      </c>
      <c r="AC440" s="74" t="str">
        <f t="shared" si="20"/>
        <v>Validar</v>
      </c>
    </row>
    <row r="441" spans="1:29" x14ac:dyDescent="0.25">
      <c r="A441" s="1">
        <v>432143</v>
      </c>
      <c r="B441" s="1" t="s">
        <v>472</v>
      </c>
      <c r="C441" s="1" t="s">
        <v>57</v>
      </c>
      <c r="D441" s="1">
        <v>1</v>
      </c>
      <c r="E441" s="1">
        <f>COUNTIFS('Contratos assinados '!F:F,'Direcional Expansão'!B441,'Contratos assinados '!J:J, "Assinado por ambos")</f>
        <v>0</v>
      </c>
      <c r="F441" s="1">
        <f>COUNTIFS('Contratos assinados '!F:F,'Direcional Expansão'!B441,'Contratos assinados '!J:J,"Aquisição")</f>
        <v>0</v>
      </c>
      <c r="G441" s="1">
        <f>COUNTIFS('Contratos assinados '!F:F,'Direcional Expansão'!B441,'Contratos assinados '!J:J,"Ampliação")</f>
        <v>0</v>
      </c>
      <c r="H441" s="1">
        <f>COUNTIFS('Contratos assinados '!F:F,'Direcional Expansão'!B441,'Contratos assinados '!J:J,"Assinado por proprietário")</f>
        <v>0</v>
      </c>
      <c r="I441" s="1">
        <f t="shared" si="19"/>
        <v>0</v>
      </c>
      <c r="J441" s="3">
        <f>IF(D441=0, "-", COUNTIFS('Base Lojas'!B:B, A441, 'Base Lojas'!G:G, "&gt;500000")/D441)</f>
        <v>1</v>
      </c>
      <c r="K441" s="4">
        <v>824113.24</v>
      </c>
      <c r="L441" s="2">
        <v>0.4673631384534972</v>
      </c>
      <c r="M441" s="13">
        <v>1763325.2864720731</v>
      </c>
      <c r="N441" s="2">
        <v>10286</v>
      </c>
      <c r="O441" s="5" t="str">
        <f>_xlfn.XLOOKUP(A441,Cidades!A:A,Cidades!D:D)</f>
        <v>Entre 10k e 20k</v>
      </c>
      <c r="P441" s="5" t="str">
        <f>_xlfn.XLOOKUP(A441,'[1]1° RAIZ'!$A:$A,'[1]1° RAIZ'!$AH:$AH)</f>
        <v>Tramandaí - Osório</v>
      </c>
      <c r="Q441" s="5" t="str">
        <f>_xlfn.XLOOKUP(A441,'[1]1° RAIZ'!$A:$A,'[1]1° RAIZ'!$AE:$AE)</f>
        <v>Porto Alegre</v>
      </c>
      <c r="R441" s="2">
        <v>3.1182119426937937E-5</v>
      </c>
      <c r="S441" s="2">
        <v>8.4950688199323388E-3</v>
      </c>
      <c r="T441" s="2">
        <v>5</v>
      </c>
      <c r="U441" s="2">
        <v>0</v>
      </c>
      <c r="V441" s="2">
        <v>30914.474136542402</v>
      </c>
      <c r="W441" s="2">
        <v>2.907063782377747</v>
      </c>
      <c r="X441" s="2">
        <v>-0.15787792322273261</v>
      </c>
      <c r="Y441" s="2">
        <v>0.10501096090923159</v>
      </c>
      <c r="Z441" s="2">
        <v>0.86961262603580591</v>
      </c>
      <c r="AA441" s="2">
        <v>4.7156188167144217E-2</v>
      </c>
      <c r="AB441" s="1" t="str">
        <f t="shared" si="18"/>
        <v>Mercado insuficiente</v>
      </c>
      <c r="AC441" s="74" t="str">
        <f t="shared" si="20"/>
        <v>Validar</v>
      </c>
    </row>
    <row r="442" spans="1:29" x14ac:dyDescent="0.25">
      <c r="A442" s="1">
        <v>430545</v>
      </c>
      <c r="B442" s="1" t="s">
        <v>473</v>
      </c>
      <c r="C442" s="1" t="s">
        <v>57</v>
      </c>
      <c r="D442" s="1">
        <v>1</v>
      </c>
      <c r="E442" s="1">
        <f>COUNTIFS('Contratos assinados '!F:F,'Direcional Expansão'!B442,'Contratos assinados '!J:J, "Assinado por ambos")</f>
        <v>0</v>
      </c>
      <c r="F442" s="1">
        <f>COUNTIFS('Contratos assinados '!F:F,'Direcional Expansão'!B442,'Contratos assinados '!J:J,"Aquisição")</f>
        <v>0</v>
      </c>
      <c r="G442" s="1">
        <f>COUNTIFS('Contratos assinados '!F:F,'Direcional Expansão'!B442,'Contratos assinados '!J:J,"Ampliação")</f>
        <v>0</v>
      </c>
      <c r="H442" s="1">
        <f>COUNTIFS('Contratos assinados '!F:F,'Direcional Expansão'!B442,'Contratos assinados '!J:J,"Assinado por proprietário")</f>
        <v>0</v>
      </c>
      <c r="I442" s="1">
        <f t="shared" si="19"/>
        <v>0</v>
      </c>
      <c r="J442" s="3">
        <f>IF(D442=0, "-", COUNTIFS('Base Lojas'!B:B, A442, 'Base Lojas'!G:G, "&gt;500000")/D442)</f>
        <v>1</v>
      </c>
      <c r="K442" s="4">
        <v>951757.81</v>
      </c>
      <c r="L442" s="2">
        <v>0.31796172409702922</v>
      </c>
      <c r="M442" s="13">
        <v>2993309.3761611432</v>
      </c>
      <c r="N442" s="2">
        <v>17071</v>
      </c>
      <c r="O442" s="5" t="str">
        <f>_xlfn.XLOOKUP(A442,Cidades!A:A,Cidades!D:D)</f>
        <v>Entre 10k e 20k</v>
      </c>
      <c r="P442" s="5" t="str">
        <f>_xlfn.XLOOKUP(A442,'[1]1° RAIZ'!$A:$A,'[1]1° RAIZ'!$AH:$AH)</f>
        <v>Tramandaí - Osório</v>
      </c>
      <c r="Q442" s="5" t="str">
        <f>_xlfn.XLOOKUP(A442,'[1]1° RAIZ'!$A:$A,'[1]1° RAIZ'!$AE:$AE)</f>
        <v>Porto Alegre</v>
      </c>
      <c r="R442" s="2">
        <v>2.3298634937324981E-4</v>
      </c>
      <c r="S442" s="2">
        <v>2.8993855451457499E-2</v>
      </c>
      <c r="T442" s="2">
        <v>9</v>
      </c>
      <c r="U442" s="2">
        <v>0</v>
      </c>
      <c r="V442" s="2">
        <v>23154.2674751126</v>
      </c>
      <c r="W442" s="2">
        <v>3.4173228897391512</v>
      </c>
      <c r="X442" s="2">
        <v>-1.788301056536331E-2</v>
      </c>
      <c r="Y442" s="2">
        <v>0.560498850060551</v>
      </c>
      <c r="Z442" s="2">
        <v>-0.2331909092167925</v>
      </c>
      <c r="AA442" s="2">
        <v>4.6439855286352062E-2</v>
      </c>
      <c r="AB442" s="1" t="str">
        <f t="shared" si="18"/>
        <v>Limite de expansão</v>
      </c>
      <c r="AC442" s="74" t="str">
        <f t="shared" si="20"/>
        <v>Validar</v>
      </c>
    </row>
    <row r="443" spans="1:29" x14ac:dyDescent="0.25">
      <c r="A443" s="1">
        <v>420250</v>
      </c>
      <c r="B443" s="1" t="s">
        <v>474</v>
      </c>
      <c r="C443" s="1" t="s">
        <v>33</v>
      </c>
      <c r="D443" s="1">
        <v>0</v>
      </c>
      <c r="E443" s="1">
        <f>COUNTIFS('Contratos assinados '!F:F,'Direcional Expansão'!B443,'Contratos assinados '!J:J, "Assinado por ambos")</f>
        <v>0</v>
      </c>
      <c r="F443" s="1">
        <f>COUNTIFS('Contratos assinados '!F:F,'Direcional Expansão'!B443,'Contratos assinados '!J:J,"Aquisição")</f>
        <v>0</v>
      </c>
      <c r="G443" s="1">
        <f>COUNTIFS('Contratos assinados '!F:F,'Direcional Expansão'!B443,'Contratos assinados '!J:J,"Ampliação")</f>
        <v>0</v>
      </c>
      <c r="H443" s="1">
        <f>COUNTIFS('Contratos assinados '!F:F,'Direcional Expansão'!B443,'Contratos assinados '!J:J,"Assinado por proprietário")</f>
        <v>0</v>
      </c>
      <c r="I443" s="1">
        <f t="shared" si="19"/>
        <v>0</v>
      </c>
      <c r="J443" s="3" t="str">
        <f>IF(D443=0, "-", COUNTIFS('Base Lojas'!B:B, A443, 'Base Lojas'!G:G, "&gt;500000")/D443)</f>
        <v>-</v>
      </c>
      <c r="K443" s="4" t="s">
        <v>35</v>
      </c>
      <c r="L443" s="2">
        <v>0</v>
      </c>
      <c r="M443" s="13">
        <v>717302.20414225827</v>
      </c>
      <c r="N443" s="2">
        <v>4026</v>
      </c>
      <c r="O443" s="5" t="str">
        <f>_xlfn.XLOOKUP(A443,Cidades!A:A,Cidades!D:D)</f>
        <v>Menor que 10k</v>
      </c>
      <c r="P443" s="5" t="str">
        <f>_xlfn.XLOOKUP(A443,'[1]1° RAIZ'!$A:$A,'[1]1° RAIZ'!$AH:$AH)</f>
        <v>Lages</v>
      </c>
      <c r="Q443" s="5" t="str">
        <f>_xlfn.XLOOKUP(A443,'[1]1° RAIZ'!$A:$A,'[1]1° RAIZ'!$AE:$AE)</f>
        <v>Lages</v>
      </c>
      <c r="R443" s="2">
        <v>-6.8098772623127475E-5</v>
      </c>
      <c r="S443" s="2">
        <v>5.2466073646120206E-3</v>
      </c>
      <c r="T443" s="2">
        <v>3</v>
      </c>
      <c r="U443" s="2">
        <v>0</v>
      </c>
      <c r="V443" s="2">
        <v>104862.118698031</v>
      </c>
      <c r="W443" s="2">
        <v>3.5108506029539859</v>
      </c>
      <c r="X443" s="2">
        <v>-0.2039162114570543</v>
      </c>
      <c r="Y443" s="2">
        <v>0.38844353566195589</v>
      </c>
      <c r="Z443" s="2">
        <v>0.67461759975306079</v>
      </c>
      <c r="AA443" s="2">
        <v>4.6085157564653978E-2</v>
      </c>
      <c r="AB443" s="1" t="str">
        <f t="shared" si="18"/>
        <v>Mercado insuficiente</v>
      </c>
      <c r="AC443" s="74" t="str">
        <f t="shared" si="20"/>
        <v>Validar</v>
      </c>
    </row>
    <row r="444" spans="1:29" x14ac:dyDescent="0.25">
      <c r="A444" s="1">
        <v>410160</v>
      </c>
      <c r="B444" s="1" t="s">
        <v>475</v>
      </c>
      <c r="C444" s="1" t="s">
        <v>31</v>
      </c>
      <c r="D444" s="1">
        <v>1</v>
      </c>
      <c r="E444" s="1">
        <f>COUNTIFS('Contratos assinados '!F:F,'Direcional Expansão'!B444,'Contratos assinados '!J:J, "Assinado por ambos")</f>
        <v>0</v>
      </c>
      <c r="F444" s="1">
        <f>COUNTIFS('Contratos assinados '!F:F,'Direcional Expansão'!B444,'Contratos assinados '!J:J,"Aquisição")</f>
        <v>0</v>
      </c>
      <c r="G444" s="1">
        <f>COUNTIFS('Contratos assinados '!F:F,'Direcional Expansão'!B444,'Contratos assinados '!J:J,"Ampliação")</f>
        <v>0</v>
      </c>
      <c r="H444" s="1">
        <f>COUNTIFS('Contratos assinados '!F:F,'Direcional Expansão'!B444,'Contratos assinados '!J:J,"Assinado por proprietário")</f>
        <v>0</v>
      </c>
      <c r="I444" s="1">
        <f t="shared" si="19"/>
        <v>0</v>
      </c>
      <c r="J444" s="3">
        <f>IF(D444=0, "-", COUNTIFS('Base Lojas'!B:B, A444, 'Base Lojas'!G:G, "&gt;500000")/D444)</f>
        <v>0</v>
      </c>
      <c r="K444" s="4">
        <v>364243.95</v>
      </c>
      <c r="L444" s="2">
        <v>0.109389983557605</v>
      </c>
      <c r="M444" s="13">
        <v>3329774.2458128119</v>
      </c>
      <c r="N444" s="2">
        <v>25777</v>
      </c>
      <c r="O444" s="5" t="str">
        <f>_xlfn.XLOOKUP(A444,Cidades!A:A,Cidades!D:D)</f>
        <v>Entre 20k e 30k</v>
      </c>
      <c r="P444" s="5" t="str">
        <f>_xlfn.XLOOKUP(A444,'[1]1° RAIZ'!$A:$A,'[1]1° RAIZ'!$AH:$AH)</f>
        <v>Ponta Grossa</v>
      </c>
      <c r="Q444" s="5" t="str">
        <f>_xlfn.XLOOKUP(A444,'[1]1° RAIZ'!$A:$A,'[1]1° RAIZ'!$AE:$AE)</f>
        <v>Ponta Grossa</v>
      </c>
      <c r="R444" s="2">
        <v>-2.3536159638837262E-6</v>
      </c>
      <c r="S444" s="2">
        <v>5.1252445842850944E-3</v>
      </c>
      <c r="T444" s="2">
        <v>11</v>
      </c>
      <c r="U444" s="2">
        <v>0</v>
      </c>
      <c r="V444" s="2">
        <v>61907.2626640792</v>
      </c>
      <c r="W444" s="2">
        <v>3.537855440264539</v>
      </c>
      <c r="X444" s="2">
        <v>-1.6174788198799851E-2</v>
      </c>
      <c r="Y444" s="2">
        <v>0.16042735494193891</v>
      </c>
      <c r="Z444" s="2">
        <v>0.25832257564975702</v>
      </c>
      <c r="AA444" s="2">
        <v>4.5694275699613422E-2</v>
      </c>
      <c r="AB444" s="1" t="str">
        <f t="shared" si="18"/>
        <v>Limite de expansão</v>
      </c>
      <c r="AC444" s="74" t="str">
        <f t="shared" si="20"/>
        <v>Validar</v>
      </c>
    </row>
    <row r="445" spans="1:29" x14ac:dyDescent="0.25">
      <c r="A445" s="1">
        <v>412730</v>
      </c>
      <c r="B445" s="1" t="s">
        <v>476</v>
      </c>
      <c r="C445" s="1" t="s">
        <v>31</v>
      </c>
      <c r="D445" s="1">
        <v>1</v>
      </c>
      <c r="E445" s="1">
        <f>COUNTIFS('Contratos assinados '!F:F,'Direcional Expansão'!B445,'Contratos assinados '!J:J, "Assinado por ambos")</f>
        <v>0</v>
      </c>
      <c r="F445" s="1">
        <f>COUNTIFS('Contratos assinados '!F:F,'Direcional Expansão'!B445,'Contratos assinados '!J:J,"Aquisição")</f>
        <v>0</v>
      </c>
      <c r="G445" s="1">
        <f>COUNTIFS('Contratos assinados '!F:F,'Direcional Expansão'!B445,'Contratos assinados '!J:J,"Ampliação")</f>
        <v>0</v>
      </c>
      <c r="H445" s="1">
        <f>COUNTIFS('Contratos assinados '!F:F,'Direcional Expansão'!B445,'Contratos assinados '!J:J,"Assinado por proprietário")</f>
        <v>0</v>
      </c>
      <c r="I445" s="1">
        <f t="shared" si="19"/>
        <v>0</v>
      </c>
      <c r="J445" s="3">
        <f>IF(D445=0, "-", COUNTIFS('Base Lojas'!B:B, A445, 'Base Lojas'!G:G, "&gt;500000")/D445)</f>
        <v>1</v>
      </c>
      <c r="K445" s="4">
        <v>855693.33</v>
      </c>
      <c r="L445" s="2">
        <v>0.45086081452407423</v>
      </c>
      <c r="M445" s="13">
        <v>1897910.180779991</v>
      </c>
      <c r="N445" s="2">
        <v>14842</v>
      </c>
      <c r="O445" s="5" t="str">
        <f>_xlfn.XLOOKUP(A445,Cidades!A:A,Cidades!D:D)</f>
        <v>Entre 10k e 20k</v>
      </c>
      <c r="P445" s="5" t="str">
        <f>_xlfn.XLOOKUP(A445,'[1]1° RAIZ'!$A:$A,'[1]1° RAIZ'!$AH:$AH)</f>
        <v>Paranavaí</v>
      </c>
      <c r="Q445" s="5" t="str">
        <f>_xlfn.XLOOKUP(A445,'[1]1° RAIZ'!$A:$A,'[1]1° RAIZ'!$AE:$AE)</f>
        <v>Maringá</v>
      </c>
      <c r="R445" s="2">
        <v>-2.1140598172899591E-5</v>
      </c>
      <c r="S445" s="2">
        <v>5.0917202097164882E-3</v>
      </c>
      <c r="T445" s="2">
        <v>6</v>
      </c>
      <c r="U445" s="2">
        <v>0</v>
      </c>
      <c r="V445" s="2">
        <v>28391.323116309999</v>
      </c>
      <c r="W445" s="2">
        <v>3.0155646074546771</v>
      </c>
      <c r="X445" s="2">
        <v>-0.1310353417738564</v>
      </c>
      <c r="Y445" s="2">
        <v>-1.5953593856668209E-3</v>
      </c>
      <c r="Z445" s="2">
        <v>0.88752190191672264</v>
      </c>
      <c r="AA445" s="2">
        <v>4.528765793950789E-2</v>
      </c>
      <c r="AB445" s="1" t="str">
        <f t="shared" si="18"/>
        <v>Mercado insuficiente</v>
      </c>
      <c r="AC445" s="74" t="str">
        <f t="shared" si="20"/>
        <v>Validar</v>
      </c>
    </row>
    <row r="446" spans="1:29" x14ac:dyDescent="0.25">
      <c r="A446" s="1">
        <v>410740</v>
      </c>
      <c r="B446" s="1" t="s">
        <v>477</v>
      </c>
      <c r="C446" s="1" t="s">
        <v>31</v>
      </c>
      <c r="D446" s="1">
        <v>0</v>
      </c>
      <c r="E446" s="1">
        <f>COUNTIFS('Contratos assinados '!F:F,'Direcional Expansão'!B446,'Contratos assinados '!J:J, "Assinado por ambos")</f>
        <v>0</v>
      </c>
      <c r="F446" s="1">
        <f>COUNTIFS('Contratos assinados '!F:F,'Direcional Expansão'!B446,'Contratos assinados '!J:J,"Aquisição")</f>
        <v>0</v>
      </c>
      <c r="G446" s="1">
        <f>COUNTIFS('Contratos assinados '!F:F,'Direcional Expansão'!B446,'Contratos assinados '!J:J,"Ampliação")</f>
        <v>0</v>
      </c>
      <c r="H446" s="1">
        <f>COUNTIFS('Contratos assinados '!F:F,'Direcional Expansão'!B446,'Contratos assinados '!J:J,"Assinado por proprietário")</f>
        <v>0</v>
      </c>
      <c r="I446" s="1">
        <f t="shared" si="19"/>
        <v>0</v>
      </c>
      <c r="J446" s="3" t="str">
        <f>IF(D446=0, "-", COUNTIFS('Base Lojas'!B:B, A446, 'Base Lojas'!G:G, "&gt;500000")/D446)</f>
        <v>-</v>
      </c>
      <c r="K446" s="4" t="s">
        <v>35</v>
      </c>
      <c r="L446" s="2">
        <v>0</v>
      </c>
      <c r="M446" s="13">
        <v>888012.79218984768</v>
      </c>
      <c r="N446" s="2">
        <v>5999</v>
      </c>
      <c r="O446" s="5" t="str">
        <f>_xlfn.XLOOKUP(A446,Cidades!A:A,Cidades!D:D)</f>
        <v>Menor que 10k</v>
      </c>
      <c r="P446" s="5" t="str">
        <f>_xlfn.XLOOKUP(A446,'[1]1° RAIZ'!$A:$A,'[1]1° RAIZ'!$AH:$AH)</f>
        <v>Francisco Beltrão</v>
      </c>
      <c r="Q446" s="5" t="str">
        <f>_xlfn.XLOOKUP(A446,'[1]1° RAIZ'!$A:$A,'[1]1° RAIZ'!$AE:$AE)</f>
        <v>Cascavel</v>
      </c>
      <c r="R446" s="2">
        <v>-1.296075022092946E-5</v>
      </c>
      <c r="S446" s="2">
        <v>5.0967561971344546E-3</v>
      </c>
      <c r="T446" s="2">
        <v>3</v>
      </c>
      <c r="U446" s="2">
        <v>0</v>
      </c>
      <c r="V446" s="2">
        <v>57967.002228842102</v>
      </c>
      <c r="W446" s="2">
        <v>4.6885649731178134</v>
      </c>
      <c r="X446" s="2">
        <v>-5.3488292615519462E-2</v>
      </c>
      <c r="Y446" s="2">
        <v>0.59185761201694609</v>
      </c>
      <c r="Z446" s="2">
        <v>-0.15490721547975531</v>
      </c>
      <c r="AA446" s="2">
        <v>4.4727180118994757E-2</v>
      </c>
      <c r="AB446" s="1" t="str">
        <f t="shared" si="18"/>
        <v>Mercado insuficiente</v>
      </c>
      <c r="AC446" s="74" t="str">
        <f t="shared" si="20"/>
        <v>Validar</v>
      </c>
    </row>
    <row r="447" spans="1:29" x14ac:dyDescent="0.25">
      <c r="A447" s="1">
        <v>421003</v>
      </c>
      <c r="B447" s="1" t="s">
        <v>478</v>
      </c>
      <c r="C447" s="1" t="s">
        <v>33</v>
      </c>
      <c r="D447" s="1">
        <v>0</v>
      </c>
      <c r="E447" s="1">
        <f>COUNTIFS('Contratos assinados '!F:F,'Direcional Expansão'!B447,'Contratos assinados '!J:J, "Assinado por ambos")</f>
        <v>0</v>
      </c>
      <c r="F447" s="1">
        <f>COUNTIFS('Contratos assinados '!F:F,'Direcional Expansão'!B447,'Contratos assinados '!J:J,"Aquisição")</f>
        <v>0</v>
      </c>
      <c r="G447" s="1">
        <f>COUNTIFS('Contratos assinados '!F:F,'Direcional Expansão'!B447,'Contratos assinados '!J:J,"Ampliação")</f>
        <v>0</v>
      </c>
      <c r="H447" s="1">
        <f>COUNTIFS('Contratos assinados '!F:F,'Direcional Expansão'!B447,'Contratos assinados '!J:J,"Assinado por proprietário")</f>
        <v>0</v>
      </c>
      <c r="I447" s="1">
        <f t="shared" si="19"/>
        <v>0</v>
      </c>
      <c r="J447" s="3" t="str">
        <f>IF(D447=0, "-", COUNTIFS('Base Lojas'!B:B, A447, 'Base Lojas'!G:G, "&gt;500000")/D447)</f>
        <v>-</v>
      </c>
      <c r="K447" s="4" t="s">
        <v>35</v>
      </c>
      <c r="L447" s="2">
        <v>0</v>
      </c>
      <c r="M447" s="13">
        <v>1030802.199368028</v>
      </c>
      <c r="N447" s="2">
        <v>5794</v>
      </c>
      <c r="O447" s="5" t="str">
        <f>_xlfn.XLOOKUP(A447,Cidades!A:A,Cidades!D:D)</f>
        <v>Menor que 10k</v>
      </c>
      <c r="P447" s="5" t="str">
        <f>_xlfn.XLOOKUP(A447,'[1]1° RAIZ'!$A:$A,'[1]1° RAIZ'!$AH:$AH)</f>
        <v>Joaçaba - Herval d'Oeste</v>
      </c>
      <c r="Q447" s="5" t="str">
        <f>_xlfn.XLOOKUP(A447,'[1]1° RAIZ'!$A:$A,'[1]1° RAIZ'!$AE:$AE)</f>
        <v>Chapecó</v>
      </c>
      <c r="R447" s="2">
        <v>2.6369235817107481E-5</v>
      </c>
      <c r="S447" s="2">
        <v>7.7358563237002187E-3</v>
      </c>
      <c r="T447" s="2">
        <v>3</v>
      </c>
      <c r="U447" s="2">
        <v>0</v>
      </c>
      <c r="V447" s="2">
        <v>55501.020293445501</v>
      </c>
      <c r="W447" s="2">
        <v>4.708847073777167</v>
      </c>
      <c r="X447" s="2">
        <v>-4.448501087068614E-2</v>
      </c>
      <c r="Y447" s="2">
        <v>0.65928092507361491</v>
      </c>
      <c r="Z447" s="2">
        <v>-0.27832282329507779</v>
      </c>
      <c r="AA447" s="2">
        <v>4.4176797257185638E-2</v>
      </c>
      <c r="AB447" s="1" t="str">
        <f t="shared" si="18"/>
        <v>Mercado insuficiente</v>
      </c>
      <c r="AC447" s="74" t="str">
        <f t="shared" si="20"/>
        <v>Validar</v>
      </c>
    </row>
    <row r="448" spans="1:29" x14ac:dyDescent="0.25">
      <c r="A448" s="1">
        <v>431770</v>
      </c>
      <c r="B448" s="1" t="s">
        <v>479</v>
      </c>
      <c r="C448" s="1" t="s">
        <v>57</v>
      </c>
      <c r="D448" s="1">
        <v>1</v>
      </c>
      <c r="E448" s="1">
        <f>COUNTIFS('Contratos assinados '!F:F,'Direcional Expansão'!B448,'Contratos assinados '!J:J, "Assinado por ambos")</f>
        <v>0</v>
      </c>
      <c r="F448" s="1">
        <f>COUNTIFS('Contratos assinados '!F:F,'Direcional Expansão'!B448,'Contratos assinados '!J:J,"Aquisição")</f>
        <v>0</v>
      </c>
      <c r="G448" s="1">
        <f>COUNTIFS('Contratos assinados '!F:F,'Direcional Expansão'!B448,'Contratos assinados '!J:J,"Ampliação")</f>
        <v>0</v>
      </c>
      <c r="H448" s="1">
        <f>COUNTIFS('Contratos assinados '!F:F,'Direcional Expansão'!B448,'Contratos assinados '!J:J,"Assinado por proprietário")</f>
        <v>0</v>
      </c>
      <c r="I448" s="1">
        <f t="shared" si="19"/>
        <v>0</v>
      </c>
      <c r="J448" s="3">
        <f>IF(D448=0, "-", COUNTIFS('Base Lojas'!B:B, A448, 'Base Lojas'!G:G, "&gt;500000")/D448)</f>
        <v>1</v>
      </c>
      <c r="K448" s="4">
        <v>580615.79</v>
      </c>
      <c r="L448" s="2">
        <v>0.37368061826143661</v>
      </c>
      <c r="M448" s="13">
        <v>1553775.5013929741</v>
      </c>
      <c r="N448" s="2">
        <v>10300</v>
      </c>
      <c r="O448" s="5" t="str">
        <f>_xlfn.XLOOKUP(A448,Cidades!A:A,Cidades!D:D)</f>
        <v>Entre 10k e 20k</v>
      </c>
      <c r="P448" s="5" t="str">
        <f>_xlfn.XLOOKUP(A448,'[1]1° RAIZ'!$A:$A,'[1]1° RAIZ'!$AH:$AH)</f>
        <v>São Luiz Gonzaga</v>
      </c>
      <c r="Q448" s="5" t="str">
        <f>_xlfn.XLOOKUP(A448,'[1]1° RAIZ'!$A:$A,'[1]1° RAIZ'!$AE:$AE)</f>
        <v>Ijuí</v>
      </c>
      <c r="R448" s="2">
        <v>-6.4913275458937662E-5</v>
      </c>
      <c r="S448" s="2">
        <v>-7.2387370556281638E-4</v>
      </c>
      <c r="T448" s="2">
        <v>3</v>
      </c>
      <c r="U448" s="2">
        <v>0</v>
      </c>
      <c r="V448" s="2">
        <v>72341.120289365703</v>
      </c>
      <c r="W448" s="2">
        <v>2.4119037822765681</v>
      </c>
      <c r="X448" s="2">
        <v>-0.25851959110332751</v>
      </c>
      <c r="Y448" s="2">
        <v>-7.2591730848965474E-2</v>
      </c>
      <c r="Z448" s="2">
        <v>1.44178309246736</v>
      </c>
      <c r="AA448" s="2">
        <v>4.4051923349876808E-2</v>
      </c>
      <c r="AB448" s="1" t="str">
        <f t="shared" si="18"/>
        <v>Mercado insuficiente</v>
      </c>
      <c r="AC448" s="74" t="str">
        <f t="shared" si="20"/>
        <v>Validar</v>
      </c>
    </row>
    <row r="449" spans="1:29" x14ac:dyDescent="0.25">
      <c r="A449" s="1">
        <v>421860</v>
      </c>
      <c r="B449" s="1" t="s">
        <v>480</v>
      </c>
      <c r="C449" s="1" t="s">
        <v>33</v>
      </c>
      <c r="D449" s="1">
        <v>0</v>
      </c>
      <c r="E449" s="1">
        <f>COUNTIFS('Contratos assinados '!F:F,'Direcional Expansão'!B449,'Contratos assinados '!J:J, "Assinado por ambos")</f>
        <v>0</v>
      </c>
      <c r="F449" s="1">
        <f>COUNTIFS('Contratos assinados '!F:F,'Direcional Expansão'!B449,'Contratos assinados '!J:J,"Aquisição")</f>
        <v>0</v>
      </c>
      <c r="G449" s="1">
        <f>COUNTIFS('Contratos assinados '!F:F,'Direcional Expansão'!B449,'Contratos assinados '!J:J,"Ampliação")</f>
        <v>0</v>
      </c>
      <c r="H449" s="1">
        <f>COUNTIFS('Contratos assinados '!F:F,'Direcional Expansão'!B449,'Contratos assinados '!J:J,"Assinado por proprietário")</f>
        <v>0</v>
      </c>
      <c r="I449" s="1">
        <f t="shared" si="19"/>
        <v>0</v>
      </c>
      <c r="J449" s="3" t="str">
        <f>IF(D449=0, "-", COUNTIFS('Base Lojas'!B:B, A449, 'Base Lojas'!G:G, "&gt;500000")/D449)</f>
        <v>-</v>
      </c>
      <c r="K449" s="4" t="s">
        <v>35</v>
      </c>
      <c r="L449" s="2">
        <v>0</v>
      </c>
      <c r="M449" s="13">
        <v>1186363.922051148</v>
      </c>
      <c r="N449" s="2">
        <v>7274</v>
      </c>
      <c r="O449" s="5" t="str">
        <f>_xlfn.XLOOKUP(A449,Cidades!A:A,Cidades!D:D)</f>
        <v>Menor que 10k</v>
      </c>
      <c r="P449" s="5" t="str">
        <f>_xlfn.XLOOKUP(A449,'[1]1° RAIZ'!$A:$A,'[1]1° RAIZ'!$AH:$AH)</f>
        <v>Rio do Sul</v>
      </c>
      <c r="Q449" s="5" t="str">
        <f>_xlfn.XLOOKUP(A449,'[1]1° RAIZ'!$A:$A,'[1]1° RAIZ'!$AE:$AE)</f>
        <v>Blumenau</v>
      </c>
      <c r="R449" s="2">
        <v>8.0499818218804359E-5</v>
      </c>
      <c r="S449" s="2">
        <v>1.232124897504927E-2</v>
      </c>
      <c r="T449" s="2">
        <v>5</v>
      </c>
      <c r="U449" s="2">
        <v>0</v>
      </c>
      <c r="V449" s="2">
        <v>64954.9486900103</v>
      </c>
      <c r="W449" s="2">
        <v>4.3257460038628528</v>
      </c>
      <c r="X449" s="2">
        <v>-5.9186525637574143E-2</v>
      </c>
      <c r="Y449" s="2">
        <v>0.67578151592621971</v>
      </c>
      <c r="Z449" s="2">
        <v>-0.25262273946559333</v>
      </c>
      <c r="AA449" s="2">
        <v>4.3224812391974843E-2</v>
      </c>
      <c r="AB449" s="1" t="str">
        <f t="shared" si="18"/>
        <v>Mercado insuficiente</v>
      </c>
      <c r="AC449" s="74" t="str">
        <f t="shared" si="20"/>
        <v>Validar</v>
      </c>
    </row>
    <row r="450" spans="1:29" x14ac:dyDescent="0.25">
      <c r="A450" s="1">
        <v>431860</v>
      </c>
      <c r="B450" s="1" t="s">
        <v>481</v>
      </c>
      <c r="C450" s="1" t="s">
        <v>57</v>
      </c>
      <c r="D450" s="1">
        <v>0</v>
      </c>
      <c r="E450" s="1">
        <f>COUNTIFS('Contratos assinados '!F:F,'Direcional Expansão'!B450,'Contratos assinados '!J:J, "Assinado por ambos")</f>
        <v>0</v>
      </c>
      <c r="F450" s="1">
        <f>COUNTIFS('Contratos assinados '!F:F,'Direcional Expansão'!B450,'Contratos assinados '!J:J,"Aquisição")</f>
        <v>0</v>
      </c>
      <c r="G450" s="1">
        <f>COUNTIFS('Contratos assinados '!F:F,'Direcional Expansão'!B450,'Contratos assinados '!J:J,"Ampliação")</f>
        <v>0</v>
      </c>
      <c r="H450" s="1">
        <f>COUNTIFS('Contratos assinados '!F:F,'Direcional Expansão'!B450,'Contratos assinados '!J:J,"Assinado por proprietário")</f>
        <v>0</v>
      </c>
      <c r="I450" s="1">
        <f t="shared" si="19"/>
        <v>0</v>
      </c>
      <c r="J450" s="3" t="str">
        <f>IF(D450=0, "-", COUNTIFS('Base Lojas'!B:B, A450, 'Base Lojas'!G:G, "&gt;500000")/D450)</f>
        <v>-</v>
      </c>
      <c r="K450" s="4" t="s">
        <v>35</v>
      </c>
      <c r="L450" s="2">
        <v>0</v>
      </c>
      <c r="M450" s="13">
        <v>1418539.971296221</v>
      </c>
      <c r="N450" s="2">
        <v>6834</v>
      </c>
      <c r="O450" s="5" t="str">
        <f>_xlfn.XLOOKUP(A450,Cidades!A:A,Cidades!D:D)</f>
        <v>Menor que 10k</v>
      </c>
      <c r="P450" s="5" t="str">
        <f>_xlfn.XLOOKUP(A450,'[1]1° RAIZ'!$A:$A,'[1]1° RAIZ'!$AH:$AH)</f>
        <v>Lagoa Vermelha</v>
      </c>
      <c r="Q450" s="5" t="str">
        <f>_xlfn.XLOOKUP(A450,'[1]1° RAIZ'!$A:$A,'[1]1° RAIZ'!$AE:$AE)</f>
        <v>Passo Fundo</v>
      </c>
      <c r="R450" s="2">
        <v>-8.0586321574049884E-6</v>
      </c>
      <c r="S450" s="2">
        <v>6.2575567425526826E-3</v>
      </c>
      <c r="T450" s="2">
        <v>4</v>
      </c>
      <c r="U450" s="2">
        <v>0</v>
      </c>
      <c r="V450" s="2">
        <v>74650.082508916297</v>
      </c>
      <c r="W450" s="2">
        <v>4.1554022565209028</v>
      </c>
      <c r="X450" s="2">
        <v>-9.6540654417300406E-2</v>
      </c>
      <c r="Y450" s="2">
        <v>0.50216026588132778</v>
      </c>
      <c r="Z450" s="2">
        <v>9.2390035344435337E-2</v>
      </c>
      <c r="AA450" s="2">
        <v>4.1713402139064083E-2</v>
      </c>
      <c r="AB450" s="1" t="str">
        <f t="shared" si="18"/>
        <v>Mercado insuficiente</v>
      </c>
      <c r="AC450" s="74" t="str">
        <f t="shared" si="20"/>
        <v>Validar</v>
      </c>
    </row>
    <row r="451" spans="1:29" x14ac:dyDescent="0.25">
      <c r="A451" s="1">
        <v>420165</v>
      </c>
      <c r="B451" s="1" t="s">
        <v>482</v>
      </c>
      <c r="C451" s="1" t="s">
        <v>33</v>
      </c>
      <c r="D451" s="1">
        <v>0</v>
      </c>
      <c r="E451" s="1">
        <f>COUNTIFS('Contratos assinados '!F:F,'Direcional Expansão'!B451,'Contratos assinados '!J:J, "Assinado por ambos")</f>
        <v>0</v>
      </c>
      <c r="F451" s="1">
        <f>COUNTIFS('Contratos assinados '!F:F,'Direcional Expansão'!B451,'Contratos assinados '!J:J,"Aquisição")</f>
        <v>0</v>
      </c>
      <c r="G451" s="1">
        <f>COUNTIFS('Contratos assinados '!F:F,'Direcional Expansão'!B451,'Contratos assinados '!J:J,"Ampliação")</f>
        <v>0</v>
      </c>
      <c r="H451" s="1">
        <f>COUNTIFS('Contratos assinados '!F:F,'Direcional Expansão'!B451,'Contratos assinados '!J:J,"Assinado por proprietário")</f>
        <v>0</v>
      </c>
      <c r="I451" s="1">
        <f t="shared" si="19"/>
        <v>0</v>
      </c>
      <c r="J451" s="3" t="str">
        <f>IF(D451=0, "-", COUNTIFS('Base Lojas'!B:B, A451, 'Base Lojas'!G:G, "&gt;500000")/D451)</f>
        <v>-</v>
      </c>
      <c r="K451" s="4" t="s">
        <v>35</v>
      </c>
      <c r="L451" s="2">
        <v>0</v>
      </c>
      <c r="M451" s="13">
        <v>374575.31322654692</v>
      </c>
      <c r="N451" s="2">
        <v>2510</v>
      </c>
      <c r="O451" s="5" t="str">
        <f>_xlfn.XLOOKUP(A451,Cidades!A:A,Cidades!D:D)</f>
        <v>Menor que 10k</v>
      </c>
      <c r="P451" s="5" t="str">
        <f>_xlfn.XLOOKUP(A451,'[1]1° RAIZ'!$A:$A,'[1]1° RAIZ'!$AH:$AH)</f>
        <v>Chapecó</v>
      </c>
      <c r="Q451" s="5" t="str">
        <f>_xlfn.XLOOKUP(A451,'[1]1° RAIZ'!$A:$A,'[1]1° RAIZ'!$AE:$AE)</f>
        <v>Chapecó</v>
      </c>
      <c r="R451" s="2">
        <v>8.2406471658544872E-5</v>
      </c>
      <c r="S451" s="2">
        <v>1.6892692735760662E-2</v>
      </c>
      <c r="T451" s="2">
        <v>2</v>
      </c>
      <c r="U451" s="2">
        <v>0</v>
      </c>
      <c r="V451" s="2">
        <v>87580.529278886199</v>
      </c>
      <c r="W451" s="2">
        <v>3.8430624112511258</v>
      </c>
      <c r="X451" s="2">
        <v>-0.16247100187910909</v>
      </c>
      <c r="Y451" s="2">
        <v>0.71778017954012274</v>
      </c>
      <c r="Z451" s="2">
        <v>6.492026688469224E-2</v>
      </c>
      <c r="AA451" s="2">
        <v>4.1535113254543503E-2</v>
      </c>
      <c r="AB451" s="1" t="str">
        <f t="shared" ref="AB451:AB514" si="21">IF(B451="Capão do Leão","Erro IBGE",
   IF(AND(U451&lt;=0,M451&lt;=2000000),"Mercado insuficiente",
      IF(U451&lt;=0,"Limite de expansão",
         IF(K451&lt;500000,"Performance",
            IF(M451&lt;=2000000,"Mercado insuficiente","Expansão")
         )
      )
   )
)</f>
        <v>Mercado insuficiente</v>
      </c>
      <c r="AC451" s="74" t="str">
        <f t="shared" si="20"/>
        <v>Validar</v>
      </c>
    </row>
    <row r="452" spans="1:29" x14ac:dyDescent="0.25">
      <c r="A452" s="1">
        <v>420285</v>
      </c>
      <c r="B452" s="1" t="s">
        <v>483</v>
      </c>
      <c r="C452" s="1" t="s">
        <v>33</v>
      </c>
      <c r="D452" s="1">
        <v>0</v>
      </c>
      <c r="E452" s="1">
        <f>COUNTIFS('Contratos assinados '!F:F,'Direcional Expansão'!B452,'Contratos assinados '!J:J, "Assinado por ambos")</f>
        <v>0</v>
      </c>
      <c r="F452" s="1">
        <f>COUNTIFS('Contratos assinados '!F:F,'Direcional Expansão'!B452,'Contratos assinados '!J:J,"Aquisição")</f>
        <v>0</v>
      </c>
      <c r="G452" s="1">
        <f>COUNTIFS('Contratos assinados '!F:F,'Direcional Expansão'!B452,'Contratos assinados '!J:J,"Ampliação")</f>
        <v>0</v>
      </c>
      <c r="H452" s="1">
        <f>COUNTIFS('Contratos assinados '!F:F,'Direcional Expansão'!B452,'Contratos assinados '!J:J,"Assinado por proprietário")</f>
        <v>0</v>
      </c>
      <c r="I452" s="1">
        <f t="shared" ref="I452:I515" si="22">SUM(E452:H452)</f>
        <v>0</v>
      </c>
      <c r="J452" s="3" t="str">
        <f>IF(D452=0, "-", COUNTIFS('Base Lojas'!B:B, A452, 'Base Lojas'!G:G, "&gt;500000")/D452)</f>
        <v>-</v>
      </c>
      <c r="K452" s="4" t="s">
        <v>35</v>
      </c>
      <c r="L452" s="2">
        <v>0</v>
      </c>
      <c r="M452" s="13">
        <v>678904.05281274521</v>
      </c>
      <c r="N452" s="2">
        <v>4026</v>
      </c>
      <c r="O452" s="5" t="str">
        <f>_xlfn.XLOOKUP(A452,Cidades!A:A,Cidades!D:D)</f>
        <v>Menor que 10k</v>
      </c>
      <c r="P452" s="5" t="str">
        <f>_xlfn.XLOOKUP(A452,'[1]1° RAIZ'!$A:$A,'[1]1° RAIZ'!$AH:$AH)</f>
        <v>Rio do Sul</v>
      </c>
      <c r="Q452" s="5" t="str">
        <f>_xlfn.XLOOKUP(A452,'[1]1° RAIZ'!$A:$A,'[1]1° RAIZ'!$AE:$AE)</f>
        <v>Blumenau</v>
      </c>
      <c r="R452" s="2">
        <v>1.1789895195610801E-4</v>
      </c>
      <c r="S452" s="2">
        <v>1.4999656508256191E-2</v>
      </c>
      <c r="T452" s="2">
        <v>3</v>
      </c>
      <c r="U452" s="2">
        <v>0</v>
      </c>
      <c r="V452" s="2">
        <v>66211.749505158805</v>
      </c>
      <c r="W452" s="2">
        <v>4.3411753106828064</v>
      </c>
      <c r="X452" s="2">
        <v>-8.5070523757373256E-2</v>
      </c>
      <c r="Y452" s="2">
        <v>0.78540372417240722</v>
      </c>
      <c r="Z452" s="2">
        <v>-0.31570479449111638</v>
      </c>
      <c r="AA452" s="2">
        <v>4.0778606380050937E-2</v>
      </c>
      <c r="AB452" s="1" t="str">
        <f t="shared" si="21"/>
        <v>Mercado insuficiente</v>
      </c>
      <c r="AC452" s="74" t="str">
        <f t="shared" ref="AC452:AC515" si="23">IF(P452=B452,"Oportunidade","Validar")</f>
        <v>Validar</v>
      </c>
    </row>
    <row r="453" spans="1:29" x14ac:dyDescent="0.25">
      <c r="A453" s="1">
        <v>431413</v>
      </c>
      <c r="B453" s="1" t="s">
        <v>484</v>
      </c>
      <c r="C453" s="1" t="s">
        <v>57</v>
      </c>
      <c r="D453" s="1">
        <v>0</v>
      </c>
      <c r="E453" s="1">
        <f>COUNTIFS('Contratos assinados '!F:F,'Direcional Expansão'!B453,'Contratos assinados '!J:J, "Assinado por ambos")</f>
        <v>0</v>
      </c>
      <c r="F453" s="1">
        <f>COUNTIFS('Contratos assinados '!F:F,'Direcional Expansão'!B453,'Contratos assinados '!J:J,"Aquisição")</f>
        <v>0</v>
      </c>
      <c r="G453" s="1">
        <f>COUNTIFS('Contratos assinados '!F:F,'Direcional Expansão'!B453,'Contratos assinados '!J:J,"Ampliação")</f>
        <v>0</v>
      </c>
      <c r="H453" s="1">
        <f>COUNTIFS('Contratos assinados '!F:F,'Direcional Expansão'!B453,'Contratos assinados '!J:J,"Assinado por proprietário")</f>
        <v>0</v>
      </c>
      <c r="I453" s="1">
        <f t="shared" si="22"/>
        <v>0</v>
      </c>
      <c r="J453" s="3" t="str">
        <f>IF(D453=0, "-", COUNTIFS('Base Lojas'!B:B, A453, 'Base Lojas'!G:G, "&gt;500000")/D453)</f>
        <v>-</v>
      </c>
      <c r="K453" s="4" t="s">
        <v>35</v>
      </c>
      <c r="L453" s="2">
        <v>0</v>
      </c>
      <c r="M453" s="13">
        <v>325286.74488814891</v>
      </c>
      <c r="N453" s="2">
        <v>2144</v>
      </c>
      <c r="O453" s="5" t="str">
        <f>_xlfn.XLOOKUP(A453,Cidades!A:A,Cidades!D:D)</f>
        <v>Menor que 10k</v>
      </c>
      <c r="P453" s="5" t="str">
        <f>_xlfn.XLOOKUP(A453,'[1]1° RAIZ'!$A:$A,'[1]1° RAIZ'!$AH:$AH)</f>
        <v>Erechim</v>
      </c>
      <c r="Q453" s="5" t="str">
        <f>_xlfn.XLOOKUP(A453,'[1]1° RAIZ'!$A:$A,'[1]1° RAIZ'!$AE:$AE)</f>
        <v>Passo Fundo</v>
      </c>
      <c r="R453" s="2">
        <v>-1.8417081579547019E-5</v>
      </c>
      <c r="S453" s="2">
        <v>4.0950874092984257E-3</v>
      </c>
      <c r="T453" s="2">
        <v>0</v>
      </c>
      <c r="U453" s="2">
        <v>0</v>
      </c>
      <c r="V453" s="2">
        <v>100739.41761978</v>
      </c>
      <c r="W453" s="2">
        <v>3.664106402505527</v>
      </c>
      <c r="X453" s="2">
        <v>-0.21607351327158991</v>
      </c>
      <c r="Y453" s="2">
        <v>0.49686052718903778</v>
      </c>
      <c r="Z453" s="2">
        <v>0.53634987653076038</v>
      </c>
      <c r="AA453" s="2">
        <v>4.0727937964630472E-2</v>
      </c>
      <c r="AB453" s="1" t="str">
        <f t="shared" si="21"/>
        <v>Mercado insuficiente</v>
      </c>
      <c r="AC453" s="74" t="str">
        <f t="shared" si="23"/>
        <v>Validar</v>
      </c>
    </row>
    <row r="454" spans="1:29" x14ac:dyDescent="0.25">
      <c r="A454" s="1">
        <v>411690</v>
      </c>
      <c r="B454" s="1" t="s">
        <v>485</v>
      </c>
      <c r="C454" s="1" t="s">
        <v>31</v>
      </c>
      <c r="D454" s="1">
        <v>2</v>
      </c>
      <c r="E454" s="1">
        <f>COUNTIFS('Contratos assinados '!F:F,'Direcional Expansão'!B454,'Contratos assinados '!J:J, "Assinado por ambos")</f>
        <v>0</v>
      </c>
      <c r="F454" s="1">
        <f>COUNTIFS('Contratos assinados '!F:F,'Direcional Expansão'!B454,'Contratos assinados '!J:J,"Aquisição")</f>
        <v>0</v>
      </c>
      <c r="G454" s="1">
        <f>COUNTIFS('Contratos assinados '!F:F,'Direcional Expansão'!B454,'Contratos assinados '!J:J,"Ampliação")</f>
        <v>0</v>
      </c>
      <c r="H454" s="1">
        <f>COUNTIFS('Contratos assinados '!F:F,'Direcional Expansão'!B454,'Contratos assinados '!J:J,"Assinado por proprietário")</f>
        <v>0</v>
      </c>
      <c r="I454" s="1">
        <f t="shared" si="22"/>
        <v>0</v>
      </c>
      <c r="J454" s="3">
        <f>IF(D454=0, "-", COUNTIFS('Base Lojas'!B:B, A454, 'Base Lojas'!G:G, "&gt;500000")/D454)</f>
        <v>0</v>
      </c>
      <c r="K454" s="4">
        <v>438841.19</v>
      </c>
      <c r="L454" s="2">
        <v>0.2286382549648128</v>
      </c>
      <c r="M454" s="13">
        <v>3838738.0980277089</v>
      </c>
      <c r="N454" s="2">
        <v>26585</v>
      </c>
      <c r="O454" s="5" t="str">
        <f>_xlfn.XLOOKUP(A454,Cidades!A:A,Cidades!D:D)</f>
        <v>Entre 20k e 30k</v>
      </c>
      <c r="P454" s="5" t="str">
        <f>_xlfn.XLOOKUP(A454,'[1]1° RAIZ'!$A:$A,'[1]1° RAIZ'!$AH:$AH)</f>
        <v>Maringá</v>
      </c>
      <c r="Q454" s="5" t="str">
        <f>_xlfn.XLOOKUP(A454,'[1]1° RAIZ'!$A:$A,'[1]1° RAIZ'!$AE:$AE)</f>
        <v>Maringá</v>
      </c>
      <c r="R454" s="2">
        <v>-8.0971433194854111E-7</v>
      </c>
      <c r="S454" s="2">
        <v>5.4900542872584612E-3</v>
      </c>
      <c r="T454" s="2">
        <v>10</v>
      </c>
      <c r="U454" s="2">
        <v>0</v>
      </c>
      <c r="V454" s="2">
        <v>39099.192332861399</v>
      </c>
      <c r="W454" s="2">
        <v>3.4909100338732149</v>
      </c>
      <c r="X454" s="2">
        <v>-5.818825052376954E-3</v>
      </c>
      <c r="Y454" s="2">
        <v>6.7119944520533728E-2</v>
      </c>
      <c r="Z454" s="2">
        <v>0.28838336463268222</v>
      </c>
      <c r="AA454" s="2">
        <v>4.0105921630918279E-2</v>
      </c>
      <c r="AB454" s="1" t="str">
        <f t="shared" si="21"/>
        <v>Limite de expansão</v>
      </c>
      <c r="AC454" s="74" t="str">
        <f t="shared" si="23"/>
        <v>Validar</v>
      </c>
    </row>
    <row r="455" spans="1:29" x14ac:dyDescent="0.25">
      <c r="A455" s="1">
        <v>420390</v>
      </c>
      <c r="B455" s="1" t="s">
        <v>486</v>
      </c>
      <c r="C455" s="1" t="s">
        <v>33</v>
      </c>
      <c r="D455" s="1">
        <v>1</v>
      </c>
      <c r="E455" s="1">
        <f>COUNTIFS('Contratos assinados '!F:F,'Direcional Expansão'!B455,'Contratos assinados '!J:J, "Assinado por ambos")</f>
        <v>0</v>
      </c>
      <c r="F455" s="1">
        <f>COUNTIFS('Contratos assinados '!F:F,'Direcional Expansão'!B455,'Contratos assinados '!J:J,"Aquisição")</f>
        <v>0</v>
      </c>
      <c r="G455" s="1">
        <f>COUNTIFS('Contratos assinados '!F:F,'Direcional Expansão'!B455,'Contratos assinados '!J:J,"Ampliação")</f>
        <v>0</v>
      </c>
      <c r="H455" s="1">
        <f>COUNTIFS('Contratos assinados '!F:F,'Direcional Expansão'!B455,'Contratos assinados '!J:J,"Assinado por proprietário")</f>
        <v>0</v>
      </c>
      <c r="I455" s="1">
        <f t="shared" si="22"/>
        <v>0</v>
      </c>
      <c r="J455" s="3">
        <f>IF(D455=0, "-", COUNTIFS('Base Lojas'!B:B, A455, 'Base Lojas'!G:G, "&gt;500000")/D455)</f>
        <v>0</v>
      </c>
      <c r="K455" s="4">
        <v>429865.62</v>
      </c>
      <c r="L455" s="2">
        <v>9.5405511073812663E-2</v>
      </c>
      <c r="M455" s="13">
        <v>4505668.6470388966</v>
      </c>
      <c r="N455" s="2">
        <v>23314</v>
      </c>
      <c r="O455" s="5" t="str">
        <f>_xlfn.XLOOKUP(A455,Cidades!A:A,Cidades!D:D)</f>
        <v>Entre 20k e 30k</v>
      </c>
      <c r="P455" s="5" t="str">
        <f>_xlfn.XLOOKUP(A455,'[1]1° RAIZ'!$A:$A,'[1]1° RAIZ'!$AH:$AH)</f>
        <v>Joaçaba - Herval d'Oeste</v>
      </c>
      <c r="Q455" s="5" t="str">
        <f>_xlfn.XLOOKUP(A455,'[1]1° RAIZ'!$A:$A,'[1]1° RAIZ'!$AE:$AE)</f>
        <v>Chapecó</v>
      </c>
      <c r="R455" s="2">
        <v>8.9239101101361567E-5</v>
      </c>
      <c r="S455" s="2">
        <v>1.217997155318251E-2</v>
      </c>
      <c r="T455" s="2">
        <v>12</v>
      </c>
      <c r="U455" s="2">
        <v>0</v>
      </c>
      <c r="V455" s="2">
        <v>49436.951915520702</v>
      </c>
      <c r="W455" s="2">
        <v>3.7466079047921022</v>
      </c>
      <c r="X455" s="2">
        <v>3.5717001126258183E-2</v>
      </c>
      <c r="Y455" s="2">
        <v>0.31869605080330338</v>
      </c>
      <c r="Z455" s="2">
        <v>-0.1882924955317252</v>
      </c>
      <c r="AA455" s="2">
        <v>3.9587874829183217E-2</v>
      </c>
      <c r="AB455" s="1" t="str">
        <f t="shared" si="21"/>
        <v>Limite de expansão</v>
      </c>
      <c r="AC455" s="74" t="str">
        <f t="shared" si="23"/>
        <v>Validar</v>
      </c>
    </row>
    <row r="456" spans="1:29" x14ac:dyDescent="0.25">
      <c r="A456" s="1">
        <v>432285</v>
      </c>
      <c r="B456" s="1" t="s">
        <v>487</v>
      </c>
      <c r="C456" s="1" t="s">
        <v>57</v>
      </c>
      <c r="D456" s="1">
        <v>0</v>
      </c>
      <c r="E456" s="1">
        <f>COUNTIFS('Contratos assinados '!F:F,'Direcional Expansão'!B456,'Contratos assinados '!J:J, "Assinado por ambos")</f>
        <v>0</v>
      </c>
      <c r="F456" s="1">
        <f>COUNTIFS('Contratos assinados '!F:F,'Direcional Expansão'!B456,'Contratos assinados '!J:J,"Aquisição")</f>
        <v>0</v>
      </c>
      <c r="G456" s="1">
        <f>COUNTIFS('Contratos assinados '!F:F,'Direcional Expansão'!B456,'Contratos assinados '!J:J,"Ampliação")</f>
        <v>0</v>
      </c>
      <c r="H456" s="1">
        <f>COUNTIFS('Contratos assinados '!F:F,'Direcional Expansão'!B456,'Contratos assinados '!J:J,"Assinado por proprietário")</f>
        <v>0</v>
      </c>
      <c r="I456" s="1">
        <f t="shared" si="22"/>
        <v>0</v>
      </c>
      <c r="J456" s="3" t="str">
        <f>IF(D456=0, "-", COUNTIFS('Base Lojas'!B:B, A456, 'Base Lojas'!G:G, "&gt;500000")/D456)</f>
        <v>-</v>
      </c>
      <c r="K456" s="4" t="s">
        <v>35</v>
      </c>
      <c r="L456" s="2">
        <v>0</v>
      </c>
      <c r="M456" s="13">
        <v>305962.30848334281</v>
      </c>
      <c r="N456" s="2">
        <v>1818</v>
      </c>
      <c r="O456" s="5" t="str">
        <f>_xlfn.XLOOKUP(A456,Cidades!A:A,Cidades!D:D)</f>
        <v>Menor que 10k</v>
      </c>
      <c r="P456" s="5" t="str">
        <f>_xlfn.XLOOKUP(A456,'[1]1° RAIZ'!$A:$A,'[1]1° RAIZ'!$AH:$AH)</f>
        <v>Encantado</v>
      </c>
      <c r="Q456" s="5" t="str">
        <f>_xlfn.XLOOKUP(A456,'[1]1° RAIZ'!$A:$A,'[1]1° RAIZ'!$AE:$AE)</f>
        <v>Santa Cruz do Sul - Lajeado</v>
      </c>
      <c r="R456" s="2">
        <v>-6.3126788869924955E-5</v>
      </c>
      <c r="S456" s="2">
        <v>-2.7491894699711579E-3</v>
      </c>
      <c r="T456" s="2">
        <v>2</v>
      </c>
      <c r="U456" s="2">
        <v>0</v>
      </c>
      <c r="V456" s="2">
        <v>72639.683008949403</v>
      </c>
      <c r="W456" s="2">
        <v>4.4119689063497951</v>
      </c>
      <c r="X456" s="2">
        <v>-0.1229722446946921</v>
      </c>
      <c r="Y456" s="2">
        <v>0.46058377349608209</v>
      </c>
      <c r="Z456" s="2">
        <v>0.21739967077968311</v>
      </c>
      <c r="AA456" s="2">
        <v>3.8743771197030992E-2</v>
      </c>
      <c r="AB456" s="1" t="str">
        <f t="shared" si="21"/>
        <v>Mercado insuficiente</v>
      </c>
      <c r="AC456" s="74" t="str">
        <f t="shared" si="23"/>
        <v>Validar</v>
      </c>
    </row>
    <row r="457" spans="1:29" x14ac:dyDescent="0.25">
      <c r="A457" s="1">
        <v>420270</v>
      </c>
      <c r="B457" s="1" t="s">
        <v>488</v>
      </c>
      <c r="C457" s="1" t="s">
        <v>33</v>
      </c>
      <c r="D457" s="1">
        <v>0</v>
      </c>
      <c r="E457" s="1">
        <f>COUNTIFS('Contratos assinados '!F:F,'Direcional Expansão'!B457,'Contratos assinados '!J:J, "Assinado por ambos")</f>
        <v>0</v>
      </c>
      <c r="F457" s="1">
        <f>COUNTIFS('Contratos assinados '!F:F,'Direcional Expansão'!B457,'Contratos assinados '!J:J,"Aquisição")</f>
        <v>0</v>
      </c>
      <c r="G457" s="1">
        <f>COUNTIFS('Contratos assinados '!F:F,'Direcional Expansão'!B457,'Contratos assinados '!J:J,"Ampliação")</f>
        <v>0</v>
      </c>
      <c r="H457" s="1">
        <f>COUNTIFS('Contratos assinados '!F:F,'Direcional Expansão'!B457,'Contratos assinados '!J:J,"Assinado por proprietário")</f>
        <v>0</v>
      </c>
      <c r="I457" s="1">
        <f t="shared" si="22"/>
        <v>0</v>
      </c>
      <c r="J457" s="3" t="str">
        <f>IF(D457=0, "-", COUNTIFS('Base Lojas'!B:B, A457, 'Base Lojas'!G:G, "&gt;500000")/D457)</f>
        <v>-</v>
      </c>
      <c r="K457" s="4" t="s">
        <v>35</v>
      </c>
      <c r="L457" s="2">
        <v>0</v>
      </c>
      <c r="M457" s="13">
        <v>805684.52759811119</v>
      </c>
      <c r="N457" s="2">
        <v>5363</v>
      </c>
      <c r="O457" s="5" t="str">
        <f>_xlfn.XLOOKUP(A457,Cidades!A:A,Cidades!D:D)</f>
        <v>Menor que 10k</v>
      </c>
      <c r="P457" s="5" t="str">
        <f>_xlfn.XLOOKUP(A457,'[1]1° RAIZ'!$A:$A,'[1]1° RAIZ'!$AH:$AH)</f>
        <v>Brusque</v>
      </c>
      <c r="Q457" s="5" t="str">
        <f>_xlfn.XLOOKUP(A457,'[1]1° RAIZ'!$A:$A,'[1]1° RAIZ'!$AE:$AE)</f>
        <v>Blumenau</v>
      </c>
      <c r="R457" s="2">
        <v>1.414391019569838E-4</v>
      </c>
      <c r="S457" s="2">
        <v>1.559768317874588E-2</v>
      </c>
      <c r="T457" s="2">
        <v>1</v>
      </c>
      <c r="U457" s="2">
        <v>0</v>
      </c>
      <c r="V457" s="2">
        <v>85013.492092828499</v>
      </c>
      <c r="W457" s="2">
        <v>3.828925128474848</v>
      </c>
      <c r="X457" s="2">
        <v>-0.15133814412932059</v>
      </c>
      <c r="Y457" s="2">
        <v>0.75741640639724772</v>
      </c>
      <c r="Z457" s="2">
        <v>-6.102943556984762E-2</v>
      </c>
      <c r="AA457" s="2">
        <v>3.760272175536699E-2</v>
      </c>
      <c r="AB457" s="1" t="str">
        <f t="shared" si="21"/>
        <v>Mercado insuficiente</v>
      </c>
      <c r="AC457" s="74" t="str">
        <f t="shared" si="23"/>
        <v>Validar</v>
      </c>
    </row>
    <row r="458" spans="1:29" x14ac:dyDescent="0.25">
      <c r="A458" s="1">
        <v>410460</v>
      </c>
      <c r="B458" s="1" t="s">
        <v>489</v>
      </c>
      <c r="C458" s="1" t="s">
        <v>31</v>
      </c>
      <c r="D458" s="1">
        <v>0</v>
      </c>
      <c r="E458" s="1">
        <f>COUNTIFS('Contratos assinados '!F:F,'Direcional Expansão'!B458,'Contratos assinados '!J:J, "Assinado por ambos")</f>
        <v>0</v>
      </c>
      <c r="F458" s="1">
        <f>COUNTIFS('Contratos assinados '!F:F,'Direcional Expansão'!B458,'Contratos assinados '!J:J,"Aquisição")</f>
        <v>0</v>
      </c>
      <c r="G458" s="1">
        <f>COUNTIFS('Contratos assinados '!F:F,'Direcional Expansão'!B458,'Contratos assinados '!J:J,"Ampliação")</f>
        <v>0</v>
      </c>
      <c r="H458" s="1">
        <f>COUNTIFS('Contratos assinados '!F:F,'Direcional Expansão'!B458,'Contratos assinados '!J:J,"Assinado por proprietário")</f>
        <v>0</v>
      </c>
      <c r="I458" s="1">
        <f t="shared" si="22"/>
        <v>0</v>
      </c>
      <c r="J458" s="3" t="str">
        <f>IF(D458=0, "-", COUNTIFS('Base Lojas'!B:B, A458, 'Base Lojas'!G:G, "&gt;500000")/D458)</f>
        <v>-</v>
      </c>
      <c r="K458" s="4" t="s">
        <v>35</v>
      </c>
      <c r="L458" s="2">
        <v>0</v>
      </c>
      <c r="M458" s="13">
        <v>2031571.0331613689</v>
      </c>
      <c r="N458" s="2">
        <v>14648</v>
      </c>
      <c r="O458" s="5" t="str">
        <f>_xlfn.XLOOKUP(A458,Cidades!A:A,Cidades!D:D)</f>
        <v>Entre 10k e 20k</v>
      </c>
      <c r="P458" s="5" t="str">
        <f>_xlfn.XLOOKUP(A458,'[1]1° RAIZ'!$A:$A,'[1]1° RAIZ'!$AH:$AH)</f>
        <v>Cascavel</v>
      </c>
      <c r="Q458" s="5" t="str">
        <f>_xlfn.XLOOKUP(A458,'[1]1° RAIZ'!$A:$A,'[1]1° RAIZ'!$AE:$AE)</f>
        <v>Cascavel</v>
      </c>
      <c r="R458" s="2">
        <v>-1.496617324031724E-5</v>
      </c>
      <c r="S458" s="2">
        <v>5.610784824997328E-3</v>
      </c>
      <c r="T458" s="2">
        <v>11</v>
      </c>
      <c r="U458" s="2">
        <v>0</v>
      </c>
      <c r="V458" s="2">
        <v>95984.953893866303</v>
      </c>
      <c r="W458" s="2">
        <v>3.290049445312984</v>
      </c>
      <c r="X458" s="2">
        <v>-0.1116738217809549</v>
      </c>
      <c r="Y458" s="2">
        <v>0.23696137949149301</v>
      </c>
      <c r="Z458" s="2">
        <v>0.44658342173552978</v>
      </c>
      <c r="AA458" s="2">
        <v>3.7531929102843163E-2</v>
      </c>
      <c r="AB458" s="1" t="str">
        <f t="shared" si="21"/>
        <v>Limite de expansão</v>
      </c>
      <c r="AC458" s="74" t="str">
        <f t="shared" si="23"/>
        <v>Validar</v>
      </c>
    </row>
    <row r="459" spans="1:29" x14ac:dyDescent="0.25">
      <c r="A459" s="1">
        <v>420690</v>
      </c>
      <c r="B459" s="1" t="s">
        <v>490</v>
      </c>
      <c r="C459" s="1" t="s">
        <v>33</v>
      </c>
      <c r="D459" s="1">
        <v>1</v>
      </c>
      <c r="E459" s="1">
        <f>COUNTIFS('Contratos assinados '!F:F,'Direcional Expansão'!B459,'Contratos assinados '!J:J, "Assinado por ambos")</f>
        <v>0</v>
      </c>
      <c r="F459" s="1">
        <f>COUNTIFS('Contratos assinados '!F:F,'Direcional Expansão'!B459,'Contratos assinados '!J:J,"Aquisição")</f>
        <v>0</v>
      </c>
      <c r="G459" s="1">
        <f>COUNTIFS('Contratos assinados '!F:F,'Direcional Expansão'!B459,'Contratos assinados '!J:J,"Ampliação")</f>
        <v>0</v>
      </c>
      <c r="H459" s="1">
        <f>COUNTIFS('Contratos assinados '!F:F,'Direcional Expansão'!B459,'Contratos assinados '!J:J,"Assinado por proprietário")</f>
        <v>0</v>
      </c>
      <c r="I459" s="1">
        <f t="shared" si="22"/>
        <v>0</v>
      </c>
      <c r="J459" s="3">
        <f>IF(D459=0, "-", COUNTIFS('Base Lojas'!B:B, A459, 'Base Lojas'!G:G, "&gt;500000")/D459)</f>
        <v>0</v>
      </c>
      <c r="K459" s="4">
        <v>401668.49</v>
      </c>
      <c r="L459" s="2">
        <v>0.1169698415823603</v>
      </c>
      <c r="M459" s="13">
        <v>3433949.166436879</v>
      </c>
      <c r="N459" s="2">
        <v>19862</v>
      </c>
      <c r="O459" s="5" t="str">
        <f>_xlfn.XLOOKUP(A459,Cidades!A:A,Cidades!D:D)</f>
        <v>Entre 10k e 20k</v>
      </c>
      <c r="P459" s="5" t="str">
        <f>_xlfn.XLOOKUP(A459,'[1]1° RAIZ'!$A:$A,'[1]1° RAIZ'!$AH:$AH)</f>
        <v>Ibirama - Presidente Getúlio</v>
      </c>
      <c r="Q459" s="5" t="str">
        <f>_xlfn.XLOOKUP(A459,'[1]1° RAIZ'!$A:$A,'[1]1° RAIZ'!$AE:$AE)</f>
        <v>Blumenau</v>
      </c>
      <c r="R459" s="2">
        <v>1.049134870550472E-4</v>
      </c>
      <c r="S459" s="2">
        <v>1.4125748172918451E-2</v>
      </c>
      <c r="T459" s="2">
        <v>13</v>
      </c>
      <c r="U459" s="2">
        <v>0</v>
      </c>
      <c r="V459" s="2">
        <v>32315.716203645501</v>
      </c>
      <c r="W459" s="2">
        <v>4.1137258770028389</v>
      </c>
      <c r="X459" s="2">
        <v>6.4670657313623384E-2</v>
      </c>
      <c r="Y459" s="2">
        <v>0.40712555991789379</v>
      </c>
      <c r="Z459" s="2">
        <v>-0.43076954138500179</v>
      </c>
      <c r="AA459" s="2">
        <v>3.6965099123761051E-2</v>
      </c>
      <c r="AB459" s="1" t="str">
        <f t="shared" si="21"/>
        <v>Limite de expansão</v>
      </c>
      <c r="AC459" s="74" t="str">
        <f t="shared" si="23"/>
        <v>Validar</v>
      </c>
    </row>
    <row r="460" spans="1:29" x14ac:dyDescent="0.25">
      <c r="A460" s="1">
        <v>431531</v>
      </c>
      <c r="B460" s="1" t="s">
        <v>491</v>
      </c>
      <c r="C460" s="1" t="s">
        <v>57</v>
      </c>
      <c r="D460" s="1">
        <v>0</v>
      </c>
      <c r="E460" s="1">
        <f>COUNTIFS('Contratos assinados '!F:F,'Direcional Expansão'!B460,'Contratos assinados '!J:J, "Assinado por ambos")</f>
        <v>0</v>
      </c>
      <c r="F460" s="1">
        <f>COUNTIFS('Contratos assinados '!F:F,'Direcional Expansão'!B460,'Contratos assinados '!J:J,"Aquisição")</f>
        <v>0</v>
      </c>
      <c r="G460" s="1">
        <f>COUNTIFS('Contratos assinados '!F:F,'Direcional Expansão'!B460,'Contratos assinados '!J:J,"Ampliação")</f>
        <v>0</v>
      </c>
      <c r="H460" s="1">
        <f>COUNTIFS('Contratos assinados '!F:F,'Direcional Expansão'!B460,'Contratos assinados '!J:J,"Assinado por proprietário")</f>
        <v>0</v>
      </c>
      <c r="I460" s="1">
        <f t="shared" si="22"/>
        <v>0</v>
      </c>
      <c r="J460" s="3" t="str">
        <f>IF(D460=0, "-", COUNTIFS('Base Lojas'!B:B, A460, 'Base Lojas'!G:G, "&gt;500000")/D460)</f>
        <v>-</v>
      </c>
      <c r="K460" s="4" t="s">
        <v>35</v>
      </c>
      <c r="L460" s="2">
        <v>0</v>
      </c>
      <c r="M460" s="13">
        <v>254950.97050751309</v>
      </c>
      <c r="N460" s="2">
        <v>1552</v>
      </c>
      <c r="O460" s="5" t="str">
        <f>_xlfn.XLOOKUP(A460,Cidades!A:A,Cidades!D:D)</f>
        <v>Menor que 10k</v>
      </c>
      <c r="P460" s="5" t="str">
        <f>_xlfn.XLOOKUP(A460,'[1]1° RAIZ'!$A:$A,'[1]1° RAIZ'!$AH:$AH)</f>
        <v>Erechim</v>
      </c>
      <c r="Q460" s="5" t="str">
        <f>_xlfn.XLOOKUP(A460,'[1]1° RAIZ'!$A:$A,'[1]1° RAIZ'!$AE:$AE)</f>
        <v>Passo Fundo</v>
      </c>
      <c r="R460" s="2">
        <v>-1.040279847678793E-4</v>
      </c>
      <c r="S460" s="2">
        <v>-5.098841431388168E-3</v>
      </c>
      <c r="T460" s="2">
        <v>0</v>
      </c>
      <c r="U460" s="2">
        <v>0</v>
      </c>
      <c r="V460" s="2">
        <v>132736.14105275701</v>
      </c>
      <c r="W460" s="2">
        <v>2.8744491138025561</v>
      </c>
      <c r="X460" s="2">
        <v>-0.32331831035279662</v>
      </c>
      <c r="Y460" s="2">
        <v>0.2074911160466047</v>
      </c>
      <c r="Z460" s="2">
        <v>1.2520669933596611</v>
      </c>
      <c r="AA460" s="2">
        <v>3.5111708100801407E-2</v>
      </c>
      <c r="AB460" s="1" t="str">
        <f t="shared" si="21"/>
        <v>Mercado insuficiente</v>
      </c>
      <c r="AC460" s="74" t="str">
        <f t="shared" si="23"/>
        <v>Validar</v>
      </c>
    </row>
    <row r="461" spans="1:29" x14ac:dyDescent="0.25">
      <c r="A461" s="1">
        <v>431915</v>
      </c>
      <c r="B461" s="1" t="s">
        <v>492</v>
      </c>
      <c r="C461" s="1" t="s">
        <v>57</v>
      </c>
      <c r="D461" s="1">
        <v>0</v>
      </c>
      <c r="E461" s="1">
        <f>COUNTIFS('Contratos assinados '!F:F,'Direcional Expansão'!B461,'Contratos assinados '!J:J, "Assinado por ambos")</f>
        <v>0</v>
      </c>
      <c r="F461" s="1">
        <f>COUNTIFS('Contratos assinados '!F:F,'Direcional Expansão'!B461,'Contratos assinados '!J:J,"Aquisição")</f>
        <v>0</v>
      </c>
      <c r="G461" s="1">
        <f>COUNTIFS('Contratos assinados '!F:F,'Direcional Expansão'!B461,'Contratos assinados '!J:J,"Ampliação")</f>
        <v>0</v>
      </c>
      <c r="H461" s="1">
        <f>COUNTIFS('Contratos assinados '!F:F,'Direcional Expansão'!B461,'Contratos assinados '!J:J,"Assinado por proprietário")</f>
        <v>0</v>
      </c>
      <c r="I461" s="1">
        <f t="shared" si="22"/>
        <v>0</v>
      </c>
      <c r="J461" s="3" t="str">
        <f>IF(D461=0, "-", COUNTIFS('Base Lojas'!B:B, A461, 'Base Lojas'!G:G, "&gt;500000")/D461)</f>
        <v>-</v>
      </c>
      <c r="K461" s="4" t="s">
        <v>35</v>
      </c>
      <c r="L461" s="2">
        <v>0</v>
      </c>
      <c r="M461" s="13">
        <v>1089102.4688732009</v>
      </c>
      <c r="N461" s="2">
        <v>7056</v>
      </c>
      <c r="O461" s="5" t="str">
        <f>_xlfn.XLOOKUP(A461,Cidades!A:A,Cidades!D:D)</f>
        <v>Menor que 10k</v>
      </c>
      <c r="P461" s="5" t="str">
        <f>_xlfn.XLOOKUP(A461,'[1]1° RAIZ'!$A:$A,'[1]1° RAIZ'!$AH:$AH)</f>
        <v>Santo Ângelo</v>
      </c>
      <c r="Q461" s="5" t="str">
        <f>_xlfn.XLOOKUP(A461,'[1]1° RAIZ'!$A:$A,'[1]1° RAIZ'!$AE:$AE)</f>
        <v>Ijuí</v>
      </c>
      <c r="R461" s="2">
        <v>-3.8721377340354971E-5</v>
      </c>
      <c r="S461" s="2">
        <v>1.958179840036101E-3</v>
      </c>
      <c r="T461" s="2">
        <v>5</v>
      </c>
      <c r="U461" s="2">
        <v>0</v>
      </c>
      <c r="V461" s="2">
        <v>135774.6115886</v>
      </c>
      <c r="W461" s="2">
        <v>2.5050716710170748</v>
      </c>
      <c r="X461" s="2">
        <v>-0.28924438761402788</v>
      </c>
      <c r="Y461" s="2">
        <v>0.19317466398230629</v>
      </c>
      <c r="Z461" s="2">
        <v>1.140389045419083</v>
      </c>
      <c r="AA461" s="2">
        <v>3.4812860217549778E-2</v>
      </c>
      <c r="AB461" s="1" t="str">
        <f t="shared" si="21"/>
        <v>Mercado insuficiente</v>
      </c>
      <c r="AC461" s="74" t="str">
        <f t="shared" si="23"/>
        <v>Validar</v>
      </c>
    </row>
    <row r="462" spans="1:29" x14ac:dyDescent="0.25">
      <c r="A462" s="1">
        <v>432330</v>
      </c>
      <c r="B462" s="1" t="s">
        <v>493</v>
      </c>
      <c r="C462" s="1" t="s">
        <v>57</v>
      </c>
      <c r="D462" s="1">
        <v>0</v>
      </c>
      <c r="E462" s="1">
        <f>COUNTIFS('Contratos assinados '!F:F,'Direcional Expansão'!B462,'Contratos assinados '!J:J, "Assinado por ambos")</f>
        <v>0</v>
      </c>
      <c r="F462" s="1">
        <f>COUNTIFS('Contratos assinados '!F:F,'Direcional Expansão'!B462,'Contratos assinados '!J:J,"Aquisição")</f>
        <v>0</v>
      </c>
      <c r="G462" s="1">
        <f>COUNTIFS('Contratos assinados '!F:F,'Direcional Expansão'!B462,'Contratos assinados '!J:J,"Ampliação")</f>
        <v>0</v>
      </c>
      <c r="H462" s="1">
        <f>COUNTIFS('Contratos assinados '!F:F,'Direcional Expansão'!B462,'Contratos assinados '!J:J,"Assinado por proprietário")</f>
        <v>0</v>
      </c>
      <c r="I462" s="1">
        <f t="shared" si="22"/>
        <v>0</v>
      </c>
      <c r="J462" s="3" t="str">
        <f>IF(D462=0, "-", COUNTIFS('Base Lojas'!B:B, A462, 'Base Lojas'!G:G, "&gt;500000")/D462)</f>
        <v>-</v>
      </c>
      <c r="K462" s="4" t="s">
        <v>35</v>
      </c>
      <c r="L462" s="2">
        <v>0</v>
      </c>
      <c r="M462" s="13">
        <v>567513.17033102305</v>
      </c>
      <c r="N462" s="2">
        <v>3646</v>
      </c>
      <c r="O462" s="5" t="str">
        <f>_xlfn.XLOOKUP(A462,Cidades!A:A,Cidades!D:D)</f>
        <v>Menor que 10k</v>
      </c>
      <c r="P462" s="5" t="str">
        <f>_xlfn.XLOOKUP(A462,'[1]1° RAIZ'!$A:$A,'[1]1° RAIZ'!$AH:$AH)</f>
        <v>Bento Gonçalves</v>
      </c>
      <c r="Q462" s="5" t="str">
        <f>_xlfn.XLOOKUP(A462,'[1]1° RAIZ'!$A:$A,'[1]1° RAIZ'!$AE:$AE)</f>
        <v>Caxias do Sul</v>
      </c>
      <c r="R462" s="2">
        <v>9.9176848159805437E-5</v>
      </c>
      <c r="S462" s="2">
        <v>1.6522834031704511E-2</v>
      </c>
      <c r="T462" s="2">
        <v>2</v>
      </c>
      <c r="U462" s="2">
        <v>0</v>
      </c>
      <c r="V462" s="2">
        <v>89444.413426065599</v>
      </c>
      <c r="W462" s="2">
        <v>3.703926948694348</v>
      </c>
      <c r="X462" s="2">
        <v>-0.17132429043305369</v>
      </c>
      <c r="Y462" s="2">
        <v>0.68574893448577712</v>
      </c>
      <c r="Z462" s="2">
        <v>6.9775267413513767E-2</v>
      </c>
      <c r="AA462" s="2">
        <v>3.3708388719503761E-2</v>
      </c>
      <c r="AB462" s="1" t="str">
        <f t="shared" si="21"/>
        <v>Mercado insuficiente</v>
      </c>
      <c r="AC462" s="74" t="str">
        <f t="shared" si="23"/>
        <v>Validar</v>
      </c>
    </row>
    <row r="463" spans="1:29" x14ac:dyDescent="0.25">
      <c r="A463" s="1">
        <v>420190</v>
      </c>
      <c r="B463" s="1" t="s">
        <v>494</v>
      </c>
      <c r="C463" s="1" t="s">
        <v>33</v>
      </c>
      <c r="D463" s="1">
        <v>0</v>
      </c>
      <c r="E463" s="1">
        <f>COUNTIFS('Contratos assinados '!F:F,'Direcional Expansão'!B463,'Contratos assinados '!J:J, "Assinado por ambos")</f>
        <v>0</v>
      </c>
      <c r="F463" s="1">
        <f>COUNTIFS('Contratos assinados '!F:F,'Direcional Expansão'!B463,'Contratos assinados '!J:J,"Aquisição")</f>
        <v>0</v>
      </c>
      <c r="G463" s="1">
        <f>COUNTIFS('Contratos assinados '!F:F,'Direcional Expansão'!B463,'Contratos assinados '!J:J,"Ampliação")</f>
        <v>0</v>
      </c>
      <c r="H463" s="1">
        <f>COUNTIFS('Contratos assinados '!F:F,'Direcional Expansão'!B463,'Contratos assinados '!J:J,"Assinado por proprietário")</f>
        <v>0</v>
      </c>
      <c r="I463" s="1">
        <f t="shared" si="22"/>
        <v>0</v>
      </c>
      <c r="J463" s="3" t="str">
        <f>IF(D463=0, "-", COUNTIFS('Base Lojas'!B:B, A463, 'Base Lojas'!G:G, "&gt;500000")/D463)</f>
        <v>-</v>
      </c>
      <c r="K463" s="4" t="s">
        <v>35</v>
      </c>
      <c r="L463" s="2">
        <v>0</v>
      </c>
      <c r="M463" s="13">
        <v>1170850.513908677</v>
      </c>
      <c r="N463" s="2">
        <v>6780</v>
      </c>
      <c r="O463" s="5" t="str">
        <f>_xlfn.XLOOKUP(A463,Cidades!A:A,Cidades!D:D)</f>
        <v>Menor que 10k</v>
      </c>
      <c r="P463" s="5" t="str">
        <f>_xlfn.XLOOKUP(A463,'[1]1° RAIZ'!$A:$A,'[1]1° RAIZ'!$AH:$AH)</f>
        <v>Rio do Sul</v>
      </c>
      <c r="Q463" s="5" t="str">
        <f>_xlfn.XLOOKUP(A463,'[1]1° RAIZ'!$A:$A,'[1]1° RAIZ'!$AE:$AE)</f>
        <v>Blumenau</v>
      </c>
      <c r="R463" s="2">
        <v>1.548941950202276E-4</v>
      </c>
      <c r="S463" s="2">
        <v>1.844343549572702E-2</v>
      </c>
      <c r="T463" s="2">
        <v>3</v>
      </c>
      <c r="U463" s="2">
        <v>0</v>
      </c>
      <c r="V463" s="2">
        <v>63303.430114143499</v>
      </c>
      <c r="W463" s="2">
        <v>4.2653325381459553</v>
      </c>
      <c r="X463" s="2">
        <v>-7.3869023823935467E-2</v>
      </c>
      <c r="Y463" s="2">
        <v>0.80026613134046964</v>
      </c>
      <c r="Z463" s="2">
        <v>-0.44791401398880748</v>
      </c>
      <c r="AA463" s="2">
        <v>3.2594916154338287E-2</v>
      </c>
      <c r="AB463" s="1" t="str">
        <f t="shared" si="21"/>
        <v>Mercado insuficiente</v>
      </c>
      <c r="AC463" s="74" t="str">
        <f t="shared" si="23"/>
        <v>Validar</v>
      </c>
    </row>
    <row r="464" spans="1:29" x14ac:dyDescent="0.25">
      <c r="A464" s="1">
        <v>430420</v>
      </c>
      <c r="B464" s="1" t="s">
        <v>495</v>
      </c>
      <c r="C464" s="1" t="s">
        <v>57</v>
      </c>
      <c r="D464" s="1">
        <v>3</v>
      </c>
      <c r="E464" s="1">
        <f>COUNTIFS('Contratos assinados '!F:F,'Direcional Expansão'!B464,'Contratos assinados '!J:J, "Assinado por ambos")</f>
        <v>0</v>
      </c>
      <c r="F464" s="1">
        <f>COUNTIFS('Contratos assinados '!F:F,'Direcional Expansão'!B464,'Contratos assinados '!J:J,"Aquisição")</f>
        <v>0</v>
      </c>
      <c r="G464" s="1">
        <f>COUNTIFS('Contratos assinados '!F:F,'Direcional Expansão'!B464,'Contratos assinados '!J:J,"Ampliação")</f>
        <v>0</v>
      </c>
      <c r="H464" s="1">
        <f>COUNTIFS('Contratos assinados '!F:F,'Direcional Expansão'!B464,'Contratos assinados '!J:J,"Assinado por proprietário")</f>
        <v>0</v>
      </c>
      <c r="I464" s="1">
        <f t="shared" si="22"/>
        <v>0</v>
      </c>
      <c r="J464" s="3">
        <f>IF(D464=0, "-", COUNTIFS('Base Lojas'!B:B, A464, 'Base Lojas'!G:G, "&gt;500000")/D464)</f>
        <v>0.33333333333333331</v>
      </c>
      <c r="K464" s="4">
        <v>552666.69333333336</v>
      </c>
      <c r="L464" s="2">
        <v>0.34838725784381208</v>
      </c>
      <c r="M464" s="13">
        <v>4759072.1034444654</v>
      </c>
      <c r="N464" s="2">
        <v>28906</v>
      </c>
      <c r="O464" s="5" t="str">
        <f>_xlfn.XLOOKUP(A464,Cidades!A:A,Cidades!D:D)</f>
        <v>Entre 20k e 30k</v>
      </c>
      <c r="P464" s="5" t="str">
        <f>_xlfn.XLOOKUP(A464,'[1]1° RAIZ'!$A:$A,'[1]1° RAIZ'!$AH:$AH)</f>
        <v>Santa Cruz do Sul</v>
      </c>
      <c r="Q464" s="5" t="str">
        <f>_xlfn.XLOOKUP(A464,'[1]1° RAIZ'!$A:$A,'[1]1° RAIZ'!$AE:$AE)</f>
        <v>Santa Cruz do Sul - Lajeado</v>
      </c>
      <c r="R464" s="2">
        <v>-3.3020531470565608E-5</v>
      </c>
      <c r="S464" s="2">
        <v>3.3409248061833097E-5</v>
      </c>
      <c r="T464" s="2">
        <v>9</v>
      </c>
      <c r="U464" s="2">
        <v>0</v>
      </c>
      <c r="V464" s="2">
        <v>40544.069812428701</v>
      </c>
      <c r="W464" s="2">
        <v>2.7909785913144129</v>
      </c>
      <c r="X464" s="2">
        <v>-6.640647602296415E-2</v>
      </c>
      <c r="Y464" s="2">
        <v>-0.21980724374568589</v>
      </c>
      <c r="Z464" s="2">
        <v>0.80410815027964766</v>
      </c>
      <c r="AA464" s="2">
        <v>3.1879736571066478E-2</v>
      </c>
      <c r="AB464" s="1" t="str">
        <f t="shared" si="21"/>
        <v>Limite de expansão</v>
      </c>
      <c r="AC464" s="74" t="str">
        <f t="shared" si="23"/>
        <v>Validar</v>
      </c>
    </row>
    <row r="465" spans="1:29" x14ac:dyDescent="0.25">
      <c r="A465" s="1">
        <v>431805</v>
      </c>
      <c r="B465" s="1" t="s">
        <v>496</v>
      </c>
      <c r="C465" s="1" t="s">
        <v>57</v>
      </c>
      <c r="D465" s="1">
        <v>0</v>
      </c>
      <c r="E465" s="1">
        <f>COUNTIFS('Contratos assinados '!F:F,'Direcional Expansão'!B465,'Contratos assinados '!J:J, "Assinado por ambos")</f>
        <v>0</v>
      </c>
      <c r="F465" s="1">
        <f>COUNTIFS('Contratos assinados '!F:F,'Direcional Expansão'!B465,'Contratos assinados '!J:J,"Aquisição")</f>
        <v>0</v>
      </c>
      <c r="G465" s="1">
        <f>COUNTIFS('Contratos assinados '!F:F,'Direcional Expansão'!B465,'Contratos assinados '!J:J,"Ampliação")</f>
        <v>0</v>
      </c>
      <c r="H465" s="1">
        <f>COUNTIFS('Contratos assinados '!F:F,'Direcional Expansão'!B465,'Contratos assinados '!J:J,"Assinado por proprietário")</f>
        <v>0</v>
      </c>
      <c r="I465" s="1">
        <f t="shared" si="22"/>
        <v>0</v>
      </c>
      <c r="J465" s="3" t="str">
        <f>IF(D465=0, "-", COUNTIFS('Base Lojas'!B:B, A465, 'Base Lojas'!G:G, "&gt;500000")/D465)</f>
        <v>-</v>
      </c>
      <c r="K465" s="4" t="s">
        <v>35</v>
      </c>
      <c r="L465" s="2">
        <v>0</v>
      </c>
      <c r="M465" s="13">
        <v>538806.37739815819</v>
      </c>
      <c r="N465" s="2">
        <v>2754</v>
      </c>
      <c r="O465" s="5" t="str">
        <f>_xlfn.XLOOKUP(A465,Cidades!A:A,Cidades!D:D)</f>
        <v>Menor que 10k</v>
      </c>
      <c r="P465" s="5" t="str">
        <f>_xlfn.XLOOKUP(A465,'[1]1° RAIZ'!$A:$A,'[1]1° RAIZ'!$AH:$AH)</f>
        <v>Marau</v>
      </c>
      <c r="Q465" s="5" t="str">
        <f>_xlfn.XLOOKUP(A465,'[1]1° RAIZ'!$A:$A,'[1]1° RAIZ'!$AE:$AE)</f>
        <v>Passo Fundo</v>
      </c>
      <c r="R465" s="2">
        <v>-4.6493046959427127E-5</v>
      </c>
      <c r="S465" s="2">
        <v>1.6732097479441601E-3</v>
      </c>
      <c r="T465" s="2">
        <v>1</v>
      </c>
      <c r="U465" s="2">
        <v>0</v>
      </c>
      <c r="V465" s="2">
        <v>49489.942579598101</v>
      </c>
      <c r="W465" s="2">
        <v>4.9431162174966863</v>
      </c>
      <c r="X465" s="2">
        <v>-6.0296486067430821E-2</v>
      </c>
      <c r="Y465" s="2">
        <v>0.56412465923713617</v>
      </c>
      <c r="Z465" s="2">
        <v>-0.20942300409433001</v>
      </c>
      <c r="AA465" s="2">
        <v>3.1612136657856622E-2</v>
      </c>
      <c r="AB465" s="1" t="str">
        <f t="shared" si="21"/>
        <v>Mercado insuficiente</v>
      </c>
      <c r="AC465" s="74" t="str">
        <f t="shared" si="23"/>
        <v>Validar</v>
      </c>
    </row>
    <row r="466" spans="1:29" x14ac:dyDescent="0.25">
      <c r="A466" s="1">
        <v>430165</v>
      </c>
      <c r="B466" s="1" t="s">
        <v>497</v>
      </c>
      <c r="C466" s="1" t="s">
        <v>57</v>
      </c>
      <c r="D466" s="1">
        <v>0</v>
      </c>
      <c r="E466" s="1">
        <f>COUNTIFS('Contratos assinados '!F:F,'Direcional Expansão'!B466,'Contratos assinados '!J:J, "Assinado por ambos")</f>
        <v>0</v>
      </c>
      <c r="F466" s="1">
        <f>COUNTIFS('Contratos assinados '!F:F,'Direcional Expansão'!B466,'Contratos assinados '!J:J,"Aquisição")</f>
        <v>0</v>
      </c>
      <c r="G466" s="1">
        <f>COUNTIFS('Contratos assinados '!F:F,'Direcional Expansão'!B466,'Contratos assinados '!J:J,"Ampliação")</f>
        <v>0</v>
      </c>
      <c r="H466" s="1">
        <f>COUNTIFS('Contratos assinados '!F:F,'Direcional Expansão'!B466,'Contratos assinados '!J:J,"Assinado por proprietário")</f>
        <v>0</v>
      </c>
      <c r="I466" s="1">
        <f t="shared" si="22"/>
        <v>0</v>
      </c>
      <c r="J466" s="3" t="str">
        <f>IF(D466=0, "-", COUNTIFS('Base Lojas'!B:B, A466, 'Base Lojas'!G:G, "&gt;500000")/D466)</f>
        <v>-</v>
      </c>
      <c r="K466" s="4" t="s">
        <v>35</v>
      </c>
      <c r="L466" s="2">
        <v>0</v>
      </c>
      <c r="M466" s="13">
        <v>1242923.981313329</v>
      </c>
      <c r="N466" s="2">
        <v>6461</v>
      </c>
      <c r="O466" s="5" t="str">
        <f>_xlfn.XLOOKUP(A466,Cidades!A:A,Cidades!D:D)</f>
        <v>Menor que 10k</v>
      </c>
      <c r="P466" s="5" t="str">
        <f>_xlfn.XLOOKUP(A466,'[1]1° RAIZ'!$A:$A,'[1]1° RAIZ'!$AH:$AH)</f>
        <v>Bento Gonçalves</v>
      </c>
      <c r="Q466" s="5" t="str">
        <f>_xlfn.XLOOKUP(A466,'[1]1° RAIZ'!$A:$A,'[1]1° RAIZ'!$AE:$AE)</f>
        <v>Caxias do Sul</v>
      </c>
      <c r="R466" s="2">
        <v>9.1164208708258693E-5</v>
      </c>
      <c r="S466" s="2">
        <v>1.7459393629266629E-2</v>
      </c>
      <c r="T466" s="2">
        <v>1</v>
      </c>
      <c r="U466" s="2">
        <v>0</v>
      </c>
      <c r="V466" s="2">
        <v>53860.283241315497</v>
      </c>
      <c r="W466" s="2">
        <v>4.5957997044641958</v>
      </c>
      <c r="X466" s="2">
        <v>-5.8427488176652068E-2</v>
      </c>
      <c r="Y466" s="2">
        <v>0.77504063401660506</v>
      </c>
      <c r="Z466" s="2">
        <v>-0.48504235510462851</v>
      </c>
      <c r="AA466" s="2">
        <v>3.130151520064417E-2</v>
      </c>
      <c r="AB466" s="1" t="str">
        <f t="shared" si="21"/>
        <v>Mercado insuficiente</v>
      </c>
      <c r="AC466" s="74" t="str">
        <f t="shared" si="23"/>
        <v>Validar</v>
      </c>
    </row>
    <row r="467" spans="1:29" x14ac:dyDescent="0.25">
      <c r="A467" s="1">
        <v>430380</v>
      </c>
      <c r="B467" s="1" t="s">
        <v>498</v>
      </c>
      <c r="C467" s="1" t="s">
        <v>57</v>
      </c>
      <c r="D467" s="1">
        <v>0</v>
      </c>
      <c r="E467" s="1">
        <f>COUNTIFS('Contratos assinados '!F:F,'Direcional Expansão'!B467,'Contratos assinados '!J:J, "Assinado por ambos")</f>
        <v>0</v>
      </c>
      <c r="F467" s="1">
        <f>COUNTIFS('Contratos assinados '!F:F,'Direcional Expansão'!B467,'Contratos assinados '!J:J,"Aquisição")</f>
        <v>0</v>
      </c>
      <c r="G467" s="1">
        <f>COUNTIFS('Contratos assinados '!F:F,'Direcional Expansão'!B467,'Contratos assinados '!J:J,"Ampliação")</f>
        <v>0</v>
      </c>
      <c r="H467" s="1">
        <f>COUNTIFS('Contratos assinados '!F:F,'Direcional Expansão'!B467,'Contratos assinados '!J:J,"Assinado por proprietário")</f>
        <v>0</v>
      </c>
      <c r="I467" s="1">
        <f t="shared" si="22"/>
        <v>0</v>
      </c>
      <c r="J467" s="3" t="str">
        <f>IF(D467=0, "-", COUNTIFS('Base Lojas'!B:B, A467, 'Base Lojas'!G:G, "&gt;500000")/D467)</f>
        <v>-</v>
      </c>
      <c r="K467" s="4" t="s">
        <v>35</v>
      </c>
      <c r="L467" s="2">
        <v>0</v>
      </c>
      <c r="M467" s="13">
        <v>985222.99303159828</v>
      </c>
      <c r="N467" s="2">
        <v>5284</v>
      </c>
      <c r="O467" s="5" t="str">
        <f>_xlfn.XLOOKUP(A467,Cidades!A:A,Cidades!D:D)</f>
        <v>Menor que 10k</v>
      </c>
      <c r="P467" s="5" t="str">
        <f>_xlfn.XLOOKUP(A467,'[1]1° RAIZ'!$A:$A,'[1]1° RAIZ'!$AH:$AH)</f>
        <v>Erechim</v>
      </c>
      <c r="Q467" s="5" t="str">
        <f>_xlfn.XLOOKUP(A467,'[1]1° RAIZ'!$A:$A,'[1]1° RAIZ'!$AE:$AE)</f>
        <v>Passo Fundo</v>
      </c>
      <c r="R467" s="2">
        <v>-3.2025325967666161E-5</v>
      </c>
      <c r="S467" s="2">
        <v>2.2701236518156702E-3</v>
      </c>
      <c r="T467" s="2">
        <v>1</v>
      </c>
      <c r="U467" s="2">
        <v>0</v>
      </c>
      <c r="V467" s="2">
        <v>83406.674865118795</v>
      </c>
      <c r="W467" s="2">
        <v>3.9680500049884979</v>
      </c>
      <c r="X467" s="2">
        <v>-0.15735362299554459</v>
      </c>
      <c r="Y467" s="2">
        <v>0.43311748617813067</v>
      </c>
      <c r="Z467" s="2">
        <v>0.29937330665980272</v>
      </c>
      <c r="AA467" s="2">
        <v>2.9506358104744949E-2</v>
      </c>
      <c r="AB467" s="1" t="str">
        <f t="shared" si="21"/>
        <v>Mercado insuficiente</v>
      </c>
      <c r="AC467" s="74" t="str">
        <f t="shared" si="23"/>
        <v>Validar</v>
      </c>
    </row>
    <row r="468" spans="1:29" x14ac:dyDescent="0.25">
      <c r="A468" s="1">
        <v>431517</v>
      </c>
      <c r="B468" s="1" t="s">
        <v>499</v>
      </c>
      <c r="C468" s="1" t="s">
        <v>57</v>
      </c>
      <c r="D468" s="1">
        <v>0</v>
      </c>
      <c r="E468" s="1">
        <f>COUNTIFS('Contratos assinados '!F:F,'Direcional Expansão'!B468,'Contratos assinados '!J:J, "Assinado por ambos")</f>
        <v>0</v>
      </c>
      <c r="F468" s="1">
        <f>COUNTIFS('Contratos assinados '!F:F,'Direcional Expansão'!B468,'Contratos assinados '!J:J,"Aquisição")</f>
        <v>0</v>
      </c>
      <c r="G468" s="1">
        <f>COUNTIFS('Contratos assinados '!F:F,'Direcional Expansão'!B468,'Contratos assinados '!J:J,"Ampliação")</f>
        <v>0</v>
      </c>
      <c r="H468" s="1">
        <f>COUNTIFS('Contratos assinados '!F:F,'Direcional Expansão'!B468,'Contratos assinados '!J:J,"Assinado por proprietário")</f>
        <v>0</v>
      </c>
      <c r="I468" s="1">
        <f t="shared" si="22"/>
        <v>0</v>
      </c>
      <c r="J468" s="3" t="str">
        <f>IF(D468=0, "-", COUNTIFS('Base Lojas'!B:B, A468, 'Base Lojas'!G:G, "&gt;500000")/D468)</f>
        <v>-</v>
      </c>
      <c r="K468" s="4" t="s">
        <v>35</v>
      </c>
      <c r="L468" s="2">
        <v>0</v>
      </c>
      <c r="M468" s="13">
        <v>382171.36339756451</v>
      </c>
      <c r="N468" s="2">
        <v>2025</v>
      </c>
      <c r="O468" s="5" t="str">
        <f>_xlfn.XLOOKUP(A468,Cidades!A:A,Cidades!D:D)</f>
        <v>Menor que 10k</v>
      </c>
      <c r="P468" s="5" t="str">
        <f>_xlfn.XLOOKUP(A468,'[1]1° RAIZ'!$A:$A,'[1]1° RAIZ'!$AH:$AH)</f>
        <v>Nova Prata - Guaporé</v>
      </c>
      <c r="Q468" s="5" t="str">
        <f>_xlfn.XLOOKUP(A468,'[1]1° RAIZ'!$A:$A,'[1]1° RAIZ'!$AE:$AE)</f>
        <v>Caxias do Sul</v>
      </c>
      <c r="R468" s="2">
        <v>9.5603517198816773E-6</v>
      </c>
      <c r="S468" s="2">
        <v>7.7822036191041999E-3</v>
      </c>
      <c r="T468" s="2">
        <v>1</v>
      </c>
      <c r="U468" s="2">
        <v>0</v>
      </c>
      <c r="V468" s="2">
        <v>50695.974408400099</v>
      </c>
      <c r="W468" s="2">
        <v>4.8446657414406058</v>
      </c>
      <c r="X468" s="2">
        <v>-6.8003135073663734E-2</v>
      </c>
      <c r="Y468" s="2">
        <v>0.6668725753749507</v>
      </c>
      <c r="Z468" s="2">
        <v>-0.32954226078013232</v>
      </c>
      <c r="AA468" s="2">
        <v>2.9406250156136321E-2</v>
      </c>
      <c r="AB468" s="1" t="str">
        <f t="shared" si="21"/>
        <v>Mercado insuficiente</v>
      </c>
      <c r="AC468" s="74" t="str">
        <f t="shared" si="23"/>
        <v>Validar</v>
      </c>
    </row>
    <row r="469" spans="1:29" x14ac:dyDescent="0.25">
      <c r="A469" s="1">
        <v>431450</v>
      </c>
      <c r="B469" s="1" t="s">
        <v>500</v>
      </c>
      <c r="C469" s="1" t="s">
        <v>57</v>
      </c>
      <c r="D469" s="1">
        <v>1</v>
      </c>
      <c r="E469" s="1">
        <f>COUNTIFS('Contratos assinados '!F:F,'Direcional Expansão'!B469,'Contratos assinados '!J:J, "Assinado por ambos")</f>
        <v>0</v>
      </c>
      <c r="F469" s="1">
        <f>COUNTIFS('Contratos assinados '!F:F,'Direcional Expansão'!B469,'Contratos assinados '!J:J,"Aquisição")</f>
        <v>0</v>
      </c>
      <c r="G469" s="1">
        <f>COUNTIFS('Contratos assinados '!F:F,'Direcional Expansão'!B469,'Contratos assinados '!J:J,"Ampliação")</f>
        <v>1</v>
      </c>
      <c r="H469" s="1">
        <f>COUNTIFS('Contratos assinados '!F:F,'Direcional Expansão'!B469,'Contratos assinados '!J:J,"Assinado por proprietário")</f>
        <v>0</v>
      </c>
      <c r="I469" s="1">
        <f t="shared" si="22"/>
        <v>1</v>
      </c>
      <c r="J469" s="3">
        <f>IF(D469=0, "-", COUNTIFS('Base Lojas'!B:B, A469, 'Base Lojas'!G:G, "&gt;500000")/D469)</f>
        <v>1</v>
      </c>
      <c r="K469" s="4">
        <v>1021561.51</v>
      </c>
      <c r="L469" s="2">
        <v>0.52372520286529112</v>
      </c>
      <c r="M469" s="13">
        <v>1950567.787097232</v>
      </c>
      <c r="N469" s="2">
        <v>11214</v>
      </c>
      <c r="O469" s="5" t="str">
        <f>_xlfn.XLOOKUP(A469,Cidades!A:A,Cidades!D:D)</f>
        <v>Entre 10k e 20k</v>
      </c>
      <c r="P469" s="5" t="str">
        <f>_xlfn.XLOOKUP(A469,'[1]1° RAIZ'!$A:$A,'[1]1° RAIZ'!$AH:$AH)</f>
        <v>Bagé</v>
      </c>
      <c r="Q469" s="5" t="str">
        <f>_xlfn.XLOOKUP(A469,'[1]1° RAIZ'!$A:$A,'[1]1° RAIZ'!$AE:$AE)</f>
        <v>Pelotas</v>
      </c>
      <c r="R469" s="2">
        <v>-1.004657962507793E-4</v>
      </c>
      <c r="S469" s="2">
        <v>-3.6693990545469961E-3</v>
      </c>
      <c r="T469" s="2">
        <v>2</v>
      </c>
      <c r="U469" s="2">
        <v>0</v>
      </c>
      <c r="V469" s="2">
        <v>39289.990885682098</v>
      </c>
      <c r="W469" s="2">
        <v>2.453710541136529</v>
      </c>
      <c r="X469" s="2">
        <v>-0.24165833680097429</v>
      </c>
      <c r="Y469" s="2">
        <v>-0.26833030048557299</v>
      </c>
      <c r="Z469" s="2">
        <v>1.4973020863383699</v>
      </c>
      <c r="AA469" s="2">
        <v>2.9396579731992639E-2</v>
      </c>
      <c r="AB469" s="1" t="str">
        <f t="shared" si="21"/>
        <v>Mercado insuficiente</v>
      </c>
      <c r="AC469" s="74" t="str">
        <f t="shared" si="23"/>
        <v>Validar</v>
      </c>
    </row>
    <row r="470" spans="1:29" x14ac:dyDescent="0.25">
      <c r="A470" s="1">
        <v>431113</v>
      </c>
      <c r="B470" s="1" t="s">
        <v>501</v>
      </c>
      <c r="C470" s="1" t="s">
        <v>57</v>
      </c>
      <c r="D470" s="1">
        <v>0</v>
      </c>
      <c r="E470" s="1">
        <f>COUNTIFS('Contratos assinados '!F:F,'Direcional Expansão'!B470,'Contratos assinados '!J:J, "Assinado por ambos")</f>
        <v>0</v>
      </c>
      <c r="F470" s="1">
        <f>COUNTIFS('Contratos assinados '!F:F,'Direcional Expansão'!B470,'Contratos assinados '!J:J,"Aquisição")</f>
        <v>0</v>
      </c>
      <c r="G470" s="1">
        <f>COUNTIFS('Contratos assinados '!F:F,'Direcional Expansão'!B470,'Contratos assinados '!J:J,"Ampliação")</f>
        <v>0</v>
      </c>
      <c r="H470" s="1">
        <f>COUNTIFS('Contratos assinados '!F:F,'Direcional Expansão'!B470,'Contratos assinados '!J:J,"Assinado por proprietário")</f>
        <v>0</v>
      </c>
      <c r="I470" s="1">
        <f t="shared" si="22"/>
        <v>0</v>
      </c>
      <c r="J470" s="3" t="str">
        <f>IF(D470=0, "-", COUNTIFS('Base Lojas'!B:B, A470, 'Base Lojas'!G:G, "&gt;500000")/D470)</f>
        <v>-</v>
      </c>
      <c r="K470" s="4" t="s">
        <v>35</v>
      </c>
      <c r="L470" s="2">
        <v>0</v>
      </c>
      <c r="M470" s="13">
        <v>522606.72837103892</v>
      </c>
      <c r="N470" s="2">
        <v>3349</v>
      </c>
      <c r="O470" s="5" t="str">
        <f>_xlfn.XLOOKUP(A470,Cidades!A:A,Cidades!D:D)</f>
        <v>Menor que 10k</v>
      </c>
      <c r="P470" s="5" t="str">
        <f>_xlfn.XLOOKUP(A470,'[1]1° RAIZ'!$A:$A,'[1]1° RAIZ'!$AH:$AH)</f>
        <v>Santa Maria</v>
      </c>
      <c r="Q470" s="5" t="str">
        <f>_xlfn.XLOOKUP(A470,'[1]1° RAIZ'!$A:$A,'[1]1° RAIZ'!$AE:$AE)</f>
        <v>Santa Maria</v>
      </c>
      <c r="R470" s="2">
        <v>-5.0107412446909193E-5</v>
      </c>
      <c r="S470" s="2">
        <v>1.038900011306465E-3</v>
      </c>
      <c r="T470" s="2">
        <v>1</v>
      </c>
      <c r="U470" s="2">
        <v>0</v>
      </c>
      <c r="V470" s="2">
        <v>154679.26048686</v>
      </c>
      <c r="W470" s="2">
        <v>2.1265489942376421</v>
      </c>
      <c r="X470" s="2">
        <v>-0.3852406558728067</v>
      </c>
      <c r="Y470" s="2">
        <v>0.18040411874100989</v>
      </c>
      <c r="Z470" s="2">
        <v>1.4636054435397281</v>
      </c>
      <c r="AA470" s="2">
        <v>2.8991319654959519E-2</v>
      </c>
      <c r="AB470" s="1" t="str">
        <f t="shared" si="21"/>
        <v>Mercado insuficiente</v>
      </c>
      <c r="AC470" s="74" t="str">
        <f t="shared" si="23"/>
        <v>Validar</v>
      </c>
    </row>
    <row r="471" spans="1:29" x14ac:dyDescent="0.25">
      <c r="A471" s="1">
        <v>421150</v>
      </c>
      <c r="B471" s="1" t="s">
        <v>502</v>
      </c>
      <c r="C471" s="1" t="s">
        <v>33</v>
      </c>
      <c r="D471" s="1">
        <v>0</v>
      </c>
      <c r="E471" s="1">
        <f>COUNTIFS('Contratos assinados '!F:F,'Direcional Expansão'!B471,'Contratos assinados '!J:J, "Assinado por ambos")</f>
        <v>0</v>
      </c>
      <c r="F471" s="1">
        <f>COUNTIFS('Contratos assinados '!F:F,'Direcional Expansão'!B471,'Contratos assinados '!J:J,"Aquisição")</f>
        <v>0</v>
      </c>
      <c r="G471" s="1">
        <f>COUNTIFS('Contratos assinados '!F:F,'Direcional Expansão'!B471,'Contratos assinados '!J:J,"Ampliação")</f>
        <v>0</v>
      </c>
      <c r="H471" s="1">
        <f>COUNTIFS('Contratos assinados '!F:F,'Direcional Expansão'!B471,'Contratos assinados '!J:J,"Assinado por proprietário")</f>
        <v>0</v>
      </c>
      <c r="I471" s="1">
        <f t="shared" si="22"/>
        <v>0</v>
      </c>
      <c r="J471" s="3" t="str">
        <f>IF(D471=0, "-", COUNTIFS('Base Lojas'!B:B, A471, 'Base Lojas'!G:G, "&gt;500000")/D471)</f>
        <v>-</v>
      </c>
      <c r="K471" s="4" t="s">
        <v>35</v>
      </c>
      <c r="L471" s="2">
        <v>0</v>
      </c>
      <c r="M471" s="13">
        <v>2613560.8462712341</v>
      </c>
      <c r="N471" s="2">
        <v>13727</v>
      </c>
      <c r="O471" s="5" t="str">
        <f>_xlfn.XLOOKUP(A471,Cidades!A:A,Cidades!D:D)</f>
        <v>Entre 10k e 20k</v>
      </c>
      <c r="P471" s="5" t="str">
        <f>_xlfn.XLOOKUP(A471,'[1]1° RAIZ'!$A:$A,'[1]1° RAIZ'!$AH:$AH)</f>
        <v>Brusque</v>
      </c>
      <c r="Q471" s="5" t="str">
        <f>_xlfn.XLOOKUP(A471,'[1]1° RAIZ'!$A:$A,'[1]1° RAIZ'!$AE:$AE)</f>
        <v>Blumenau</v>
      </c>
      <c r="R471" s="2">
        <v>9.2464512815968456E-5</v>
      </c>
      <c r="S471" s="2">
        <v>1.352590288156086E-2</v>
      </c>
      <c r="T471" s="2">
        <v>9</v>
      </c>
      <c r="U471" s="2">
        <v>0</v>
      </c>
      <c r="V471" s="2">
        <v>54129.902199038399</v>
      </c>
      <c r="W471" s="2">
        <v>4.2536415028259817</v>
      </c>
      <c r="X471" s="2">
        <v>3.7587180841201829E-3</v>
      </c>
      <c r="Y471" s="2">
        <v>0.54015404803438005</v>
      </c>
      <c r="Z471" s="2">
        <v>-0.45090715118346109</v>
      </c>
      <c r="AA471" s="2">
        <v>2.7872970035966321E-2</v>
      </c>
      <c r="AB471" s="1" t="str">
        <f t="shared" si="21"/>
        <v>Limite de expansão</v>
      </c>
      <c r="AC471" s="74" t="str">
        <f t="shared" si="23"/>
        <v>Validar</v>
      </c>
    </row>
    <row r="472" spans="1:29" x14ac:dyDescent="0.25">
      <c r="A472" s="1">
        <v>412065</v>
      </c>
      <c r="B472" s="1" t="s">
        <v>503</v>
      </c>
      <c r="C472" s="1" t="s">
        <v>31</v>
      </c>
      <c r="D472" s="1">
        <v>0</v>
      </c>
      <c r="E472" s="1">
        <f>COUNTIFS('Contratos assinados '!F:F,'Direcional Expansão'!B472,'Contratos assinados '!J:J, "Assinado por ambos")</f>
        <v>0</v>
      </c>
      <c r="F472" s="1">
        <f>COUNTIFS('Contratos assinados '!F:F,'Direcional Expansão'!B472,'Contratos assinados '!J:J,"Aquisição")</f>
        <v>0</v>
      </c>
      <c r="G472" s="1">
        <f>COUNTIFS('Contratos assinados '!F:F,'Direcional Expansão'!B472,'Contratos assinados '!J:J,"Ampliação")</f>
        <v>0</v>
      </c>
      <c r="H472" s="1">
        <f>COUNTIFS('Contratos assinados '!F:F,'Direcional Expansão'!B472,'Contratos assinados '!J:J,"Assinado por proprietário")</f>
        <v>0</v>
      </c>
      <c r="I472" s="1">
        <f t="shared" si="22"/>
        <v>0</v>
      </c>
      <c r="J472" s="3" t="str">
        <f>IF(D472=0, "-", COUNTIFS('Base Lojas'!B:B, A472, 'Base Lojas'!G:G, "&gt;500000")/D472)</f>
        <v>-</v>
      </c>
      <c r="K472" s="4" t="s">
        <v>35</v>
      </c>
      <c r="L472" s="2">
        <v>0</v>
      </c>
      <c r="M472" s="13">
        <v>530289.80402594549</v>
      </c>
      <c r="N472" s="2">
        <v>4201</v>
      </c>
      <c r="O472" s="5" t="str">
        <f>_xlfn.XLOOKUP(A472,Cidades!A:A,Cidades!D:D)</f>
        <v>Menor que 10k</v>
      </c>
      <c r="P472" s="5" t="str">
        <f>_xlfn.XLOOKUP(A472,'[1]1° RAIZ'!$A:$A,'[1]1° RAIZ'!$AH:$AH)</f>
        <v>Campo Mourão</v>
      </c>
      <c r="Q472" s="5" t="str">
        <f>_xlfn.XLOOKUP(A472,'[1]1° RAIZ'!$A:$A,'[1]1° RAIZ'!$AE:$AE)</f>
        <v>Maringá</v>
      </c>
      <c r="R472" s="2">
        <v>-1.108369217346972E-4</v>
      </c>
      <c r="S472" s="2">
        <v>-3.6278724382426959E-3</v>
      </c>
      <c r="T472" s="2">
        <v>1</v>
      </c>
      <c r="U472" s="2">
        <v>0</v>
      </c>
      <c r="V472" s="2">
        <v>99333.360132778398</v>
      </c>
      <c r="W472" s="2">
        <v>3.615456384429466</v>
      </c>
      <c r="X472" s="2">
        <v>-0.21910650451377089</v>
      </c>
      <c r="Y472" s="2">
        <v>0.24671020292385801</v>
      </c>
      <c r="Z472" s="2">
        <v>0.72401329096076772</v>
      </c>
      <c r="AA472" s="2">
        <v>2.485412093235732E-2</v>
      </c>
      <c r="AB472" s="1" t="str">
        <f t="shared" si="21"/>
        <v>Mercado insuficiente</v>
      </c>
      <c r="AC472" s="74" t="str">
        <f t="shared" si="23"/>
        <v>Validar</v>
      </c>
    </row>
    <row r="473" spans="1:29" x14ac:dyDescent="0.25">
      <c r="A473" s="1">
        <v>432140</v>
      </c>
      <c r="B473" s="1" t="s">
        <v>504</v>
      </c>
      <c r="C473" s="1" t="s">
        <v>57</v>
      </c>
      <c r="D473" s="1">
        <v>1</v>
      </c>
      <c r="E473" s="1">
        <f>COUNTIFS('Contratos assinados '!F:F,'Direcional Expansão'!B473,'Contratos assinados '!J:J, "Assinado por ambos")</f>
        <v>0</v>
      </c>
      <c r="F473" s="1">
        <f>COUNTIFS('Contratos assinados '!F:F,'Direcional Expansão'!B473,'Contratos assinados '!J:J,"Aquisição")</f>
        <v>0</v>
      </c>
      <c r="G473" s="1">
        <f>COUNTIFS('Contratos assinados '!F:F,'Direcional Expansão'!B473,'Contratos assinados '!J:J,"Ampliação")</f>
        <v>0</v>
      </c>
      <c r="H473" s="1">
        <f>COUNTIFS('Contratos assinados '!F:F,'Direcional Expansão'!B473,'Contratos assinados '!J:J,"Assinado por proprietário")</f>
        <v>0</v>
      </c>
      <c r="I473" s="1">
        <f t="shared" si="22"/>
        <v>0</v>
      </c>
      <c r="J473" s="3">
        <f>IF(D473=0, "-", COUNTIFS('Base Lojas'!B:B, A473, 'Base Lojas'!G:G, "&gt;500000")/D473)</f>
        <v>1</v>
      </c>
      <c r="K473" s="4">
        <v>559517.28</v>
      </c>
      <c r="L473" s="2">
        <v>0.24173061592528269</v>
      </c>
      <c r="M473" s="13">
        <v>2314631.4249782199</v>
      </c>
      <c r="N473" s="2">
        <v>14497</v>
      </c>
      <c r="O473" s="5" t="str">
        <f>_xlfn.XLOOKUP(A473,Cidades!A:A,Cidades!D:D)</f>
        <v>Entre 10k e 20k</v>
      </c>
      <c r="P473" s="5" t="str">
        <f>_xlfn.XLOOKUP(A473,'[1]1° RAIZ'!$A:$A,'[1]1° RAIZ'!$AH:$AH)</f>
        <v>Três Passos</v>
      </c>
      <c r="Q473" s="5" t="str">
        <f>_xlfn.XLOOKUP(A473,'[1]1° RAIZ'!$A:$A,'[1]1° RAIZ'!$AE:$AE)</f>
        <v>Ijuí</v>
      </c>
      <c r="R473" s="2">
        <v>4.2689860296813989E-5</v>
      </c>
      <c r="S473" s="2">
        <v>1.052828991130106E-2</v>
      </c>
      <c r="T473" s="2">
        <v>9</v>
      </c>
      <c r="U473" s="2">
        <v>0</v>
      </c>
      <c r="V473" s="2">
        <v>43983.836997893399</v>
      </c>
      <c r="W473" s="2">
        <v>3.3263651963948808</v>
      </c>
      <c r="X473" s="2">
        <v>-8.4253341819187477E-2</v>
      </c>
      <c r="Y473" s="2">
        <v>0.1800947023744072</v>
      </c>
      <c r="Z473" s="2">
        <v>0.29338172798514423</v>
      </c>
      <c r="AA473" s="2">
        <v>2.3534373558100011E-2</v>
      </c>
      <c r="AB473" s="1" t="str">
        <f t="shared" si="21"/>
        <v>Limite de expansão</v>
      </c>
      <c r="AC473" s="74" t="str">
        <f t="shared" si="23"/>
        <v>Validar</v>
      </c>
    </row>
    <row r="474" spans="1:29" x14ac:dyDescent="0.25">
      <c r="A474" s="1">
        <v>431640</v>
      </c>
      <c r="B474" s="1" t="s">
        <v>505</v>
      </c>
      <c r="C474" s="1" t="s">
        <v>57</v>
      </c>
      <c r="D474" s="1">
        <v>2</v>
      </c>
      <c r="E474" s="1">
        <f>COUNTIFS('Contratos assinados '!F:F,'Direcional Expansão'!B474,'Contratos assinados '!J:J, "Assinado por ambos")</f>
        <v>0</v>
      </c>
      <c r="F474" s="1">
        <f>COUNTIFS('Contratos assinados '!F:F,'Direcional Expansão'!B474,'Contratos assinados '!J:J,"Aquisição")</f>
        <v>0</v>
      </c>
      <c r="G474" s="1">
        <f>COUNTIFS('Contratos assinados '!F:F,'Direcional Expansão'!B474,'Contratos assinados '!J:J,"Ampliação")</f>
        <v>0</v>
      </c>
      <c r="H474" s="1">
        <f>COUNTIFS('Contratos assinados '!F:F,'Direcional Expansão'!B474,'Contratos assinados '!J:J,"Assinado por proprietário")</f>
        <v>0</v>
      </c>
      <c r="I474" s="1">
        <f t="shared" si="22"/>
        <v>0</v>
      </c>
      <c r="J474" s="3">
        <f>IF(D474=0, "-", COUNTIFS('Base Lojas'!B:B, A474, 'Base Lojas'!G:G, "&gt;500000")/D474)</f>
        <v>1</v>
      </c>
      <c r="K474" s="4">
        <v>783400.59</v>
      </c>
      <c r="L474" s="2">
        <v>0.25919588271649902</v>
      </c>
      <c r="M474" s="13">
        <v>6044853.6588589326</v>
      </c>
      <c r="N474" s="2">
        <v>36630</v>
      </c>
      <c r="O474" s="5" t="str">
        <f>_xlfn.XLOOKUP(A474,Cidades!A:A,Cidades!D:D)</f>
        <v>Entre 30k e 50k</v>
      </c>
      <c r="P474" s="5" t="str">
        <f>_xlfn.XLOOKUP(A474,'[1]1° RAIZ'!$A:$A,'[1]1° RAIZ'!$AH:$AH)</f>
        <v>Santana do Livramento</v>
      </c>
      <c r="Q474" s="5" t="str">
        <f>_xlfn.XLOOKUP(A474,'[1]1° RAIZ'!$A:$A,'[1]1° RAIZ'!$AE:$AE)</f>
        <v>Uruguaiana</v>
      </c>
      <c r="R474" s="2">
        <v>-6.2700622377800385E-5</v>
      </c>
      <c r="S474" s="2">
        <v>-3.0411781368351321E-3</v>
      </c>
      <c r="T474" s="2">
        <v>9</v>
      </c>
      <c r="U474" s="2">
        <v>0</v>
      </c>
      <c r="V474" s="2">
        <v>41076.842324687801</v>
      </c>
      <c r="W474" s="2">
        <v>3.044670557422688</v>
      </c>
      <c r="X474" s="2">
        <v>-1.0837824070730299E-2</v>
      </c>
      <c r="Y474" s="2">
        <v>-0.28435778140626689</v>
      </c>
      <c r="Z474" s="2">
        <v>0.59202638065801094</v>
      </c>
      <c r="AA474" s="2">
        <v>2.204195481426276E-2</v>
      </c>
      <c r="AB474" s="1" t="str">
        <f t="shared" si="21"/>
        <v>Limite de expansão</v>
      </c>
      <c r="AC474" s="74" t="str">
        <f t="shared" si="23"/>
        <v>Validar</v>
      </c>
    </row>
    <row r="475" spans="1:29" x14ac:dyDescent="0.25">
      <c r="A475" s="1">
        <v>411010</v>
      </c>
      <c r="B475" s="1" t="s">
        <v>506</v>
      </c>
      <c r="C475" s="1" t="s">
        <v>31</v>
      </c>
      <c r="D475" s="1">
        <v>1</v>
      </c>
      <c r="E475" s="1">
        <f>COUNTIFS('Contratos assinados '!F:F,'Direcional Expansão'!B475,'Contratos assinados '!J:J, "Assinado por ambos")</f>
        <v>0</v>
      </c>
      <c r="F475" s="1">
        <f>COUNTIFS('Contratos assinados '!F:F,'Direcional Expansão'!B475,'Contratos assinados '!J:J,"Aquisição")</f>
        <v>0</v>
      </c>
      <c r="G475" s="1">
        <f>COUNTIFS('Contratos assinados '!F:F,'Direcional Expansão'!B475,'Contratos assinados '!J:J,"Ampliação")</f>
        <v>0</v>
      </c>
      <c r="H475" s="1">
        <f>COUNTIFS('Contratos assinados '!F:F,'Direcional Expansão'!B475,'Contratos assinados '!J:J,"Assinado por proprietário")</f>
        <v>0</v>
      </c>
      <c r="I475" s="1">
        <f t="shared" si="22"/>
        <v>0</v>
      </c>
      <c r="J475" s="3">
        <f>IF(D475=0, "-", COUNTIFS('Base Lojas'!B:B, A475, 'Base Lojas'!G:G, "&gt;500000")/D475)</f>
        <v>1</v>
      </c>
      <c r="K475" s="4">
        <v>945970.33</v>
      </c>
      <c r="L475" s="2">
        <v>0.27311237573531699</v>
      </c>
      <c r="M475" s="13">
        <v>3463667.0251690601</v>
      </c>
      <c r="N475" s="2">
        <v>29924</v>
      </c>
      <c r="O475" s="5" t="str">
        <f>_xlfn.XLOOKUP(A475,Cidades!A:A,Cidades!D:D)</f>
        <v>Entre 20k e 30k</v>
      </c>
      <c r="P475" s="5" t="str">
        <f>_xlfn.XLOOKUP(A475,'[1]1° RAIZ'!$A:$A,'[1]1° RAIZ'!$AH:$AH)</f>
        <v>Irati</v>
      </c>
      <c r="Q475" s="5" t="str">
        <f>_xlfn.XLOOKUP(A475,'[1]1° RAIZ'!$A:$A,'[1]1° RAIZ'!$AE:$AE)</f>
        <v>Ponta Grossa</v>
      </c>
      <c r="R475" s="2">
        <v>3.8795786156444743E-5</v>
      </c>
      <c r="S475" s="2">
        <v>8.1279896319810252E-3</v>
      </c>
      <c r="T475" s="2">
        <v>13</v>
      </c>
      <c r="U475" s="2">
        <v>0</v>
      </c>
      <c r="V475" s="2">
        <v>47060.759403003402</v>
      </c>
      <c r="W475" s="2">
        <v>2.7903760019833599</v>
      </c>
      <c r="X475" s="2">
        <v>-5.0225689525441562E-2</v>
      </c>
      <c r="Y475" s="2">
        <v>-7.506962578174714E-2</v>
      </c>
      <c r="Z475" s="2">
        <v>0.47464714843180827</v>
      </c>
      <c r="AA475" s="2">
        <v>2.1991806245472291E-2</v>
      </c>
      <c r="AB475" s="1" t="str">
        <f t="shared" si="21"/>
        <v>Limite de expansão</v>
      </c>
      <c r="AC475" s="74" t="str">
        <f t="shared" si="23"/>
        <v>Validar</v>
      </c>
    </row>
    <row r="476" spans="1:29" x14ac:dyDescent="0.25">
      <c r="A476" s="1">
        <v>420127</v>
      </c>
      <c r="B476" s="1" t="s">
        <v>507</v>
      </c>
      <c r="C476" s="1" t="s">
        <v>33</v>
      </c>
      <c r="D476" s="1">
        <v>0</v>
      </c>
      <c r="E476" s="1">
        <f>COUNTIFS('Contratos assinados '!F:F,'Direcional Expansão'!B476,'Contratos assinados '!J:J, "Assinado por ambos")</f>
        <v>0</v>
      </c>
      <c r="F476" s="1">
        <f>COUNTIFS('Contratos assinados '!F:F,'Direcional Expansão'!B476,'Contratos assinados '!J:J,"Aquisição")</f>
        <v>0</v>
      </c>
      <c r="G476" s="1">
        <f>COUNTIFS('Contratos assinados '!F:F,'Direcional Expansão'!B476,'Contratos assinados '!J:J,"Ampliação")</f>
        <v>0</v>
      </c>
      <c r="H476" s="1">
        <f>COUNTIFS('Contratos assinados '!F:F,'Direcional Expansão'!B476,'Contratos assinados '!J:J,"Assinado por proprietário")</f>
        <v>0</v>
      </c>
      <c r="I476" s="1">
        <f t="shared" si="22"/>
        <v>0</v>
      </c>
      <c r="J476" s="3" t="str">
        <f>IF(D476=0, "-", COUNTIFS('Base Lojas'!B:B, A476, 'Base Lojas'!G:G, "&gt;500000")/D476)</f>
        <v>-</v>
      </c>
      <c r="K476" s="4" t="s">
        <v>35</v>
      </c>
      <c r="L476" s="2">
        <v>0</v>
      </c>
      <c r="M476" s="13">
        <v>685614.72057977691</v>
      </c>
      <c r="N476" s="2">
        <v>4378</v>
      </c>
      <c r="O476" s="5" t="str">
        <f>_xlfn.XLOOKUP(A476,Cidades!A:A,Cidades!D:D)</f>
        <v>Menor que 10k</v>
      </c>
      <c r="P476" s="5" t="str">
        <f>_xlfn.XLOOKUP(A476,'[1]1° RAIZ'!$A:$A,'[1]1° RAIZ'!$AH:$AH)</f>
        <v>Concórdia</v>
      </c>
      <c r="Q476" s="5" t="str">
        <f>_xlfn.XLOOKUP(A476,'[1]1° RAIZ'!$A:$A,'[1]1° RAIZ'!$AE:$AE)</f>
        <v>Chapecó</v>
      </c>
      <c r="R476" s="2">
        <v>3.3267159633323377E-5</v>
      </c>
      <c r="S476" s="2">
        <v>8.1438568841840642E-3</v>
      </c>
      <c r="T476" s="2">
        <v>2</v>
      </c>
      <c r="U476" s="2">
        <v>0</v>
      </c>
      <c r="V476" s="2">
        <v>71174.205516198504</v>
      </c>
      <c r="W476" s="2">
        <v>4.1583958573892819</v>
      </c>
      <c r="X476" s="2">
        <v>-0.12617474464829029</v>
      </c>
      <c r="Y476" s="2">
        <v>0.55759368028372047</v>
      </c>
      <c r="Z476" s="2">
        <v>-4.7311255633412617E-2</v>
      </c>
      <c r="AA476" s="2">
        <v>2.1123097007004429E-2</v>
      </c>
      <c r="AB476" s="1" t="str">
        <f t="shared" si="21"/>
        <v>Mercado insuficiente</v>
      </c>
      <c r="AC476" s="74" t="str">
        <f t="shared" si="23"/>
        <v>Validar</v>
      </c>
    </row>
    <row r="477" spans="1:29" x14ac:dyDescent="0.25">
      <c r="A477" s="1">
        <v>410322</v>
      </c>
      <c r="B477" s="1" t="s">
        <v>508</v>
      </c>
      <c r="C477" s="1" t="s">
        <v>31</v>
      </c>
      <c r="D477" s="1">
        <v>0</v>
      </c>
      <c r="E477" s="1">
        <f>COUNTIFS('Contratos assinados '!F:F,'Direcional Expansão'!B477,'Contratos assinados '!J:J, "Assinado por ambos")</f>
        <v>0</v>
      </c>
      <c r="F477" s="1">
        <f>COUNTIFS('Contratos assinados '!F:F,'Direcional Expansão'!B477,'Contratos assinados '!J:J,"Aquisição")</f>
        <v>0</v>
      </c>
      <c r="G477" s="1">
        <f>COUNTIFS('Contratos assinados '!F:F,'Direcional Expansão'!B477,'Contratos assinados '!J:J,"Ampliação")</f>
        <v>0</v>
      </c>
      <c r="H477" s="1">
        <f>COUNTIFS('Contratos assinados '!F:F,'Direcional Expansão'!B477,'Contratos assinados '!J:J,"Assinado por proprietário")</f>
        <v>0</v>
      </c>
      <c r="I477" s="1">
        <f t="shared" si="22"/>
        <v>0</v>
      </c>
      <c r="J477" s="3" t="str">
        <f>IF(D477=0, "-", COUNTIFS('Base Lojas'!B:B, A477, 'Base Lojas'!G:G, "&gt;500000")/D477)</f>
        <v>-</v>
      </c>
      <c r="K477" s="4" t="s">
        <v>35</v>
      </c>
      <c r="L477" s="2">
        <v>0</v>
      </c>
      <c r="M477" s="13">
        <v>424733.30116096698</v>
      </c>
      <c r="N477" s="2">
        <v>3202</v>
      </c>
      <c r="O477" s="5" t="str">
        <f>_xlfn.XLOOKUP(A477,Cidades!A:A,Cidades!D:D)</f>
        <v>Menor que 10k</v>
      </c>
      <c r="P477" s="5" t="str">
        <f>_xlfn.XLOOKUP(A477,'[1]1° RAIZ'!$A:$A,'[1]1° RAIZ'!$AH:$AH)</f>
        <v>Pato Branco</v>
      </c>
      <c r="Q477" s="5" t="str">
        <f>_xlfn.XLOOKUP(A477,'[1]1° RAIZ'!$A:$A,'[1]1° RAIZ'!$AE:$AE)</f>
        <v>Cascavel</v>
      </c>
      <c r="R477" s="2">
        <v>-2.223217097141683E-5</v>
      </c>
      <c r="S477" s="2">
        <v>5.5961193689579858E-3</v>
      </c>
      <c r="T477" s="2">
        <v>2</v>
      </c>
      <c r="U477" s="2">
        <v>0</v>
      </c>
      <c r="V477" s="2">
        <v>104957.99709027</v>
      </c>
      <c r="W477" s="2">
        <v>3.3277870677936758</v>
      </c>
      <c r="X477" s="2">
        <v>-0.23652127078032459</v>
      </c>
      <c r="Y477" s="2">
        <v>0.37256518355527207</v>
      </c>
      <c r="Z477" s="2">
        <v>0.59625754818358412</v>
      </c>
      <c r="AA477" s="2">
        <v>2.0967948047349069E-2</v>
      </c>
      <c r="AB477" s="1" t="str">
        <f t="shared" si="21"/>
        <v>Mercado insuficiente</v>
      </c>
      <c r="AC477" s="74" t="str">
        <f t="shared" si="23"/>
        <v>Validar</v>
      </c>
    </row>
    <row r="478" spans="1:29" x14ac:dyDescent="0.25">
      <c r="A478" s="1">
        <v>411120</v>
      </c>
      <c r="B478" s="1" t="s">
        <v>509</v>
      </c>
      <c r="C478" s="1" t="s">
        <v>31</v>
      </c>
      <c r="D478" s="1">
        <v>1</v>
      </c>
      <c r="E478" s="1">
        <f>COUNTIFS('Contratos assinados '!F:F,'Direcional Expansão'!B478,'Contratos assinados '!J:J, "Assinado por ambos")</f>
        <v>0</v>
      </c>
      <c r="F478" s="1">
        <f>COUNTIFS('Contratos assinados '!F:F,'Direcional Expansão'!B478,'Contratos assinados '!J:J,"Aquisição")</f>
        <v>0</v>
      </c>
      <c r="G478" s="1">
        <f>COUNTIFS('Contratos assinados '!F:F,'Direcional Expansão'!B478,'Contratos assinados '!J:J,"Ampliação")</f>
        <v>0</v>
      </c>
      <c r="H478" s="1">
        <f>COUNTIFS('Contratos assinados '!F:F,'Direcional Expansão'!B478,'Contratos assinados '!J:J,"Assinado por proprietário")</f>
        <v>0</v>
      </c>
      <c r="I478" s="1">
        <f t="shared" si="22"/>
        <v>0</v>
      </c>
      <c r="J478" s="3">
        <f>IF(D478=0, "-", COUNTIFS('Base Lojas'!B:B, A478, 'Base Lojas'!G:G, "&gt;500000")/D478)</f>
        <v>0</v>
      </c>
      <c r="K478" s="4">
        <v>269137.84000000003</v>
      </c>
      <c r="L478" s="2">
        <v>0.14719841651684029</v>
      </c>
      <c r="M478" s="13">
        <v>1828401.7339901831</v>
      </c>
      <c r="N478" s="2">
        <v>12344</v>
      </c>
      <c r="O478" s="5" t="str">
        <f>_xlfn.XLOOKUP(A478,Cidades!A:A,Cidades!D:D)</f>
        <v>Entre 10k e 20k</v>
      </c>
      <c r="P478" s="5" t="str">
        <f>_xlfn.XLOOKUP(A478,'[1]1° RAIZ'!$A:$A,'[1]1° RAIZ'!$AH:$AH)</f>
        <v>Pato Branco</v>
      </c>
      <c r="Q478" s="5" t="str">
        <f>_xlfn.XLOOKUP(A478,'[1]1° RAIZ'!$A:$A,'[1]1° RAIZ'!$AE:$AE)</f>
        <v>Cascavel</v>
      </c>
      <c r="R478" s="2">
        <v>1.228654960735054E-4</v>
      </c>
      <c r="S478" s="2">
        <v>1.5168691626377569E-2</v>
      </c>
      <c r="T478" s="2">
        <v>4</v>
      </c>
      <c r="U478" s="2">
        <v>0</v>
      </c>
      <c r="V478" s="2">
        <v>65940.905168351994</v>
      </c>
      <c r="W478" s="2">
        <v>3.2804664428085109</v>
      </c>
      <c r="X478" s="2">
        <v>-0.14248429921996189</v>
      </c>
      <c r="Y478" s="2">
        <v>0.43103742860947708</v>
      </c>
      <c r="Z478" s="2">
        <v>0.15996203420101571</v>
      </c>
      <c r="AA478" s="2">
        <v>1.9623823614549629E-2</v>
      </c>
      <c r="AB478" s="1" t="str">
        <f t="shared" si="21"/>
        <v>Mercado insuficiente</v>
      </c>
      <c r="AC478" s="74" t="str">
        <f t="shared" si="23"/>
        <v>Validar</v>
      </c>
    </row>
    <row r="479" spans="1:29" x14ac:dyDescent="0.25">
      <c r="A479" s="1">
        <v>420395</v>
      </c>
      <c r="B479" s="1" t="s">
        <v>510</v>
      </c>
      <c r="C479" s="1" t="s">
        <v>33</v>
      </c>
      <c r="D479" s="1">
        <v>1</v>
      </c>
      <c r="E479" s="1">
        <f>COUNTIFS('Contratos assinados '!F:F,'Direcional Expansão'!B479,'Contratos assinados '!J:J, "Assinado por ambos")</f>
        <v>0</v>
      </c>
      <c r="F479" s="1">
        <f>COUNTIFS('Contratos assinados '!F:F,'Direcional Expansão'!B479,'Contratos assinados '!J:J,"Aquisição")</f>
        <v>0</v>
      </c>
      <c r="G479" s="1">
        <f>COUNTIFS('Contratos assinados '!F:F,'Direcional Expansão'!B479,'Contratos assinados '!J:J,"Ampliação")</f>
        <v>0</v>
      </c>
      <c r="H479" s="1">
        <f>COUNTIFS('Contratos assinados '!F:F,'Direcional Expansão'!B479,'Contratos assinados '!J:J,"Assinado por proprietário")</f>
        <v>0</v>
      </c>
      <c r="I479" s="1">
        <f t="shared" si="22"/>
        <v>0</v>
      </c>
      <c r="J479" s="3">
        <f>IF(D479=0, "-", COUNTIFS('Base Lojas'!B:B, A479, 'Base Lojas'!G:G, "&gt;500000")/D479)</f>
        <v>0</v>
      </c>
      <c r="K479" s="4">
        <v>213641.44</v>
      </c>
      <c r="L479" s="2">
        <v>5.8780039729424242E-2</v>
      </c>
      <c r="M479" s="13">
        <v>3634591.6229970651</v>
      </c>
      <c r="N479" s="2">
        <v>23975</v>
      </c>
      <c r="O479" s="5" t="str">
        <f>_xlfn.XLOOKUP(A479,Cidades!A:A,Cidades!D:D)</f>
        <v>Entre 20k e 30k</v>
      </c>
      <c r="P479" s="5" t="str">
        <f>_xlfn.XLOOKUP(A479,'[1]1° RAIZ'!$A:$A,'[1]1° RAIZ'!$AH:$AH)</f>
        <v>Tubarão</v>
      </c>
      <c r="Q479" s="5" t="str">
        <f>_xlfn.XLOOKUP(A479,'[1]1° RAIZ'!$A:$A,'[1]1° RAIZ'!$AE:$AE)</f>
        <v>Criciúma</v>
      </c>
      <c r="R479" s="2">
        <v>7.7379692416348344E-5</v>
      </c>
      <c r="S479" s="2">
        <v>1.0363118335446231E-2</v>
      </c>
      <c r="T479" s="2">
        <v>11</v>
      </c>
      <c r="U479" s="2">
        <v>0</v>
      </c>
      <c r="V479" s="2">
        <v>60780.270134238999</v>
      </c>
      <c r="W479" s="2">
        <v>3.54566972753608</v>
      </c>
      <c r="X479" s="2">
        <v>-1.3804548175772381E-2</v>
      </c>
      <c r="Y479" s="2">
        <v>0.25533169272462819</v>
      </c>
      <c r="Z479" s="2">
        <v>-9.9506546704381721E-2</v>
      </c>
      <c r="AA479" s="2">
        <v>1.95131469047744E-2</v>
      </c>
      <c r="AB479" s="1" t="str">
        <f t="shared" si="21"/>
        <v>Limite de expansão</v>
      </c>
      <c r="AC479" s="74" t="str">
        <f t="shared" si="23"/>
        <v>Validar</v>
      </c>
    </row>
    <row r="480" spans="1:29" x14ac:dyDescent="0.25">
      <c r="A480" s="1">
        <v>412160</v>
      </c>
      <c r="B480" s="1" t="s">
        <v>511</v>
      </c>
      <c r="C480" s="1" t="s">
        <v>31</v>
      </c>
      <c r="D480" s="1">
        <v>0</v>
      </c>
      <c r="E480" s="1">
        <f>COUNTIFS('Contratos assinados '!F:F,'Direcional Expansão'!B480,'Contratos assinados '!J:J, "Assinado por ambos")</f>
        <v>0</v>
      </c>
      <c r="F480" s="1">
        <f>COUNTIFS('Contratos assinados '!F:F,'Direcional Expansão'!B480,'Contratos assinados '!J:J,"Aquisição")</f>
        <v>0</v>
      </c>
      <c r="G480" s="1">
        <f>COUNTIFS('Contratos assinados '!F:F,'Direcional Expansão'!B480,'Contratos assinados '!J:J,"Ampliação")</f>
        <v>0</v>
      </c>
      <c r="H480" s="1">
        <f>COUNTIFS('Contratos assinados '!F:F,'Direcional Expansão'!B480,'Contratos assinados '!J:J,"Assinado por proprietário")</f>
        <v>0</v>
      </c>
      <c r="I480" s="1">
        <f t="shared" si="22"/>
        <v>0</v>
      </c>
      <c r="J480" s="3" t="str">
        <f>IF(D480=0, "-", COUNTIFS('Base Lojas'!B:B, A480, 'Base Lojas'!G:G, "&gt;500000")/D480)</f>
        <v>-</v>
      </c>
      <c r="K480" s="4" t="s">
        <v>35</v>
      </c>
      <c r="L480" s="2">
        <v>0</v>
      </c>
      <c r="M480" s="13">
        <v>972602.93710164842</v>
      </c>
      <c r="N480" s="2">
        <v>6841</v>
      </c>
      <c r="O480" s="5" t="str">
        <f>_xlfn.XLOOKUP(A480,Cidades!A:A,Cidades!D:D)</f>
        <v>Menor que 10k</v>
      </c>
      <c r="P480" s="5" t="str">
        <f>_xlfn.XLOOKUP(A480,'[1]1° RAIZ'!$A:$A,'[1]1° RAIZ'!$AH:$AH)</f>
        <v>Francisco Beltrão</v>
      </c>
      <c r="Q480" s="5" t="str">
        <f>_xlfn.XLOOKUP(A480,'[1]1° RAIZ'!$A:$A,'[1]1° RAIZ'!$AE:$AE)</f>
        <v>Cascavel</v>
      </c>
      <c r="R480" s="2">
        <v>3.494302378688197E-6</v>
      </c>
      <c r="S480" s="2">
        <v>6.1624773196229388E-3</v>
      </c>
      <c r="T480" s="2">
        <v>3</v>
      </c>
      <c r="U480" s="2">
        <v>0</v>
      </c>
      <c r="V480" s="2">
        <v>68630.433592151705</v>
      </c>
      <c r="W480" s="2">
        <v>4.1756495153438209</v>
      </c>
      <c r="X480" s="2">
        <v>-0.1090735223251387</v>
      </c>
      <c r="Y480" s="2">
        <v>0.47333982533743729</v>
      </c>
      <c r="Z480" s="2">
        <v>-2.3021158758876829E-2</v>
      </c>
      <c r="AA480" s="2">
        <v>1.905177161896764E-2</v>
      </c>
      <c r="AB480" s="1" t="str">
        <f t="shared" si="21"/>
        <v>Mercado insuficiente</v>
      </c>
      <c r="AC480" s="74" t="str">
        <f t="shared" si="23"/>
        <v>Validar</v>
      </c>
    </row>
    <row r="481" spans="1:29" x14ac:dyDescent="0.25">
      <c r="A481" s="1">
        <v>421760</v>
      </c>
      <c r="B481" s="1" t="s">
        <v>512</v>
      </c>
      <c r="C481" s="1" t="s">
        <v>33</v>
      </c>
      <c r="D481" s="1">
        <v>0</v>
      </c>
      <c r="E481" s="1">
        <f>COUNTIFS('Contratos assinados '!F:F,'Direcional Expansão'!B481,'Contratos assinados '!J:J, "Assinado por ambos")</f>
        <v>0</v>
      </c>
      <c r="F481" s="1">
        <f>COUNTIFS('Contratos assinados '!F:F,'Direcional Expansão'!B481,'Contratos assinados '!J:J,"Aquisição")</f>
        <v>0</v>
      </c>
      <c r="G481" s="1">
        <f>COUNTIFS('Contratos assinados '!F:F,'Direcional Expansão'!B481,'Contratos assinados '!J:J,"Ampliação")</f>
        <v>0</v>
      </c>
      <c r="H481" s="1">
        <f>COUNTIFS('Contratos assinados '!F:F,'Direcional Expansão'!B481,'Contratos assinados '!J:J,"Assinado por proprietário")</f>
        <v>0</v>
      </c>
      <c r="I481" s="1">
        <f t="shared" si="22"/>
        <v>0</v>
      </c>
      <c r="J481" s="3" t="str">
        <f>IF(D481=0, "-", COUNTIFS('Base Lojas'!B:B, A481, 'Base Lojas'!G:G, "&gt;500000")/D481)</f>
        <v>-</v>
      </c>
      <c r="K481" s="4" t="s">
        <v>35</v>
      </c>
      <c r="L481" s="2">
        <v>0</v>
      </c>
      <c r="M481" s="13">
        <v>2121677.784033095</v>
      </c>
      <c r="N481" s="2">
        <v>13714</v>
      </c>
      <c r="O481" s="5" t="str">
        <f>_xlfn.XLOOKUP(A481,Cidades!A:A,Cidades!D:D)</f>
        <v>Entre 10k e 20k</v>
      </c>
      <c r="P481" s="5" t="str">
        <f>_xlfn.XLOOKUP(A481,'[1]1° RAIZ'!$A:$A,'[1]1° RAIZ'!$AH:$AH)</f>
        <v>Criciúma</v>
      </c>
      <c r="Q481" s="5" t="str">
        <f>_xlfn.XLOOKUP(A481,'[1]1° RAIZ'!$A:$A,'[1]1° RAIZ'!$AE:$AE)</f>
        <v>Criciúma</v>
      </c>
      <c r="R481" s="2">
        <v>4.1510951622398822E-5</v>
      </c>
      <c r="S481" s="2">
        <v>9.9204538475836657E-3</v>
      </c>
      <c r="T481" s="2">
        <v>5</v>
      </c>
      <c r="U481" s="2">
        <v>0</v>
      </c>
      <c r="V481" s="2">
        <v>54103.322205122502</v>
      </c>
      <c r="W481" s="2">
        <v>4.3449143050714616</v>
      </c>
      <c r="X481" s="2">
        <v>-3.1387950542552938E-2</v>
      </c>
      <c r="Y481" s="2">
        <v>0.48926092539612392</v>
      </c>
      <c r="Z481" s="2">
        <v>-0.34098580881762119</v>
      </c>
      <c r="AA481" s="2">
        <v>1.8128202997781711E-2</v>
      </c>
      <c r="AB481" s="1" t="str">
        <f t="shared" si="21"/>
        <v>Limite de expansão</v>
      </c>
      <c r="AC481" s="74" t="str">
        <f t="shared" si="23"/>
        <v>Validar</v>
      </c>
    </row>
    <row r="482" spans="1:29" x14ac:dyDescent="0.25">
      <c r="A482" s="1">
        <v>430140</v>
      </c>
      <c r="B482" s="1" t="s">
        <v>513</v>
      </c>
      <c r="C482" s="1" t="s">
        <v>57</v>
      </c>
      <c r="D482" s="1">
        <v>1</v>
      </c>
      <c r="E482" s="1">
        <f>COUNTIFS('Contratos assinados '!F:F,'Direcional Expansão'!B482,'Contratos assinados '!J:J, "Assinado por ambos")</f>
        <v>0</v>
      </c>
      <c r="F482" s="1">
        <f>COUNTIFS('Contratos assinados '!F:F,'Direcional Expansão'!B482,'Contratos assinados '!J:J,"Aquisição")</f>
        <v>0</v>
      </c>
      <c r="G482" s="1">
        <f>COUNTIFS('Contratos assinados '!F:F,'Direcional Expansão'!B482,'Contratos assinados '!J:J,"Ampliação")</f>
        <v>0</v>
      </c>
      <c r="H482" s="1">
        <f>COUNTIFS('Contratos assinados '!F:F,'Direcional Expansão'!B482,'Contratos assinados '!J:J,"Assinado por proprietário")</f>
        <v>0</v>
      </c>
      <c r="I482" s="1">
        <f t="shared" si="22"/>
        <v>0</v>
      </c>
      <c r="J482" s="3">
        <f>IF(D482=0, "-", COUNTIFS('Base Lojas'!B:B, A482, 'Base Lojas'!G:G, "&gt;500000")/D482)</f>
        <v>1</v>
      </c>
      <c r="K482" s="4">
        <v>560302.85</v>
      </c>
      <c r="L482" s="2">
        <v>0.30535237538756249</v>
      </c>
      <c r="M482" s="13">
        <v>1834938.566594894</v>
      </c>
      <c r="N482" s="2">
        <v>10322</v>
      </c>
      <c r="O482" s="5" t="str">
        <f>_xlfn.XLOOKUP(A482,Cidades!A:A,Cidades!D:D)</f>
        <v>Entre 10k e 20k</v>
      </c>
      <c r="P482" s="5" t="str">
        <f>_xlfn.XLOOKUP(A482,'[1]1° RAIZ'!$A:$A,'[1]1° RAIZ'!$AH:$AH)</f>
        <v>Soledade</v>
      </c>
      <c r="Q482" s="5" t="str">
        <f>_xlfn.XLOOKUP(A482,'[1]1° RAIZ'!$A:$A,'[1]1° RAIZ'!$AE:$AE)</f>
        <v>Passo Fundo</v>
      </c>
      <c r="R482" s="2">
        <v>6.9645135213414197E-6</v>
      </c>
      <c r="S482" s="2">
        <v>8.7527318666020815E-3</v>
      </c>
      <c r="T482" s="2">
        <v>5</v>
      </c>
      <c r="U482" s="2">
        <v>0</v>
      </c>
      <c r="V482" s="2">
        <v>35864.228566858998</v>
      </c>
      <c r="W482" s="2">
        <v>3.3680238408577341</v>
      </c>
      <c r="X482" s="2">
        <v>-0.12736117925078161</v>
      </c>
      <c r="Y482" s="2">
        <v>0.147640491951817</v>
      </c>
      <c r="Z482" s="2">
        <v>0.44674857274042351</v>
      </c>
      <c r="AA482" s="2">
        <v>1.8013077999227758E-2</v>
      </c>
      <c r="AB482" s="1" t="str">
        <f t="shared" si="21"/>
        <v>Mercado insuficiente</v>
      </c>
      <c r="AC482" s="74" t="str">
        <f t="shared" si="23"/>
        <v>Validar</v>
      </c>
    </row>
    <row r="483" spans="1:29" x14ac:dyDescent="0.25">
      <c r="A483" s="1">
        <v>421460</v>
      </c>
      <c r="B483" s="1" t="s">
        <v>514</v>
      </c>
      <c r="C483" s="1" t="s">
        <v>33</v>
      </c>
      <c r="D483" s="1">
        <v>0</v>
      </c>
      <c r="E483" s="1">
        <f>COUNTIFS('Contratos assinados '!F:F,'Direcional Expansão'!B483,'Contratos assinados '!J:J, "Assinado por ambos")</f>
        <v>0</v>
      </c>
      <c r="F483" s="1">
        <f>COUNTIFS('Contratos assinados '!F:F,'Direcional Expansão'!B483,'Contratos assinados '!J:J,"Aquisição")</f>
        <v>0</v>
      </c>
      <c r="G483" s="1">
        <f>COUNTIFS('Contratos assinados '!F:F,'Direcional Expansão'!B483,'Contratos assinados '!J:J,"Ampliação")</f>
        <v>0</v>
      </c>
      <c r="H483" s="1">
        <f>COUNTIFS('Contratos assinados '!F:F,'Direcional Expansão'!B483,'Contratos assinados '!J:J,"Assinado por proprietário")</f>
        <v>0</v>
      </c>
      <c r="I483" s="1">
        <f t="shared" si="22"/>
        <v>0</v>
      </c>
      <c r="J483" s="3" t="str">
        <f>IF(D483=0, "-", COUNTIFS('Base Lojas'!B:B, A483, 'Base Lojas'!G:G, "&gt;500000")/D483)</f>
        <v>-</v>
      </c>
      <c r="K483" s="4" t="s">
        <v>35</v>
      </c>
      <c r="L483" s="2">
        <v>0</v>
      </c>
      <c r="M483" s="13">
        <v>1140542.249668061</v>
      </c>
      <c r="N483" s="2">
        <v>7747</v>
      </c>
      <c r="O483" s="5" t="str">
        <f>_xlfn.XLOOKUP(A483,Cidades!A:A,Cidades!D:D)</f>
        <v>Menor que 10k</v>
      </c>
      <c r="P483" s="5" t="str">
        <f>_xlfn.XLOOKUP(A483,'[1]1° RAIZ'!$A:$A,'[1]1° RAIZ'!$AH:$AH)</f>
        <v>Rio do Sul</v>
      </c>
      <c r="Q483" s="5" t="str">
        <f>_xlfn.XLOOKUP(A483,'[1]1° RAIZ'!$A:$A,'[1]1° RAIZ'!$AE:$AE)</f>
        <v>Blumenau</v>
      </c>
      <c r="R483" s="2">
        <v>6.7965551754924915E-5</v>
      </c>
      <c r="S483" s="2">
        <v>1.112406187046777E-2</v>
      </c>
      <c r="T483" s="2">
        <v>5</v>
      </c>
      <c r="U483" s="2">
        <v>0</v>
      </c>
      <c r="V483" s="2">
        <v>38552.031524261198</v>
      </c>
      <c r="W483" s="2">
        <v>4.8279114421362053</v>
      </c>
      <c r="X483" s="2">
        <v>-4.4822628210230628E-3</v>
      </c>
      <c r="Y483" s="2">
        <v>0.63717394792129389</v>
      </c>
      <c r="Z483" s="2">
        <v>-0.64206196022274353</v>
      </c>
      <c r="AA483" s="2">
        <v>1.6505369945312959E-2</v>
      </c>
      <c r="AB483" s="1" t="str">
        <f t="shared" si="21"/>
        <v>Mercado insuficiente</v>
      </c>
      <c r="AC483" s="74" t="str">
        <f t="shared" si="23"/>
        <v>Validar</v>
      </c>
    </row>
    <row r="484" spans="1:29" x14ac:dyDescent="0.25">
      <c r="A484" s="1">
        <v>420770</v>
      </c>
      <c r="B484" s="1" t="s">
        <v>515</v>
      </c>
      <c r="C484" s="1" t="s">
        <v>33</v>
      </c>
      <c r="D484" s="1">
        <v>0</v>
      </c>
      <c r="E484" s="1">
        <f>COUNTIFS('Contratos assinados '!F:F,'Direcional Expansão'!B484,'Contratos assinados '!J:J, "Assinado por ambos")</f>
        <v>0</v>
      </c>
      <c r="F484" s="1">
        <f>COUNTIFS('Contratos assinados '!F:F,'Direcional Expansão'!B484,'Contratos assinados '!J:J,"Aquisição")</f>
        <v>0</v>
      </c>
      <c r="G484" s="1">
        <f>COUNTIFS('Contratos assinados '!F:F,'Direcional Expansão'!B484,'Contratos assinados '!J:J,"Ampliação")</f>
        <v>0</v>
      </c>
      <c r="H484" s="1">
        <f>COUNTIFS('Contratos assinados '!F:F,'Direcional Expansão'!B484,'Contratos assinados '!J:J,"Assinado por proprietário")</f>
        <v>0</v>
      </c>
      <c r="I484" s="1">
        <f t="shared" si="22"/>
        <v>0</v>
      </c>
      <c r="J484" s="3" t="str">
        <f>IF(D484=0, "-", COUNTIFS('Base Lojas'!B:B, A484, 'Base Lojas'!G:G, "&gt;500000")/D484)</f>
        <v>-</v>
      </c>
      <c r="K484" s="4" t="s">
        <v>35</v>
      </c>
      <c r="L484" s="2">
        <v>0</v>
      </c>
      <c r="M484" s="13">
        <v>1267237.2317049881</v>
      </c>
      <c r="N484" s="2">
        <v>7816</v>
      </c>
      <c r="O484" s="5" t="str">
        <f>_xlfn.XLOOKUP(A484,Cidades!A:A,Cidades!D:D)</f>
        <v>Menor que 10k</v>
      </c>
      <c r="P484" s="5" t="str">
        <f>_xlfn.XLOOKUP(A484,'[1]1° RAIZ'!$A:$A,'[1]1° RAIZ'!$AH:$AH)</f>
        <v>Concórdia</v>
      </c>
      <c r="Q484" s="5" t="str">
        <f>_xlfn.XLOOKUP(A484,'[1]1° RAIZ'!$A:$A,'[1]1° RAIZ'!$AE:$AE)</f>
        <v>Chapecó</v>
      </c>
      <c r="R484" s="2">
        <v>6.1200330225659179E-5</v>
      </c>
      <c r="S484" s="2">
        <v>1.105391465314676E-2</v>
      </c>
      <c r="T484" s="2">
        <v>3</v>
      </c>
      <c r="U484" s="2">
        <v>0</v>
      </c>
      <c r="V484" s="2">
        <v>64620.772880956298</v>
      </c>
      <c r="W484" s="2">
        <v>4.1702551883254282</v>
      </c>
      <c r="X484" s="2">
        <v>-9.4765429761038925E-2</v>
      </c>
      <c r="Y484" s="2">
        <v>0.55878439000881486</v>
      </c>
      <c r="Z484" s="2">
        <v>-0.2179718102757616</v>
      </c>
      <c r="AA484" s="2">
        <v>1.518787489453643E-2</v>
      </c>
      <c r="AB484" s="1" t="str">
        <f t="shared" si="21"/>
        <v>Mercado insuficiente</v>
      </c>
      <c r="AC484" s="74" t="str">
        <f t="shared" si="23"/>
        <v>Validar</v>
      </c>
    </row>
    <row r="485" spans="1:29" x14ac:dyDescent="0.25">
      <c r="A485" s="1">
        <v>421625</v>
      </c>
      <c r="B485" s="1" t="s">
        <v>516</v>
      </c>
      <c r="C485" s="1" t="s">
        <v>33</v>
      </c>
      <c r="D485" s="1">
        <v>0</v>
      </c>
      <c r="E485" s="1">
        <f>COUNTIFS('Contratos assinados '!F:F,'Direcional Expansão'!B485,'Contratos assinados '!J:J, "Assinado por ambos")</f>
        <v>0</v>
      </c>
      <c r="F485" s="1">
        <f>COUNTIFS('Contratos assinados '!F:F,'Direcional Expansão'!B485,'Contratos assinados '!J:J,"Aquisição")</f>
        <v>0</v>
      </c>
      <c r="G485" s="1">
        <f>COUNTIFS('Contratos assinados '!F:F,'Direcional Expansão'!B485,'Contratos assinados '!J:J,"Ampliação")</f>
        <v>0</v>
      </c>
      <c r="H485" s="1">
        <f>COUNTIFS('Contratos assinados '!F:F,'Direcional Expansão'!B485,'Contratos assinados '!J:J,"Assinado por proprietário")</f>
        <v>0</v>
      </c>
      <c r="I485" s="1">
        <f t="shared" si="22"/>
        <v>0</v>
      </c>
      <c r="J485" s="3" t="str">
        <f>IF(D485=0, "-", COUNTIFS('Base Lojas'!B:B, A485, 'Base Lojas'!G:G, "&gt;500000")/D485)</f>
        <v>-</v>
      </c>
      <c r="K485" s="4" t="s">
        <v>35</v>
      </c>
      <c r="L485" s="2">
        <v>0</v>
      </c>
      <c r="M485" s="13">
        <v>1217477.5547009551</v>
      </c>
      <c r="N485" s="2">
        <v>6295</v>
      </c>
      <c r="O485" s="5" t="str">
        <f>_xlfn.XLOOKUP(A485,Cidades!A:A,Cidades!D:D)</f>
        <v>Menor que 10k</v>
      </c>
      <c r="P485" s="5" t="str">
        <f>_xlfn.XLOOKUP(A485,'[1]1° RAIZ'!$A:$A,'[1]1° RAIZ'!$AH:$AH)</f>
        <v>São Miguel do Oeste</v>
      </c>
      <c r="Q485" s="5" t="str">
        <f>_xlfn.XLOOKUP(A485,'[1]1° RAIZ'!$A:$A,'[1]1° RAIZ'!$AE:$AE)</f>
        <v>Chapecó</v>
      </c>
      <c r="R485" s="2">
        <v>3.2498704112289279E-5</v>
      </c>
      <c r="S485" s="2">
        <v>8.8960355379046341E-3</v>
      </c>
      <c r="T485" s="2">
        <v>2</v>
      </c>
      <c r="U485" s="2">
        <v>0</v>
      </c>
      <c r="V485" s="2">
        <v>61556.887959491098</v>
      </c>
      <c r="W485" s="2">
        <v>4.3178617646272794</v>
      </c>
      <c r="X485" s="2">
        <v>-9.4631696085835826E-2</v>
      </c>
      <c r="Y485" s="2">
        <v>0.54442251959007582</v>
      </c>
      <c r="Z485" s="2">
        <v>-0.20305998476748441</v>
      </c>
      <c r="AA485" s="2">
        <v>1.48799792449001E-2</v>
      </c>
      <c r="AB485" s="1" t="str">
        <f t="shared" si="21"/>
        <v>Mercado insuficiente</v>
      </c>
      <c r="AC485" s="74" t="str">
        <f t="shared" si="23"/>
        <v>Validar</v>
      </c>
    </row>
    <row r="486" spans="1:29" x14ac:dyDescent="0.25">
      <c r="A486" s="1">
        <v>420160</v>
      </c>
      <c r="B486" s="1" t="s">
        <v>517</v>
      </c>
      <c r="C486" s="1" t="s">
        <v>33</v>
      </c>
      <c r="D486" s="1">
        <v>0</v>
      </c>
      <c r="E486" s="1">
        <f>COUNTIFS('Contratos assinados '!F:F,'Direcional Expansão'!B486,'Contratos assinados '!J:J, "Assinado por ambos")</f>
        <v>0</v>
      </c>
      <c r="F486" s="1">
        <f>COUNTIFS('Contratos assinados '!F:F,'Direcional Expansão'!B486,'Contratos assinados '!J:J,"Aquisição")</f>
        <v>0</v>
      </c>
      <c r="G486" s="1">
        <f>COUNTIFS('Contratos assinados '!F:F,'Direcional Expansão'!B486,'Contratos assinados '!J:J,"Ampliação")</f>
        <v>0</v>
      </c>
      <c r="H486" s="1">
        <f>COUNTIFS('Contratos assinados '!F:F,'Direcional Expansão'!B486,'Contratos assinados '!J:J,"Assinado por proprietário")</f>
        <v>0</v>
      </c>
      <c r="I486" s="1">
        <f t="shared" si="22"/>
        <v>0</v>
      </c>
      <c r="J486" s="3" t="str">
        <f>IF(D486=0, "-", COUNTIFS('Base Lojas'!B:B, A486, 'Base Lojas'!G:G, "&gt;500000")/D486)</f>
        <v>-</v>
      </c>
      <c r="K486" s="4" t="s">
        <v>35</v>
      </c>
      <c r="L486" s="2">
        <v>0</v>
      </c>
      <c r="M486" s="13">
        <v>771490.44807290751</v>
      </c>
      <c r="N486" s="2">
        <v>3556</v>
      </c>
      <c r="O486" s="5" t="str">
        <f>_xlfn.XLOOKUP(A486,Cidades!A:A,Cidades!D:D)</f>
        <v>Menor que 10k</v>
      </c>
      <c r="P486" s="5" t="str">
        <f>_xlfn.XLOOKUP(A486,'[1]1° RAIZ'!$A:$A,'[1]1° RAIZ'!$AH:$AH)</f>
        <v>Videira</v>
      </c>
      <c r="Q486" s="5" t="str">
        <f>_xlfn.XLOOKUP(A486,'[1]1° RAIZ'!$A:$A,'[1]1° RAIZ'!$AE:$AE)</f>
        <v>Caçador</v>
      </c>
      <c r="R486" s="2">
        <v>1.221772614969252E-5</v>
      </c>
      <c r="S486" s="2">
        <v>8.8134155988814911E-3</v>
      </c>
      <c r="T486" s="2">
        <v>3</v>
      </c>
      <c r="U486" s="2">
        <v>0</v>
      </c>
      <c r="V486" s="2">
        <v>39069.019754065099</v>
      </c>
      <c r="W486" s="2">
        <v>4.9401237211175433</v>
      </c>
      <c r="X486" s="2">
        <v>-3.203748213517945E-2</v>
      </c>
      <c r="Y486" s="2">
        <v>0.60574127125482591</v>
      </c>
      <c r="Z486" s="2">
        <v>-0.52618472190006649</v>
      </c>
      <c r="AA486" s="2">
        <v>1.3474714520336519E-2</v>
      </c>
      <c r="AB486" s="1" t="str">
        <f t="shared" si="21"/>
        <v>Mercado insuficiente</v>
      </c>
      <c r="AC486" s="74" t="str">
        <f t="shared" si="23"/>
        <v>Validar</v>
      </c>
    </row>
    <row r="487" spans="1:29" x14ac:dyDescent="0.25">
      <c r="A487" s="1">
        <v>431780</v>
      </c>
      <c r="B487" s="1" t="s">
        <v>518</v>
      </c>
      <c r="C487" s="1" t="s">
        <v>57</v>
      </c>
      <c r="D487" s="1">
        <v>0</v>
      </c>
      <c r="E487" s="1">
        <f>COUNTIFS('Contratos assinados '!F:F,'Direcional Expansão'!B487,'Contratos assinados '!J:J, "Assinado por ambos")</f>
        <v>0</v>
      </c>
      <c r="F487" s="1">
        <f>COUNTIFS('Contratos assinados '!F:F,'Direcional Expansão'!B487,'Contratos assinados '!J:J,"Aquisição")</f>
        <v>0</v>
      </c>
      <c r="G487" s="1">
        <f>COUNTIFS('Contratos assinados '!F:F,'Direcional Expansão'!B487,'Contratos assinados '!J:J,"Ampliação")</f>
        <v>0</v>
      </c>
      <c r="H487" s="1">
        <f>COUNTIFS('Contratos assinados '!F:F,'Direcional Expansão'!B487,'Contratos assinados '!J:J,"Assinado por proprietário")</f>
        <v>0</v>
      </c>
      <c r="I487" s="1">
        <f t="shared" si="22"/>
        <v>0</v>
      </c>
      <c r="J487" s="3" t="str">
        <f>IF(D487=0, "-", COUNTIFS('Base Lojas'!B:B, A487, 'Base Lojas'!G:G, "&gt;500000")/D487)</f>
        <v>-</v>
      </c>
      <c r="K487" s="4" t="s">
        <v>35</v>
      </c>
      <c r="L487" s="2">
        <v>0</v>
      </c>
      <c r="M487" s="13">
        <v>2577541.4872981762</v>
      </c>
      <c r="N487" s="2">
        <v>13902</v>
      </c>
      <c r="O487" s="5" t="str">
        <f>_xlfn.XLOOKUP(A487,Cidades!A:A,Cidades!D:D)</f>
        <v>Entre 10k e 20k</v>
      </c>
      <c r="P487" s="5" t="str">
        <f>_xlfn.XLOOKUP(A487,'[1]1° RAIZ'!$A:$A,'[1]1° RAIZ'!$AH:$AH)</f>
        <v>Ijuí</v>
      </c>
      <c r="Q487" s="5" t="str">
        <f>_xlfn.XLOOKUP(A487,'[1]1° RAIZ'!$A:$A,'[1]1° RAIZ'!$AE:$AE)</f>
        <v>Ijuí</v>
      </c>
      <c r="R487" s="2">
        <v>-3.752725361462206E-6</v>
      </c>
      <c r="S487" s="2">
        <v>4.5903077171196571E-3</v>
      </c>
      <c r="T487" s="2">
        <v>6</v>
      </c>
      <c r="U487" s="2">
        <v>0</v>
      </c>
      <c r="V487" s="2">
        <v>67235.874771960895</v>
      </c>
      <c r="W487" s="2">
        <v>3.9479033805777801</v>
      </c>
      <c r="X487" s="2">
        <v>-6.9866564389380437E-2</v>
      </c>
      <c r="Y487" s="2">
        <v>0.29990473769076009</v>
      </c>
      <c r="Z487" s="2">
        <v>-1.836141347784993E-2</v>
      </c>
      <c r="AA487" s="2">
        <v>1.1317087503393591E-2</v>
      </c>
      <c r="AB487" s="1" t="str">
        <f t="shared" si="21"/>
        <v>Limite de expansão</v>
      </c>
      <c r="AC487" s="74" t="str">
        <f t="shared" si="23"/>
        <v>Validar</v>
      </c>
    </row>
    <row r="488" spans="1:29" x14ac:dyDescent="0.25">
      <c r="A488" s="1">
        <v>430110</v>
      </c>
      <c r="B488" s="1" t="s">
        <v>519</v>
      </c>
      <c r="C488" s="1" t="s">
        <v>57</v>
      </c>
      <c r="D488" s="1">
        <v>1</v>
      </c>
      <c r="E488" s="1">
        <f>COUNTIFS('Contratos assinados '!F:F,'Direcional Expansão'!B488,'Contratos assinados '!J:J, "Assinado por ambos")</f>
        <v>0</v>
      </c>
      <c r="F488" s="1">
        <f>COUNTIFS('Contratos assinados '!F:F,'Direcional Expansão'!B488,'Contratos assinados '!J:J,"Aquisição")</f>
        <v>0</v>
      </c>
      <c r="G488" s="1">
        <f>COUNTIFS('Contratos assinados '!F:F,'Direcional Expansão'!B488,'Contratos assinados '!J:J,"Ampliação")</f>
        <v>0</v>
      </c>
      <c r="H488" s="1">
        <f>COUNTIFS('Contratos assinados '!F:F,'Direcional Expansão'!B488,'Contratos assinados '!J:J,"Assinado por proprietário")</f>
        <v>0</v>
      </c>
      <c r="I488" s="1">
        <f t="shared" si="22"/>
        <v>0</v>
      </c>
      <c r="J488" s="3">
        <f>IF(D488=0, "-", COUNTIFS('Base Lojas'!B:B, A488, 'Base Lojas'!G:G, "&gt;500000")/D488)</f>
        <v>1</v>
      </c>
      <c r="K488" s="4">
        <v>975359.69</v>
      </c>
      <c r="L488" s="2">
        <v>0.41419789451208389</v>
      </c>
      <c r="M488" s="13">
        <v>2354815.6640172019</v>
      </c>
      <c r="N488" s="2">
        <v>14601</v>
      </c>
      <c r="O488" s="5" t="str">
        <f>_xlfn.XLOOKUP(A488,Cidades!A:A,Cidades!D:D)</f>
        <v>Entre 10k e 20k</v>
      </c>
      <c r="P488" s="5" t="str">
        <f>_xlfn.XLOOKUP(A488,'[1]1° RAIZ'!$A:$A,'[1]1° RAIZ'!$AH:$AH)</f>
        <v>Porto Alegre</v>
      </c>
      <c r="Q488" s="5" t="str">
        <f>_xlfn.XLOOKUP(A488,'[1]1° RAIZ'!$A:$A,'[1]1° RAIZ'!$AE:$AE)</f>
        <v>Porto Alegre</v>
      </c>
      <c r="R488" s="2">
        <v>5.4325619401716088E-5</v>
      </c>
      <c r="S488" s="2">
        <v>9.2041523012047488E-3</v>
      </c>
      <c r="T488" s="2">
        <v>5</v>
      </c>
      <c r="U488" s="2">
        <v>0</v>
      </c>
      <c r="V488" s="2">
        <v>26926.9471265639</v>
      </c>
      <c r="W488" s="2">
        <v>2.9004197780360612</v>
      </c>
      <c r="X488" s="2">
        <v>-0.14373386619956641</v>
      </c>
      <c r="Y488" s="2">
        <v>2.9614391232734641E-2</v>
      </c>
      <c r="Z488" s="2">
        <v>0.58628875375720968</v>
      </c>
      <c r="AA488" s="2">
        <v>9.9820929972584266E-3</v>
      </c>
      <c r="AB488" s="1" t="str">
        <f t="shared" si="21"/>
        <v>Limite de expansão</v>
      </c>
      <c r="AC488" s="74" t="str">
        <f t="shared" si="23"/>
        <v>Validar</v>
      </c>
    </row>
    <row r="489" spans="1:29" x14ac:dyDescent="0.25">
      <c r="A489" s="1">
        <v>431810</v>
      </c>
      <c r="B489" s="1" t="s">
        <v>520</v>
      </c>
      <c r="C489" s="1" t="s">
        <v>57</v>
      </c>
      <c r="D489" s="1">
        <v>1</v>
      </c>
      <c r="E489" s="1">
        <f>COUNTIFS('Contratos assinados '!F:F,'Direcional Expansão'!B489,'Contratos assinados '!J:J, "Assinado por ambos")</f>
        <v>0</v>
      </c>
      <c r="F489" s="1">
        <f>COUNTIFS('Contratos assinados '!F:F,'Direcional Expansão'!B489,'Contratos assinados '!J:J,"Aquisição")</f>
        <v>0</v>
      </c>
      <c r="G489" s="1">
        <f>COUNTIFS('Contratos assinados '!F:F,'Direcional Expansão'!B489,'Contratos assinados '!J:J,"Ampliação")</f>
        <v>0</v>
      </c>
      <c r="H489" s="1">
        <f>COUNTIFS('Contratos assinados '!F:F,'Direcional Expansão'!B489,'Contratos assinados '!J:J,"Assinado por proprietário")</f>
        <v>0</v>
      </c>
      <c r="I489" s="1">
        <f t="shared" si="22"/>
        <v>0</v>
      </c>
      <c r="J489" s="3">
        <f>IF(D489=0, "-", COUNTIFS('Base Lojas'!B:B, A489, 'Base Lojas'!G:G, "&gt;500000")/D489)</f>
        <v>1</v>
      </c>
      <c r="K489" s="4">
        <v>1040386.84</v>
      </c>
      <c r="L489" s="2">
        <v>0.38003082625590773</v>
      </c>
      <c r="M489" s="13">
        <v>2737638.0233413419</v>
      </c>
      <c r="N489" s="2">
        <v>17618</v>
      </c>
      <c r="O489" s="5" t="str">
        <f>_xlfn.XLOOKUP(A489,Cidades!A:A,Cidades!D:D)</f>
        <v>Entre 10k e 20k</v>
      </c>
      <c r="P489" s="5" t="str">
        <f>_xlfn.XLOOKUP(A489,'[1]1° RAIZ'!$A:$A,'[1]1° RAIZ'!$AH:$AH)</f>
        <v>Santa Maria</v>
      </c>
      <c r="Q489" s="5" t="str">
        <f>_xlfn.XLOOKUP(A489,'[1]1° RAIZ'!$A:$A,'[1]1° RAIZ'!$AE:$AE)</f>
        <v>Santa Maria</v>
      </c>
      <c r="R489" s="2">
        <v>-6.8231888563045074E-5</v>
      </c>
      <c r="S489" s="2">
        <v>-1.278622769376403E-3</v>
      </c>
      <c r="T489" s="2">
        <v>6</v>
      </c>
      <c r="U489" s="2">
        <v>0</v>
      </c>
      <c r="V489" s="2">
        <v>50458.060848392699</v>
      </c>
      <c r="W489" s="2">
        <v>2.493923289402773</v>
      </c>
      <c r="X489" s="2">
        <v>-0.1896320402027197</v>
      </c>
      <c r="Y489" s="2">
        <v>-0.26812052322599128</v>
      </c>
      <c r="Z489" s="2">
        <v>1.126893880785437</v>
      </c>
      <c r="AA489" s="2">
        <v>9.2966302478079688E-3</v>
      </c>
      <c r="AB489" s="1" t="str">
        <f t="shared" si="21"/>
        <v>Limite de expansão</v>
      </c>
      <c r="AC489" s="74" t="str">
        <f t="shared" si="23"/>
        <v>Validar</v>
      </c>
    </row>
    <row r="490" spans="1:29" x14ac:dyDescent="0.25">
      <c r="A490" s="1">
        <v>420510</v>
      </c>
      <c r="B490" s="1" t="s">
        <v>521</v>
      </c>
      <c r="C490" s="1" t="s">
        <v>33</v>
      </c>
      <c r="D490" s="1">
        <v>0</v>
      </c>
      <c r="E490" s="1">
        <f>COUNTIFS('Contratos assinados '!F:F,'Direcional Expansão'!B490,'Contratos assinados '!J:J, "Assinado por ambos")</f>
        <v>0</v>
      </c>
      <c r="F490" s="1">
        <f>COUNTIFS('Contratos assinados '!F:F,'Direcional Expansão'!B490,'Contratos assinados '!J:J,"Aquisição")</f>
        <v>0</v>
      </c>
      <c r="G490" s="1">
        <f>COUNTIFS('Contratos assinados '!F:F,'Direcional Expansão'!B490,'Contratos assinados '!J:J,"Ampliação")</f>
        <v>0</v>
      </c>
      <c r="H490" s="1">
        <f>COUNTIFS('Contratos assinados '!F:F,'Direcional Expansão'!B490,'Contratos assinados '!J:J,"Assinado por proprietário")</f>
        <v>0</v>
      </c>
      <c r="I490" s="1">
        <f t="shared" si="22"/>
        <v>0</v>
      </c>
      <c r="J490" s="3" t="str">
        <f>IF(D490=0, "-", COUNTIFS('Base Lojas'!B:B, A490, 'Base Lojas'!G:G, "&gt;500000")/D490)</f>
        <v>-</v>
      </c>
      <c r="K490" s="4" t="s">
        <v>35</v>
      </c>
      <c r="L490" s="2">
        <v>0</v>
      </c>
      <c r="M490" s="13">
        <v>737801.52126462082</v>
      </c>
      <c r="N490" s="2">
        <v>4221</v>
      </c>
      <c r="O490" s="5" t="str">
        <f>_xlfn.XLOOKUP(A490,Cidades!A:A,Cidades!D:D)</f>
        <v>Menor que 10k</v>
      </c>
      <c r="P490" s="5" t="str">
        <f>_xlfn.XLOOKUP(A490,'[1]1° RAIZ'!$A:$A,'[1]1° RAIZ'!$AH:$AH)</f>
        <v>Ibirama - Presidente Getúlio</v>
      </c>
      <c r="Q490" s="5" t="str">
        <f>_xlfn.XLOOKUP(A490,'[1]1° RAIZ'!$A:$A,'[1]1° RAIZ'!$AE:$AE)</f>
        <v>Blumenau</v>
      </c>
      <c r="R490" s="2">
        <v>9.7038780743905482E-5</v>
      </c>
      <c r="S490" s="2">
        <v>1.318317042382677E-2</v>
      </c>
      <c r="T490" s="2">
        <v>2</v>
      </c>
      <c r="U490" s="2">
        <v>0</v>
      </c>
      <c r="V490" s="2">
        <v>42107.989443430699</v>
      </c>
      <c r="W490" s="2">
        <v>4.7729432409303358</v>
      </c>
      <c r="X490" s="2">
        <v>-4.7087893948231402E-2</v>
      </c>
      <c r="Y490" s="2">
        <v>0.71853452501626103</v>
      </c>
      <c r="Z490" s="2">
        <v>-0.6504726368605408</v>
      </c>
      <c r="AA490" s="2">
        <v>9.1112772095062189E-3</v>
      </c>
      <c r="AB490" s="1" t="str">
        <f t="shared" si="21"/>
        <v>Mercado insuficiente</v>
      </c>
      <c r="AC490" s="74" t="str">
        <f t="shared" si="23"/>
        <v>Validar</v>
      </c>
    </row>
    <row r="491" spans="1:29" x14ac:dyDescent="0.25">
      <c r="A491" s="1">
        <v>412405</v>
      </c>
      <c r="B491" s="1" t="s">
        <v>522</v>
      </c>
      <c r="C491" s="1" t="s">
        <v>31</v>
      </c>
      <c r="D491" s="1">
        <v>1</v>
      </c>
      <c r="E491" s="1">
        <f>COUNTIFS('Contratos assinados '!F:F,'Direcional Expansão'!B491,'Contratos assinados '!J:J, "Assinado por ambos")</f>
        <v>0</v>
      </c>
      <c r="F491" s="1">
        <f>COUNTIFS('Contratos assinados '!F:F,'Direcional Expansão'!B491,'Contratos assinados '!J:J,"Aquisição")</f>
        <v>0</v>
      </c>
      <c r="G491" s="1">
        <f>COUNTIFS('Contratos assinados '!F:F,'Direcional Expansão'!B491,'Contratos assinados '!J:J,"Ampliação")</f>
        <v>0</v>
      </c>
      <c r="H491" s="1">
        <f>COUNTIFS('Contratos assinados '!F:F,'Direcional Expansão'!B491,'Contratos assinados '!J:J,"Assinado por proprietário")</f>
        <v>0</v>
      </c>
      <c r="I491" s="1">
        <f t="shared" si="22"/>
        <v>0</v>
      </c>
      <c r="J491" s="3">
        <f>IF(D491=0, "-", COUNTIFS('Base Lojas'!B:B, A491, 'Base Lojas'!G:G, "&gt;500000")/D491)</f>
        <v>1</v>
      </c>
      <c r="K491" s="4">
        <v>597027.73</v>
      </c>
      <c r="L491" s="2">
        <v>0.18341762775371159</v>
      </c>
      <c r="M491" s="13">
        <v>3255018.27338904</v>
      </c>
      <c r="N491" s="2">
        <v>24262</v>
      </c>
      <c r="O491" s="5" t="str">
        <f>_xlfn.XLOOKUP(A491,Cidades!A:A,Cidades!D:D)</f>
        <v>Entre 20k e 30k</v>
      </c>
      <c r="P491" s="5" t="str">
        <f>_xlfn.XLOOKUP(A491,'[1]1° RAIZ'!$A:$A,'[1]1° RAIZ'!$AH:$AH)</f>
        <v>Foz do Iguaçu</v>
      </c>
      <c r="Q491" s="5" t="str">
        <f>_xlfn.XLOOKUP(A491,'[1]1° RAIZ'!$A:$A,'[1]1° RAIZ'!$AE:$AE)</f>
        <v>Cascavel</v>
      </c>
      <c r="R491" s="2">
        <v>1.178622991617484E-4</v>
      </c>
      <c r="S491" s="2">
        <v>1.6796443041398931E-2</v>
      </c>
      <c r="T491" s="2">
        <v>14</v>
      </c>
      <c r="U491" s="2">
        <v>0</v>
      </c>
      <c r="V491" s="2">
        <v>30691.302431666001</v>
      </c>
      <c r="W491" s="2">
        <v>3.522094612186693</v>
      </c>
      <c r="X491" s="2">
        <v>2.2248302522892789E-2</v>
      </c>
      <c r="Y491" s="2">
        <v>0.2169139364077145</v>
      </c>
      <c r="Z491" s="2">
        <v>-0.27968425951974618</v>
      </c>
      <c r="AA491" s="2">
        <v>8.7677899805487375E-3</v>
      </c>
      <c r="AB491" s="1" t="str">
        <f t="shared" si="21"/>
        <v>Limite de expansão</v>
      </c>
      <c r="AC491" s="74" t="str">
        <f t="shared" si="23"/>
        <v>Validar</v>
      </c>
    </row>
    <row r="492" spans="1:29" x14ac:dyDescent="0.25">
      <c r="A492" s="1">
        <v>412350</v>
      </c>
      <c r="B492" s="1" t="s">
        <v>523</v>
      </c>
      <c r="C492" s="1" t="s">
        <v>31</v>
      </c>
      <c r="D492" s="1">
        <v>0</v>
      </c>
      <c r="E492" s="1">
        <f>COUNTIFS('Contratos assinados '!F:F,'Direcional Expansão'!B492,'Contratos assinados '!J:J, "Assinado por ambos")</f>
        <v>0</v>
      </c>
      <c r="F492" s="1">
        <f>COUNTIFS('Contratos assinados '!F:F,'Direcional Expansão'!B492,'Contratos assinados '!J:J,"Aquisição")</f>
        <v>0</v>
      </c>
      <c r="G492" s="1">
        <f>COUNTIFS('Contratos assinados '!F:F,'Direcional Expansão'!B492,'Contratos assinados '!J:J,"Ampliação")</f>
        <v>0</v>
      </c>
      <c r="H492" s="1">
        <f>COUNTIFS('Contratos assinados '!F:F,'Direcional Expansão'!B492,'Contratos assinados '!J:J,"Assinado por proprietário")</f>
        <v>0</v>
      </c>
      <c r="I492" s="1">
        <f t="shared" si="22"/>
        <v>0</v>
      </c>
      <c r="J492" s="3" t="str">
        <f>IF(D492=0, "-", COUNTIFS('Base Lojas'!B:B, A492, 'Base Lojas'!G:G, "&gt;500000")/D492)</f>
        <v>-</v>
      </c>
      <c r="K492" s="4" t="s">
        <v>35</v>
      </c>
      <c r="L492" s="2">
        <v>0</v>
      </c>
      <c r="M492" s="13">
        <v>3514190.1764990492</v>
      </c>
      <c r="N492" s="2">
        <v>25492</v>
      </c>
      <c r="O492" s="5" t="str">
        <f>_xlfn.XLOOKUP(A492,Cidades!A:A,Cidades!D:D)</f>
        <v>Entre 20k e 30k</v>
      </c>
      <c r="P492" s="5" t="str">
        <f>_xlfn.XLOOKUP(A492,'[1]1° RAIZ'!$A:$A,'[1]1° RAIZ'!$AH:$AH)</f>
        <v>Toledo</v>
      </c>
      <c r="Q492" s="5" t="str">
        <f>_xlfn.XLOOKUP(A492,'[1]1° RAIZ'!$A:$A,'[1]1° RAIZ'!$AE:$AE)</f>
        <v>Cascavel</v>
      </c>
      <c r="R492" s="2">
        <v>6.5258820975970804E-5</v>
      </c>
      <c r="S492" s="2">
        <v>9.2478007028189424E-3</v>
      </c>
      <c r="T492" s="2">
        <v>9</v>
      </c>
      <c r="U492" s="2">
        <v>0</v>
      </c>
      <c r="V492" s="2">
        <v>62211.030339448997</v>
      </c>
      <c r="W492" s="2">
        <v>3.7645752707749671</v>
      </c>
      <c r="X492" s="2">
        <v>-1.064826434511993E-2</v>
      </c>
      <c r="Y492" s="2">
        <v>0.28090338530977632</v>
      </c>
      <c r="Z492" s="2">
        <v>-0.2435610887825507</v>
      </c>
      <c r="AA492" s="2">
        <v>8.0923444407911202E-3</v>
      </c>
      <c r="AB492" s="1" t="str">
        <f t="shared" si="21"/>
        <v>Limite de expansão</v>
      </c>
      <c r="AC492" s="74" t="str">
        <f t="shared" si="23"/>
        <v>Validar</v>
      </c>
    </row>
    <row r="493" spans="1:29" x14ac:dyDescent="0.25">
      <c r="A493" s="1">
        <v>432350</v>
      </c>
      <c r="B493" s="1" t="s">
        <v>524</v>
      </c>
      <c r="C493" s="1" t="s">
        <v>57</v>
      </c>
      <c r="D493" s="1">
        <v>0</v>
      </c>
      <c r="E493" s="1">
        <f>COUNTIFS('Contratos assinados '!F:F,'Direcional Expansão'!B493,'Contratos assinados '!J:J, "Assinado por ambos")</f>
        <v>0</v>
      </c>
      <c r="F493" s="1">
        <f>COUNTIFS('Contratos assinados '!F:F,'Direcional Expansão'!B493,'Contratos assinados '!J:J,"Aquisição")</f>
        <v>0</v>
      </c>
      <c r="G493" s="1">
        <f>COUNTIFS('Contratos assinados '!F:F,'Direcional Expansão'!B493,'Contratos assinados '!J:J,"Ampliação")</f>
        <v>0</v>
      </c>
      <c r="H493" s="1">
        <f>COUNTIFS('Contratos assinados '!F:F,'Direcional Expansão'!B493,'Contratos assinados '!J:J,"Assinado por proprietário")</f>
        <v>0</v>
      </c>
      <c r="I493" s="1">
        <f t="shared" si="22"/>
        <v>0</v>
      </c>
      <c r="J493" s="3" t="str">
        <f>IF(D493=0, "-", COUNTIFS('Base Lojas'!B:B, A493, 'Base Lojas'!G:G, "&gt;500000")/D493)</f>
        <v>-</v>
      </c>
      <c r="K493" s="4" t="s">
        <v>35</v>
      </c>
      <c r="L493" s="2">
        <v>0</v>
      </c>
      <c r="M493" s="13">
        <v>489494.47894331551</v>
      </c>
      <c r="N493" s="2">
        <v>2660</v>
      </c>
      <c r="O493" s="5" t="str">
        <f>_xlfn.XLOOKUP(A493,Cidades!A:A,Cidades!D:D)</f>
        <v>Menor que 10k</v>
      </c>
      <c r="P493" s="5" t="str">
        <f>_xlfn.XLOOKUP(A493,'[1]1° RAIZ'!$A:$A,'[1]1° RAIZ'!$AH:$AH)</f>
        <v>Frederico Westphalen</v>
      </c>
      <c r="Q493" s="5" t="str">
        <f>_xlfn.XLOOKUP(A493,'[1]1° RAIZ'!$A:$A,'[1]1° RAIZ'!$AE:$AE)</f>
        <v>Passo Fundo</v>
      </c>
      <c r="R493" s="2">
        <v>-4.8081768414869328E-5</v>
      </c>
      <c r="S493" s="2">
        <v>3.3935564517291179E-3</v>
      </c>
      <c r="T493" s="2">
        <v>1</v>
      </c>
      <c r="U493" s="2">
        <v>0</v>
      </c>
      <c r="V493" s="2">
        <v>56900.861209440402</v>
      </c>
      <c r="W493" s="2">
        <v>4.5547479183567781</v>
      </c>
      <c r="X493" s="2">
        <v>-0.107802127610986</v>
      </c>
      <c r="Y493" s="2">
        <v>0.45704006914905237</v>
      </c>
      <c r="Z493" s="2">
        <v>-0.1047304720700967</v>
      </c>
      <c r="AA493" s="2">
        <v>7.9188389373112348E-3</v>
      </c>
      <c r="AB493" s="1" t="str">
        <f t="shared" si="21"/>
        <v>Mercado insuficiente</v>
      </c>
      <c r="AC493" s="74" t="str">
        <f t="shared" si="23"/>
        <v>Validar</v>
      </c>
    </row>
    <row r="494" spans="1:29" x14ac:dyDescent="0.25">
      <c r="A494" s="1">
        <v>421055</v>
      </c>
      <c r="B494" s="1" t="s">
        <v>525</v>
      </c>
      <c r="C494" s="1" t="s">
        <v>33</v>
      </c>
      <c r="D494" s="1">
        <v>0</v>
      </c>
      <c r="E494" s="1">
        <f>COUNTIFS('Contratos assinados '!F:F,'Direcional Expansão'!B494,'Contratos assinados '!J:J, "Assinado por ambos")</f>
        <v>0</v>
      </c>
      <c r="F494" s="1">
        <f>COUNTIFS('Contratos assinados '!F:F,'Direcional Expansão'!B494,'Contratos assinados '!J:J,"Aquisição")</f>
        <v>0</v>
      </c>
      <c r="G494" s="1">
        <f>COUNTIFS('Contratos assinados '!F:F,'Direcional Expansão'!B494,'Contratos assinados '!J:J,"Ampliação")</f>
        <v>0</v>
      </c>
      <c r="H494" s="1">
        <f>COUNTIFS('Contratos assinados '!F:F,'Direcional Expansão'!B494,'Contratos assinados '!J:J,"Assinado por proprietário")</f>
        <v>0</v>
      </c>
      <c r="I494" s="1">
        <f t="shared" si="22"/>
        <v>0</v>
      </c>
      <c r="J494" s="3" t="str">
        <f>IF(D494=0, "-", COUNTIFS('Base Lojas'!B:B, A494, 'Base Lojas'!G:G, "&gt;500000")/D494)</f>
        <v>-</v>
      </c>
      <c r="K494" s="4" t="s">
        <v>35</v>
      </c>
      <c r="L494" s="2">
        <v>0</v>
      </c>
      <c r="M494" s="13">
        <v>384747.84232882172</v>
      </c>
      <c r="N494" s="2">
        <v>2184</v>
      </c>
      <c r="O494" s="5" t="str">
        <f>_xlfn.XLOOKUP(A494,Cidades!A:A,Cidades!D:D)</f>
        <v>Menor que 10k</v>
      </c>
      <c r="P494" s="5" t="str">
        <f>_xlfn.XLOOKUP(A494,'[1]1° RAIZ'!$A:$A,'[1]1° RAIZ'!$AH:$AH)</f>
        <v>Chapecó</v>
      </c>
      <c r="Q494" s="5" t="str">
        <f>_xlfn.XLOOKUP(A494,'[1]1° RAIZ'!$A:$A,'[1]1° RAIZ'!$AE:$AE)</f>
        <v>Chapecó</v>
      </c>
      <c r="R494" s="2">
        <v>-6.6608652254962482E-6</v>
      </c>
      <c r="S494" s="2">
        <v>8.4385289040156408E-3</v>
      </c>
      <c r="T494" s="2">
        <v>1</v>
      </c>
      <c r="U494" s="2">
        <v>0</v>
      </c>
      <c r="V494" s="2">
        <v>49858.407799729001</v>
      </c>
      <c r="W494" s="2">
        <v>4.6989353525976023</v>
      </c>
      <c r="X494" s="2">
        <v>-8.776973665452352E-2</v>
      </c>
      <c r="Y494" s="2">
        <v>0.56811403820927298</v>
      </c>
      <c r="Z494" s="2">
        <v>-0.32283670327921438</v>
      </c>
      <c r="AA494" s="2">
        <v>7.5383593565594986E-3</v>
      </c>
      <c r="AB494" s="1" t="str">
        <f t="shared" si="21"/>
        <v>Mercado insuficiente</v>
      </c>
      <c r="AC494" s="74" t="str">
        <f t="shared" si="23"/>
        <v>Validar</v>
      </c>
    </row>
    <row r="495" spans="1:29" x14ac:dyDescent="0.25">
      <c r="A495" s="1">
        <v>421180</v>
      </c>
      <c r="B495" s="1" t="s">
        <v>526</v>
      </c>
      <c r="C495" s="1" t="s">
        <v>33</v>
      </c>
      <c r="D495" s="1">
        <v>0</v>
      </c>
      <c r="E495" s="1">
        <f>COUNTIFS('Contratos assinados '!F:F,'Direcional Expansão'!B495,'Contratos assinados '!J:J, "Assinado por ambos")</f>
        <v>0</v>
      </c>
      <c r="F495" s="1">
        <f>COUNTIFS('Contratos assinados '!F:F,'Direcional Expansão'!B495,'Contratos assinados '!J:J,"Aquisição")</f>
        <v>0</v>
      </c>
      <c r="G495" s="1">
        <f>COUNTIFS('Contratos assinados '!F:F,'Direcional Expansão'!B495,'Contratos assinados '!J:J,"Ampliação")</f>
        <v>0</v>
      </c>
      <c r="H495" s="1">
        <f>COUNTIFS('Contratos assinados '!F:F,'Direcional Expansão'!B495,'Contratos assinados '!J:J,"Assinado por proprietário")</f>
        <v>0</v>
      </c>
      <c r="I495" s="1">
        <f t="shared" si="22"/>
        <v>0</v>
      </c>
      <c r="J495" s="3" t="str">
        <f>IF(D495=0, "-", COUNTIFS('Base Lojas'!B:B, A495, 'Base Lojas'!G:G, "&gt;500000")/D495)</f>
        <v>-</v>
      </c>
      <c r="K495" s="4" t="s">
        <v>35</v>
      </c>
      <c r="L495" s="2">
        <v>0</v>
      </c>
      <c r="M495" s="13">
        <v>1322098.45457135</v>
      </c>
      <c r="N495" s="2">
        <v>7032</v>
      </c>
      <c r="O495" s="5" t="str">
        <f>_xlfn.XLOOKUP(A495,Cidades!A:A,Cidades!D:D)</f>
        <v>Menor que 10k</v>
      </c>
      <c r="P495" s="5" t="str">
        <f>_xlfn.XLOOKUP(A495,'[1]1° RAIZ'!$A:$A,'[1]1° RAIZ'!$AH:$AH)</f>
        <v>Joaçaba - Herval d'Oeste</v>
      </c>
      <c r="Q495" s="5" t="str">
        <f>_xlfn.XLOOKUP(A495,'[1]1° RAIZ'!$A:$A,'[1]1° RAIZ'!$AE:$AE)</f>
        <v>Chapecó</v>
      </c>
      <c r="R495" s="2">
        <v>-3.6151588920769749E-5</v>
      </c>
      <c r="S495" s="2">
        <v>4.2910925383647944E-3</v>
      </c>
      <c r="T495" s="2">
        <v>2</v>
      </c>
      <c r="U495" s="2">
        <v>0</v>
      </c>
      <c r="V495" s="2">
        <v>40328.376791064002</v>
      </c>
      <c r="W495" s="2">
        <v>4.8485669913305269</v>
      </c>
      <c r="X495" s="2">
        <v>-3.9639100031794612E-2</v>
      </c>
      <c r="Y495" s="2">
        <v>0.45644771349951191</v>
      </c>
      <c r="Z495" s="2">
        <v>-0.39134885553755139</v>
      </c>
      <c r="AA495" s="2">
        <v>4.1414768068065849E-3</v>
      </c>
      <c r="AB495" s="1" t="str">
        <f t="shared" si="21"/>
        <v>Mercado insuficiente</v>
      </c>
      <c r="AC495" s="74" t="str">
        <f t="shared" si="23"/>
        <v>Validar</v>
      </c>
    </row>
    <row r="496" spans="1:29" x14ac:dyDescent="0.25">
      <c r="A496" s="1">
        <v>430613</v>
      </c>
      <c r="B496" s="1" t="s">
        <v>527</v>
      </c>
      <c r="C496" s="1" t="s">
        <v>57</v>
      </c>
      <c r="D496" s="1">
        <v>0</v>
      </c>
      <c r="E496" s="1">
        <f>COUNTIFS('Contratos assinados '!F:F,'Direcional Expansão'!B496,'Contratos assinados '!J:J, "Assinado por ambos")</f>
        <v>0</v>
      </c>
      <c r="F496" s="1">
        <f>COUNTIFS('Contratos assinados '!F:F,'Direcional Expansão'!B496,'Contratos assinados '!J:J,"Aquisição")</f>
        <v>0</v>
      </c>
      <c r="G496" s="1">
        <f>COUNTIFS('Contratos assinados '!F:F,'Direcional Expansão'!B496,'Contratos assinados '!J:J,"Ampliação")</f>
        <v>0</v>
      </c>
      <c r="H496" s="1">
        <f>COUNTIFS('Contratos assinados '!F:F,'Direcional Expansão'!B496,'Contratos assinados '!J:J,"Assinado por proprietário")</f>
        <v>0</v>
      </c>
      <c r="I496" s="1">
        <f t="shared" si="22"/>
        <v>0</v>
      </c>
      <c r="J496" s="3" t="str">
        <f>IF(D496=0, "-", COUNTIFS('Base Lojas'!B:B, A496, 'Base Lojas'!G:G, "&gt;500000")/D496)</f>
        <v>-</v>
      </c>
      <c r="K496" s="4" t="s">
        <v>35</v>
      </c>
      <c r="L496" s="2">
        <v>0</v>
      </c>
      <c r="M496" s="13">
        <v>260756.64551929591</v>
      </c>
      <c r="N496" s="2">
        <v>1635</v>
      </c>
      <c r="O496" s="5" t="str">
        <f>_xlfn.XLOOKUP(A496,Cidades!A:A,Cidades!D:D)</f>
        <v>Menor que 10k</v>
      </c>
      <c r="P496" s="5" t="str">
        <f>_xlfn.XLOOKUP(A496,'[1]1° RAIZ'!$A:$A,'[1]1° RAIZ'!$AH:$AH)</f>
        <v>Erechim</v>
      </c>
      <c r="Q496" s="5" t="str">
        <f>_xlfn.XLOOKUP(A496,'[1]1° RAIZ'!$A:$A,'[1]1° RAIZ'!$AE:$AE)</f>
        <v>Passo Fundo</v>
      </c>
      <c r="R496" s="2">
        <v>-2.0527174305216221E-4</v>
      </c>
      <c r="S496" s="2">
        <v>-1.4310333839066771E-2</v>
      </c>
      <c r="T496" s="2">
        <v>1</v>
      </c>
      <c r="U496" s="2">
        <v>0</v>
      </c>
      <c r="V496" s="2">
        <v>98835.228746144596</v>
      </c>
      <c r="W496" s="2">
        <v>3.6104607779913569</v>
      </c>
      <c r="X496" s="2">
        <v>-0.24725760914811071</v>
      </c>
      <c r="Y496" s="2">
        <v>5.5679009575560897E-3</v>
      </c>
      <c r="Z496" s="2">
        <v>0.95030621183078334</v>
      </c>
      <c r="AA496" s="2">
        <v>3.989693960782803E-3</v>
      </c>
      <c r="AB496" s="1" t="str">
        <f t="shared" si="21"/>
        <v>Mercado insuficiente</v>
      </c>
      <c r="AC496" s="74" t="str">
        <f t="shared" si="23"/>
        <v>Validar</v>
      </c>
    </row>
    <row r="497" spans="1:29" x14ac:dyDescent="0.25">
      <c r="A497" s="1">
        <v>431405</v>
      </c>
      <c r="B497" s="1" t="s">
        <v>528</v>
      </c>
      <c r="C497" s="1" t="s">
        <v>57</v>
      </c>
      <c r="D497" s="1">
        <v>3</v>
      </c>
      <c r="E497" s="1">
        <f>COUNTIFS('Contratos assinados '!F:F,'Direcional Expansão'!B497,'Contratos assinados '!J:J, "Assinado por ambos")</f>
        <v>0</v>
      </c>
      <c r="F497" s="1">
        <f>COUNTIFS('Contratos assinados '!F:F,'Direcional Expansão'!B497,'Contratos assinados '!J:J,"Aquisição")</f>
        <v>0</v>
      </c>
      <c r="G497" s="1">
        <f>COUNTIFS('Contratos assinados '!F:F,'Direcional Expansão'!B497,'Contratos assinados '!J:J,"Ampliação")</f>
        <v>0</v>
      </c>
      <c r="H497" s="1">
        <f>COUNTIFS('Contratos assinados '!F:F,'Direcional Expansão'!B497,'Contratos assinados '!J:J,"Assinado por proprietário")</f>
        <v>0</v>
      </c>
      <c r="I497" s="1">
        <f t="shared" si="22"/>
        <v>0</v>
      </c>
      <c r="J497" s="3">
        <f>IF(D497=0, "-", COUNTIFS('Base Lojas'!B:B, A497, 'Base Lojas'!G:G, "&gt;500000")/D497)</f>
        <v>0.66666666666666663</v>
      </c>
      <c r="K497" s="4">
        <v>610630.67000000004</v>
      </c>
      <c r="L497" s="2">
        <v>0.20865013404894189</v>
      </c>
      <c r="M497" s="13">
        <v>8779730.8079864606</v>
      </c>
      <c r="N497" s="2">
        <v>52058</v>
      </c>
      <c r="O497" s="5" t="str">
        <f>_xlfn.XLOOKUP(A497,Cidades!A:A,Cidades!D:D)</f>
        <v>Entre 50k e 100k</v>
      </c>
      <c r="P497" s="5" t="str">
        <f>_xlfn.XLOOKUP(A497,'[1]1° RAIZ'!$A:$A,'[1]1° RAIZ'!$AH:$AH)</f>
        <v>Taquara - Parobé - Igrejinha</v>
      </c>
      <c r="Q497" s="5" t="str">
        <f>_xlfn.XLOOKUP(A497,'[1]1° RAIZ'!$A:$A,'[1]1° RAIZ'!$AE:$AE)</f>
        <v>Porto Alegre</v>
      </c>
      <c r="R497" s="2">
        <v>8.5772718074061954E-6</v>
      </c>
      <c r="S497" s="2">
        <v>5.8267233964977017E-3</v>
      </c>
      <c r="T497" s="2">
        <v>13</v>
      </c>
      <c r="U497" s="2">
        <v>0</v>
      </c>
      <c r="V497" s="2">
        <v>29097.005160650999</v>
      </c>
      <c r="W497" s="2">
        <v>3.0087887356180039</v>
      </c>
      <c r="X497" s="2">
        <v>0.1052428870334403</v>
      </c>
      <c r="Y497" s="2">
        <v>-0.33271687102939212</v>
      </c>
      <c r="Z497" s="2">
        <v>5.5654867457020682E-2</v>
      </c>
      <c r="AA497" s="2">
        <v>3.2835715894129962E-3</v>
      </c>
      <c r="AB497" s="1" t="str">
        <f t="shared" si="21"/>
        <v>Limite de expansão</v>
      </c>
      <c r="AC497" s="74" t="str">
        <f t="shared" si="23"/>
        <v>Validar</v>
      </c>
    </row>
    <row r="498" spans="1:29" x14ac:dyDescent="0.25">
      <c r="A498" s="1">
        <v>420207</v>
      </c>
      <c r="B498" s="1" t="s">
        <v>529</v>
      </c>
      <c r="C498" s="1" t="s">
        <v>33</v>
      </c>
      <c r="D498" s="1">
        <v>1</v>
      </c>
      <c r="E498" s="1">
        <f>COUNTIFS('Contratos assinados '!F:F,'Direcional Expansão'!B498,'Contratos assinados '!J:J, "Assinado por ambos")</f>
        <v>0</v>
      </c>
      <c r="F498" s="1">
        <f>COUNTIFS('Contratos assinados '!F:F,'Direcional Expansão'!B498,'Contratos assinados '!J:J,"Aquisição")</f>
        <v>0</v>
      </c>
      <c r="G498" s="1">
        <f>COUNTIFS('Contratos assinados '!F:F,'Direcional Expansão'!B498,'Contratos assinados '!J:J,"Ampliação")</f>
        <v>0</v>
      </c>
      <c r="H498" s="1">
        <f>COUNTIFS('Contratos assinados '!F:F,'Direcional Expansão'!B498,'Contratos assinados '!J:J,"Assinado por proprietário")</f>
        <v>0</v>
      </c>
      <c r="I498" s="1">
        <f t="shared" si="22"/>
        <v>0</v>
      </c>
      <c r="J498" s="3">
        <f>IF(D498=0, "-", COUNTIFS('Base Lojas'!B:B, A498, 'Base Lojas'!G:G, "&gt;500000")/D498)</f>
        <v>1</v>
      </c>
      <c r="K498" s="4">
        <v>649949.19999999995</v>
      </c>
      <c r="L498" s="2">
        <v>0.25268060063929082</v>
      </c>
      <c r="M498" s="13">
        <v>2572216.4596554129</v>
      </c>
      <c r="N498" s="2">
        <v>15669</v>
      </c>
      <c r="O498" s="5" t="str">
        <f>_xlfn.XLOOKUP(A498,Cidades!A:A,Cidades!D:D)</f>
        <v>Entre 10k e 20k</v>
      </c>
      <c r="P498" s="5" t="str">
        <f>_xlfn.XLOOKUP(A498,'[1]1° RAIZ'!$A:$A,'[1]1° RAIZ'!$AH:$AH)</f>
        <v>Araranguá</v>
      </c>
      <c r="Q498" s="5" t="str">
        <f>_xlfn.XLOOKUP(A498,'[1]1° RAIZ'!$A:$A,'[1]1° RAIZ'!$AE:$AE)</f>
        <v>Criciúma</v>
      </c>
      <c r="R498" s="2">
        <v>5.0640407750398794E-4</v>
      </c>
      <c r="S498" s="2">
        <v>4.6570795628172228E-2</v>
      </c>
      <c r="T498" s="2">
        <v>10</v>
      </c>
      <c r="U498" s="2">
        <v>0</v>
      </c>
      <c r="V498" s="2">
        <v>13558.682863633599</v>
      </c>
      <c r="W498" s="2">
        <v>3.416135211307147</v>
      </c>
      <c r="X498" s="2">
        <v>4.2217912522092586E-3</v>
      </c>
      <c r="Y498" s="2">
        <v>0.94715618189982675</v>
      </c>
      <c r="Z498" s="2">
        <v>-1.18754810586156</v>
      </c>
      <c r="AA498" s="2">
        <v>2.556244322833245E-3</v>
      </c>
      <c r="AB498" s="1" t="str">
        <f t="shared" si="21"/>
        <v>Limite de expansão</v>
      </c>
      <c r="AC498" s="74" t="str">
        <f t="shared" si="23"/>
        <v>Validar</v>
      </c>
    </row>
    <row r="499" spans="1:29" x14ac:dyDescent="0.25">
      <c r="A499" s="1">
        <v>412270</v>
      </c>
      <c r="B499" s="1" t="s">
        <v>530</v>
      </c>
      <c r="C499" s="1" t="s">
        <v>31</v>
      </c>
      <c r="D499" s="1">
        <v>0</v>
      </c>
      <c r="E499" s="1">
        <f>COUNTIFS('Contratos assinados '!F:F,'Direcional Expansão'!B499,'Contratos assinados '!J:J, "Assinado por ambos")</f>
        <v>0</v>
      </c>
      <c r="F499" s="1">
        <f>COUNTIFS('Contratos assinados '!F:F,'Direcional Expansão'!B499,'Contratos assinados '!J:J,"Aquisição")</f>
        <v>0</v>
      </c>
      <c r="G499" s="1">
        <f>COUNTIFS('Contratos assinados '!F:F,'Direcional Expansão'!B499,'Contratos assinados '!J:J,"Ampliação")</f>
        <v>0</v>
      </c>
      <c r="H499" s="1">
        <f>COUNTIFS('Contratos assinados '!F:F,'Direcional Expansão'!B499,'Contratos assinados '!J:J,"Assinado por proprietário")</f>
        <v>0</v>
      </c>
      <c r="I499" s="1">
        <f t="shared" si="22"/>
        <v>0</v>
      </c>
      <c r="J499" s="3" t="str">
        <f>IF(D499=0, "-", COUNTIFS('Base Lojas'!B:B, A499, 'Base Lojas'!G:G, "&gt;500000")/D499)</f>
        <v>-</v>
      </c>
      <c r="K499" s="4" t="s">
        <v>35</v>
      </c>
      <c r="L499" s="2">
        <v>0</v>
      </c>
      <c r="M499" s="13">
        <v>1208380.86823329</v>
      </c>
      <c r="N499" s="2">
        <v>8822</v>
      </c>
      <c r="O499" s="5" t="str">
        <f>_xlfn.XLOOKUP(A499,Cidades!A:A,Cidades!D:D)</f>
        <v>Menor que 10k</v>
      </c>
      <c r="P499" s="5" t="str">
        <f>_xlfn.XLOOKUP(A499,'[1]1° RAIZ'!$A:$A,'[1]1° RAIZ'!$AH:$AH)</f>
        <v>Londrina</v>
      </c>
      <c r="Q499" s="5" t="str">
        <f>_xlfn.XLOOKUP(A499,'[1]1° RAIZ'!$A:$A,'[1]1° RAIZ'!$AE:$AE)</f>
        <v>Londrina</v>
      </c>
      <c r="R499" s="2">
        <v>2.8853013865574038E-4</v>
      </c>
      <c r="S499" s="2">
        <v>3.214656568067964E-2</v>
      </c>
      <c r="T499" s="2">
        <v>2</v>
      </c>
      <c r="U499" s="2">
        <v>0</v>
      </c>
      <c r="V499" s="2">
        <v>83704.823974895698</v>
      </c>
      <c r="W499" s="2">
        <v>3.3246698418023191</v>
      </c>
      <c r="X499" s="2">
        <v>-0.1669079148413303</v>
      </c>
      <c r="Y499" s="2">
        <v>0.85407376801412238</v>
      </c>
      <c r="Z499" s="2">
        <v>-0.45104252311578108</v>
      </c>
      <c r="AA499" s="2">
        <v>3.5940027981103823E-4</v>
      </c>
      <c r="AB499" s="1" t="str">
        <f t="shared" si="21"/>
        <v>Mercado insuficiente</v>
      </c>
      <c r="AC499" s="74" t="str">
        <f t="shared" si="23"/>
        <v>Validar</v>
      </c>
    </row>
    <row r="500" spans="1:29" x14ac:dyDescent="0.25">
      <c r="A500" s="1">
        <v>430740</v>
      </c>
      <c r="B500" s="1" t="s">
        <v>531</v>
      </c>
      <c r="C500" s="1" t="s">
        <v>57</v>
      </c>
      <c r="D500" s="1">
        <v>0</v>
      </c>
      <c r="E500" s="1">
        <f>COUNTIFS('Contratos assinados '!F:F,'Direcional Expansão'!B500,'Contratos assinados '!J:J, "Assinado por ambos")</f>
        <v>0</v>
      </c>
      <c r="F500" s="1">
        <f>COUNTIFS('Contratos assinados '!F:F,'Direcional Expansão'!B500,'Contratos assinados '!J:J,"Aquisição")</f>
        <v>0</v>
      </c>
      <c r="G500" s="1">
        <f>COUNTIFS('Contratos assinados '!F:F,'Direcional Expansão'!B500,'Contratos assinados '!J:J,"Ampliação")</f>
        <v>0</v>
      </c>
      <c r="H500" s="1">
        <f>COUNTIFS('Contratos assinados '!F:F,'Direcional Expansão'!B500,'Contratos assinados '!J:J,"Assinado por proprietário")</f>
        <v>0</v>
      </c>
      <c r="I500" s="1">
        <f t="shared" si="22"/>
        <v>0</v>
      </c>
      <c r="J500" s="3" t="str">
        <f>IF(D500=0, "-", COUNTIFS('Base Lojas'!B:B, A500, 'Base Lojas'!G:G, "&gt;500000")/D500)</f>
        <v>-</v>
      </c>
      <c r="K500" s="4" t="s">
        <v>35</v>
      </c>
      <c r="L500" s="2">
        <v>0</v>
      </c>
      <c r="M500" s="13">
        <v>573754.09282669029</v>
      </c>
      <c r="N500" s="2">
        <v>3195</v>
      </c>
      <c r="O500" s="5" t="str">
        <f>_xlfn.XLOOKUP(A500,Cidades!A:A,Cidades!D:D)</f>
        <v>Menor que 10k</v>
      </c>
      <c r="P500" s="5" t="str">
        <f>_xlfn.XLOOKUP(A500,'[1]1° RAIZ'!$A:$A,'[1]1° RAIZ'!$AH:$AH)</f>
        <v>Vacaria</v>
      </c>
      <c r="Q500" s="5" t="str">
        <f>_xlfn.XLOOKUP(A500,'[1]1° RAIZ'!$A:$A,'[1]1° RAIZ'!$AE:$AE)</f>
        <v>Caxias do Sul</v>
      </c>
      <c r="R500" s="2">
        <v>6.2873658132045488E-6</v>
      </c>
      <c r="S500" s="2">
        <v>6.5400462869420473E-3</v>
      </c>
      <c r="T500" s="2">
        <v>1</v>
      </c>
      <c r="U500" s="2">
        <v>0</v>
      </c>
      <c r="V500" s="2">
        <v>135375.236621438</v>
      </c>
      <c r="W500" s="2">
        <v>2.3476826163446969</v>
      </c>
      <c r="X500" s="2">
        <v>-0.353777687499094</v>
      </c>
      <c r="Y500" s="2">
        <v>0.2344053089961057</v>
      </c>
      <c r="Z500" s="2">
        <v>1.0219956797930989</v>
      </c>
      <c r="AA500" s="2">
        <v>-2.5206083378599697E-4</v>
      </c>
      <c r="AB500" s="1" t="str">
        <f t="shared" si="21"/>
        <v>Mercado insuficiente</v>
      </c>
      <c r="AC500" s="74" t="str">
        <f t="shared" si="23"/>
        <v>Validar</v>
      </c>
    </row>
    <row r="501" spans="1:29" x14ac:dyDescent="0.25">
      <c r="A501" s="1">
        <v>431308</v>
      </c>
      <c r="B501" s="1" t="s">
        <v>532</v>
      </c>
      <c r="C501" s="1" t="s">
        <v>57</v>
      </c>
      <c r="D501" s="1">
        <v>0</v>
      </c>
      <c r="E501" s="1">
        <f>COUNTIFS('Contratos assinados '!F:F,'Direcional Expansão'!B501,'Contratos assinados '!J:J, "Assinado por ambos")</f>
        <v>0</v>
      </c>
      <c r="F501" s="1">
        <f>COUNTIFS('Contratos assinados '!F:F,'Direcional Expansão'!B501,'Contratos assinados '!J:J,"Aquisição")</f>
        <v>0</v>
      </c>
      <c r="G501" s="1">
        <f>COUNTIFS('Contratos assinados '!F:F,'Direcional Expansão'!B501,'Contratos assinados '!J:J,"Ampliação")</f>
        <v>0</v>
      </c>
      <c r="H501" s="1">
        <f>COUNTIFS('Contratos assinados '!F:F,'Direcional Expansão'!B501,'Contratos assinados '!J:J,"Assinado por proprietário")</f>
        <v>0</v>
      </c>
      <c r="I501" s="1">
        <f t="shared" si="22"/>
        <v>0</v>
      </c>
      <c r="J501" s="3" t="str">
        <f>IF(D501=0, "-", COUNTIFS('Base Lojas'!B:B, A501, 'Base Lojas'!G:G, "&gt;500000")/D501)</f>
        <v>-</v>
      </c>
      <c r="K501" s="4" t="s">
        <v>35</v>
      </c>
      <c r="L501" s="2">
        <v>0</v>
      </c>
      <c r="M501" s="13">
        <v>490059.2995952206</v>
      </c>
      <c r="N501" s="2">
        <v>2343</v>
      </c>
      <c r="O501" s="5" t="str">
        <f>_xlfn.XLOOKUP(A501,Cidades!A:A,Cidades!D:D)</f>
        <v>Menor que 10k</v>
      </c>
      <c r="P501" s="5" t="str">
        <f>_xlfn.XLOOKUP(A501,'[1]1° RAIZ'!$A:$A,'[1]1° RAIZ'!$AH:$AH)</f>
        <v>Caxias do Sul</v>
      </c>
      <c r="Q501" s="5" t="str">
        <f>_xlfn.XLOOKUP(A501,'[1]1° RAIZ'!$A:$A,'[1]1° RAIZ'!$AE:$AE)</f>
        <v>Caxias do Sul</v>
      </c>
      <c r="R501" s="2">
        <v>-3.2725537462793268E-5</v>
      </c>
      <c r="S501" s="2">
        <v>2.0591096522419861E-3</v>
      </c>
      <c r="T501" s="2">
        <v>1</v>
      </c>
      <c r="U501" s="2">
        <v>0</v>
      </c>
      <c r="V501" s="2">
        <v>47195.110210939798</v>
      </c>
      <c r="W501" s="2">
        <v>4.7457445436891241</v>
      </c>
      <c r="X501" s="2">
        <v>-8.6202360836946795E-2</v>
      </c>
      <c r="Y501" s="2">
        <v>0.46723521350117858</v>
      </c>
      <c r="Z501" s="2">
        <v>-0.2736174476107579</v>
      </c>
      <c r="AA501" s="2">
        <v>-6.9550229140551492E-4</v>
      </c>
      <c r="AB501" s="1" t="str">
        <f t="shared" si="21"/>
        <v>Mercado insuficiente</v>
      </c>
      <c r="AC501" s="74" t="str">
        <f t="shared" si="23"/>
        <v>Validar</v>
      </c>
    </row>
    <row r="502" spans="1:29" x14ac:dyDescent="0.25">
      <c r="A502" s="1">
        <v>431550</v>
      </c>
      <c r="B502" s="1" t="s">
        <v>533</v>
      </c>
      <c r="C502" s="1" t="s">
        <v>57</v>
      </c>
      <c r="D502" s="1">
        <v>1</v>
      </c>
      <c r="E502" s="1">
        <f>COUNTIFS('Contratos assinados '!F:F,'Direcional Expansão'!B502,'Contratos assinados '!J:J, "Assinado por ambos")</f>
        <v>0</v>
      </c>
      <c r="F502" s="1">
        <f>COUNTIFS('Contratos assinados '!F:F,'Direcional Expansão'!B502,'Contratos assinados '!J:J,"Aquisição")</f>
        <v>0</v>
      </c>
      <c r="G502" s="1">
        <f>COUNTIFS('Contratos assinados '!F:F,'Direcional Expansão'!B502,'Contratos assinados '!J:J,"Ampliação")</f>
        <v>0</v>
      </c>
      <c r="H502" s="1">
        <f>COUNTIFS('Contratos assinados '!F:F,'Direcional Expansão'!B502,'Contratos assinados '!J:J,"Assinado por proprietário")</f>
        <v>0</v>
      </c>
      <c r="I502" s="1">
        <f t="shared" si="22"/>
        <v>0</v>
      </c>
      <c r="J502" s="3">
        <f>IF(D502=0, "-", COUNTIFS('Base Lojas'!B:B, A502, 'Base Lojas'!G:G, "&gt;500000")/D502)</f>
        <v>1</v>
      </c>
      <c r="K502" s="4">
        <v>658132.93000000005</v>
      </c>
      <c r="L502" s="2">
        <v>0.25305851711146898</v>
      </c>
      <c r="M502" s="13">
        <v>2600714.4019977842</v>
      </c>
      <c r="N502" s="2">
        <v>14939</v>
      </c>
      <c r="O502" s="5" t="str">
        <f>_xlfn.XLOOKUP(A502,Cidades!A:A,Cidades!D:D)</f>
        <v>Entre 10k e 20k</v>
      </c>
      <c r="P502" s="5" t="str">
        <f>_xlfn.XLOOKUP(A502,'[1]1° RAIZ'!$A:$A,'[1]1° RAIZ'!$AH:$AH)</f>
        <v>Santa Maria</v>
      </c>
      <c r="Q502" s="5" t="str">
        <f>_xlfn.XLOOKUP(A502,'[1]1° RAIZ'!$A:$A,'[1]1° RAIZ'!$AE:$AE)</f>
        <v>Santa Maria</v>
      </c>
      <c r="R502" s="2">
        <v>-4.5430533757843117E-5</v>
      </c>
      <c r="S502" s="2">
        <v>1.5124256765250981E-3</v>
      </c>
      <c r="T502" s="2">
        <v>6</v>
      </c>
      <c r="U502" s="2">
        <v>0</v>
      </c>
      <c r="V502" s="2">
        <v>49867.407632938703</v>
      </c>
      <c r="W502" s="2">
        <v>3.0708039423371871</v>
      </c>
      <c r="X502" s="2">
        <v>-0.145121240672652</v>
      </c>
      <c r="Y502" s="2">
        <v>-8.252338200948249E-2</v>
      </c>
      <c r="Z502" s="2">
        <v>0.63670061233507813</v>
      </c>
      <c r="AA502" s="2">
        <v>-9.9458937678405246E-4</v>
      </c>
      <c r="AB502" s="1" t="str">
        <f t="shared" si="21"/>
        <v>Limite de expansão</v>
      </c>
      <c r="AC502" s="74" t="str">
        <f t="shared" si="23"/>
        <v>Validar</v>
      </c>
    </row>
    <row r="503" spans="1:29" x14ac:dyDescent="0.25">
      <c r="A503" s="1">
        <v>410280</v>
      </c>
      <c r="B503" s="1" t="s">
        <v>534</v>
      </c>
      <c r="C503" s="1" t="s">
        <v>31</v>
      </c>
      <c r="D503" s="1">
        <v>1</v>
      </c>
      <c r="E503" s="1">
        <f>COUNTIFS('Contratos assinados '!F:F,'Direcional Expansão'!B503,'Contratos assinados '!J:J, "Assinado por ambos")</f>
        <v>0</v>
      </c>
      <c r="F503" s="1">
        <f>COUNTIFS('Contratos assinados '!F:F,'Direcional Expansão'!B503,'Contratos assinados '!J:J,"Aquisição")</f>
        <v>0</v>
      </c>
      <c r="G503" s="1">
        <f>COUNTIFS('Contratos assinados '!F:F,'Direcional Expansão'!B503,'Contratos assinados '!J:J,"Ampliação")</f>
        <v>0</v>
      </c>
      <c r="H503" s="1">
        <f>COUNTIFS('Contratos assinados '!F:F,'Direcional Expansão'!B503,'Contratos assinados '!J:J,"Assinado por proprietário")</f>
        <v>0</v>
      </c>
      <c r="I503" s="1">
        <f t="shared" si="22"/>
        <v>0</v>
      </c>
      <c r="J503" s="3">
        <f>IF(D503=0, "-", COUNTIFS('Base Lojas'!B:B, A503, 'Base Lojas'!G:G, "&gt;500000")/D503)</f>
        <v>0</v>
      </c>
      <c r="K503" s="4">
        <v>466208.17</v>
      </c>
      <c r="L503" s="2">
        <v>0.21107152263037049</v>
      </c>
      <c r="M503" s="13">
        <v>2208768.6874577869</v>
      </c>
      <c r="N503" s="2">
        <v>14833</v>
      </c>
      <c r="O503" s="5" t="str">
        <f>_xlfn.XLOOKUP(A503,Cidades!A:A,Cidades!D:D)</f>
        <v>Entre 10k e 20k</v>
      </c>
      <c r="P503" s="5" t="str">
        <f>_xlfn.XLOOKUP(A503,'[1]1° RAIZ'!$A:$A,'[1]1° RAIZ'!$AH:$AH)</f>
        <v>Londrina</v>
      </c>
      <c r="Q503" s="5" t="str">
        <f>_xlfn.XLOOKUP(A503,'[1]1° RAIZ'!$A:$A,'[1]1° RAIZ'!$AE:$AE)</f>
        <v>Londrina</v>
      </c>
      <c r="R503" s="2">
        <v>-1.269572966280719E-5</v>
      </c>
      <c r="S503" s="2">
        <v>5.6430133345375388E-3</v>
      </c>
      <c r="T503" s="2">
        <v>8</v>
      </c>
      <c r="U503" s="2">
        <v>0</v>
      </c>
      <c r="V503" s="2">
        <v>39485.309824467498</v>
      </c>
      <c r="W503" s="2">
        <v>3.48834471810137</v>
      </c>
      <c r="X503" s="2">
        <v>-8.7264928068551254E-2</v>
      </c>
      <c r="Y503" s="2">
        <v>5.4532066682195762E-2</v>
      </c>
      <c r="Z503" s="2">
        <v>0.24718136555922421</v>
      </c>
      <c r="AA503" s="2">
        <v>-1.0959797637934E-3</v>
      </c>
      <c r="AB503" s="1" t="str">
        <f t="shared" si="21"/>
        <v>Limite de expansão</v>
      </c>
      <c r="AC503" s="74" t="str">
        <f t="shared" si="23"/>
        <v>Validar</v>
      </c>
    </row>
    <row r="504" spans="1:29" x14ac:dyDescent="0.25">
      <c r="A504" s="1">
        <v>410200</v>
      </c>
      <c r="B504" s="1" t="s">
        <v>535</v>
      </c>
      <c r="C504" s="1" t="s">
        <v>31</v>
      </c>
      <c r="D504" s="1">
        <v>2</v>
      </c>
      <c r="E504" s="1">
        <f>COUNTIFS('Contratos assinados '!F:F,'Direcional Expansão'!B504,'Contratos assinados '!J:J, "Assinado por ambos")</f>
        <v>0</v>
      </c>
      <c r="F504" s="1">
        <f>COUNTIFS('Contratos assinados '!F:F,'Direcional Expansão'!B504,'Contratos assinados '!J:J,"Aquisição")</f>
        <v>0</v>
      </c>
      <c r="G504" s="1">
        <f>COUNTIFS('Contratos assinados '!F:F,'Direcional Expansão'!B504,'Contratos assinados '!J:J,"Ampliação")</f>
        <v>0</v>
      </c>
      <c r="H504" s="1">
        <f>COUNTIFS('Contratos assinados '!F:F,'Direcional Expansão'!B504,'Contratos assinados '!J:J,"Assinado por proprietário")</f>
        <v>0</v>
      </c>
      <c r="I504" s="1">
        <f t="shared" si="22"/>
        <v>0</v>
      </c>
      <c r="J504" s="3">
        <f>IF(D504=0, "-", COUNTIFS('Base Lojas'!B:B, A504, 'Base Lojas'!G:G, "&gt;500000")/D504)</f>
        <v>0</v>
      </c>
      <c r="K504" s="4">
        <v>236125.64500000002</v>
      </c>
      <c r="L504" s="2">
        <v>9.9102066832358227E-2</v>
      </c>
      <c r="M504" s="13">
        <v>4765302.1283487836</v>
      </c>
      <c r="N504" s="2">
        <v>36808</v>
      </c>
      <c r="O504" s="5" t="str">
        <f>_xlfn.XLOOKUP(A504,Cidades!A:A,Cidades!D:D)</f>
        <v>Entre 30k e 50k</v>
      </c>
      <c r="P504" s="5" t="str">
        <f>_xlfn.XLOOKUP(A504,'[1]1° RAIZ'!$A:$A,'[1]1° RAIZ'!$AH:$AH)</f>
        <v>Toledo</v>
      </c>
      <c r="Q504" s="5" t="str">
        <f>_xlfn.XLOOKUP(A504,'[1]1° RAIZ'!$A:$A,'[1]1° RAIZ'!$AE:$AE)</f>
        <v>Cascavel</v>
      </c>
      <c r="R504" s="2">
        <v>8.3701839134451287E-5</v>
      </c>
      <c r="S504" s="2">
        <v>1.1189730537281671E-2</v>
      </c>
      <c r="T504" s="2">
        <v>20</v>
      </c>
      <c r="U504" s="2">
        <v>0</v>
      </c>
      <c r="V504" s="2">
        <v>47892.276317311502</v>
      </c>
      <c r="W504" s="2">
        <v>3.121825523717833</v>
      </c>
      <c r="X504" s="2">
        <v>6.5324873965108679E-2</v>
      </c>
      <c r="Y504" s="2">
        <v>-5.418380629227363E-2</v>
      </c>
      <c r="Z504" s="2">
        <v>-0.1853211133162736</v>
      </c>
      <c r="AA504" s="2">
        <v>-1.135535222673695E-3</v>
      </c>
      <c r="AB504" s="1" t="str">
        <f t="shared" si="21"/>
        <v>Limite de expansão</v>
      </c>
      <c r="AC504" s="74" t="str">
        <f t="shared" si="23"/>
        <v>Validar</v>
      </c>
    </row>
    <row r="505" spans="1:29" x14ac:dyDescent="0.25">
      <c r="A505" s="1">
        <v>430290</v>
      </c>
      <c r="B505" s="1" t="s">
        <v>536</v>
      </c>
      <c r="C505" s="1" t="s">
        <v>57</v>
      </c>
      <c r="D505" s="1">
        <v>1</v>
      </c>
      <c r="E505" s="1">
        <f>COUNTIFS('Contratos assinados '!F:F,'Direcional Expansão'!B505,'Contratos assinados '!J:J, "Assinado por ambos")</f>
        <v>0</v>
      </c>
      <c r="F505" s="1">
        <f>COUNTIFS('Contratos assinados '!F:F,'Direcional Expansão'!B505,'Contratos assinados '!J:J,"Aquisição")</f>
        <v>0</v>
      </c>
      <c r="G505" s="1">
        <f>COUNTIFS('Contratos assinados '!F:F,'Direcional Expansão'!B505,'Contratos assinados '!J:J,"Ampliação")</f>
        <v>0</v>
      </c>
      <c r="H505" s="1">
        <f>COUNTIFS('Contratos assinados '!F:F,'Direcional Expansão'!B505,'Contratos assinados '!J:J,"Assinado por proprietário")</f>
        <v>0</v>
      </c>
      <c r="I505" s="1">
        <f t="shared" si="22"/>
        <v>0</v>
      </c>
      <c r="J505" s="3">
        <f>IF(D505=0, "-", COUNTIFS('Base Lojas'!B:B, A505, 'Base Lojas'!G:G, "&gt;500000")/D505)</f>
        <v>1</v>
      </c>
      <c r="K505" s="4">
        <v>563694.97</v>
      </c>
      <c r="L505" s="2">
        <v>0.32508120260816209</v>
      </c>
      <c r="M505" s="13">
        <v>1734012.811191214</v>
      </c>
      <c r="N505" s="2">
        <v>11157</v>
      </c>
      <c r="O505" s="5" t="str">
        <f>_xlfn.XLOOKUP(A505,Cidades!A:A,Cidades!D:D)</f>
        <v>Entre 10k e 20k</v>
      </c>
      <c r="P505" s="5" t="str">
        <f>_xlfn.XLOOKUP(A505,'[1]1° RAIZ'!$A:$A,'[1]1° RAIZ'!$AH:$AH)</f>
        <v>Santa Maria</v>
      </c>
      <c r="Q505" s="5" t="str">
        <f>_xlfn.XLOOKUP(A505,'[1]1° RAIZ'!$A:$A,'[1]1° RAIZ'!$AE:$AE)</f>
        <v>Santa Maria</v>
      </c>
      <c r="R505" s="2">
        <v>-1.558748689657308E-4</v>
      </c>
      <c r="S505" s="2">
        <v>-1.016734324438529E-2</v>
      </c>
      <c r="T505" s="2">
        <v>4</v>
      </c>
      <c r="U505" s="2">
        <v>0</v>
      </c>
      <c r="V505" s="2">
        <v>62088.838786238703</v>
      </c>
      <c r="W505" s="2">
        <v>2.6286134665488339</v>
      </c>
      <c r="X505" s="2">
        <v>-0.24351020573007509</v>
      </c>
      <c r="Y505" s="2">
        <v>-0.35079551185138841</v>
      </c>
      <c r="Z505" s="2">
        <v>1.3371134176766</v>
      </c>
      <c r="AA505" s="2">
        <v>-1.549767250311973E-3</v>
      </c>
      <c r="AB505" s="1" t="str">
        <f t="shared" si="21"/>
        <v>Mercado insuficiente</v>
      </c>
      <c r="AC505" s="74" t="str">
        <f t="shared" si="23"/>
        <v>Validar</v>
      </c>
    </row>
    <row r="506" spans="1:29" x14ac:dyDescent="0.25">
      <c r="A506" s="1">
        <v>421635</v>
      </c>
      <c r="B506" s="1" t="s">
        <v>537</v>
      </c>
      <c r="C506" s="1" t="s">
        <v>33</v>
      </c>
      <c r="D506" s="1">
        <v>0</v>
      </c>
      <c r="E506" s="1">
        <f>COUNTIFS('Contratos assinados '!F:F,'Direcional Expansão'!B506,'Contratos assinados '!J:J, "Assinado por ambos")</f>
        <v>0</v>
      </c>
      <c r="F506" s="1">
        <f>COUNTIFS('Contratos assinados '!F:F,'Direcional Expansão'!B506,'Contratos assinados '!J:J,"Aquisição")</f>
        <v>0</v>
      </c>
      <c r="G506" s="1">
        <f>COUNTIFS('Contratos assinados '!F:F,'Direcional Expansão'!B506,'Contratos assinados '!J:J,"Ampliação")</f>
        <v>0</v>
      </c>
      <c r="H506" s="1">
        <f>COUNTIFS('Contratos assinados '!F:F,'Direcional Expansão'!B506,'Contratos assinados '!J:J,"Assinado por proprietário")</f>
        <v>0</v>
      </c>
      <c r="I506" s="1">
        <f t="shared" si="22"/>
        <v>0</v>
      </c>
      <c r="J506" s="3" t="str">
        <f>IF(D506=0, "-", COUNTIFS('Base Lojas'!B:B, A506, 'Base Lojas'!G:G, "&gt;500000")/D506)</f>
        <v>-</v>
      </c>
      <c r="K506" s="4" t="s">
        <v>35</v>
      </c>
      <c r="L506" s="2">
        <v>0</v>
      </c>
      <c r="M506" s="13">
        <v>601002.6742096775</v>
      </c>
      <c r="N506" s="2">
        <v>4463</v>
      </c>
      <c r="O506" s="5" t="str">
        <f>_xlfn.XLOOKUP(A506,Cidades!A:A,Cidades!D:D)</f>
        <v>Menor que 10k</v>
      </c>
      <c r="P506" s="5" t="str">
        <f>_xlfn.XLOOKUP(A506,'[1]1° RAIZ'!$A:$A,'[1]1° RAIZ'!$AH:$AH)</f>
        <v>Joinville</v>
      </c>
      <c r="Q506" s="5" t="str">
        <f>_xlfn.XLOOKUP(A506,'[1]1° RAIZ'!$A:$A,'[1]1° RAIZ'!$AE:$AE)</f>
        <v>Joinville</v>
      </c>
      <c r="R506" s="2">
        <v>2.0274426626407441E-4</v>
      </c>
      <c r="S506" s="2">
        <v>2.1697889671372209E-2</v>
      </c>
      <c r="T506" s="2">
        <v>3</v>
      </c>
      <c r="U506" s="2">
        <v>0</v>
      </c>
      <c r="V506" s="2">
        <v>78890.773270888007</v>
      </c>
      <c r="W506" s="2">
        <v>3.583835158757378</v>
      </c>
      <c r="X506" s="2">
        <v>-0.16445285340150059</v>
      </c>
      <c r="Y506" s="2">
        <v>0.71796895411967598</v>
      </c>
      <c r="Z506" s="2">
        <v>-0.30864700579226678</v>
      </c>
      <c r="AA506" s="2">
        <v>-1.9294877112100361E-3</v>
      </c>
      <c r="AB506" s="1" t="str">
        <f t="shared" si="21"/>
        <v>Mercado insuficiente</v>
      </c>
      <c r="AC506" s="74" t="str">
        <f t="shared" si="23"/>
        <v>Validar</v>
      </c>
    </row>
    <row r="507" spans="1:29" x14ac:dyDescent="0.25">
      <c r="A507" s="1">
        <v>421510</v>
      </c>
      <c r="B507" s="1" t="s">
        <v>538</v>
      </c>
      <c r="C507" s="1" t="s">
        <v>33</v>
      </c>
      <c r="D507" s="1">
        <v>0</v>
      </c>
      <c r="E507" s="1">
        <f>COUNTIFS('Contratos assinados '!F:F,'Direcional Expansão'!B507,'Contratos assinados '!J:J, "Assinado por ambos")</f>
        <v>0</v>
      </c>
      <c r="F507" s="1">
        <f>COUNTIFS('Contratos assinados '!F:F,'Direcional Expansão'!B507,'Contratos assinados '!J:J,"Aquisição")</f>
        <v>0</v>
      </c>
      <c r="G507" s="1">
        <f>COUNTIFS('Contratos assinados '!F:F,'Direcional Expansão'!B507,'Contratos assinados '!J:J,"Ampliação")</f>
        <v>0</v>
      </c>
      <c r="H507" s="1">
        <f>COUNTIFS('Contratos assinados '!F:F,'Direcional Expansão'!B507,'Contratos assinados '!J:J,"Assinado por proprietário")</f>
        <v>0</v>
      </c>
      <c r="I507" s="1">
        <f t="shared" si="22"/>
        <v>0</v>
      </c>
      <c r="J507" s="3" t="str">
        <f>IF(D507=0, "-", COUNTIFS('Base Lojas'!B:B, A507, 'Base Lojas'!G:G, "&gt;500000")/D507)</f>
        <v>-</v>
      </c>
      <c r="K507" s="4" t="s">
        <v>35</v>
      </c>
      <c r="L507" s="2">
        <v>0</v>
      </c>
      <c r="M507" s="13">
        <v>2222326.02047528</v>
      </c>
      <c r="N507" s="2">
        <v>12757</v>
      </c>
      <c r="O507" s="5" t="str">
        <f>_xlfn.XLOOKUP(A507,Cidades!A:A,Cidades!D:D)</f>
        <v>Entre 10k e 20k</v>
      </c>
      <c r="P507" s="5" t="str">
        <f>_xlfn.XLOOKUP(A507,'[1]1° RAIZ'!$A:$A,'[1]1° RAIZ'!$AH:$AH)</f>
        <v>Blumenau</v>
      </c>
      <c r="Q507" s="5" t="str">
        <f>_xlfn.XLOOKUP(A507,'[1]1° RAIZ'!$A:$A,'[1]1° RAIZ'!$AE:$AE)</f>
        <v>Blumenau</v>
      </c>
      <c r="R507" s="2">
        <v>1.207491806141148E-4</v>
      </c>
      <c r="S507" s="2">
        <v>1.5664556591089122E-2</v>
      </c>
      <c r="T507" s="2">
        <v>5</v>
      </c>
      <c r="U507" s="2">
        <v>0</v>
      </c>
      <c r="V507" s="2">
        <v>32571.283047357101</v>
      </c>
      <c r="W507" s="2">
        <v>4.6868291614411923</v>
      </c>
      <c r="X507" s="2">
        <v>1.57104502791998E-2</v>
      </c>
      <c r="Y507" s="2">
        <v>0.61781463595268293</v>
      </c>
      <c r="Z507" s="2">
        <v>-0.85644844284807897</v>
      </c>
      <c r="AA507" s="2">
        <v>-2.156634141913263E-3</v>
      </c>
      <c r="AB507" s="1" t="str">
        <f t="shared" si="21"/>
        <v>Limite de expansão</v>
      </c>
      <c r="AC507" s="74" t="str">
        <f t="shared" si="23"/>
        <v>Validar</v>
      </c>
    </row>
    <row r="508" spans="1:29" x14ac:dyDescent="0.25">
      <c r="A508" s="1">
        <v>420950</v>
      </c>
      <c r="B508" s="1" t="s">
        <v>539</v>
      </c>
      <c r="C508" s="1" t="s">
        <v>33</v>
      </c>
      <c r="D508" s="1">
        <v>0</v>
      </c>
      <c r="E508" s="1">
        <f>COUNTIFS('Contratos assinados '!F:F,'Direcional Expansão'!B508,'Contratos assinados '!J:J, "Assinado por ambos")</f>
        <v>0</v>
      </c>
      <c r="F508" s="1">
        <f>COUNTIFS('Contratos assinados '!F:F,'Direcional Expansão'!B508,'Contratos assinados '!J:J,"Aquisição")</f>
        <v>0</v>
      </c>
      <c r="G508" s="1">
        <f>COUNTIFS('Contratos assinados '!F:F,'Direcional Expansão'!B508,'Contratos assinados '!J:J,"Ampliação")</f>
        <v>0</v>
      </c>
      <c r="H508" s="1">
        <f>COUNTIFS('Contratos assinados '!F:F,'Direcional Expansão'!B508,'Contratos assinados '!J:J,"Assinado por proprietário")</f>
        <v>0</v>
      </c>
      <c r="I508" s="1">
        <f t="shared" si="22"/>
        <v>0</v>
      </c>
      <c r="J508" s="3" t="str">
        <f>IF(D508=0, "-", COUNTIFS('Base Lojas'!B:B, A508, 'Base Lojas'!G:G, "&gt;500000")/D508)</f>
        <v>-</v>
      </c>
      <c r="K508" s="4" t="s">
        <v>35</v>
      </c>
      <c r="L508" s="2">
        <v>0</v>
      </c>
      <c r="M508" s="13">
        <v>1571676.8940898159</v>
      </c>
      <c r="N508" s="2">
        <v>7932</v>
      </c>
      <c r="O508" s="5" t="str">
        <f>_xlfn.XLOOKUP(A508,Cidades!A:A,Cidades!D:D)</f>
        <v>Menor que 10k</v>
      </c>
      <c r="P508" s="5" t="str">
        <f>_xlfn.XLOOKUP(A508,'[1]1° RAIZ'!$A:$A,'[1]1° RAIZ'!$AH:$AH)</f>
        <v>Rio do Sul</v>
      </c>
      <c r="Q508" s="5" t="str">
        <f>_xlfn.XLOOKUP(A508,'[1]1° RAIZ'!$A:$A,'[1]1° RAIZ'!$AE:$AE)</f>
        <v>Blumenau</v>
      </c>
      <c r="R508" s="2">
        <v>2.1639483289048739E-4</v>
      </c>
      <c r="S508" s="2">
        <v>2.4738985351155041E-2</v>
      </c>
      <c r="T508" s="2">
        <v>5</v>
      </c>
      <c r="U508" s="2">
        <v>0</v>
      </c>
      <c r="V508" s="2">
        <v>58210.439148543199</v>
      </c>
      <c r="W508" s="2">
        <v>3.979783961735277</v>
      </c>
      <c r="X508" s="2">
        <v>-7.6237989773548162E-2</v>
      </c>
      <c r="Y508" s="2">
        <v>0.74830688480367902</v>
      </c>
      <c r="Z508" s="2">
        <v>-0.67939588389812333</v>
      </c>
      <c r="AA508" s="2">
        <v>-2.3197283299724869E-3</v>
      </c>
      <c r="AB508" s="1" t="str">
        <f t="shared" si="21"/>
        <v>Mercado insuficiente</v>
      </c>
      <c r="AC508" s="74" t="str">
        <f t="shared" si="23"/>
        <v>Validar</v>
      </c>
    </row>
    <row r="509" spans="1:29" x14ac:dyDescent="0.25">
      <c r="A509" s="1">
        <v>411930</v>
      </c>
      <c r="B509" s="1" t="s">
        <v>540</v>
      </c>
      <c r="C509" s="1" t="s">
        <v>31</v>
      </c>
      <c r="D509" s="1">
        <v>1</v>
      </c>
      <c r="E509" s="1">
        <f>COUNTIFS('Contratos assinados '!F:F,'Direcional Expansão'!B509,'Contratos assinados '!J:J, "Assinado por ambos")</f>
        <v>0</v>
      </c>
      <c r="F509" s="1">
        <f>COUNTIFS('Contratos assinados '!F:F,'Direcional Expansão'!B509,'Contratos assinados '!J:J,"Aquisição")</f>
        <v>0</v>
      </c>
      <c r="G509" s="1">
        <f>COUNTIFS('Contratos assinados '!F:F,'Direcional Expansão'!B509,'Contratos assinados '!J:J,"Ampliação")</f>
        <v>0</v>
      </c>
      <c r="H509" s="1">
        <f>COUNTIFS('Contratos assinados '!F:F,'Direcional Expansão'!B509,'Contratos assinados '!J:J,"Assinado por proprietário")</f>
        <v>0</v>
      </c>
      <c r="I509" s="1">
        <f t="shared" si="22"/>
        <v>0</v>
      </c>
      <c r="J509" s="3">
        <f>IF(D509=0, "-", COUNTIFS('Base Lojas'!B:B, A509, 'Base Lojas'!G:G, "&gt;500000")/D509)</f>
        <v>1</v>
      </c>
      <c r="K509" s="4">
        <v>639723.15</v>
      </c>
      <c r="L509" s="2">
        <v>0.21581348627133701</v>
      </c>
      <c r="M509" s="13">
        <v>2964240.8407957032</v>
      </c>
      <c r="N509" s="2">
        <v>29886</v>
      </c>
      <c r="O509" s="5" t="str">
        <f>_xlfn.XLOOKUP(A509,Cidades!A:A,Cidades!D:D)</f>
        <v>Entre 20k e 30k</v>
      </c>
      <c r="P509" s="5" t="str">
        <f>_xlfn.XLOOKUP(A509,'[1]1° RAIZ'!$A:$A,'[1]1° RAIZ'!$AH:$AH)</f>
        <v>Guarapuava</v>
      </c>
      <c r="Q509" s="5" t="str">
        <f>_xlfn.XLOOKUP(A509,'[1]1° RAIZ'!$A:$A,'[1]1° RAIZ'!$AE:$AE)</f>
        <v>Guarapuava</v>
      </c>
      <c r="R509" s="2">
        <v>-8.8759813727012908E-6</v>
      </c>
      <c r="S509" s="2">
        <v>7.9623093528884414E-3</v>
      </c>
      <c r="T509" s="2">
        <v>8</v>
      </c>
      <c r="U509" s="2">
        <v>0</v>
      </c>
      <c r="V509" s="2">
        <v>66313.169534667701</v>
      </c>
      <c r="W509" s="2">
        <v>2.5454645212422271</v>
      </c>
      <c r="X509" s="2">
        <v>-0.13848461258057171</v>
      </c>
      <c r="Y509" s="2">
        <v>-0.13675463424067061</v>
      </c>
      <c r="Z509" s="2">
        <v>0.66670571776800769</v>
      </c>
      <c r="AA509" s="2">
        <v>-2.5486991770595491E-3</v>
      </c>
      <c r="AB509" s="1" t="str">
        <f t="shared" si="21"/>
        <v>Limite de expansão</v>
      </c>
      <c r="AC509" s="74" t="str">
        <f t="shared" si="23"/>
        <v>Validar</v>
      </c>
    </row>
    <row r="510" spans="1:29" x14ac:dyDescent="0.25">
      <c r="A510" s="1">
        <v>420800</v>
      </c>
      <c r="B510" s="1" t="s">
        <v>541</v>
      </c>
      <c r="C510" s="1" t="s">
        <v>33</v>
      </c>
      <c r="D510" s="1">
        <v>0</v>
      </c>
      <c r="E510" s="1">
        <f>COUNTIFS('Contratos assinados '!F:F,'Direcional Expansão'!B510,'Contratos assinados '!J:J, "Assinado por ambos")</f>
        <v>0</v>
      </c>
      <c r="F510" s="1">
        <f>COUNTIFS('Contratos assinados '!F:F,'Direcional Expansão'!B510,'Contratos assinados '!J:J,"Aquisição")</f>
        <v>0</v>
      </c>
      <c r="G510" s="1">
        <f>COUNTIFS('Contratos assinados '!F:F,'Direcional Expansão'!B510,'Contratos assinados '!J:J,"Ampliação")</f>
        <v>0</v>
      </c>
      <c r="H510" s="1">
        <f>COUNTIFS('Contratos assinados '!F:F,'Direcional Expansão'!B510,'Contratos assinados '!J:J,"Assinado por proprietário")</f>
        <v>0</v>
      </c>
      <c r="I510" s="1">
        <f t="shared" si="22"/>
        <v>0</v>
      </c>
      <c r="J510" s="3" t="str">
        <f>IF(D510=0, "-", COUNTIFS('Base Lojas'!B:B, A510, 'Base Lojas'!G:G, "&gt;500000")/D510)</f>
        <v>-</v>
      </c>
      <c r="K510" s="4" t="s">
        <v>35</v>
      </c>
      <c r="L510" s="2">
        <v>0</v>
      </c>
      <c r="M510" s="13">
        <v>1409518.0193627251</v>
      </c>
      <c r="N510" s="2">
        <v>7067</v>
      </c>
      <c r="O510" s="5" t="str">
        <f>_xlfn.XLOOKUP(A510,Cidades!A:A,Cidades!D:D)</f>
        <v>Menor que 10k</v>
      </c>
      <c r="P510" s="5" t="str">
        <f>_xlfn.XLOOKUP(A510,'[1]1° RAIZ'!$A:$A,'[1]1° RAIZ'!$AH:$AH)</f>
        <v>Concórdia</v>
      </c>
      <c r="Q510" s="5" t="str">
        <f>_xlfn.XLOOKUP(A510,'[1]1° RAIZ'!$A:$A,'[1]1° RAIZ'!$AE:$AE)</f>
        <v>Chapecó</v>
      </c>
      <c r="R510" s="2">
        <v>7.3288947184577686E-5</v>
      </c>
      <c r="S510" s="2">
        <v>1.248640050698357E-2</v>
      </c>
      <c r="T510" s="2">
        <v>5</v>
      </c>
      <c r="U510" s="2">
        <v>0</v>
      </c>
      <c r="V510" s="2">
        <v>61880.238136435699</v>
      </c>
      <c r="W510" s="2">
        <v>4.040584175266047</v>
      </c>
      <c r="X510" s="2">
        <v>-9.4238997666636959E-2</v>
      </c>
      <c r="Y510" s="2">
        <v>0.49332689772943028</v>
      </c>
      <c r="Z510" s="2">
        <v>-0.29364348064759299</v>
      </c>
      <c r="AA510" s="2">
        <v>-2.6487690672047648E-3</v>
      </c>
      <c r="AB510" s="1" t="str">
        <f t="shared" si="21"/>
        <v>Mercado insuficiente</v>
      </c>
      <c r="AC510" s="74" t="str">
        <f t="shared" si="23"/>
        <v>Validar</v>
      </c>
    </row>
    <row r="511" spans="1:29" x14ac:dyDescent="0.25">
      <c r="A511" s="1">
        <v>430990</v>
      </c>
      <c r="B511" s="1" t="s">
        <v>542</v>
      </c>
      <c r="C511" s="1" t="s">
        <v>57</v>
      </c>
      <c r="D511" s="1">
        <v>0</v>
      </c>
      <c r="E511" s="1">
        <f>COUNTIFS('Contratos assinados '!F:F,'Direcional Expansão'!B511,'Contratos assinados '!J:J, "Assinado por ambos")</f>
        <v>0</v>
      </c>
      <c r="F511" s="1">
        <f>COUNTIFS('Contratos assinados '!F:F,'Direcional Expansão'!B511,'Contratos assinados '!J:J,"Aquisição")</f>
        <v>0</v>
      </c>
      <c r="G511" s="1">
        <f>COUNTIFS('Contratos assinados '!F:F,'Direcional Expansão'!B511,'Contratos assinados '!J:J,"Ampliação")</f>
        <v>0</v>
      </c>
      <c r="H511" s="1">
        <f>COUNTIFS('Contratos assinados '!F:F,'Direcional Expansão'!B511,'Contratos assinados '!J:J,"Assinado por proprietário")</f>
        <v>0</v>
      </c>
      <c r="I511" s="1">
        <f t="shared" si="22"/>
        <v>0</v>
      </c>
      <c r="J511" s="3" t="str">
        <f>IF(D511=0, "-", COUNTIFS('Base Lojas'!B:B, A511, 'Base Lojas'!G:G, "&gt;500000")/D511)</f>
        <v>-</v>
      </c>
      <c r="K511" s="4" t="s">
        <v>35</v>
      </c>
      <c r="L511" s="2">
        <v>0</v>
      </c>
      <c r="M511" s="13">
        <v>1279777.133397212</v>
      </c>
      <c r="N511" s="2">
        <v>6776</v>
      </c>
      <c r="O511" s="5" t="str">
        <f>_xlfn.XLOOKUP(A511,Cidades!A:A,Cidades!D:D)</f>
        <v>Menor que 10k</v>
      </c>
      <c r="P511" s="5" t="str">
        <f>_xlfn.XLOOKUP(A511,'[1]1° RAIZ'!$A:$A,'[1]1° RAIZ'!$AH:$AH)</f>
        <v>Lagoa Vermelha</v>
      </c>
      <c r="Q511" s="5" t="str">
        <f>_xlfn.XLOOKUP(A511,'[1]1° RAIZ'!$A:$A,'[1]1° RAIZ'!$AE:$AE)</f>
        <v>Passo Fundo</v>
      </c>
      <c r="R511" s="2">
        <v>-4.3915445586705238E-5</v>
      </c>
      <c r="S511" s="2">
        <v>4.6545151106749394E-3</v>
      </c>
      <c r="T511" s="2">
        <v>5</v>
      </c>
      <c r="U511" s="2">
        <v>0</v>
      </c>
      <c r="V511" s="2">
        <v>66263.188248966399</v>
      </c>
      <c r="W511" s="2">
        <v>4.039342230930461</v>
      </c>
      <c r="X511" s="2">
        <v>-0.11278781409442939</v>
      </c>
      <c r="Y511" s="2">
        <v>0.29266762775399002</v>
      </c>
      <c r="Z511" s="2">
        <v>2.7195310533512769E-2</v>
      </c>
      <c r="AA511" s="2">
        <v>-2.8029942167812042E-3</v>
      </c>
      <c r="AB511" s="1" t="str">
        <f t="shared" si="21"/>
        <v>Mercado insuficiente</v>
      </c>
      <c r="AC511" s="74" t="str">
        <f t="shared" si="23"/>
        <v>Validar</v>
      </c>
    </row>
    <row r="512" spans="1:29" x14ac:dyDescent="0.25">
      <c r="A512" s="1">
        <v>411535</v>
      </c>
      <c r="B512" s="1" t="s">
        <v>543</v>
      </c>
      <c r="C512" s="1" t="s">
        <v>31</v>
      </c>
      <c r="D512" s="1">
        <v>0</v>
      </c>
      <c r="E512" s="1">
        <f>COUNTIFS('Contratos assinados '!F:F,'Direcional Expansão'!B512,'Contratos assinados '!J:J, "Assinado por ambos")</f>
        <v>0</v>
      </c>
      <c r="F512" s="1">
        <f>COUNTIFS('Contratos assinados '!F:F,'Direcional Expansão'!B512,'Contratos assinados '!J:J,"Aquisição")</f>
        <v>0</v>
      </c>
      <c r="G512" s="1">
        <f>COUNTIFS('Contratos assinados '!F:F,'Direcional Expansão'!B512,'Contratos assinados '!J:J,"Ampliação")</f>
        <v>0</v>
      </c>
      <c r="H512" s="1">
        <f>COUNTIFS('Contratos assinados '!F:F,'Direcional Expansão'!B512,'Contratos assinados '!J:J,"Assinado por proprietário")</f>
        <v>0</v>
      </c>
      <c r="I512" s="1">
        <f t="shared" si="22"/>
        <v>0</v>
      </c>
      <c r="J512" s="3" t="str">
        <f>IF(D512=0, "-", COUNTIFS('Base Lojas'!B:B, A512, 'Base Lojas'!G:G, "&gt;500000")/D512)</f>
        <v>-</v>
      </c>
      <c r="K512" s="4" t="s">
        <v>35</v>
      </c>
      <c r="L512" s="2">
        <v>0</v>
      </c>
      <c r="M512" s="13">
        <v>807476.83712783444</v>
      </c>
      <c r="N512" s="2">
        <v>6555</v>
      </c>
      <c r="O512" s="5" t="str">
        <f>_xlfn.XLOOKUP(A512,Cidades!A:A,Cidades!D:D)</f>
        <v>Menor que 10k</v>
      </c>
      <c r="P512" s="5" t="str">
        <f>_xlfn.XLOOKUP(A512,'[1]1° RAIZ'!$A:$A,'[1]1° RAIZ'!$AH:$AH)</f>
        <v>Toledo</v>
      </c>
      <c r="Q512" s="5" t="str">
        <f>_xlfn.XLOOKUP(A512,'[1]1° RAIZ'!$A:$A,'[1]1° RAIZ'!$AE:$AE)</f>
        <v>Cascavel</v>
      </c>
      <c r="R512" s="2">
        <v>1.0931792238204401E-4</v>
      </c>
      <c r="S512" s="2">
        <v>1.152765646900078E-2</v>
      </c>
      <c r="T512" s="2">
        <v>2</v>
      </c>
      <c r="U512" s="2">
        <v>0</v>
      </c>
      <c r="V512" s="2">
        <v>79055.687190510798</v>
      </c>
      <c r="W512" s="2">
        <v>3.664907294092945</v>
      </c>
      <c r="X512" s="2">
        <v>-0.1675417626053502</v>
      </c>
      <c r="Y512" s="2">
        <v>0.52856426052897276</v>
      </c>
      <c r="Z512" s="2">
        <v>-7.4273428495445493E-2</v>
      </c>
      <c r="AA512" s="2">
        <v>-3.750846599475088E-3</v>
      </c>
      <c r="AB512" s="1" t="str">
        <f t="shared" si="21"/>
        <v>Mercado insuficiente</v>
      </c>
      <c r="AC512" s="74" t="str">
        <f t="shared" si="23"/>
        <v>Validar</v>
      </c>
    </row>
    <row r="513" spans="1:29" x14ac:dyDescent="0.25">
      <c r="A513" s="1">
        <v>410660</v>
      </c>
      <c r="B513" s="1" t="s">
        <v>544</v>
      </c>
      <c r="C513" s="1" t="s">
        <v>31</v>
      </c>
      <c r="D513" s="1">
        <v>1</v>
      </c>
      <c r="E513" s="1">
        <f>COUNTIFS('Contratos assinados '!F:F,'Direcional Expansão'!B513,'Contratos assinados '!J:J, "Assinado por ambos")</f>
        <v>0</v>
      </c>
      <c r="F513" s="1">
        <f>COUNTIFS('Contratos assinados '!F:F,'Direcional Expansão'!B513,'Contratos assinados '!J:J,"Aquisição")</f>
        <v>0</v>
      </c>
      <c r="G513" s="1">
        <f>COUNTIFS('Contratos assinados '!F:F,'Direcional Expansão'!B513,'Contratos assinados '!J:J,"Ampliação")</f>
        <v>0</v>
      </c>
      <c r="H513" s="1">
        <f>COUNTIFS('Contratos assinados '!F:F,'Direcional Expansão'!B513,'Contratos assinados '!J:J,"Assinado por proprietário")</f>
        <v>0</v>
      </c>
      <c r="I513" s="1">
        <f t="shared" si="22"/>
        <v>0</v>
      </c>
      <c r="J513" s="3">
        <f>IF(D513=0, "-", COUNTIFS('Base Lojas'!B:B, A513, 'Base Lojas'!G:G, "&gt;500000")/D513)</f>
        <v>1</v>
      </c>
      <c r="K513" s="4">
        <v>785659.15</v>
      </c>
      <c r="L513" s="2">
        <v>0.24548040105321001</v>
      </c>
      <c r="M513" s="13">
        <v>3200496.4413827141</v>
      </c>
      <c r="N513" s="2">
        <v>23831</v>
      </c>
      <c r="O513" s="5" t="str">
        <f>_xlfn.XLOOKUP(A513,Cidades!A:A,Cidades!D:D)</f>
        <v>Entre 20k e 30k</v>
      </c>
      <c r="P513" s="5" t="str">
        <f>_xlfn.XLOOKUP(A513,'[1]1° RAIZ'!$A:$A,'[1]1° RAIZ'!$AH:$AH)</f>
        <v>Umuarama</v>
      </c>
      <c r="Q513" s="5" t="str">
        <f>_xlfn.XLOOKUP(A513,'[1]1° RAIZ'!$A:$A,'[1]1° RAIZ'!$AE:$AE)</f>
        <v>Maringá</v>
      </c>
      <c r="R513" s="2">
        <v>1.195718497242759E-4</v>
      </c>
      <c r="S513" s="2">
        <v>1.364450668286277E-2</v>
      </c>
      <c r="T513" s="2">
        <v>14</v>
      </c>
      <c r="U513" s="2">
        <v>0</v>
      </c>
      <c r="V513" s="2">
        <v>39037.308977635897</v>
      </c>
      <c r="W513" s="2">
        <v>2.9108794120313251</v>
      </c>
      <c r="X513" s="2">
        <v>-4.5314304341671108E-2</v>
      </c>
      <c r="Y513" s="2">
        <v>4.5265993092765952E-2</v>
      </c>
      <c r="Z513" s="2">
        <v>7.8216000387537885E-2</v>
      </c>
      <c r="AA513" s="2">
        <v>-3.8534838523789361E-3</v>
      </c>
      <c r="AB513" s="1" t="str">
        <f t="shared" si="21"/>
        <v>Limite de expansão</v>
      </c>
      <c r="AC513" s="74" t="str">
        <f t="shared" si="23"/>
        <v>Validar</v>
      </c>
    </row>
    <row r="514" spans="1:29" x14ac:dyDescent="0.25">
      <c r="A514" s="1">
        <v>412650</v>
      </c>
      <c r="B514" s="1" t="s">
        <v>545</v>
      </c>
      <c r="C514" s="1" t="s">
        <v>31</v>
      </c>
      <c r="D514" s="1">
        <v>1</v>
      </c>
      <c r="E514" s="1">
        <f>COUNTIFS('Contratos assinados '!F:F,'Direcional Expansão'!B514,'Contratos assinados '!J:J, "Assinado por ambos")</f>
        <v>0</v>
      </c>
      <c r="F514" s="1">
        <f>COUNTIFS('Contratos assinados '!F:F,'Direcional Expansão'!B514,'Contratos assinados '!J:J,"Aquisição")</f>
        <v>0</v>
      </c>
      <c r="G514" s="1">
        <f>COUNTIFS('Contratos assinados '!F:F,'Direcional Expansão'!B514,'Contratos assinados '!J:J,"Ampliação")</f>
        <v>0</v>
      </c>
      <c r="H514" s="1">
        <f>COUNTIFS('Contratos assinados '!F:F,'Direcional Expansão'!B514,'Contratos assinados '!J:J,"Assinado por proprietário")</f>
        <v>0</v>
      </c>
      <c r="I514" s="1">
        <f t="shared" si="22"/>
        <v>0</v>
      </c>
      <c r="J514" s="3">
        <f>IF(D514=0, "-", COUNTIFS('Base Lojas'!B:B, A514, 'Base Lojas'!G:G, "&gt;500000")/D514)</f>
        <v>0</v>
      </c>
      <c r="K514" s="4">
        <v>367475.97</v>
      </c>
      <c r="L514" s="2">
        <v>0.17428588037858289</v>
      </c>
      <c r="M514" s="13">
        <v>2108466.670976276</v>
      </c>
      <c r="N514" s="2">
        <v>15930</v>
      </c>
      <c r="O514" s="5" t="str">
        <f>_xlfn.XLOOKUP(A514,Cidades!A:A,Cidades!D:D)</f>
        <v>Entre 10k e 20k</v>
      </c>
      <c r="P514" s="5" t="str">
        <f>_xlfn.XLOOKUP(A514,'[1]1° RAIZ'!$A:$A,'[1]1° RAIZ'!$AH:$AH)</f>
        <v>Londrina</v>
      </c>
      <c r="Q514" s="5" t="str">
        <f>_xlfn.XLOOKUP(A514,'[1]1° RAIZ'!$A:$A,'[1]1° RAIZ'!$AE:$AE)</f>
        <v>Londrina</v>
      </c>
      <c r="R514" s="2">
        <v>1.429037260525456E-5</v>
      </c>
      <c r="S514" s="2">
        <v>6.8870106209970583E-3</v>
      </c>
      <c r="T514" s="2">
        <v>5</v>
      </c>
      <c r="U514" s="2">
        <v>0</v>
      </c>
      <c r="V514" s="2">
        <v>48148.0906495319</v>
      </c>
      <c r="W514" s="2">
        <v>3.4537108751512582</v>
      </c>
      <c r="X514" s="2">
        <v>-0.1137903031578788</v>
      </c>
      <c r="Y514" s="2">
        <v>0.1339195320213401</v>
      </c>
      <c r="Z514" s="2">
        <v>0.20886750396119619</v>
      </c>
      <c r="AA514" s="2">
        <v>-5.3396765886919578E-3</v>
      </c>
      <c r="AB514" s="1" t="str">
        <f t="shared" si="21"/>
        <v>Limite de expansão</v>
      </c>
      <c r="AC514" s="74" t="str">
        <f t="shared" si="23"/>
        <v>Validar</v>
      </c>
    </row>
    <row r="515" spans="1:29" x14ac:dyDescent="0.25">
      <c r="A515" s="1">
        <v>430595</v>
      </c>
      <c r="B515" s="1" t="s">
        <v>546</v>
      </c>
      <c r="C515" s="1" t="s">
        <v>57</v>
      </c>
      <c r="D515" s="1">
        <v>0</v>
      </c>
      <c r="E515" s="1">
        <f>COUNTIFS('Contratos assinados '!F:F,'Direcional Expansão'!B515,'Contratos assinados '!J:J, "Assinado por ambos")</f>
        <v>0</v>
      </c>
      <c r="F515" s="1">
        <f>COUNTIFS('Contratos assinados '!F:F,'Direcional Expansão'!B515,'Contratos assinados '!J:J,"Aquisição")</f>
        <v>0</v>
      </c>
      <c r="G515" s="1">
        <f>COUNTIFS('Contratos assinados '!F:F,'Direcional Expansão'!B515,'Contratos assinados '!J:J,"Ampliação")</f>
        <v>0</v>
      </c>
      <c r="H515" s="1">
        <f>COUNTIFS('Contratos assinados '!F:F,'Direcional Expansão'!B515,'Contratos assinados '!J:J,"Assinado por proprietário")</f>
        <v>0</v>
      </c>
      <c r="I515" s="1">
        <f t="shared" si="22"/>
        <v>0</v>
      </c>
      <c r="J515" s="3" t="str">
        <f>IF(D515=0, "-", COUNTIFS('Base Lojas'!B:B, A515, 'Base Lojas'!G:G, "&gt;500000")/D515)</f>
        <v>-</v>
      </c>
      <c r="K515" s="4" t="s">
        <v>35</v>
      </c>
      <c r="L515" s="2">
        <v>0</v>
      </c>
      <c r="M515" s="13">
        <v>681856.39844586304</v>
      </c>
      <c r="N515" s="2">
        <v>3846</v>
      </c>
      <c r="O515" s="5" t="str">
        <f>_xlfn.XLOOKUP(A515,Cidades!A:A,Cidades!D:D)</f>
        <v>Menor que 10k</v>
      </c>
      <c r="P515" s="5" t="str">
        <f>_xlfn.XLOOKUP(A515,'[1]1° RAIZ'!$A:$A,'[1]1° RAIZ'!$AH:$AH)</f>
        <v>Bento Gonçalves</v>
      </c>
      <c r="Q515" s="5" t="str">
        <f>_xlfn.XLOOKUP(A515,'[1]1° RAIZ'!$A:$A,'[1]1° RAIZ'!$AE:$AE)</f>
        <v>Caxias do Sul</v>
      </c>
      <c r="R515" s="2">
        <v>-1.406118757875663E-5</v>
      </c>
      <c r="S515" s="2">
        <v>4.6449429769348516E-3</v>
      </c>
      <c r="T515" s="2">
        <v>1</v>
      </c>
      <c r="U515" s="2">
        <v>0</v>
      </c>
      <c r="V515" s="2">
        <v>48127.646918557002</v>
      </c>
      <c r="W515" s="2">
        <v>4.6366344333503626</v>
      </c>
      <c r="X515" s="2">
        <v>-8.8962741786905108E-2</v>
      </c>
      <c r="Y515" s="2">
        <v>0.47099294906785899</v>
      </c>
      <c r="Z515" s="2">
        <v>-0.30902996782395131</v>
      </c>
      <c r="AA515" s="2">
        <v>-5.3730240745250013E-3</v>
      </c>
      <c r="AB515" s="1" t="str">
        <f t="shared" ref="AB515:AB578" si="24">IF(B515="Capão do Leão","Erro IBGE",
   IF(AND(U515&lt;=0,M515&lt;=2000000),"Mercado insuficiente",
      IF(U515&lt;=0,"Limite de expansão",
         IF(K515&lt;500000,"Performance",
            IF(M515&lt;=2000000,"Mercado insuficiente","Expansão")
         )
      )
   )
)</f>
        <v>Mercado insuficiente</v>
      </c>
      <c r="AC515" s="74" t="str">
        <f t="shared" si="23"/>
        <v>Validar</v>
      </c>
    </row>
    <row r="516" spans="1:29" x14ac:dyDescent="0.25">
      <c r="A516" s="1">
        <v>431213</v>
      </c>
      <c r="B516" s="1" t="s">
        <v>547</v>
      </c>
      <c r="C516" s="1" t="s">
        <v>57</v>
      </c>
      <c r="D516" s="1">
        <v>0</v>
      </c>
      <c r="E516" s="1">
        <f>COUNTIFS('Contratos assinados '!F:F,'Direcional Expansão'!B516,'Contratos assinados '!J:J, "Assinado por ambos")</f>
        <v>0</v>
      </c>
      <c r="F516" s="1">
        <f>COUNTIFS('Contratos assinados '!F:F,'Direcional Expansão'!B516,'Contratos assinados '!J:J,"Aquisição")</f>
        <v>0</v>
      </c>
      <c r="G516" s="1">
        <f>COUNTIFS('Contratos assinados '!F:F,'Direcional Expansão'!B516,'Contratos assinados '!J:J,"Ampliação")</f>
        <v>0</v>
      </c>
      <c r="H516" s="1">
        <f>COUNTIFS('Contratos assinados '!F:F,'Direcional Expansão'!B516,'Contratos assinados '!J:J,"Assinado por proprietário")</f>
        <v>0</v>
      </c>
      <c r="I516" s="1">
        <f t="shared" ref="I516:I579" si="25">SUM(E516:H516)</f>
        <v>0</v>
      </c>
      <c r="J516" s="3" t="str">
        <f>IF(D516=0, "-", COUNTIFS('Base Lojas'!B:B, A516, 'Base Lojas'!G:G, "&gt;500000")/D516)</f>
        <v>-</v>
      </c>
      <c r="K516" s="4" t="s">
        <v>35</v>
      </c>
      <c r="L516" s="2">
        <v>0</v>
      </c>
      <c r="M516" s="13">
        <v>426028.66857210302</v>
      </c>
      <c r="N516" s="2">
        <v>2553</v>
      </c>
      <c r="O516" s="5" t="str">
        <f>_xlfn.XLOOKUP(A516,Cidades!A:A,Cidades!D:D)</f>
        <v>Menor que 10k</v>
      </c>
      <c r="P516" s="5" t="str">
        <f>_xlfn.XLOOKUP(A516,'[1]1° RAIZ'!$A:$A,'[1]1° RAIZ'!$AH:$AH)</f>
        <v>Passo Fundo</v>
      </c>
      <c r="Q516" s="5" t="str">
        <f>_xlfn.XLOOKUP(A516,'[1]1° RAIZ'!$A:$A,'[1]1° RAIZ'!$AE:$AE)</f>
        <v>Passo Fundo</v>
      </c>
      <c r="R516" s="2">
        <v>2.5456182609959741E-5</v>
      </c>
      <c r="S516" s="2">
        <v>5.861636471870213E-3</v>
      </c>
      <c r="T516" s="2">
        <v>1</v>
      </c>
      <c r="U516" s="2">
        <v>0</v>
      </c>
      <c r="V516" s="2">
        <v>72480.696816490599</v>
      </c>
      <c r="W516" s="2">
        <v>3.9783721350454671</v>
      </c>
      <c r="X516" s="2">
        <v>-0.16796382699828311</v>
      </c>
      <c r="Y516" s="2">
        <v>0.45308970186709913</v>
      </c>
      <c r="Z516" s="2">
        <v>1.161282459844459E-3</v>
      </c>
      <c r="AA516" s="2">
        <v>-6.1824531197279577E-3</v>
      </c>
      <c r="AB516" s="1" t="str">
        <f t="shared" si="24"/>
        <v>Mercado insuficiente</v>
      </c>
      <c r="AC516" s="74" t="str">
        <f t="shared" ref="AC516:AC579" si="26">IF(P516=B516,"Oportunidade","Validar")</f>
        <v>Validar</v>
      </c>
    </row>
    <row r="517" spans="1:29" x14ac:dyDescent="0.25">
      <c r="A517" s="1">
        <v>420640</v>
      </c>
      <c r="B517" s="1" t="s">
        <v>548</v>
      </c>
      <c r="C517" s="1" t="s">
        <v>33</v>
      </c>
      <c r="D517" s="1">
        <v>0</v>
      </c>
      <c r="E517" s="1">
        <f>COUNTIFS('Contratos assinados '!F:F,'Direcional Expansão'!B517,'Contratos assinados '!J:J, "Assinado por ambos")</f>
        <v>0</v>
      </c>
      <c r="F517" s="1">
        <f>COUNTIFS('Contratos assinados '!F:F,'Direcional Expansão'!B517,'Contratos assinados '!J:J,"Aquisição")</f>
        <v>0</v>
      </c>
      <c r="G517" s="1">
        <f>COUNTIFS('Contratos assinados '!F:F,'Direcional Expansão'!B517,'Contratos assinados '!J:J,"Ampliação")</f>
        <v>0</v>
      </c>
      <c r="H517" s="1">
        <f>COUNTIFS('Contratos assinados '!F:F,'Direcional Expansão'!B517,'Contratos assinados '!J:J,"Assinado por proprietário")</f>
        <v>0</v>
      </c>
      <c r="I517" s="1">
        <f t="shared" si="25"/>
        <v>0</v>
      </c>
      <c r="J517" s="3" t="str">
        <f>IF(D517=0, "-", COUNTIFS('Base Lojas'!B:B, A517, 'Base Lojas'!G:G, "&gt;500000")/D517)</f>
        <v>-</v>
      </c>
      <c r="K517" s="4" t="s">
        <v>35</v>
      </c>
      <c r="L517" s="2">
        <v>0</v>
      </c>
      <c r="M517" s="13">
        <v>1675545.2713844071</v>
      </c>
      <c r="N517" s="2">
        <v>10796</v>
      </c>
      <c r="O517" s="5" t="str">
        <f>_xlfn.XLOOKUP(A517,Cidades!A:A,Cidades!D:D)</f>
        <v>Entre 10k e 20k</v>
      </c>
      <c r="P517" s="5" t="str">
        <f>_xlfn.XLOOKUP(A517,'[1]1° RAIZ'!$A:$A,'[1]1° RAIZ'!$AH:$AH)</f>
        <v>São Miguel do Oeste</v>
      </c>
      <c r="Q517" s="5" t="str">
        <f>_xlfn.XLOOKUP(A517,'[1]1° RAIZ'!$A:$A,'[1]1° RAIZ'!$AE:$AE)</f>
        <v>Chapecó</v>
      </c>
      <c r="R517" s="2">
        <v>2.1554683295481601E-5</v>
      </c>
      <c r="S517" s="2">
        <v>9.0174940109293278E-3</v>
      </c>
      <c r="T517" s="2">
        <v>10</v>
      </c>
      <c r="U517" s="2">
        <v>0</v>
      </c>
      <c r="V517" s="2">
        <v>46290.4046201772</v>
      </c>
      <c r="W517" s="2">
        <v>4.2989558343347429</v>
      </c>
      <c r="X517" s="2">
        <v>-1.8086545946610692E-2</v>
      </c>
      <c r="Y517" s="2">
        <v>0.34458493080889591</v>
      </c>
      <c r="Z517" s="2">
        <v>-0.42893744587070087</v>
      </c>
      <c r="AA517" s="2">
        <v>-7.0724100332466219E-3</v>
      </c>
      <c r="AB517" s="1" t="str">
        <f t="shared" si="24"/>
        <v>Mercado insuficiente</v>
      </c>
      <c r="AC517" s="74" t="str">
        <f t="shared" si="26"/>
        <v>Validar</v>
      </c>
    </row>
    <row r="518" spans="1:29" x14ac:dyDescent="0.25">
      <c r="A518" s="1">
        <v>431937</v>
      </c>
      <c r="B518" s="1" t="s">
        <v>549</v>
      </c>
      <c r="C518" s="1" t="s">
        <v>57</v>
      </c>
      <c r="D518" s="1">
        <v>0</v>
      </c>
      <c r="E518" s="1">
        <f>COUNTIFS('Contratos assinados '!F:F,'Direcional Expansão'!B518,'Contratos assinados '!J:J, "Assinado por ambos")</f>
        <v>0</v>
      </c>
      <c r="F518" s="1">
        <f>COUNTIFS('Contratos assinados '!F:F,'Direcional Expansão'!B518,'Contratos assinados '!J:J,"Aquisição")</f>
        <v>0</v>
      </c>
      <c r="G518" s="1">
        <f>COUNTIFS('Contratos assinados '!F:F,'Direcional Expansão'!B518,'Contratos assinados '!J:J,"Ampliação")</f>
        <v>0</v>
      </c>
      <c r="H518" s="1">
        <f>COUNTIFS('Contratos assinados '!F:F,'Direcional Expansão'!B518,'Contratos assinados '!J:J,"Assinado por proprietário")</f>
        <v>0</v>
      </c>
      <c r="I518" s="1">
        <f t="shared" si="25"/>
        <v>0</v>
      </c>
      <c r="J518" s="3" t="str">
        <f>IF(D518=0, "-", COUNTIFS('Base Lojas'!B:B, A518, 'Base Lojas'!G:G, "&gt;500000")/D518)</f>
        <v>-</v>
      </c>
      <c r="K518" s="4" t="s">
        <v>35</v>
      </c>
      <c r="L518" s="2">
        <v>0</v>
      </c>
      <c r="M518" s="13">
        <v>616511.90858140599</v>
      </c>
      <c r="N518" s="2">
        <v>3070</v>
      </c>
      <c r="O518" s="5" t="str">
        <f>_xlfn.XLOOKUP(A518,Cidades!A:A,Cidades!D:D)</f>
        <v>Menor que 10k</v>
      </c>
      <c r="P518" s="5" t="str">
        <f>_xlfn.XLOOKUP(A518,'[1]1° RAIZ'!$A:$A,'[1]1° RAIZ'!$AH:$AH)</f>
        <v>Cerro Largo</v>
      </c>
      <c r="Q518" s="5" t="str">
        <f>_xlfn.XLOOKUP(A518,'[1]1° RAIZ'!$A:$A,'[1]1° RAIZ'!$AE:$AE)</f>
        <v>Ijuí</v>
      </c>
      <c r="R518" s="2">
        <v>5.1146338963743427E-5</v>
      </c>
      <c r="S518" s="2">
        <v>1.0778616326594831E-2</v>
      </c>
      <c r="T518" s="2">
        <v>1</v>
      </c>
      <c r="U518" s="2">
        <v>0</v>
      </c>
      <c r="V518" s="2">
        <v>57900.879919796098</v>
      </c>
      <c r="W518" s="2">
        <v>4.2930307126456322</v>
      </c>
      <c r="X518" s="2">
        <v>-0.12290901976705509</v>
      </c>
      <c r="Y518" s="2">
        <v>0.54880731114881509</v>
      </c>
      <c r="Z518" s="2">
        <v>-0.30884778603491431</v>
      </c>
      <c r="AA518" s="2">
        <v>-8.6087220592594438E-3</v>
      </c>
      <c r="AB518" s="1" t="str">
        <f t="shared" si="24"/>
        <v>Mercado insuficiente</v>
      </c>
      <c r="AC518" s="74" t="str">
        <f t="shared" si="26"/>
        <v>Validar</v>
      </c>
    </row>
    <row r="519" spans="1:29" x14ac:dyDescent="0.25">
      <c r="A519" s="1">
        <v>431446</v>
      </c>
      <c r="B519" s="1" t="s">
        <v>550</v>
      </c>
      <c r="C519" s="1" t="s">
        <v>57</v>
      </c>
      <c r="D519" s="1">
        <v>0</v>
      </c>
      <c r="E519" s="1">
        <f>COUNTIFS('Contratos assinados '!F:F,'Direcional Expansão'!B519,'Contratos assinados '!J:J, "Assinado por ambos")</f>
        <v>0</v>
      </c>
      <c r="F519" s="1">
        <f>COUNTIFS('Contratos assinados '!F:F,'Direcional Expansão'!B519,'Contratos assinados '!J:J,"Aquisição")</f>
        <v>0</v>
      </c>
      <c r="G519" s="1">
        <f>COUNTIFS('Contratos assinados '!F:F,'Direcional Expansão'!B519,'Contratos assinados '!J:J,"Ampliação")</f>
        <v>0</v>
      </c>
      <c r="H519" s="1">
        <f>COUNTIFS('Contratos assinados '!F:F,'Direcional Expansão'!B519,'Contratos assinados '!J:J,"Assinado por proprietário")</f>
        <v>0</v>
      </c>
      <c r="I519" s="1">
        <f t="shared" si="25"/>
        <v>0</v>
      </c>
      <c r="J519" s="3" t="str">
        <f>IF(D519=0, "-", COUNTIFS('Base Lojas'!B:B, A519, 'Base Lojas'!G:G, "&gt;500000")/D519)</f>
        <v>-</v>
      </c>
      <c r="K519" s="4" t="s">
        <v>35</v>
      </c>
      <c r="L519" s="2">
        <v>0</v>
      </c>
      <c r="M519" s="13">
        <v>311555.10915959178</v>
      </c>
      <c r="N519" s="2">
        <v>2248</v>
      </c>
      <c r="O519" s="5" t="str">
        <f>_xlfn.XLOOKUP(A519,Cidades!A:A,Cidades!D:D)</f>
        <v>Menor que 10k</v>
      </c>
      <c r="P519" s="5" t="str">
        <f>_xlfn.XLOOKUP(A519,'[1]1° RAIZ'!$A:$A,'[1]1° RAIZ'!$AH:$AH)</f>
        <v>Vacaria</v>
      </c>
      <c r="Q519" s="5" t="str">
        <f>_xlfn.XLOOKUP(A519,'[1]1° RAIZ'!$A:$A,'[1]1° RAIZ'!$AE:$AE)</f>
        <v>Caxias do Sul</v>
      </c>
      <c r="R519" s="2">
        <v>4.1562249616520223E-5</v>
      </c>
      <c r="S519" s="2">
        <v>8.6088602198415298E-3</v>
      </c>
      <c r="T519" s="2">
        <v>0</v>
      </c>
      <c r="U519" s="2">
        <v>0</v>
      </c>
      <c r="V519" s="2">
        <v>149000.33595235099</v>
      </c>
      <c r="W519" s="2">
        <v>1.9279371086545061</v>
      </c>
      <c r="X519" s="2">
        <v>-0.41284238794325828</v>
      </c>
      <c r="Y519" s="2">
        <v>0.2339441330743055</v>
      </c>
      <c r="Z519" s="2">
        <v>1.162686251970664</v>
      </c>
      <c r="AA519" s="2">
        <v>-9.4111774424183725E-3</v>
      </c>
      <c r="AB519" s="1" t="str">
        <f t="shared" si="24"/>
        <v>Mercado insuficiente</v>
      </c>
      <c r="AC519" s="74" t="str">
        <f t="shared" si="26"/>
        <v>Validar</v>
      </c>
    </row>
    <row r="520" spans="1:29" x14ac:dyDescent="0.25">
      <c r="A520" s="1">
        <v>431260</v>
      </c>
      <c r="B520" s="1" t="s">
        <v>551</v>
      </c>
      <c r="C520" s="1" t="s">
        <v>57</v>
      </c>
      <c r="D520" s="1">
        <v>0</v>
      </c>
      <c r="E520" s="1">
        <f>COUNTIFS('Contratos assinados '!F:F,'Direcional Expansão'!B520,'Contratos assinados '!J:J, "Assinado por ambos")</f>
        <v>0</v>
      </c>
      <c r="F520" s="1">
        <f>COUNTIFS('Contratos assinados '!F:F,'Direcional Expansão'!B520,'Contratos assinados '!J:J,"Aquisição")</f>
        <v>0</v>
      </c>
      <c r="G520" s="1">
        <f>COUNTIFS('Contratos assinados '!F:F,'Direcional Expansão'!B520,'Contratos assinados '!J:J,"Ampliação")</f>
        <v>0</v>
      </c>
      <c r="H520" s="1">
        <f>COUNTIFS('Contratos assinados '!F:F,'Direcional Expansão'!B520,'Contratos assinados '!J:J,"Assinado por proprietário")</f>
        <v>0</v>
      </c>
      <c r="I520" s="1">
        <f t="shared" si="25"/>
        <v>0</v>
      </c>
      <c r="J520" s="3" t="str">
        <f>IF(D520=0, "-", COUNTIFS('Base Lojas'!B:B, A520, 'Base Lojas'!G:G, "&gt;500000")/D520)</f>
        <v>-</v>
      </c>
      <c r="K520" s="4" t="s">
        <v>35</v>
      </c>
      <c r="L520" s="2">
        <v>0</v>
      </c>
      <c r="M520" s="13">
        <v>830662.65955781809</v>
      </c>
      <c r="N520" s="2">
        <v>4601</v>
      </c>
      <c r="O520" s="5" t="str">
        <f>_xlfn.XLOOKUP(A520,Cidades!A:A,Cidades!D:D)</f>
        <v>Menor que 10k</v>
      </c>
      <c r="P520" s="5" t="str">
        <f>_xlfn.XLOOKUP(A520,'[1]1° RAIZ'!$A:$A,'[1]1° RAIZ'!$AH:$AH)</f>
        <v>Encantado</v>
      </c>
      <c r="Q520" s="5" t="str">
        <f>_xlfn.XLOOKUP(A520,'[1]1° RAIZ'!$A:$A,'[1]1° RAIZ'!$AE:$AE)</f>
        <v>Santa Cruz do Sul - Lajeado</v>
      </c>
      <c r="R520" s="2">
        <v>-3.1078902277136282E-5</v>
      </c>
      <c r="S520" s="2">
        <v>-3.6919655237610538E-4</v>
      </c>
      <c r="T520" s="2">
        <v>1</v>
      </c>
      <c r="U520" s="2">
        <v>0</v>
      </c>
      <c r="V520" s="2">
        <v>72376.307667239307</v>
      </c>
      <c r="W520" s="2">
        <v>3.9719216467359422</v>
      </c>
      <c r="X520" s="2">
        <v>-0.16550078130821999</v>
      </c>
      <c r="Y520" s="2">
        <v>0.30463498826546132</v>
      </c>
      <c r="Z520" s="2">
        <v>0.14059033416606631</v>
      </c>
      <c r="AA520" s="2">
        <v>-1.058423750543871E-2</v>
      </c>
      <c r="AB520" s="1" t="str">
        <f t="shared" si="24"/>
        <v>Mercado insuficiente</v>
      </c>
      <c r="AC520" s="74" t="str">
        <f t="shared" si="26"/>
        <v>Validar</v>
      </c>
    </row>
    <row r="521" spans="1:29" x14ac:dyDescent="0.25">
      <c r="A521" s="1">
        <v>421225</v>
      </c>
      <c r="B521" s="1" t="s">
        <v>552</v>
      </c>
      <c r="C521" s="1" t="s">
        <v>33</v>
      </c>
      <c r="D521" s="1">
        <v>1</v>
      </c>
      <c r="E521" s="1">
        <f>COUNTIFS('Contratos assinados '!F:F,'Direcional Expansão'!B521,'Contratos assinados '!J:J, "Assinado por ambos")</f>
        <v>0</v>
      </c>
      <c r="F521" s="1">
        <f>COUNTIFS('Contratos assinados '!F:F,'Direcional Expansão'!B521,'Contratos assinados '!J:J,"Aquisição")</f>
        <v>0</v>
      </c>
      <c r="G521" s="1">
        <f>COUNTIFS('Contratos assinados '!F:F,'Direcional Expansão'!B521,'Contratos assinados '!J:J,"Ampliação")</f>
        <v>0</v>
      </c>
      <c r="H521" s="1">
        <f>COUNTIFS('Contratos assinados '!F:F,'Direcional Expansão'!B521,'Contratos assinados '!J:J,"Assinado por proprietário")</f>
        <v>0</v>
      </c>
      <c r="I521" s="1">
        <f t="shared" si="25"/>
        <v>0</v>
      </c>
      <c r="J521" s="3">
        <f>IF(D521=0, "-", COUNTIFS('Base Lojas'!B:B, A521, 'Base Lojas'!G:G, "&gt;500000")/D521)</f>
        <v>1</v>
      </c>
      <c r="K521" s="4">
        <v>642128.89</v>
      </c>
      <c r="L521" s="2">
        <v>0.33823884400728138</v>
      </c>
      <c r="M521" s="13">
        <v>1898448.0977772521</v>
      </c>
      <c r="N521" s="2">
        <v>12897</v>
      </c>
      <c r="O521" s="5" t="str">
        <f>_xlfn.XLOOKUP(A521,Cidades!A:A,Cidades!D:D)</f>
        <v>Entre 10k e 20k</v>
      </c>
      <c r="P521" s="5" t="str">
        <f>_xlfn.XLOOKUP(A521,'[1]1° RAIZ'!$A:$A,'[1]1° RAIZ'!$AH:$AH)</f>
        <v>Araranguá</v>
      </c>
      <c r="Q521" s="5" t="str">
        <f>_xlfn.XLOOKUP(A521,'[1]1° RAIZ'!$A:$A,'[1]1° RAIZ'!$AE:$AE)</f>
        <v>Criciúma</v>
      </c>
      <c r="R521" s="2">
        <v>5.250415967672506E-4</v>
      </c>
      <c r="S521" s="2">
        <v>5.1043929219590327E-2</v>
      </c>
      <c r="T521" s="2">
        <v>5</v>
      </c>
      <c r="U521" s="2">
        <v>0</v>
      </c>
      <c r="V521" s="2">
        <v>17944.8366567825</v>
      </c>
      <c r="W521" s="2">
        <v>2.9104955213213111</v>
      </c>
      <c r="X521" s="2">
        <v>-9.8402397618093856E-2</v>
      </c>
      <c r="Y521" s="2">
        <v>0.93129702237636114</v>
      </c>
      <c r="Z521" s="2">
        <v>-0.9012216980643486</v>
      </c>
      <c r="AA521" s="2">
        <v>-1.074405621426139E-2</v>
      </c>
      <c r="AB521" s="1" t="str">
        <f t="shared" si="24"/>
        <v>Mercado insuficiente</v>
      </c>
      <c r="AC521" s="74" t="str">
        <f t="shared" si="26"/>
        <v>Validar</v>
      </c>
    </row>
    <row r="522" spans="1:29" x14ac:dyDescent="0.25">
      <c r="A522" s="1">
        <v>430195</v>
      </c>
      <c r="B522" s="1" t="s">
        <v>553</v>
      </c>
      <c r="C522" s="1" t="s">
        <v>57</v>
      </c>
      <c r="D522" s="1">
        <v>0</v>
      </c>
      <c r="E522" s="1">
        <f>COUNTIFS('Contratos assinados '!F:F,'Direcional Expansão'!B522,'Contratos assinados '!J:J, "Assinado por ambos")</f>
        <v>0</v>
      </c>
      <c r="F522" s="1">
        <f>COUNTIFS('Contratos assinados '!F:F,'Direcional Expansão'!B522,'Contratos assinados '!J:J,"Aquisição")</f>
        <v>0</v>
      </c>
      <c r="G522" s="1">
        <f>COUNTIFS('Contratos assinados '!F:F,'Direcional Expansão'!B522,'Contratos assinados '!J:J,"Ampliação")</f>
        <v>0</v>
      </c>
      <c r="H522" s="1">
        <f>COUNTIFS('Contratos assinados '!F:F,'Direcional Expansão'!B522,'Contratos assinados '!J:J,"Assinado por proprietário")</f>
        <v>0</v>
      </c>
      <c r="I522" s="1">
        <f t="shared" si="25"/>
        <v>0</v>
      </c>
      <c r="J522" s="3" t="str">
        <f>IF(D522=0, "-", COUNTIFS('Base Lojas'!B:B, A522, 'Base Lojas'!G:G, "&gt;500000")/D522)</f>
        <v>-</v>
      </c>
      <c r="K522" s="4" t="s">
        <v>35</v>
      </c>
      <c r="L522" s="2">
        <v>0</v>
      </c>
      <c r="M522" s="13">
        <v>445269.12476481328</v>
      </c>
      <c r="N522" s="2">
        <v>2498</v>
      </c>
      <c r="O522" s="5" t="str">
        <f>_xlfn.XLOOKUP(A522,Cidades!A:A,Cidades!D:D)</f>
        <v>Menor que 10k</v>
      </c>
      <c r="P522" s="5" t="str">
        <f>_xlfn.XLOOKUP(A522,'[1]1° RAIZ'!$A:$A,'[1]1° RAIZ'!$AH:$AH)</f>
        <v>Carazinho</v>
      </c>
      <c r="Q522" s="5" t="str">
        <f>_xlfn.XLOOKUP(A522,'[1]1° RAIZ'!$A:$A,'[1]1° RAIZ'!$AE:$AE)</f>
        <v>Passo Fundo</v>
      </c>
      <c r="R522" s="2">
        <v>4.1522182983615429E-5</v>
      </c>
      <c r="S522" s="2">
        <v>1.07627741807188E-2</v>
      </c>
      <c r="T522" s="2">
        <v>1</v>
      </c>
      <c r="U522" s="2">
        <v>0</v>
      </c>
      <c r="V522" s="2">
        <v>72604.316972053901</v>
      </c>
      <c r="W522" s="2">
        <v>3.903232315787998</v>
      </c>
      <c r="X522" s="2">
        <v>-0.1734341447038345</v>
      </c>
      <c r="Y522" s="2">
        <v>0.48583364435671489</v>
      </c>
      <c r="Z522" s="2">
        <v>-6.1177692341364373E-2</v>
      </c>
      <c r="AA522" s="2">
        <v>-1.091584873188667E-2</v>
      </c>
      <c r="AB522" s="1" t="str">
        <f t="shared" si="24"/>
        <v>Mercado insuficiente</v>
      </c>
      <c r="AC522" s="74" t="str">
        <f t="shared" si="26"/>
        <v>Validar</v>
      </c>
    </row>
    <row r="523" spans="1:29" x14ac:dyDescent="0.25">
      <c r="A523" s="1">
        <v>412140</v>
      </c>
      <c r="B523" s="1" t="s">
        <v>554</v>
      </c>
      <c r="C523" s="1" t="s">
        <v>31</v>
      </c>
      <c r="D523" s="1">
        <v>1</v>
      </c>
      <c r="E523" s="1">
        <f>COUNTIFS('Contratos assinados '!F:F,'Direcional Expansão'!B523,'Contratos assinados '!J:J, "Assinado por ambos")</f>
        <v>0</v>
      </c>
      <c r="F523" s="1">
        <f>COUNTIFS('Contratos assinados '!F:F,'Direcional Expansão'!B523,'Contratos assinados '!J:J,"Aquisição")</f>
        <v>0</v>
      </c>
      <c r="G523" s="1">
        <f>COUNTIFS('Contratos assinados '!F:F,'Direcional Expansão'!B523,'Contratos assinados '!J:J,"Ampliação")</f>
        <v>0</v>
      </c>
      <c r="H523" s="1">
        <f>COUNTIFS('Contratos assinados '!F:F,'Direcional Expansão'!B523,'Contratos assinados '!J:J,"Assinado por proprietário")</f>
        <v>0</v>
      </c>
      <c r="I523" s="1">
        <f t="shared" si="25"/>
        <v>0</v>
      </c>
      <c r="J523" s="3">
        <f>IF(D523=0, "-", COUNTIFS('Base Lojas'!B:B, A523, 'Base Lojas'!G:G, "&gt;500000")/D523)</f>
        <v>0</v>
      </c>
      <c r="K523" s="4">
        <v>444905.08</v>
      </c>
      <c r="L523" s="2">
        <v>0.1473501219809423</v>
      </c>
      <c r="M523" s="13">
        <v>3019373.679633209</v>
      </c>
      <c r="N523" s="2">
        <v>19247</v>
      </c>
      <c r="O523" s="5" t="str">
        <f>_xlfn.XLOOKUP(A523,Cidades!A:A,Cidades!D:D)</f>
        <v>Entre 10k e 20k</v>
      </c>
      <c r="P523" s="5" t="str">
        <f>_xlfn.XLOOKUP(A523,'[1]1° RAIZ'!$A:$A,'[1]1° RAIZ'!$AH:$AH)</f>
        <v>Francisco Beltrão</v>
      </c>
      <c r="Q523" s="5" t="str">
        <f>_xlfn.XLOOKUP(A523,'[1]1° RAIZ'!$A:$A,'[1]1° RAIZ'!$AE:$AE)</f>
        <v>Cascavel</v>
      </c>
      <c r="R523" s="2">
        <v>1.2636843072286069E-4</v>
      </c>
      <c r="S523" s="2">
        <v>1.9000404897649759E-2</v>
      </c>
      <c r="T523" s="2">
        <v>11</v>
      </c>
      <c r="U523" s="2">
        <v>0</v>
      </c>
      <c r="V523" s="2">
        <v>41739.962271939301</v>
      </c>
      <c r="W523" s="2">
        <v>3.368247643560152</v>
      </c>
      <c r="X523" s="2">
        <v>-4.13104679756175E-2</v>
      </c>
      <c r="Y523" s="2">
        <v>0.24940068396835471</v>
      </c>
      <c r="Z523" s="2">
        <v>-0.25757165101807772</v>
      </c>
      <c r="AA523" s="2">
        <v>-1.11000363285725E-2</v>
      </c>
      <c r="AB523" s="1" t="str">
        <f t="shared" si="24"/>
        <v>Limite de expansão</v>
      </c>
      <c r="AC523" s="74" t="str">
        <f t="shared" si="26"/>
        <v>Validar</v>
      </c>
    </row>
    <row r="524" spans="1:29" x14ac:dyDescent="0.25">
      <c r="A524" s="1">
        <v>431442</v>
      </c>
      <c r="B524" s="1" t="s">
        <v>555</v>
      </c>
      <c r="C524" s="1" t="s">
        <v>57</v>
      </c>
      <c r="D524" s="1">
        <v>0</v>
      </c>
      <c r="E524" s="1">
        <f>COUNTIFS('Contratos assinados '!F:F,'Direcional Expansão'!B524,'Contratos assinados '!J:J, "Assinado por ambos")</f>
        <v>0</v>
      </c>
      <c r="F524" s="1">
        <f>COUNTIFS('Contratos assinados '!F:F,'Direcional Expansão'!B524,'Contratos assinados '!J:J,"Aquisição")</f>
        <v>0</v>
      </c>
      <c r="G524" s="1">
        <f>COUNTIFS('Contratos assinados '!F:F,'Direcional Expansão'!B524,'Contratos assinados '!J:J,"Ampliação")</f>
        <v>0</v>
      </c>
      <c r="H524" s="1">
        <f>COUNTIFS('Contratos assinados '!F:F,'Direcional Expansão'!B524,'Contratos assinados '!J:J,"Assinado por proprietário")</f>
        <v>0</v>
      </c>
      <c r="I524" s="1">
        <f t="shared" si="25"/>
        <v>0</v>
      </c>
      <c r="J524" s="3" t="str">
        <f>IF(D524=0, "-", COUNTIFS('Base Lojas'!B:B, A524, 'Base Lojas'!G:G, "&gt;500000")/D524)</f>
        <v>-</v>
      </c>
      <c r="K524" s="4" t="s">
        <v>35</v>
      </c>
      <c r="L524" s="2">
        <v>0</v>
      </c>
      <c r="M524" s="13">
        <v>826473.80184762506</v>
      </c>
      <c r="N524" s="2">
        <v>5351</v>
      </c>
      <c r="O524" s="5" t="str">
        <f>_xlfn.XLOOKUP(A524,Cidades!A:A,Cidades!D:D)</f>
        <v>Menor que 10k</v>
      </c>
      <c r="P524" s="5" t="str">
        <f>_xlfn.XLOOKUP(A524,'[1]1° RAIZ'!$A:$A,'[1]1° RAIZ'!$AH:$AH)</f>
        <v>Caxias do Sul</v>
      </c>
      <c r="Q524" s="5" t="str">
        <f>_xlfn.XLOOKUP(A524,'[1]1° RAIZ'!$A:$A,'[1]1° RAIZ'!$AE:$AE)</f>
        <v>Caxias do Sul</v>
      </c>
      <c r="R524" s="2">
        <v>2.471694010710346E-5</v>
      </c>
      <c r="S524" s="2">
        <v>6.4779853898060402E-3</v>
      </c>
      <c r="T524" s="2">
        <v>2</v>
      </c>
      <c r="U524" s="2">
        <v>0</v>
      </c>
      <c r="V524" s="2">
        <v>79437.073688474396</v>
      </c>
      <c r="W524" s="2">
        <v>3.6778635873809291</v>
      </c>
      <c r="X524" s="2">
        <v>-0.18113512649292829</v>
      </c>
      <c r="Y524" s="2">
        <v>0.36933419016714969</v>
      </c>
      <c r="Z524" s="2">
        <v>0.10814187973290661</v>
      </c>
      <c r="AA524" s="2">
        <v>-1.1634266439545061E-2</v>
      </c>
      <c r="AB524" s="1" t="str">
        <f t="shared" si="24"/>
        <v>Mercado insuficiente</v>
      </c>
      <c r="AC524" s="74" t="str">
        <f t="shared" si="26"/>
        <v>Validar</v>
      </c>
    </row>
    <row r="525" spans="1:29" x14ac:dyDescent="0.25">
      <c r="A525" s="1">
        <v>430558</v>
      </c>
      <c r="B525" s="1" t="s">
        <v>556</v>
      </c>
      <c r="C525" s="1" t="s">
        <v>57</v>
      </c>
      <c r="D525" s="1">
        <v>0</v>
      </c>
      <c r="E525" s="1">
        <f>COUNTIFS('Contratos assinados '!F:F,'Direcional Expansão'!B525,'Contratos assinados '!J:J, "Assinado por ambos")</f>
        <v>0</v>
      </c>
      <c r="F525" s="1">
        <f>COUNTIFS('Contratos assinados '!F:F,'Direcional Expansão'!B525,'Contratos assinados '!J:J,"Aquisição")</f>
        <v>0</v>
      </c>
      <c r="G525" s="1">
        <f>COUNTIFS('Contratos assinados '!F:F,'Direcional Expansão'!B525,'Contratos assinados '!J:J,"Ampliação")</f>
        <v>0</v>
      </c>
      <c r="H525" s="1">
        <f>COUNTIFS('Contratos assinados '!F:F,'Direcional Expansão'!B525,'Contratos assinados '!J:J,"Assinado por proprietário")</f>
        <v>0</v>
      </c>
      <c r="I525" s="1">
        <f t="shared" si="25"/>
        <v>0</v>
      </c>
      <c r="J525" s="3" t="str">
        <f>IF(D525=0, "-", COUNTIFS('Base Lojas'!B:B, A525, 'Base Lojas'!G:G, "&gt;500000")/D525)</f>
        <v>-</v>
      </c>
      <c r="K525" s="4" t="s">
        <v>35</v>
      </c>
      <c r="L525" s="2">
        <v>0</v>
      </c>
      <c r="M525" s="13">
        <v>515585.71684177418</v>
      </c>
      <c r="N525" s="2">
        <v>2423</v>
      </c>
      <c r="O525" s="5" t="str">
        <f>_xlfn.XLOOKUP(A525,Cidades!A:A,Cidades!D:D)</f>
        <v>Menor que 10k</v>
      </c>
      <c r="P525" s="5" t="str">
        <f>_xlfn.XLOOKUP(A525,'[1]1° RAIZ'!$A:$A,'[1]1° RAIZ'!$AH:$AH)</f>
        <v>Lajeado</v>
      </c>
      <c r="Q525" s="5" t="str">
        <f>_xlfn.XLOOKUP(A525,'[1]1° RAIZ'!$A:$A,'[1]1° RAIZ'!$AE:$AE)</f>
        <v>Santa Cruz do Sul - Lajeado</v>
      </c>
      <c r="R525" s="2">
        <v>9.5304669339490994E-7</v>
      </c>
      <c r="S525" s="2">
        <v>3.5782356299611791E-3</v>
      </c>
      <c r="T525" s="2">
        <v>2</v>
      </c>
      <c r="U525" s="2">
        <v>0</v>
      </c>
      <c r="V525" s="2">
        <v>39657.997996093</v>
      </c>
      <c r="W525" s="2">
        <v>4.7996873219955276</v>
      </c>
      <c r="X525" s="2">
        <v>-6.8440335108162539E-2</v>
      </c>
      <c r="Y525" s="2">
        <v>0.48074652151690628</v>
      </c>
      <c r="Z525" s="2">
        <v>-0.46045290577768661</v>
      </c>
      <c r="AA525" s="2">
        <v>-1.251599525894641E-2</v>
      </c>
      <c r="AB525" s="1" t="str">
        <f t="shared" si="24"/>
        <v>Mercado insuficiente</v>
      </c>
      <c r="AC525" s="74" t="str">
        <f t="shared" si="26"/>
        <v>Validar</v>
      </c>
    </row>
    <row r="526" spans="1:29" x14ac:dyDescent="0.25">
      <c r="A526" s="1">
        <v>430225</v>
      </c>
      <c r="B526" s="1" t="s">
        <v>557</v>
      </c>
      <c r="C526" s="1" t="s">
        <v>57</v>
      </c>
      <c r="D526" s="1">
        <v>0</v>
      </c>
      <c r="E526" s="1">
        <f>COUNTIFS('Contratos assinados '!F:F,'Direcional Expansão'!B526,'Contratos assinados '!J:J, "Assinado por ambos")</f>
        <v>0</v>
      </c>
      <c r="F526" s="1">
        <f>COUNTIFS('Contratos assinados '!F:F,'Direcional Expansão'!B526,'Contratos assinados '!J:J,"Aquisição")</f>
        <v>0</v>
      </c>
      <c r="G526" s="1">
        <f>COUNTIFS('Contratos assinados '!F:F,'Direcional Expansão'!B526,'Contratos assinados '!J:J,"Ampliação")</f>
        <v>0</v>
      </c>
      <c r="H526" s="1">
        <f>COUNTIFS('Contratos assinados '!F:F,'Direcional Expansão'!B526,'Contratos assinados '!J:J,"Assinado por proprietário")</f>
        <v>0</v>
      </c>
      <c r="I526" s="1">
        <f t="shared" si="25"/>
        <v>0</v>
      </c>
      <c r="J526" s="3" t="str">
        <f>IF(D526=0, "-", COUNTIFS('Base Lojas'!B:B, A526, 'Base Lojas'!G:G, "&gt;500000")/D526)</f>
        <v>-</v>
      </c>
      <c r="K526" s="4" t="s">
        <v>35</v>
      </c>
      <c r="L526" s="2">
        <v>0</v>
      </c>
      <c r="M526" s="13">
        <v>533816.51835407747</v>
      </c>
      <c r="N526" s="2">
        <v>2779</v>
      </c>
      <c r="O526" s="5" t="str">
        <f>_xlfn.XLOOKUP(A526,Cidades!A:A,Cidades!D:D)</f>
        <v>Menor que 10k</v>
      </c>
      <c r="P526" s="5" t="str">
        <f>_xlfn.XLOOKUP(A526,'[1]1° RAIZ'!$A:$A,'[1]1° RAIZ'!$AH:$AH)</f>
        <v>Bento Gonçalves</v>
      </c>
      <c r="Q526" s="5" t="str">
        <f>_xlfn.XLOOKUP(A526,'[1]1° RAIZ'!$A:$A,'[1]1° RAIZ'!$AE:$AE)</f>
        <v>Caxias do Sul</v>
      </c>
      <c r="R526" s="2">
        <v>2.768549309895007E-7</v>
      </c>
      <c r="S526" s="2">
        <v>5.9898578705930294E-3</v>
      </c>
      <c r="T526" s="2">
        <v>1</v>
      </c>
      <c r="U526" s="2">
        <v>0</v>
      </c>
      <c r="V526" s="2">
        <v>48201.396591063603</v>
      </c>
      <c r="W526" s="2">
        <v>4.5776966842107969</v>
      </c>
      <c r="X526" s="2">
        <v>-9.9721105738705754E-2</v>
      </c>
      <c r="Y526" s="2">
        <v>0.47736689815873551</v>
      </c>
      <c r="Z526" s="2">
        <v>-0.3426221154411882</v>
      </c>
      <c r="AA526" s="2">
        <v>-1.287232933956424E-2</v>
      </c>
      <c r="AB526" s="1" t="str">
        <f t="shared" si="24"/>
        <v>Mercado insuficiente</v>
      </c>
      <c r="AC526" s="74" t="str">
        <f t="shared" si="26"/>
        <v>Validar</v>
      </c>
    </row>
    <row r="527" spans="1:29" x14ac:dyDescent="0.25">
      <c r="A527" s="1">
        <v>430755</v>
      </c>
      <c r="B527" s="1" t="s">
        <v>558</v>
      </c>
      <c r="C527" s="1" t="s">
        <v>57</v>
      </c>
      <c r="D527" s="1">
        <v>0</v>
      </c>
      <c r="E527" s="1">
        <f>COUNTIFS('Contratos assinados '!F:F,'Direcional Expansão'!B527,'Contratos assinados '!J:J, "Assinado por ambos")</f>
        <v>0</v>
      </c>
      <c r="F527" s="1">
        <f>COUNTIFS('Contratos assinados '!F:F,'Direcional Expansão'!B527,'Contratos assinados '!J:J,"Aquisição")</f>
        <v>0</v>
      </c>
      <c r="G527" s="1">
        <f>COUNTIFS('Contratos assinados '!F:F,'Direcional Expansão'!B527,'Contratos assinados '!J:J,"Ampliação")</f>
        <v>0</v>
      </c>
      <c r="H527" s="1">
        <f>COUNTIFS('Contratos assinados '!F:F,'Direcional Expansão'!B527,'Contratos assinados '!J:J,"Assinado por proprietário")</f>
        <v>0</v>
      </c>
      <c r="I527" s="1">
        <f t="shared" si="25"/>
        <v>0</v>
      </c>
      <c r="J527" s="3" t="str">
        <f>IF(D527=0, "-", COUNTIFS('Base Lojas'!B:B, A527, 'Base Lojas'!G:G, "&gt;500000")/D527)</f>
        <v>-</v>
      </c>
      <c r="K527" s="4" t="s">
        <v>35</v>
      </c>
      <c r="L527" s="2">
        <v>0</v>
      </c>
      <c r="M527" s="13">
        <v>1001208.575545931</v>
      </c>
      <c r="N527" s="2">
        <v>5582</v>
      </c>
      <c r="O527" s="5" t="str">
        <f>_xlfn.XLOOKUP(A527,Cidades!A:A,Cidades!D:D)</f>
        <v>Menor que 10k</v>
      </c>
      <c r="P527" s="5" t="str">
        <f>_xlfn.XLOOKUP(A527,'[1]1° RAIZ'!$A:$A,'[1]1° RAIZ'!$AH:$AH)</f>
        <v>Erechim</v>
      </c>
      <c r="Q527" s="5" t="str">
        <f>_xlfn.XLOOKUP(A527,'[1]1° RAIZ'!$A:$A,'[1]1° RAIZ'!$AE:$AE)</f>
        <v>Passo Fundo</v>
      </c>
      <c r="R527" s="2">
        <v>-5.6795017583182171E-5</v>
      </c>
      <c r="S527" s="2">
        <v>-4.6663187201190231E-4</v>
      </c>
      <c r="T527" s="2">
        <v>1</v>
      </c>
      <c r="U527" s="2">
        <v>0</v>
      </c>
      <c r="V527" s="2">
        <v>69437.015545445407</v>
      </c>
      <c r="W527" s="2">
        <v>4.0254584786546843</v>
      </c>
      <c r="X527" s="2">
        <v>-0.15699339238905971</v>
      </c>
      <c r="Y527" s="2">
        <v>0.2623663880072078</v>
      </c>
      <c r="Z527" s="2">
        <v>0.1371794966298375</v>
      </c>
      <c r="AA527" s="2">
        <v>-1.343461413425783E-2</v>
      </c>
      <c r="AB527" s="1" t="str">
        <f t="shared" si="24"/>
        <v>Mercado insuficiente</v>
      </c>
      <c r="AC527" s="74" t="str">
        <f t="shared" si="26"/>
        <v>Validar</v>
      </c>
    </row>
    <row r="528" spans="1:29" x14ac:dyDescent="0.25">
      <c r="A528" s="1">
        <v>420610</v>
      </c>
      <c r="B528" s="1" t="s">
        <v>559</v>
      </c>
      <c r="C528" s="1" t="s">
        <v>33</v>
      </c>
      <c r="D528" s="1">
        <v>0</v>
      </c>
      <c r="E528" s="1">
        <f>COUNTIFS('Contratos assinados '!F:F,'Direcional Expansão'!B528,'Contratos assinados '!J:J, "Assinado por ambos")</f>
        <v>0</v>
      </c>
      <c r="F528" s="1">
        <f>COUNTIFS('Contratos assinados '!F:F,'Direcional Expansão'!B528,'Contratos assinados '!J:J,"Aquisição")</f>
        <v>0</v>
      </c>
      <c r="G528" s="1">
        <f>COUNTIFS('Contratos assinados '!F:F,'Direcional Expansão'!B528,'Contratos assinados '!J:J,"Ampliação")</f>
        <v>0</v>
      </c>
      <c r="H528" s="1">
        <f>COUNTIFS('Contratos assinados '!F:F,'Direcional Expansão'!B528,'Contratos assinados '!J:J,"Assinado por proprietário")</f>
        <v>0</v>
      </c>
      <c r="I528" s="1">
        <f t="shared" si="25"/>
        <v>0</v>
      </c>
      <c r="J528" s="3" t="str">
        <f>IF(D528=0, "-", COUNTIFS('Base Lojas'!B:B, A528, 'Base Lojas'!G:G, "&gt;500000")/D528)</f>
        <v>-</v>
      </c>
      <c r="K528" s="4" t="s">
        <v>35</v>
      </c>
      <c r="L528" s="2">
        <v>0</v>
      </c>
      <c r="M528" s="13">
        <v>958358.48520566232</v>
      </c>
      <c r="N528" s="2">
        <v>6277</v>
      </c>
      <c r="O528" s="5" t="str">
        <f>_xlfn.XLOOKUP(A528,Cidades!A:A,Cidades!D:D)</f>
        <v>Menor que 10k</v>
      </c>
      <c r="P528" s="5" t="str">
        <f>_xlfn.XLOOKUP(A528,'[1]1° RAIZ'!$A:$A,'[1]1° RAIZ'!$AH:$AH)</f>
        <v>Tubarão</v>
      </c>
      <c r="Q528" s="5" t="str">
        <f>_xlfn.XLOOKUP(A528,'[1]1° RAIZ'!$A:$A,'[1]1° RAIZ'!$AE:$AE)</f>
        <v>Criciúma</v>
      </c>
      <c r="R528" s="2">
        <v>6.648404275910735E-6</v>
      </c>
      <c r="S528" s="2">
        <v>4.6181369144302487E-3</v>
      </c>
      <c r="T528" s="2">
        <v>0</v>
      </c>
      <c r="U528" s="2">
        <v>0</v>
      </c>
      <c r="V528" s="2">
        <v>57940.628168793701</v>
      </c>
      <c r="W528" s="2">
        <v>4.2871100853492221</v>
      </c>
      <c r="X528" s="2">
        <v>-0.1242239088051884</v>
      </c>
      <c r="Y528" s="2">
        <v>0.42183932631060128</v>
      </c>
      <c r="Z528" s="2">
        <v>-0.18708022936361651</v>
      </c>
      <c r="AA528" s="2">
        <v>-1.3542967800764839E-2</v>
      </c>
      <c r="AB528" s="1" t="str">
        <f t="shared" si="24"/>
        <v>Mercado insuficiente</v>
      </c>
      <c r="AC528" s="74" t="str">
        <f t="shared" si="26"/>
        <v>Validar</v>
      </c>
    </row>
    <row r="529" spans="1:29" x14ac:dyDescent="0.25">
      <c r="A529" s="1">
        <v>430215</v>
      </c>
      <c r="B529" s="1" t="s">
        <v>560</v>
      </c>
      <c r="C529" s="1" t="s">
        <v>57</v>
      </c>
      <c r="D529" s="1">
        <v>0</v>
      </c>
      <c r="E529" s="1">
        <f>COUNTIFS('Contratos assinados '!F:F,'Direcional Expansão'!B529,'Contratos assinados '!J:J, "Assinado por ambos")</f>
        <v>0</v>
      </c>
      <c r="F529" s="1">
        <f>COUNTIFS('Contratos assinados '!F:F,'Direcional Expansão'!B529,'Contratos assinados '!J:J,"Aquisição")</f>
        <v>0</v>
      </c>
      <c r="G529" s="1">
        <f>COUNTIFS('Contratos assinados '!F:F,'Direcional Expansão'!B529,'Contratos assinados '!J:J,"Ampliação")</f>
        <v>0</v>
      </c>
      <c r="H529" s="1">
        <f>COUNTIFS('Contratos assinados '!F:F,'Direcional Expansão'!B529,'Contratos assinados '!J:J,"Assinado por proprietário")</f>
        <v>0</v>
      </c>
      <c r="I529" s="1">
        <f t="shared" si="25"/>
        <v>0</v>
      </c>
      <c r="J529" s="3" t="str">
        <f>IF(D529=0, "-", COUNTIFS('Base Lojas'!B:B, A529, 'Base Lojas'!G:G, "&gt;500000")/D529)</f>
        <v>-</v>
      </c>
      <c r="K529" s="4" t="s">
        <v>35</v>
      </c>
      <c r="L529" s="2">
        <v>0</v>
      </c>
      <c r="M529" s="13">
        <v>323228.09511181648</v>
      </c>
      <c r="N529" s="2">
        <v>1933</v>
      </c>
      <c r="O529" s="5" t="str">
        <f>_xlfn.XLOOKUP(A529,Cidades!A:A,Cidades!D:D)</f>
        <v>Menor que 10k</v>
      </c>
      <c r="P529" s="5" t="str">
        <f>_xlfn.XLOOKUP(A529,'[1]1° RAIZ'!$A:$A,'[1]1° RAIZ'!$AH:$AH)</f>
        <v>Frederico Westphalen</v>
      </c>
      <c r="Q529" s="5" t="str">
        <f>_xlfn.XLOOKUP(A529,'[1]1° RAIZ'!$A:$A,'[1]1° RAIZ'!$AE:$AE)</f>
        <v>Passo Fundo</v>
      </c>
      <c r="R529" s="2">
        <v>-6.8616343755096838E-5</v>
      </c>
      <c r="S529" s="2">
        <v>-3.3997718747802441E-4</v>
      </c>
      <c r="T529" s="2">
        <v>1</v>
      </c>
      <c r="U529" s="2">
        <v>0</v>
      </c>
      <c r="V529" s="2">
        <v>136447.722167314</v>
      </c>
      <c r="W529" s="2">
        <v>2.313608722172984</v>
      </c>
      <c r="X529" s="2">
        <v>-0.37698153842258192</v>
      </c>
      <c r="Y529" s="2">
        <v>5.6805844651247148E-2</v>
      </c>
      <c r="Z529" s="2">
        <v>1.2127113500497311</v>
      </c>
      <c r="AA529" s="2">
        <v>-1.392487035479908E-2</v>
      </c>
      <c r="AB529" s="1" t="str">
        <f t="shared" si="24"/>
        <v>Mercado insuficiente</v>
      </c>
      <c r="AC529" s="74" t="str">
        <f t="shared" si="26"/>
        <v>Validar</v>
      </c>
    </row>
    <row r="530" spans="1:29" x14ac:dyDescent="0.25">
      <c r="A530" s="1">
        <v>420253</v>
      </c>
      <c r="B530" s="1" t="s">
        <v>561</v>
      </c>
      <c r="C530" s="1" t="s">
        <v>33</v>
      </c>
      <c r="D530" s="1">
        <v>0</v>
      </c>
      <c r="E530" s="1">
        <f>COUNTIFS('Contratos assinados '!F:F,'Direcional Expansão'!B530,'Contratos assinados '!J:J, "Assinado por ambos")</f>
        <v>0</v>
      </c>
      <c r="F530" s="1">
        <f>COUNTIFS('Contratos assinados '!F:F,'Direcional Expansão'!B530,'Contratos assinados '!J:J,"Aquisição")</f>
        <v>0</v>
      </c>
      <c r="G530" s="1">
        <f>COUNTIFS('Contratos assinados '!F:F,'Direcional Expansão'!B530,'Contratos assinados '!J:J,"Ampliação")</f>
        <v>0</v>
      </c>
      <c r="H530" s="1">
        <f>COUNTIFS('Contratos assinados '!F:F,'Direcional Expansão'!B530,'Contratos assinados '!J:J,"Assinado por proprietário")</f>
        <v>0</v>
      </c>
      <c r="I530" s="1">
        <f t="shared" si="25"/>
        <v>0</v>
      </c>
      <c r="J530" s="3" t="str">
        <f>IF(D530=0, "-", COUNTIFS('Base Lojas'!B:B, A530, 'Base Lojas'!G:G, "&gt;500000")/D530)</f>
        <v>-</v>
      </c>
      <c r="K530" s="4" t="s">
        <v>35</v>
      </c>
      <c r="L530" s="2">
        <v>0</v>
      </c>
      <c r="M530" s="13">
        <v>473217.06977042637</v>
      </c>
      <c r="N530" s="2">
        <v>2777</v>
      </c>
      <c r="O530" s="5" t="str">
        <f>_xlfn.XLOOKUP(A530,Cidades!A:A,Cidades!D:D)</f>
        <v>Menor que 10k</v>
      </c>
      <c r="P530" s="5" t="str">
        <f>_xlfn.XLOOKUP(A530,'[1]1° RAIZ'!$A:$A,'[1]1° RAIZ'!$AH:$AH)</f>
        <v>Xanxerê</v>
      </c>
      <c r="Q530" s="5" t="str">
        <f>_xlfn.XLOOKUP(A530,'[1]1° RAIZ'!$A:$A,'[1]1° RAIZ'!$AE:$AE)</f>
        <v>Chapecó</v>
      </c>
      <c r="R530" s="2">
        <v>7.3138615376475705E-5</v>
      </c>
      <c r="S530" s="2">
        <v>1.127484584429261E-2</v>
      </c>
      <c r="T530" s="2">
        <v>0</v>
      </c>
      <c r="U530" s="2">
        <v>0</v>
      </c>
      <c r="V530" s="2">
        <v>62352.700865825602</v>
      </c>
      <c r="W530" s="2">
        <v>4.1508063571535896</v>
      </c>
      <c r="X530" s="2">
        <v>-0.14789077042186949</v>
      </c>
      <c r="Y530" s="2">
        <v>0.56156744902910494</v>
      </c>
      <c r="Z530" s="2">
        <v>-0.27872899995486872</v>
      </c>
      <c r="AA530" s="2">
        <v>-1.3972794870803881E-2</v>
      </c>
      <c r="AB530" s="1" t="str">
        <f t="shared" si="24"/>
        <v>Mercado insuficiente</v>
      </c>
      <c r="AC530" s="74" t="str">
        <f t="shared" si="26"/>
        <v>Validar</v>
      </c>
    </row>
    <row r="531" spans="1:29" x14ac:dyDescent="0.25">
      <c r="A531" s="1">
        <v>431514</v>
      </c>
      <c r="B531" s="1" t="s">
        <v>562</v>
      </c>
      <c r="C531" s="1" t="s">
        <v>57</v>
      </c>
      <c r="D531" s="1">
        <v>0</v>
      </c>
      <c r="E531" s="1">
        <f>COUNTIFS('Contratos assinados '!F:F,'Direcional Expansão'!B531,'Contratos assinados '!J:J, "Assinado por ambos")</f>
        <v>0</v>
      </c>
      <c r="F531" s="1">
        <f>COUNTIFS('Contratos assinados '!F:F,'Direcional Expansão'!B531,'Contratos assinados '!J:J,"Aquisição")</f>
        <v>0</v>
      </c>
      <c r="G531" s="1">
        <f>COUNTIFS('Contratos assinados '!F:F,'Direcional Expansão'!B531,'Contratos assinados '!J:J,"Ampliação")</f>
        <v>0</v>
      </c>
      <c r="H531" s="1">
        <f>COUNTIFS('Contratos assinados '!F:F,'Direcional Expansão'!B531,'Contratos assinados '!J:J,"Assinado por proprietário")</f>
        <v>0</v>
      </c>
      <c r="I531" s="1">
        <f t="shared" si="25"/>
        <v>0</v>
      </c>
      <c r="J531" s="3" t="str">
        <f>IF(D531=0, "-", COUNTIFS('Base Lojas'!B:B, A531, 'Base Lojas'!G:G, "&gt;500000")/D531)</f>
        <v>-</v>
      </c>
      <c r="K531" s="4" t="s">
        <v>35</v>
      </c>
      <c r="L531" s="2">
        <v>0</v>
      </c>
      <c r="M531" s="13">
        <v>539058.27230327285</v>
      </c>
      <c r="N531" s="2">
        <v>3077</v>
      </c>
      <c r="O531" s="5" t="str">
        <f>_xlfn.XLOOKUP(A531,Cidades!A:A,Cidades!D:D)</f>
        <v>Menor que 10k</v>
      </c>
      <c r="P531" s="5" t="str">
        <f>_xlfn.XLOOKUP(A531,'[1]1° RAIZ'!$A:$A,'[1]1° RAIZ'!$AH:$AH)</f>
        <v>Novo Hamburgo - São Leopoldo</v>
      </c>
      <c r="Q531" s="5" t="str">
        <f>_xlfn.XLOOKUP(A531,'[1]1° RAIZ'!$A:$A,'[1]1° RAIZ'!$AE:$AE)</f>
        <v>Porto Alegre</v>
      </c>
      <c r="R531" s="2">
        <v>1.6572943034375511E-4</v>
      </c>
      <c r="S531" s="2">
        <v>2.1308093133395319E-2</v>
      </c>
      <c r="T531" s="2">
        <v>3</v>
      </c>
      <c r="U531" s="2">
        <v>0</v>
      </c>
      <c r="V531" s="2">
        <v>75938.794914731596</v>
      </c>
      <c r="W531" s="2">
        <v>3.602724117774176</v>
      </c>
      <c r="X531" s="2">
        <v>-0.17260744187434701</v>
      </c>
      <c r="Y531" s="2">
        <v>0.64227538312790367</v>
      </c>
      <c r="Z531" s="2">
        <v>-0.29305052246214103</v>
      </c>
      <c r="AA531" s="2">
        <v>-1.451708507766236E-2</v>
      </c>
      <c r="AB531" s="1" t="str">
        <f t="shared" si="24"/>
        <v>Mercado insuficiente</v>
      </c>
      <c r="AC531" s="74" t="str">
        <f t="shared" si="26"/>
        <v>Validar</v>
      </c>
    </row>
    <row r="532" spans="1:29" x14ac:dyDescent="0.25">
      <c r="A532" s="1">
        <v>431053</v>
      </c>
      <c r="B532" s="1" t="s">
        <v>563</v>
      </c>
      <c r="C532" s="1" t="s">
        <v>57</v>
      </c>
      <c r="D532" s="1">
        <v>0</v>
      </c>
      <c r="E532" s="1">
        <f>COUNTIFS('Contratos assinados '!F:F,'Direcional Expansão'!B532,'Contratos assinados '!J:J, "Assinado por ambos")</f>
        <v>0</v>
      </c>
      <c r="F532" s="1">
        <f>COUNTIFS('Contratos assinados '!F:F,'Direcional Expansão'!B532,'Contratos assinados '!J:J,"Aquisição")</f>
        <v>0</v>
      </c>
      <c r="G532" s="1">
        <f>COUNTIFS('Contratos assinados '!F:F,'Direcional Expansão'!B532,'Contratos assinados '!J:J,"Ampliação")</f>
        <v>0</v>
      </c>
      <c r="H532" s="1">
        <f>COUNTIFS('Contratos assinados '!F:F,'Direcional Expansão'!B532,'Contratos assinados '!J:J,"Assinado por proprietário")</f>
        <v>0</v>
      </c>
      <c r="I532" s="1">
        <f t="shared" si="25"/>
        <v>0</v>
      </c>
      <c r="J532" s="3" t="str">
        <f>IF(D532=0, "-", COUNTIFS('Base Lojas'!B:B, A532, 'Base Lojas'!G:G, "&gt;500000")/D532)</f>
        <v>-</v>
      </c>
      <c r="K532" s="4" t="s">
        <v>35</v>
      </c>
      <c r="L532" s="2">
        <v>0</v>
      </c>
      <c r="M532" s="13">
        <v>944883.11751314031</v>
      </c>
      <c r="N532" s="2">
        <v>5572</v>
      </c>
      <c r="O532" s="5" t="str">
        <f>_xlfn.XLOOKUP(A532,Cidades!A:A,Cidades!D:D)</f>
        <v>Menor que 10k</v>
      </c>
      <c r="P532" s="5" t="str">
        <f>_xlfn.XLOOKUP(A532,'[1]1° RAIZ'!$A:$A,'[1]1° RAIZ'!$AH:$AH)</f>
        <v>Santa Maria</v>
      </c>
      <c r="Q532" s="5" t="str">
        <f>_xlfn.XLOOKUP(A532,'[1]1° RAIZ'!$A:$A,'[1]1° RAIZ'!$AE:$AE)</f>
        <v>Santa Maria</v>
      </c>
      <c r="R532" s="2">
        <v>8.1963739979149517E-5</v>
      </c>
      <c r="S532" s="2">
        <v>1.3213150875813101E-2</v>
      </c>
      <c r="T532" s="2">
        <v>2</v>
      </c>
      <c r="U532" s="2">
        <v>0</v>
      </c>
      <c r="V532" s="2">
        <v>56437.047443376803</v>
      </c>
      <c r="W532" s="2">
        <v>4.1838553605376676</v>
      </c>
      <c r="X532" s="2">
        <v>-0.11190852172810931</v>
      </c>
      <c r="Y532" s="2">
        <v>0.54136274766261983</v>
      </c>
      <c r="Z532" s="2">
        <v>-0.40078045484311481</v>
      </c>
      <c r="AA532" s="2">
        <v>-1.549075092830147E-2</v>
      </c>
      <c r="AB532" s="1" t="str">
        <f t="shared" si="24"/>
        <v>Mercado insuficiente</v>
      </c>
      <c r="AC532" s="74" t="str">
        <f t="shared" si="26"/>
        <v>Validar</v>
      </c>
    </row>
    <row r="533" spans="1:29" x14ac:dyDescent="0.25">
      <c r="A533" s="1">
        <v>431532</v>
      </c>
      <c r="B533" s="1" t="s">
        <v>564</v>
      </c>
      <c r="C533" s="1" t="s">
        <v>57</v>
      </c>
      <c r="D533" s="1">
        <v>0</v>
      </c>
      <c r="E533" s="1">
        <f>COUNTIFS('Contratos assinados '!F:F,'Direcional Expansão'!B533,'Contratos assinados '!J:J, "Assinado por ambos")</f>
        <v>0</v>
      </c>
      <c r="F533" s="1">
        <f>COUNTIFS('Contratos assinados '!F:F,'Direcional Expansão'!B533,'Contratos assinados '!J:J,"Aquisição")</f>
        <v>0</v>
      </c>
      <c r="G533" s="1">
        <f>COUNTIFS('Contratos assinados '!F:F,'Direcional Expansão'!B533,'Contratos assinados '!J:J,"Ampliação")</f>
        <v>0</v>
      </c>
      <c r="H533" s="1">
        <f>COUNTIFS('Contratos assinados '!F:F,'Direcional Expansão'!B533,'Contratos assinados '!J:J,"Assinado por proprietário")</f>
        <v>0</v>
      </c>
      <c r="I533" s="1">
        <f t="shared" si="25"/>
        <v>0</v>
      </c>
      <c r="J533" s="3" t="str">
        <f>IF(D533=0, "-", COUNTIFS('Base Lojas'!B:B, A533, 'Base Lojas'!G:G, "&gt;500000")/D533)</f>
        <v>-</v>
      </c>
      <c r="K533" s="4" t="s">
        <v>35</v>
      </c>
      <c r="L533" s="2">
        <v>0</v>
      </c>
      <c r="M533" s="13">
        <v>580094.56371792033</v>
      </c>
      <c r="N533" s="2">
        <v>2507</v>
      </c>
      <c r="O533" s="5" t="str">
        <f>_xlfn.XLOOKUP(A533,Cidades!A:A,Cidades!D:D)</f>
        <v>Menor que 10k</v>
      </c>
      <c r="P533" s="5" t="str">
        <f>_xlfn.XLOOKUP(A533,'[1]1° RAIZ'!$A:$A,'[1]1° RAIZ'!$AH:$AH)</f>
        <v>Santa Maria</v>
      </c>
      <c r="Q533" s="5" t="str">
        <f>_xlfn.XLOOKUP(A533,'[1]1° RAIZ'!$A:$A,'[1]1° RAIZ'!$AE:$AE)</f>
        <v>Santa Maria</v>
      </c>
      <c r="R533" s="2">
        <v>-5.9714699159710837E-5</v>
      </c>
      <c r="S533" s="2">
        <v>1.6244478304114911E-3</v>
      </c>
      <c r="T533" s="2">
        <v>1</v>
      </c>
      <c r="U533" s="2">
        <v>0</v>
      </c>
      <c r="V533" s="2">
        <v>131914.56356153201</v>
      </c>
      <c r="W533" s="2">
        <v>2.3879109374870349</v>
      </c>
      <c r="X533" s="2">
        <v>-0.3614152363975992</v>
      </c>
      <c r="Y533" s="2">
        <v>7.8962148818747774E-2</v>
      </c>
      <c r="Z533" s="2">
        <v>1.1118041128358991</v>
      </c>
      <c r="AA533" s="2">
        <v>-1.5626258484048309E-2</v>
      </c>
      <c r="AB533" s="1" t="str">
        <f t="shared" si="24"/>
        <v>Mercado insuficiente</v>
      </c>
      <c r="AC533" s="74" t="str">
        <f t="shared" si="26"/>
        <v>Validar</v>
      </c>
    </row>
    <row r="534" spans="1:29" x14ac:dyDescent="0.25">
      <c r="A534" s="1">
        <v>420880</v>
      </c>
      <c r="B534" s="1" t="s">
        <v>565</v>
      </c>
      <c r="C534" s="1" t="s">
        <v>33</v>
      </c>
      <c r="D534" s="1">
        <v>1</v>
      </c>
      <c r="E534" s="1">
        <f>COUNTIFS('Contratos assinados '!F:F,'Direcional Expansão'!B534,'Contratos assinados '!J:J, "Assinado por ambos")</f>
        <v>0</v>
      </c>
      <c r="F534" s="1">
        <f>COUNTIFS('Contratos assinados '!F:F,'Direcional Expansão'!B534,'Contratos assinados '!J:J,"Aquisição")</f>
        <v>0</v>
      </c>
      <c r="G534" s="1">
        <f>COUNTIFS('Contratos assinados '!F:F,'Direcional Expansão'!B534,'Contratos assinados '!J:J,"Ampliação")</f>
        <v>0</v>
      </c>
      <c r="H534" s="1">
        <f>COUNTIFS('Contratos assinados '!F:F,'Direcional Expansão'!B534,'Contratos assinados '!J:J,"Assinado por proprietário")</f>
        <v>0</v>
      </c>
      <c r="I534" s="1">
        <f t="shared" si="25"/>
        <v>0</v>
      </c>
      <c r="J534" s="3">
        <f>IF(D534=0, "-", COUNTIFS('Base Lojas'!B:B, A534, 'Base Lojas'!G:G, "&gt;500000")/D534)</f>
        <v>0</v>
      </c>
      <c r="K534" s="4">
        <v>403896.9</v>
      </c>
      <c r="L534" s="2">
        <v>0.12846863418363619</v>
      </c>
      <c r="M534" s="13">
        <v>3143933.945951818</v>
      </c>
      <c r="N534" s="2">
        <v>20375</v>
      </c>
      <c r="O534" s="5" t="str">
        <f>_xlfn.XLOOKUP(A534,Cidades!A:A,Cidades!D:D)</f>
        <v>Entre 20k e 30k</v>
      </c>
      <c r="P534" s="5" t="str">
        <f>_xlfn.XLOOKUP(A534,'[1]1° RAIZ'!$A:$A,'[1]1° RAIZ'!$AH:$AH)</f>
        <v>Tubarão</v>
      </c>
      <c r="Q534" s="5" t="str">
        <f>_xlfn.XLOOKUP(A534,'[1]1° RAIZ'!$A:$A,'[1]1° RAIZ'!$AE:$AE)</f>
        <v>Criciúma</v>
      </c>
      <c r="R534" s="2">
        <v>1.2704838892748871E-4</v>
      </c>
      <c r="S534" s="2">
        <v>1.396630527240039E-2</v>
      </c>
      <c r="T534" s="2">
        <v>13</v>
      </c>
      <c r="U534" s="2">
        <v>0</v>
      </c>
      <c r="V534" s="2">
        <v>44516.688163766798</v>
      </c>
      <c r="W534" s="2">
        <v>3.3004579200424442</v>
      </c>
      <c r="X534" s="2">
        <v>-3.3008390781663857E-2</v>
      </c>
      <c r="Y534" s="2">
        <v>0.16691575367833561</v>
      </c>
      <c r="Z534" s="2">
        <v>-0.23904542983604971</v>
      </c>
      <c r="AA534" s="2">
        <v>-1.7322146261942811E-2</v>
      </c>
      <c r="AB534" s="1" t="str">
        <f t="shared" si="24"/>
        <v>Limite de expansão</v>
      </c>
      <c r="AC534" s="74" t="str">
        <f t="shared" si="26"/>
        <v>Validar</v>
      </c>
    </row>
    <row r="535" spans="1:29" x14ac:dyDescent="0.25">
      <c r="A535" s="1">
        <v>430540</v>
      </c>
      <c r="B535" s="1" t="s">
        <v>566</v>
      </c>
      <c r="C535" s="1" t="s">
        <v>57</v>
      </c>
      <c r="D535" s="1">
        <v>0</v>
      </c>
      <c r="E535" s="1">
        <f>COUNTIFS('Contratos assinados '!F:F,'Direcional Expansão'!B535,'Contratos assinados '!J:J, "Assinado por ambos")</f>
        <v>0</v>
      </c>
      <c r="F535" s="1">
        <f>COUNTIFS('Contratos assinados '!F:F,'Direcional Expansão'!B535,'Contratos assinados '!J:J,"Aquisição")</f>
        <v>0</v>
      </c>
      <c r="G535" s="1">
        <f>COUNTIFS('Contratos assinados '!F:F,'Direcional Expansão'!B535,'Contratos assinados '!J:J,"Ampliação")</f>
        <v>0</v>
      </c>
      <c r="H535" s="1">
        <f>COUNTIFS('Contratos assinados '!F:F,'Direcional Expansão'!B535,'Contratos assinados '!J:J,"Assinado por proprietário")</f>
        <v>0</v>
      </c>
      <c r="I535" s="1">
        <f t="shared" si="25"/>
        <v>0</v>
      </c>
      <c r="J535" s="3" t="str">
        <f>IF(D535=0, "-", COUNTIFS('Base Lojas'!B:B, A535, 'Base Lojas'!G:G, "&gt;500000")/D535)</f>
        <v>-</v>
      </c>
      <c r="K535" s="4" t="s">
        <v>35</v>
      </c>
      <c r="L535" s="2">
        <v>0</v>
      </c>
      <c r="M535" s="13">
        <v>692539.55633392977</v>
      </c>
      <c r="N535" s="2">
        <v>3913</v>
      </c>
      <c r="O535" s="5" t="str">
        <f>_xlfn.XLOOKUP(A535,Cidades!A:A,Cidades!D:D)</f>
        <v>Menor que 10k</v>
      </c>
      <c r="P535" s="5" t="str">
        <f>_xlfn.XLOOKUP(A535,'[1]1° RAIZ'!$A:$A,'[1]1° RAIZ'!$AH:$AH)</f>
        <v>Ijuí</v>
      </c>
      <c r="Q535" s="5" t="str">
        <f>_xlfn.XLOOKUP(A535,'[1]1° RAIZ'!$A:$A,'[1]1° RAIZ'!$AE:$AE)</f>
        <v>Ijuí</v>
      </c>
      <c r="R535" s="2">
        <v>-2.5298681629482012E-5</v>
      </c>
      <c r="S535" s="2">
        <v>3.3711993797931332E-3</v>
      </c>
      <c r="T535" s="2">
        <v>1</v>
      </c>
      <c r="U535" s="2">
        <v>0</v>
      </c>
      <c r="V535" s="2">
        <v>109629.33777668</v>
      </c>
      <c r="W535" s="2">
        <v>2.9124419115911069</v>
      </c>
      <c r="X535" s="2">
        <v>-0.29074912001742742</v>
      </c>
      <c r="Y535" s="2">
        <v>0.1864211387640988</v>
      </c>
      <c r="Z535" s="2">
        <v>0.69018797771712093</v>
      </c>
      <c r="AA535" s="2">
        <v>-1.8196595705774161E-2</v>
      </c>
      <c r="AB535" s="1" t="str">
        <f t="shared" si="24"/>
        <v>Mercado insuficiente</v>
      </c>
      <c r="AC535" s="74" t="str">
        <f t="shared" si="26"/>
        <v>Validar</v>
      </c>
    </row>
    <row r="536" spans="1:29" x14ac:dyDescent="0.25">
      <c r="A536" s="1">
        <v>410860</v>
      </c>
      <c r="B536" s="1" t="s">
        <v>567</v>
      </c>
      <c r="C536" s="1" t="s">
        <v>31</v>
      </c>
      <c r="D536" s="1">
        <v>1</v>
      </c>
      <c r="E536" s="1">
        <f>COUNTIFS('Contratos assinados '!F:F,'Direcional Expansão'!B536,'Contratos assinados '!J:J, "Assinado por ambos")</f>
        <v>0</v>
      </c>
      <c r="F536" s="1">
        <f>COUNTIFS('Contratos assinados '!F:F,'Direcional Expansão'!B536,'Contratos assinados '!J:J,"Aquisição")</f>
        <v>0</v>
      </c>
      <c r="G536" s="1">
        <f>COUNTIFS('Contratos assinados '!F:F,'Direcional Expansão'!B536,'Contratos assinados '!J:J,"Ampliação")</f>
        <v>0</v>
      </c>
      <c r="H536" s="1">
        <f>COUNTIFS('Contratos assinados '!F:F,'Direcional Expansão'!B536,'Contratos assinados '!J:J,"Assinado por proprietário")</f>
        <v>0</v>
      </c>
      <c r="I536" s="1">
        <f t="shared" si="25"/>
        <v>0</v>
      </c>
      <c r="J536" s="3">
        <f>IF(D536=0, "-", COUNTIFS('Base Lojas'!B:B, A536, 'Base Lojas'!G:G, "&gt;500000")/D536)</f>
        <v>1</v>
      </c>
      <c r="K536" s="4">
        <v>515470.85</v>
      </c>
      <c r="L536" s="2">
        <v>0.1224567444833634</v>
      </c>
      <c r="M536" s="13">
        <v>4209411.6757287327</v>
      </c>
      <c r="N536" s="2">
        <v>28437</v>
      </c>
      <c r="O536" s="5" t="str">
        <f>_xlfn.XLOOKUP(A536,Cidades!A:A,Cidades!D:D)</f>
        <v>Entre 20k e 30k</v>
      </c>
      <c r="P536" s="5" t="str">
        <f>_xlfn.XLOOKUP(A536,'[1]1° RAIZ'!$A:$A,'[1]1° RAIZ'!$AH:$AH)</f>
        <v>Campo Mourão</v>
      </c>
      <c r="Q536" s="5" t="str">
        <f>_xlfn.XLOOKUP(A536,'[1]1° RAIZ'!$A:$A,'[1]1° RAIZ'!$AE:$AE)</f>
        <v>Maringá</v>
      </c>
      <c r="R536" s="2">
        <v>-1.570454758218931E-5</v>
      </c>
      <c r="S536" s="2">
        <v>4.4766462039813604E-3</v>
      </c>
      <c r="T536" s="2">
        <v>12</v>
      </c>
      <c r="U536" s="2">
        <v>0</v>
      </c>
      <c r="V536" s="2">
        <v>41772.415393188101</v>
      </c>
      <c r="W536" s="2">
        <v>3.4126805409257051</v>
      </c>
      <c r="X536" s="2">
        <v>-8.0275982588838002E-3</v>
      </c>
      <c r="Y536" s="2">
        <v>-0.1180351403983068</v>
      </c>
      <c r="Z536" s="2">
        <v>7.2956770000236187E-3</v>
      </c>
      <c r="AA536" s="2">
        <v>-1.9575775364610339E-2</v>
      </c>
      <c r="AB536" s="1" t="str">
        <f t="shared" si="24"/>
        <v>Limite de expansão</v>
      </c>
      <c r="AC536" s="74" t="str">
        <f t="shared" si="26"/>
        <v>Validar</v>
      </c>
    </row>
    <row r="537" spans="1:29" x14ac:dyDescent="0.25">
      <c r="A537" s="1">
        <v>421670</v>
      </c>
      <c r="B537" s="1" t="s">
        <v>568</v>
      </c>
      <c r="C537" s="1" t="s">
        <v>33</v>
      </c>
      <c r="D537" s="1">
        <v>0</v>
      </c>
      <c r="E537" s="1">
        <f>COUNTIFS('Contratos assinados '!F:F,'Direcional Expansão'!B537,'Contratos assinados '!J:J, "Assinado por ambos")</f>
        <v>0</v>
      </c>
      <c r="F537" s="1">
        <f>COUNTIFS('Contratos assinados '!F:F,'Direcional Expansão'!B537,'Contratos assinados '!J:J,"Aquisição")</f>
        <v>0</v>
      </c>
      <c r="G537" s="1">
        <f>COUNTIFS('Contratos assinados '!F:F,'Direcional Expansão'!B537,'Contratos assinados '!J:J,"Ampliação")</f>
        <v>0</v>
      </c>
      <c r="H537" s="1">
        <f>COUNTIFS('Contratos assinados '!F:F,'Direcional Expansão'!B537,'Contratos assinados '!J:J,"Assinado por proprietário")</f>
        <v>0</v>
      </c>
      <c r="I537" s="1">
        <f t="shared" si="25"/>
        <v>0</v>
      </c>
      <c r="J537" s="3" t="str">
        <f>IF(D537=0, "-", COUNTIFS('Base Lojas'!B:B, A537, 'Base Lojas'!G:G, "&gt;500000")/D537)</f>
        <v>-</v>
      </c>
      <c r="K537" s="4" t="s">
        <v>35</v>
      </c>
      <c r="L537" s="2">
        <v>0</v>
      </c>
      <c r="M537" s="13">
        <v>2359189.3801787281</v>
      </c>
      <c r="N537" s="2">
        <v>14167</v>
      </c>
      <c r="O537" s="5" t="str">
        <f>_xlfn.XLOOKUP(A537,Cidades!A:A,Cidades!D:D)</f>
        <v>Entre 10k e 20k</v>
      </c>
      <c r="P537" s="5" t="str">
        <f>_xlfn.XLOOKUP(A537,'[1]1° RAIZ'!$A:$A,'[1]1° RAIZ'!$AH:$AH)</f>
        <v>São Miguel do Oeste</v>
      </c>
      <c r="Q537" s="5" t="str">
        <f>_xlfn.XLOOKUP(A537,'[1]1° RAIZ'!$A:$A,'[1]1° RAIZ'!$AE:$AE)</f>
        <v>Chapecó</v>
      </c>
      <c r="R537" s="2">
        <v>2.7395434469101861E-5</v>
      </c>
      <c r="S537" s="2">
        <v>9.400444416545195E-3</v>
      </c>
      <c r="T537" s="2">
        <v>6</v>
      </c>
      <c r="U537" s="2">
        <v>0</v>
      </c>
      <c r="V537" s="2">
        <v>44068.978069266501</v>
      </c>
      <c r="W537" s="2">
        <v>4.2780955285466273</v>
      </c>
      <c r="X537" s="2">
        <v>-3.167969669070652E-2</v>
      </c>
      <c r="Y537" s="2">
        <v>0.32786984992499751</v>
      </c>
      <c r="Z537" s="2">
        <v>-0.4749707035907379</v>
      </c>
      <c r="AA537" s="2">
        <v>-2.052273065775952E-2</v>
      </c>
      <c r="AB537" s="1" t="str">
        <f t="shared" si="24"/>
        <v>Limite de expansão</v>
      </c>
      <c r="AC537" s="74" t="str">
        <f t="shared" si="26"/>
        <v>Validar</v>
      </c>
    </row>
    <row r="538" spans="1:29" x14ac:dyDescent="0.25">
      <c r="A538" s="1">
        <v>410750</v>
      </c>
      <c r="B538" s="1" t="s">
        <v>569</v>
      </c>
      <c r="C538" s="1" t="s">
        <v>31</v>
      </c>
      <c r="D538" s="1">
        <v>1</v>
      </c>
      <c r="E538" s="1">
        <f>COUNTIFS('Contratos assinados '!F:F,'Direcional Expansão'!B538,'Contratos assinados '!J:J, "Assinado por ambos")</f>
        <v>0</v>
      </c>
      <c r="F538" s="1">
        <f>COUNTIFS('Contratos assinados '!F:F,'Direcional Expansão'!B538,'Contratos assinados '!J:J,"Aquisição")</f>
        <v>0</v>
      </c>
      <c r="G538" s="1">
        <f>COUNTIFS('Contratos assinados '!F:F,'Direcional Expansão'!B538,'Contratos assinados '!J:J,"Ampliação")</f>
        <v>0</v>
      </c>
      <c r="H538" s="1">
        <f>COUNTIFS('Contratos assinados '!F:F,'Direcional Expansão'!B538,'Contratos assinados '!J:J,"Assinado por proprietário")</f>
        <v>0</v>
      </c>
      <c r="I538" s="1">
        <f t="shared" si="25"/>
        <v>0</v>
      </c>
      <c r="J538" s="3">
        <f>IF(D538=0, "-", COUNTIFS('Base Lojas'!B:B, A538, 'Base Lojas'!G:G, "&gt;500000")/D538)</f>
        <v>0</v>
      </c>
      <c r="K538" s="4">
        <v>408081.71</v>
      </c>
      <c r="L538" s="2">
        <v>0.24019343415450309</v>
      </c>
      <c r="M538" s="13">
        <v>1698971.128983916</v>
      </c>
      <c r="N538" s="2">
        <v>12454</v>
      </c>
      <c r="O538" s="5" t="str">
        <f>_xlfn.XLOOKUP(A538,Cidades!A:A,Cidades!D:D)</f>
        <v>Entre 10k e 20k</v>
      </c>
      <c r="P538" s="5" t="str">
        <f>_xlfn.XLOOKUP(A538,'[1]1° RAIZ'!$A:$A,'[1]1° RAIZ'!$AH:$AH)</f>
        <v>Campo Mourão</v>
      </c>
      <c r="Q538" s="5" t="str">
        <f>_xlfn.XLOOKUP(A538,'[1]1° RAIZ'!$A:$A,'[1]1° RAIZ'!$AE:$AE)</f>
        <v>Maringá</v>
      </c>
      <c r="R538" s="2">
        <v>-8.5238334794952571E-5</v>
      </c>
      <c r="S538" s="2">
        <v>-9.3937392860732327E-4</v>
      </c>
      <c r="T538" s="2">
        <v>8</v>
      </c>
      <c r="U538" s="2">
        <v>0</v>
      </c>
      <c r="V538" s="2">
        <v>51867.081305304098</v>
      </c>
      <c r="W538" s="2">
        <v>2.979622125135164</v>
      </c>
      <c r="X538" s="2">
        <v>-0.16922925637837291</v>
      </c>
      <c r="Y538" s="2">
        <v>-0.20402034709350839</v>
      </c>
      <c r="Z538" s="2">
        <v>0.70589295799966956</v>
      </c>
      <c r="AA538" s="2">
        <v>-2.0850642122685201E-2</v>
      </c>
      <c r="AB538" s="1" t="str">
        <f t="shared" si="24"/>
        <v>Mercado insuficiente</v>
      </c>
      <c r="AC538" s="74" t="str">
        <f t="shared" si="26"/>
        <v>Validar</v>
      </c>
    </row>
    <row r="539" spans="1:29" x14ac:dyDescent="0.25">
      <c r="A539" s="1">
        <v>430163</v>
      </c>
      <c r="B539" s="1" t="s">
        <v>570</v>
      </c>
      <c r="C539" s="1" t="s">
        <v>57</v>
      </c>
      <c r="D539" s="1">
        <v>1</v>
      </c>
      <c r="E539" s="1">
        <f>COUNTIFS('Contratos assinados '!F:F,'Direcional Expansão'!B539,'Contratos assinados '!J:J, "Assinado por ambos")</f>
        <v>0</v>
      </c>
      <c r="F539" s="1">
        <f>COUNTIFS('Contratos assinados '!F:F,'Direcional Expansão'!B539,'Contratos assinados '!J:J,"Aquisição")</f>
        <v>0</v>
      </c>
      <c r="G539" s="1">
        <f>COUNTIFS('Contratos assinados '!F:F,'Direcional Expansão'!B539,'Contratos assinados '!J:J,"Ampliação")</f>
        <v>0</v>
      </c>
      <c r="H539" s="1">
        <f>COUNTIFS('Contratos assinados '!F:F,'Direcional Expansão'!B539,'Contratos assinados '!J:J,"Assinado por proprietário")</f>
        <v>0</v>
      </c>
      <c r="I539" s="1">
        <f t="shared" si="25"/>
        <v>0</v>
      </c>
      <c r="J539" s="3">
        <f>IF(D539=0, "-", COUNTIFS('Base Lojas'!B:B, A539, 'Base Lojas'!G:G, "&gt;500000")/D539)</f>
        <v>1</v>
      </c>
      <c r="K539" s="4">
        <v>815645.6</v>
      </c>
      <c r="L539" s="2">
        <v>0.30967144836073762</v>
      </c>
      <c r="M539" s="13">
        <v>2633906.3685646951</v>
      </c>
      <c r="N539" s="2">
        <v>14955</v>
      </c>
      <c r="O539" s="5" t="str">
        <f>_xlfn.XLOOKUP(A539,Cidades!A:A,Cidades!D:D)</f>
        <v>Entre 10k e 20k</v>
      </c>
      <c r="P539" s="5" t="str">
        <f>_xlfn.XLOOKUP(A539,'[1]1° RAIZ'!$A:$A,'[1]1° RAIZ'!$AH:$AH)</f>
        <v>Tramandaí - Osório</v>
      </c>
      <c r="Q539" s="5" t="str">
        <f>_xlfn.XLOOKUP(A539,'[1]1° RAIZ'!$A:$A,'[1]1° RAIZ'!$AE:$AE)</f>
        <v>Porto Alegre</v>
      </c>
      <c r="R539" s="2">
        <v>2.4953948973267082E-4</v>
      </c>
      <c r="S539" s="2">
        <v>3.1386342800367339E-2</v>
      </c>
      <c r="T539" s="2">
        <v>10</v>
      </c>
      <c r="U539" s="2">
        <v>0</v>
      </c>
      <c r="V539" s="2">
        <v>22767.4077406662</v>
      </c>
      <c r="W539" s="2">
        <v>2.9271667792294731</v>
      </c>
      <c r="X539" s="2">
        <v>-8.2553399991991253E-2</v>
      </c>
      <c r="Y539" s="2">
        <v>0.34903288683958988</v>
      </c>
      <c r="Z539" s="2">
        <v>-0.31822813726546539</v>
      </c>
      <c r="AA539" s="2">
        <v>-2.1248343710446139E-2</v>
      </c>
      <c r="AB539" s="1" t="str">
        <f t="shared" si="24"/>
        <v>Limite de expansão</v>
      </c>
      <c r="AC539" s="74" t="str">
        <f t="shared" si="26"/>
        <v>Validar</v>
      </c>
    </row>
    <row r="540" spans="1:29" x14ac:dyDescent="0.25">
      <c r="A540" s="1">
        <v>431861</v>
      </c>
      <c r="B540" s="1" t="s">
        <v>571</v>
      </c>
      <c r="C540" s="1" t="s">
        <v>57</v>
      </c>
      <c r="D540" s="1">
        <v>0</v>
      </c>
      <c r="E540" s="1">
        <f>COUNTIFS('Contratos assinados '!F:F,'Direcional Expansão'!B540,'Contratos assinados '!J:J, "Assinado por ambos")</f>
        <v>0</v>
      </c>
      <c r="F540" s="1">
        <f>COUNTIFS('Contratos assinados '!F:F,'Direcional Expansão'!B540,'Contratos assinados '!J:J,"Aquisição")</f>
        <v>0</v>
      </c>
      <c r="G540" s="1">
        <f>COUNTIFS('Contratos assinados '!F:F,'Direcional Expansão'!B540,'Contratos assinados '!J:J,"Ampliação")</f>
        <v>0</v>
      </c>
      <c r="H540" s="1">
        <f>COUNTIFS('Contratos assinados '!F:F,'Direcional Expansão'!B540,'Contratos assinados '!J:J,"Assinado por proprietário")</f>
        <v>0</v>
      </c>
      <c r="I540" s="1">
        <f t="shared" si="25"/>
        <v>0</v>
      </c>
      <c r="J540" s="3" t="str">
        <f>IF(D540=0, "-", COUNTIFS('Base Lojas'!B:B, A540, 'Base Lojas'!G:G, "&gt;500000")/D540)</f>
        <v>-</v>
      </c>
      <c r="K540" s="4" t="s">
        <v>35</v>
      </c>
      <c r="L540" s="2">
        <v>0</v>
      </c>
      <c r="M540" s="13">
        <v>475564.39861737442</v>
      </c>
      <c r="N540" s="2">
        <v>2285</v>
      </c>
      <c r="O540" s="5" t="str">
        <f>_xlfn.XLOOKUP(A540,Cidades!A:A,Cidades!D:D)</f>
        <v>Menor que 10k</v>
      </c>
      <c r="P540" s="5" t="str">
        <f>_xlfn.XLOOKUP(A540,'[1]1° RAIZ'!$A:$A,'[1]1° RAIZ'!$AH:$AH)</f>
        <v>Montenegro</v>
      </c>
      <c r="Q540" s="5" t="str">
        <f>_xlfn.XLOOKUP(A540,'[1]1° RAIZ'!$A:$A,'[1]1° RAIZ'!$AE:$AE)</f>
        <v>Porto Alegre</v>
      </c>
      <c r="R540" s="2">
        <v>7.1823668273147682E-5</v>
      </c>
      <c r="S540" s="2">
        <v>8.3081535961533337E-3</v>
      </c>
      <c r="T540" s="2">
        <v>1</v>
      </c>
      <c r="U540" s="2">
        <v>0</v>
      </c>
      <c r="V540" s="2">
        <v>42389.831171045298</v>
      </c>
      <c r="W540" s="2">
        <v>4.6123697976771476</v>
      </c>
      <c r="X540" s="2">
        <v>-9.0186257811763343E-2</v>
      </c>
      <c r="Y540" s="2">
        <v>0.56423261402988145</v>
      </c>
      <c r="Z540" s="2">
        <v>-0.57010836037472734</v>
      </c>
      <c r="AA540" s="2">
        <v>-2.2278871877630751E-2</v>
      </c>
      <c r="AB540" s="1" t="str">
        <f t="shared" si="24"/>
        <v>Mercado insuficiente</v>
      </c>
      <c r="AC540" s="74" t="str">
        <f t="shared" si="26"/>
        <v>Validar</v>
      </c>
    </row>
    <row r="541" spans="1:29" x14ac:dyDescent="0.25">
      <c r="A541" s="1">
        <v>421835</v>
      </c>
      <c r="B541" s="1" t="s">
        <v>572</v>
      </c>
      <c r="C541" s="1" t="s">
        <v>33</v>
      </c>
      <c r="D541" s="1">
        <v>0</v>
      </c>
      <c r="E541" s="1">
        <f>COUNTIFS('Contratos assinados '!F:F,'Direcional Expansão'!B541,'Contratos assinados '!J:J, "Assinado por ambos")</f>
        <v>0</v>
      </c>
      <c r="F541" s="1">
        <f>COUNTIFS('Contratos assinados '!F:F,'Direcional Expansão'!B541,'Contratos assinados '!J:J,"Aquisição")</f>
        <v>0</v>
      </c>
      <c r="G541" s="1">
        <f>COUNTIFS('Contratos assinados '!F:F,'Direcional Expansão'!B541,'Contratos assinados '!J:J,"Ampliação")</f>
        <v>0</v>
      </c>
      <c r="H541" s="1">
        <f>COUNTIFS('Contratos assinados '!F:F,'Direcional Expansão'!B541,'Contratos assinados '!J:J,"Assinado por proprietário")</f>
        <v>0</v>
      </c>
      <c r="I541" s="1">
        <f t="shared" si="25"/>
        <v>0</v>
      </c>
      <c r="J541" s="3" t="str">
        <f>IF(D541=0, "-", COUNTIFS('Base Lojas'!B:B, A541, 'Base Lojas'!G:G, "&gt;500000")/D541)</f>
        <v>-</v>
      </c>
      <c r="K541" s="4" t="s">
        <v>35</v>
      </c>
      <c r="L541" s="2">
        <v>0</v>
      </c>
      <c r="M541" s="13">
        <v>448183.73059091822</v>
      </c>
      <c r="N541" s="2">
        <v>3689</v>
      </c>
      <c r="O541" s="5" t="str">
        <f>_xlfn.XLOOKUP(A541,Cidades!A:A,Cidades!D:D)</f>
        <v>Menor que 10k</v>
      </c>
      <c r="P541" s="5" t="str">
        <f>_xlfn.XLOOKUP(A541,'[1]1° RAIZ'!$A:$A,'[1]1° RAIZ'!$AH:$AH)</f>
        <v>Criciúma</v>
      </c>
      <c r="Q541" s="5" t="str">
        <f>_xlfn.XLOOKUP(A541,'[1]1° RAIZ'!$A:$A,'[1]1° RAIZ'!$AE:$AE)</f>
        <v>Criciúma</v>
      </c>
      <c r="R541" s="2">
        <v>3.4604171099208433E-5</v>
      </c>
      <c r="S541" s="2">
        <v>5.300240443273152E-3</v>
      </c>
      <c r="T541" s="2">
        <v>3</v>
      </c>
      <c r="U541" s="2">
        <v>0</v>
      </c>
      <c r="V541" s="2">
        <v>65960.671932507597</v>
      </c>
      <c r="W541" s="2">
        <v>3.958819957694967</v>
      </c>
      <c r="X541" s="2">
        <v>-0.1517125958918582</v>
      </c>
      <c r="Y541" s="2">
        <v>0.3813481150839525</v>
      </c>
      <c r="Z541" s="2">
        <v>-0.1138347161317205</v>
      </c>
      <c r="AA541" s="2">
        <v>-2.2716153099835368E-2</v>
      </c>
      <c r="AB541" s="1" t="str">
        <f t="shared" si="24"/>
        <v>Mercado insuficiente</v>
      </c>
      <c r="AC541" s="74" t="str">
        <f t="shared" si="26"/>
        <v>Validar</v>
      </c>
    </row>
    <row r="542" spans="1:29" x14ac:dyDescent="0.25">
      <c r="A542" s="1">
        <v>421145</v>
      </c>
      <c r="B542" s="1" t="s">
        <v>573</v>
      </c>
      <c r="C542" s="1" t="s">
        <v>33</v>
      </c>
      <c r="D542" s="1">
        <v>0</v>
      </c>
      <c r="E542" s="1">
        <f>COUNTIFS('Contratos assinados '!F:F,'Direcional Expansão'!B542,'Contratos assinados '!J:J, "Assinado por ambos")</f>
        <v>0</v>
      </c>
      <c r="F542" s="1">
        <f>COUNTIFS('Contratos assinados '!F:F,'Direcional Expansão'!B542,'Contratos assinados '!J:J,"Aquisição")</f>
        <v>0</v>
      </c>
      <c r="G542" s="1">
        <f>COUNTIFS('Contratos assinados '!F:F,'Direcional Expansão'!B542,'Contratos assinados '!J:J,"Ampliação")</f>
        <v>0</v>
      </c>
      <c r="H542" s="1">
        <f>COUNTIFS('Contratos assinados '!F:F,'Direcional Expansão'!B542,'Contratos assinados '!J:J,"Assinado por proprietário")</f>
        <v>0</v>
      </c>
      <c r="I542" s="1">
        <f t="shared" si="25"/>
        <v>0</v>
      </c>
      <c r="J542" s="3" t="str">
        <f>IF(D542=0, "-", COUNTIFS('Base Lojas'!B:B, A542, 'Base Lojas'!G:G, "&gt;500000")/D542)</f>
        <v>-</v>
      </c>
      <c r="K542" s="4" t="s">
        <v>35</v>
      </c>
      <c r="L542" s="2">
        <v>0</v>
      </c>
      <c r="M542" s="13">
        <v>913556.90670354303</v>
      </c>
      <c r="N542" s="2">
        <v>4536</v>
      </c>
      <c r="O542" s="5" t="str">
        <f>_xlfn.XLOOKUP(A542,Cidades!A:A,Cidades!D:D)</f>
        <v>Menor que 10k</v>
      </c>
      <c r="P542" s="5" t="str">
        <f>_xlfn.XLOOKUP(A542,'[1]1° RAIZ'!$A:$A,'[1]1° RAIZ'!$AH:$AH)</f>
        <v>Chapecó</v>
      </c>
      <c r="Q542" s="5" t="str">
        <f>_xlfn.XLOOKUP(A542,'[1]1° RAIZ'!$A:$A,'[1]1° RAIZ'!$AE:$AE)</f>
        <v>Chapecó</v>
      </c>
      <c r="R542" s="2">
        <v>4.7137334849935993E-5</v>
      </c>
      <c r="S542" s="2">
        <v>1.3187305225698999E-2</v>
      </c>
      <c r="T542" s="2">
        <v>1</v>
      </c>
      <c r="U542" s="2">
        <v>0</v>
      </c>
      <c r="V542" s="2">
        <v>45768.287500755599</v>
      </c>
      <c r="W542" s="2">
        <v>4.4658194577110413</v>
      </c>
      <c r="X542" s="2">
        <v>-9.5029431306370218E-2</v>
      </c>
      <c r="Y542" s="2">
        <v>0.52967995919563637</v>
      </c>
      <c r="Z542" s="2">
        <v>-0.51282165760457099</v>
      </c>
      <c r="AA542" s="2">
        <v>-2.27749132298809E-2</v>
      </c>
      <c r="AB542" s="1" t="str">
        <f t="shared" si="24"/>
        <v>Mercado insuficiente</v>
      </c>
      <c r="AC542" s="74" t="str">
        <f t="shared" si="26"/>
        <v>Validar</v>
      </c>
    </row>
    <row r="543" spans="1:29" x14ac:dyDescent="0.25">
      <c r="A543" s="1">
        <v>430190</v>
      </c>
      <c r="B543" s="1" t="s">
        <v>574</v>
      </c>
      <c r="C543" s="1" t="s">
        <v>57</v>
      </c>
      <c r="D543" s="1">
        <v>1</v>
      </c>
      <c r="E543" s="1">
        <f>COUNTIFS('Contratos assinados '!F:F,'Direcional Expansão'!B543,'Contratos assinados '!J:J, "Assinado por ambos")</f>
        <v>0</v>
      </c>
      <c r="F543" s="1">
        <f>COUNTIFS('Contratos assinados '!F:F,'Direcional Expansão'!B543,'Contratos assinados '!J:J,"Aquisição")</f>
        <v>0</v>
      </c>
      <c r="G543" s="1">
        <f>COUNTIFS('Contratos assinados '!F:F,'Direcional Expansão'!B543,'Contratos assinados '!J:J,"Ampliação")</f>
        <v>0</v>
      </c>
      <c r="H543" s="1">
        <f>COUNTIFS('Contratos assinados '!F:F,'Direcional Expansão'!B543,'Contratos assinados '!J:J,"Assinado por proprietário")</f>
        <v>0</v>
      </c>
      <c r="I543" s="1">
        <f t="shared" si="25"/>
        <v>0</v>
      </c>
      <c r="J543" s="3">
        <f>IF(D543=0, "-", COUNTIFS('Base Lojas'!B:B, A543, 'Base Lojas'!G:G, "&gt;500000")/D543)</f>
        <v>1</v>
      </c>
      <c r="K543" s="4">
        <v>670000.51</v>
      </c>
      <c r="L543" s="2">
        <v>0.32306133016155331</v>
      </c>
      <c r="M543" s="13">
        <v>2073911.1971864691</v>
      </c>
      <c r="N543" s="2">
        <v>12225</v>
      </c>
      <c r="O543" s="5" t="str">
        <f>_xlfn.XLOOKUP(A543,Cidades!A:A,Cidades!D:D)</f>
        <v>Entre 10k e 20k</v>
      </c>
      <c r="P543" s="5" t="str">
        <f>_xlfn.XLOOKUP(A543,'[1]1° RAIZ'!$A:$A,'[1]1° RAIZ'!$AH:$AH)</f>
        <v>Porto Alegre</v>
      </c>
      <c r="Q543" s="5" t="str">
        <f>_xlfn.XLOOKUP(A543,'[1]1° RAIZ'!$A:$A,'[1]1° RAIZ'!$AE:$AE)</f>
        <v>Porto Alegre</v>
      </c>
      <c r="R543" s="2">
        <v>-2.1262644129149691E-5</v>
      </c>
      <c r="S543" s="2">
        <v>3.1463044199546708E-3</v>
      </c>
      <c r="T543" s="2">
        <v>3</v>
      </c>
      <c r="U543" s="2">
        <v>0</v>
      </c>
      <c r="V543" s="2">
        <v>45609.493851704799</v>
      </c>
      <c r="W543" s="2">
        <v>2.7435730273873791</v>
      </c>
      <c r="X543" s="2">
        <v>-0.21255607010244931</v>
      </c>
      <c r="Y543" s="2">
        <v>-0.13765408979821159</v>
      </c>
      <c r="Z543" s="2">
        <v>0.74677785262046825</v>
      </c>
      <c r="AA543" s="2">
        <v>-2.5082388002847639E-2</v>
      </c>
      <c r="AB543" s="1" t="str">
        <f t="shared" si="24"/>
        <v>Limite de expansão</v>
      </c>
      <c r="AC543" s="74" t="str">
        <f t="shared" si="26"/>
        <v>Validar</v>
      </c>
    </row>
    <row r="544" spans="1:29" x14ac:dyDescent="0.25">
      <c r="A544" s="1">
        <v>412200</v>
      </c>
      <c r="B544" s="1" t="s">
        <v>575</v>
      </c>
      <c r="C544" s="1" t="s">
        <v>31</v>
      </c>
      <c r="D544" s="1">
        <v>0</v>
      </c>
      <c r="E544" s="1">
        <f>COUNTIFS('Contratos assinados '!F:F,'Direcional Expansão'!B544,'Contratos assinados '!J:J, "Assinado por ambos")</f>
        <v>0</v>
      </c>
      <c r="F544" s="1">
        <f>COUNTIFS('Contratos assinados '!F:F,'Direcional Expansão'!B544,'Contratos assinados '!J:J,"Aquisição")</f>
        <v>0</v>
      </c>
      <c r="G544" s="1">
        <f>COUNTIFS('Contratos assinados '!F:F,'Direcional Expansão'!B544,'Contratos assinados '!J:J,"Ampliação")</f>
        <v>0</v>
      </c>
      <c r="H544" s="1">
        <f>COUNTIFS('Contratos assinados '!F:F,'Direcional Expansão'!B544,'Contratos assinados '!J:J,"Assinado por proprietário")</f>
        <v>0</v>
      </c>
      <c r="I544" s="1">
        <f t="shared" si="25"/>
        <v>0</v>
      </c>
      <c r="J544" s="3" t="str">
        <f>IF(D544=0, "-", COUNTIFS('Base Lojas'!B:B, A544, 'Base Lojas'!G:G, "&gt;500000")/D544)</f>
        <v>-</v>
      </c>
      <c r="K544" s="4" t="s">
        <v>35</v>
      </c>
      <c r="L544" s="2">
        <v>0</v>
      </c>
      <c r="M544" s="13">
        <v>1632090.7786426491</v>
      </c>
      <c r="N544" s="2">
        <v>14025</v>
      </c>
      <c r="O544" s="5" t="str">
        <f>_xlfn.XLOOKUP(A544,Cidades!A:A,Cidades!D:D)</f>
        <v>Entre 10k e 20k</v>
      </c>
      <c r="P544" s="5" t="str">
        <f>_xlfn.XLOOKUP(A544,'[1]1° RAIZ'!$A:$A,'[1]1° RAIZ'!$AH:$AH)</f>
        <v>Irati</v>
      </c>
      <c r="Q544" s="5" t="str">
        <f>_xlfn.XLOOKUP(A544,'[1]1° RAIZ'!$A:$A,'[1]1° RAIZ'!$AE:$AE)</f>
        <v>Ponta Grossa</v>
      </c>
      <c r="R544" s="2">
        <v>-3.7198993309062182E-6</v>
      </c>
      <c r="S544" s="2">
        <v>6.9154480594160184E-3</v>
      </c>
      <c r="T544" s="2">
        <v>7</v>
      </c>
      <c r="U544" s="2">
        <v>0</v>
      </c>
      <c r="V544" s="2">
        <v>57963.037090731101</v>
      </c>
      <c r="W544" s="2">
        <v>3.9120814839725688</v>
      </c>
      <c r="X544" s="2">
        <v>-8.1980718845531389E-2</v>
      </c>
      <c r="Y544" s="2">
        <v>0.21405707529663781</v>
      </c>
      <c r="Z544" s="2">
        <v>-0.18715905727272539</v>
      </c>
      <c r="AA544" s="2">
        <v>-2.5469457296277011E-2</v>
      </c>
      <c r="AB544" s="1" t="str">
        <f t="shared" si="24"/>
        <v>Mercado insuficiente</v>
      </c>
      <c r="AC544" s="74" t="str">
        <f t="shared" si="26"/>
        <v>Validar</v>
      </c>
    </row>
    <row r="545" spans="1:29" x14ac:dyDescent="0.25">
      <c r="A545" s="1">
        <v>412530</v>
      </c>
      <c r="B545" s="1" t="s">
        <v>576</v>
      </c>
      <c r="C545" s="1" t="s">
        <v>31</v>
      </c>
      <c r="D545" s="1">
        <v>0</v>
      </c>
      <c r="E545" s="1">
        <f>COUNTIFS('Contratos assinados '!F:F,'Direcional Expansão'!B545,'Contratos assinados '!J:J, "Assinado por ambos")</f>
        <v>0</v>
      </c>
      <c r="F545" s="1">
        <f>COUNTIFS('Contratos assinados '!F:F,'Direcional Expansão'!B545,'Contratos assinados '!J:J,"Aquisição")</f>
        <v>0</v>
      </c>
      <c r="G545" s="1">
        <f>COUNTIFS('Contratos assinados '!F:F,'Direcional Expansão'!B545,'Contratos assinados '!J:J,"Ampliação")</f>
        <v>0</v>
      </c>
      <c r="H545" s="1">
        <f>COUNTIFS('Contratos assinados '!F:F,'Direcional Expansão'!B545,'Contratos assinados '!J:J,"Assinado por proprietário")</f>
        <v>0</v>
      </c>
      <c r="I545" s="1">
        <f t="shared" si="25"/>
        <v>0</v>
      </c>
      <c r="J545" s="3" t="str">
        <f>IF(D545=0, "-", COUNTIFS('Base Lojas'!B:B, A545, 'Base Lojas'!G:G, "&gt;500000")/D545)</f>
        <v>-</v>
      </c>
      <c r="K545" s="4" t="s">
        <v>35</v>
      </c>
      <c r="L545" s="2">
        <v>0</v>
      </c>
      <c r="M545" s="13">
        <v>648440.64043891605</v>
      </c>
      <c r="N545" s="2">
        <v>5168</v>
      </c>
      <c r="O545" s="5" t="str">
        <f>_xlfn.XLOOKUP(A545,Cidades!A:A,Cidades!D:D)</f>
        <v>Menor que 10k</v>
      </c>
      <c r="P545" s="5" t="str">
        <f>_xlfn.XLOOKUP(A545,'[1]1° RAIZ'!$A:$A,'[1]1° RAIZ'!$AH:$AH)</f>
        <v>Maringá</v>
      </c>
      <c r="Q545" s="5" t="str">
        <f>_xlfn.XLOOKUP(A545,'[1]1° RAIZ'!$A:$A,'[1]1° RAIZ'!$AE:$AE)</f>
        <v>Maringá</v>
      </c>
      <c r="R545" s="2">
        <v>-4.8892251284460293E-5</v>
      </c>
      <c r="S545" s="2">
        <v>-9.1128807644547116E-4</v>
      </c>
      <c r="T545" s="2">
        <v>3</v>
      </c>
      <c r="U545" s="2">
        <v>0</v>
      </c>
      <c r="V545" s="2">
        <v>87645.332226853003</v>
      </c>
      <c r="W545" s="2">
        <v>3.4158007124613441</v>
      </c>
      <c r="X545" s="2">
        <v>-0.21877054436180021</v>
      </c>
      <c r="Y545" s="2">
        <v>0.1414810379459128</v>
      </c>
      <c r="Z545" s="2">
        <v>0.41352911078504151</v>
      </c>
      <c r="AA545" s="2">
        <v>-2.559535881891899E-2</v>
      </c>
      <c r="AB545" s="1" t="str">
        <f t="shared" si="24"/>
        <v>Mercado insuficiente</v>
      </c>
      <c r="AC545" s="74" t="str">
        <f t="shared" si="26"/>
        <v>Validar</v>
      </c>
    </row>
    <row r="546" spans="1:29" x14ac:dyDescent="0.25">
      <c r="A546" s="1">
        <v>412035</v>
      </c>
      <c r="B546" s="1" t="s">
        <v>577</v>
      </c>
      <c r="C546" s="1" t="s">
        <v>31</v>
      </c>
      <c r="D546" s="1">
        <v>0</v>
      </c>
      <c r="E546" s="1">
        <f>COUNTIFS('Contratos assinados '!F:F,'Direcional Expansão'!B546,'Contratos assinados '!J:J, "Assinado por ambos")</f>
        <v>0</v>
      </c>
      <c r="F546" s="1">
        <f>COUNTIFS('Contratos assinados '!F:F,'Direcional Expansão'!B546,'Contratos assinados '!J:J,"Aquisição")</f>
        <v>0</v>
      </c>
      <c r="G546" s="1">
        <f>COUNTIFS('Contratos assinados '!F:F,'Direcional Expansão'!B546,'Contratos assinados '!J:J,"Ampliação")</f>
        <v>0</v>
      </c>
      <c r="H546" s="1">
        <f>COUNTIFS('Contratos assinados '!F:F,'Direcional Expansão'!B546,'Contratos assinados '!J:J,"Assinado por proprietário")</f>
        <v>0</v>
      </c>
      <c r="I546" s="1">
        <f t="shared" si="25"/>
        <v>0</v>
      </c>
      <c r="J546" s="3" t="str">
        <f>IF(D546=0, "-", COUNTIFS('Base Lojas'!B:B, A546, 'Base Lojas'!G:G, "&gt;500000")/D546)</f>
        <v>-</v>
      </c>
      <c r="K546" s="4" t="s">
        <v>35</v>
      </c>
      <c r="L546" s="2">
        <v>0</v>
      </c>
      <c r="M546" s="13">
        <v>784628.92789956625</v>
      </c>
      <c r="N546" s="2">
        <v>5737</v>
      </c>
      <c r="O546" s="5" t="str">
        <f>_xlfn.XLOOKUP(A546,Cidades!A:A,Cidades!D:D)</f>
        <v>Menor que 10k</v>
      </c>
      <c r="P546" s="5" t="str">
        <f>_xlfn.XLOOKUP(A546,'[1]1° RAIZ'!$A:$A,'[1]1° RAIZ'!$AH:$AH)</f>
        <v>Francisco Beltrão</v>
      </c>
      <c r="Q546" s="5" t="str">
        <f>_xlfn.XLOOKUP(A546,'[1]1° RAIZ'!$A:$A,'[1]1° RAIZ'!$AE:$AE)</f>
        <v>Cascavel</v>
      </c>
      <c r="R546" s="2">
        <v>1.421918180990023E-5</v>
      </c>
      <c r="S546" s="2">
        <v>7.318818474641331E-3</v>
      </c>
      <c r="T546" s="2">
        <v>4</v>
      </c>
      <c r="U546" s="2">
        <v>0</v>
      </c>
      <c r="V546" s="2">
        <v>63679.860970378497</v>
      </c>
      <c r="W546" s="2">
        <v>3.9342691934423319</v>
      </c>
      <c r="X546" s="2">
        <v>-0.13763233403707159</v>
      </c>
      <c r="Y546" s="2">
        <v>0.32992822075770328</v>
      </c>
      <c r="Z546" s="2">
        <v>-0.1316101601257291</v>
      </c>
      <c r="AA546" s="2">
        <v>-2.6150299326141772E-2</v>
      </c>
      <c r="AB546" s="1" t="str">
        <f t="shared" si="24"/>
        <v>Mercado insuficiente</v>
      </c>
      <c r="AC546" s="74" t="str">
        <f t="shared" si="26"/>
        <v>Validar</v>
      </c>
    </row>
    <row r="547" spans="1:29" x14ac:dyDescent="0.25">
      <c r="A547" s="1">
        <v>430055</v>
      </c>
      <c r="B547" s="1" t="s">
        <v>578</v>
      </c>
      <c r="C547" s="1" t="s">
        <v>57</v>
      </c>
      <c r="D547" s="1">
        <v>0</v>
      </c>
      <c r="E547" s="1">
        <f>COUNTIFS('Contratos assinados '!F:F,'Direcional Expansão'!B547,'Contratos assinados '!J:J, "Assinado por ambos")</f>
        <v>0</v>
      </c>
      <c r="F547" s="1">
        <f>COUNTIFS('Contratos assinados '!F:F,'Direcional Expansão'!B547,'Contratos assinados '!J:J,"Aquisição")</f>
        <v>0</v>
      </c>
      <c r="G547" s="1">
        <f>COUNTIFS('Contratos assinados '!F:F,'Direcional Expansão'!B547,'Contratos assinados '!J:J,"Ampliação")</f>
        <v>0</v>
      </c>
      <c r="H547" s="1">
        <f>COUNTIFS('Contratos assinados '!F:F,'Direcional Expansão'!B547,'Contratos assinados '!J:J,"Assinado por proprietário")</f>
        <v>0</v>
      </c>
      <c r="I547" s="1">
        <f t="shared" si="25"/>
        <v>0</v>
      </c>
      <c r="J547" s="3" t="str">
        <f>IF(D547=0, "-", COUNTIFS('Base Lojas'!B:B, A547, 'Base Lojas'!G:G, "&gt;500000")/D547)</f>
        <v>-</v>
      </c>
      <c r="K547" s="4" t="s">
        <v>35</v>
      </c>
      <c r="L547" s="2">
        <v>0</v>
      </c>
      <c r="M547" s="13">
        <v>303329.28968744271</v>
      </c>
      <c r="N547" s="2">
        <v>1800</v>
      </c>
      <c r="O547" s="5" t="str">
        <f>_xlfn.XLOOKUP(A547,Cidades!A:A,Cidades!D:D)</f>
        <v>Menor que 10k</v>
      </c>
      <c r="P547" s="5" t="str">
        <f>_xlfn.XLOOKUP(A547,'[1]1° RAIZ'!$A:$A,'[1]1° RAIZ'!$AH:$AH)</f>
        <v>Passo Fundo</v>
      </c>
      <c r="Q547" s="5" t="str">
        <f>_xlfn.XLOOKUP(A547,'[1]1° RAIZ'!$A:$A,'[1]1° RAIZ'!$AE:$AE)</f>
        <v>Passo Fundo</v>
      </c>
      <c r="R547" s="2">
        <v>-2.022360599606809E-5</v>
      </c>
      <c r="S547" s="2">
        <v>3.1718323440619312E-3</v>
      </c>
      <c r="T547" s="2">
        <v>1</v>
      </c>
      <c r="U547" s="2">
        <v>0</v>
      </c>
      <c r="V547" s="2">
        <v>65020.1562553982</v>
      </c>
      <c r="W547" s="2">
        <v>4.05764851096498</v>
      </c>
      <c r="X547" s="2">
        <v>-0.1706886922321966</v>
      </c>
      <c r="Y547" s="2">
        <v>0.32880654192479969</v>
      </c>
      <c r="Z547" s="2">
        <v>-2.3266923168955719E-2</v>
      </c>
      <c r="AA547" s="2">
        <v>-2.802094570166936E-2</v>
      </c>
      <c r="AB547" s="1" t="str">
        <f t="shared" si="24"/>
        <v>Mercado insuficiente</v>
      </c>
      <c r="AC547" s="74" t="str">
        <f t="shared" si="26"/>
        <v>Validar</v>
      </c>
    </row>
    <row r="548" spans="1:29" x14ac:dyDescent="0.25">
      <c r="A548" s="1">
        <v>431940</v>
      </c>
      <c r="B548" s="1" t="s">
        <v>579</v>
      </c>
      <c r="C548" s="1" t="s">
        <v>57</v>
      </c>
      <c r="D548" s="1">
        <v>1</v>
      </c>
      <c r="E548" s="1">
        <f>COUNTIFS('Contratos assinados '!F:F,'Direcional Expansão'!B548,'Contratos assinados '!J:J, "Assinado por ambos")</f>
        <v>0</v>
      </c>
      <c r="F548" s="1">
        <f>COUNTIFS('Contratos assinados '!F:F,'Direcional Expansão'!B548,'Contratos assinados '!J:J,"Aquisição")</f>
        <v>0</v>
      </c>
      <c r="G548" s="1">
        <f>COUNTIFS('Contratos assinados '!F:F,'Direcional Expansão'!B548,'Contratos assinados '!J:J,"Ampliação")</f>
        <v>0</v>
      </c>
      <c r="H548" s="1">
        <f>COUNTIFS('Contratos assinados '!F:F,'Direcional Expansão'!B548,'Contratos assinados '!J:J,"Assinado por proprietário")</f>
        <v>0</v>
      </c>
      <c r="I548" s="1">
        <f t="shared" si="25"/>
        <v>0</v>
      </c>
      <c r="J548" s="3">
        <f>IF(D548=0, "-", COUNTIFS('Base Lojas'!B:B, A548, 'Base Lojas'!G:G, "&gt;500000")/D548)</f>
        <v>1</v>
      </c>
      <c r="K548" s="4">
        <v>930621.54</v>
      </c>
      <c r="L548" s="2">
        <v>0.32720658257226881</v>
      </c>
      <c r="M548" s="13">
        <v>2844140.6425387459</v>
      </c>
      <c r="N548" s="2">
        <v>15577</v>
      </c>
      <c r="O548" s="5" t="str">
        <f>_xlfn.XLOOKUP(A548,Cidades!A:A,Cidades!D:D)</f>
        <v>Entre 10k e 20k</v>
      </c>
      <c r="P548" s="5" t="str">
        <f>_xlfn.XLOOKUP(A548,'[1]1° RAIZ'!$A:$A,'[1]1° RAIZ'!$AH:$AH)</f>
        <v>Santa Maria</v>
      </c>
      <c r="Q548" s="5" t="str">
        <f>_xlfn.XLOOKUP(A548,'[1]1° RAIZ'!$A:$A,'[1]1° RAIZ'!$AE:$AE)</f>
        <v>Santa Maria</v>
      </c>
      <c r="R548" s="2">
        <v>-3.8170050708044021E-5</v>
      </c>
      <c r="S548" s="2">
        <v>1.5267305777013631E-3</v>
      </c>
      <c r="T548" s="2">
        <v>8</v>
      </c>
      <c r="U548" s="2">
        <v>0</v>
      </c>
      <c r="V548" s="2">
        <v>37773.618125270703</v>
      </c>
      <c r="W548" s="2">
        <v>2.7298147941225488</v>
      </c>
      <c r="X548" s="2">
        <v>-0.15668247931054891</v>
      </c>
      <c r="Y548" s="2">
        <v>-0.27462507616957188</v>
      </c>
      <c r="Z548" s="2">
        <v>0.67737625357997666</v>
      </c>
      <c r="AA548" s="2">
        <v>-2.8925577997943971E-2</v>
      </c>
      <c r="AB548" s="1" t="str">
        <f t="shared" si="24"/>
        <v>Limite de expansão</v>
      </c>
      <c r="AC548" s="74" t="str">
        <f t="shared" si="26"/>
        <v>Validar</v>
      </c>
    </row>
    <row r="549" spans="1:29" x14ac:dyDescent="0.25">
      <c r="A549" s="1">
        <v>430593</v>
      </c>
      <c r="B549" s="1" t="s">
        <v>580</v>
      </c>
      <c r="C549" s="1" t="s">
        <v>57</v>
      </c>
      <c r="D549" s="1">
        <v>0</v>
      </c>
      <c r="E549" s="1">
        <f>COUNTIFS('Contratos assinados '!F:F,'Direcional Expansão'!B549,'Contratos assinados '!J:J, "Assinado por ambos")</f>
        <v>0</v>
      </c>
      <c r="F549" s="1">
        <f>COUNTIFS('Contratos assinados '!F:F,'Direcional Expansão'!B549,'Contratos assinados '!J:J,"Aquisição")</f>
        <v>0</v>
      </c>
      <c r="G549" s="1">
        <f>COUNTIFS('Contratos assinados '!F:F,'Direcional Expansão'!B549,'Contratos assinados '!J:J,"Ampliação")</f>
        <v>0</v>
      </c>
      <c r="H549" s="1">
        <f>COUNTIFS('Contratos assinados '!F:F,'Direcional Expansão'!B549,'Contratos assinados '!J:J,"Assinado por proprietário")</f>
        <v>0</v>
      </c>
      <c r="I549" s="1">
        <f t="shared" si="25"/>
        <v>0</v>
      </c>
      <c r="J549" s="3" t="str">
        <f>IF(D549=0, "-", COUNTIFS('Base Lojas'!B:B, A549, 'Base Lojas'!G:G, "&gt;500000")/D549)</f>
        <v>-</v>
      </c>
      <c r="K549" s="4" t="s">
        <v>35</v>
      </c>
      <c r="L549" s="2">
        <v>0</v>
      </c>
      <c r="M549" s="13">
        <v>293604.18356969103</v>
      </c>
      <c r="N549" s="2">
        <v>1607</v>
      </c>
      <c r="O549" s="5" t="str">
        <f>_xlfn.XLOOKUP(A549,Cidades!A:A,Cidades!D:D)</f>
        <v>Menor que 10k</v>
      </c>
      <c r="P549" s="5" t="str">
        <f>_xlfn.XLOOKUP(A549,'[1]1° RAIZ'!$A:$A,'[1]1° RAIZ'!$AH:$AH)</f>
        <v>Bento Gonçalves</v>
      </c>
      <c r="Q549" s="5" t="str">
        <f>_xlfn.XLOOKUP(A549,'[1]1° RAIZ'!$A:$A,'[1]1° RAIZ'!$AE:$AE)</f>
        <v>Caxias do Sul</v>
      </c>
      <c r="R549" s="2">
        <v>-5.4357849577633119E-5</v>
      </c>
      <c r="S549" s="2">
        <v>4.1302472557203101E-4</v>
      </c>
      <c r="T549" s="2">
        <v>1</v>
      </c>
      <c r="U549" s="2">
        <v>0</v>
      </c>
      <c r="V549" s="2">
        <v>33724.700342661599</v>
      </c>
      <c r="W549" s="2">
        <v>4.9109059146672136</v>
      </c>
      <c r="X549" s="2">
        <v>-7.7643853255142004E-2</v>
      </c>
      <c r="Y549" s="2">
        <v>0.37184473305769672</v>
      </c>
      <c r="Z549" s="2">
        <v>-0.44099923410956338</v>
      </c>
      <c r="AA549" s="2">
        <v>-2.988992470076178E-2</v>
      </c>
      <c r="AB549" s="1" t="str">
        <f t="shared" si="24"/>
        <v>Mercado insuficiente</v>
      </c>
      <c r="AC549" s="74" t="str">
        <f t="shared" si="26"/>
        <v>Validar</v>
      </c>
    </row>
    <row r="550" spans="1:29" x14ac:dyDescent="0.25">
      <c r="A550" s="1">
        <v>421755</v>
      </c>
      <c r="B550" s="1" t="s">
        <v>581</v>
      </c>
      <c r="C550" s="1" t="s">
        <v>33</v>
      </c>
      <c r="D550" s="1">
        <v>0</v>
      </c>
      <c r="E550" s="1">
        <f>COUNTIFS('Contratos assinados '!F:F,'Direcional Expansão'!B550,'Contratos assinados '!J:J, "Assinado por ambos")</f>
        <v>0</v>
      </c>
      <c r="F550" s="1">
        <f>COUNTIFS('Contratos assinados '!F:F,'Direcional Expansão'!B550,'Contratos assinados '!J:J,"Aquisição")</f>
        <v>0</v>
      </c>
      <c r="G550" s="1">
        <f>COUNTIFS('Contratos assinados '!F:F,'Direcional Expansão'!B550,'Contratos assinados '!J:J,"Ampliação")</f>
        <v>0</v>
      </c>
      <c r="H550" s="1">
        <f>COUNTIFS('Contratos assinados '!F:F,'Direcional Expansão'!B550,'Contratos assinados '!J:J,"Assinado por proprietário")</f>
        <v>0</v>
      </c>
      <c r="I550" s="1">
        <f t="shared" si="25"/>
        <v>0</v>
      </c>
      <c r="J550" s="3" t="str">
        <f>IF(D550=0, "-", COUNTIFS('Base Lojas'!B:B, A550, 'Base Lojas'!G:G, "&gt;500000")/D550)</f>
        <v>-</v>
      </c>
      <c r="K550" s="4" t="s">
        <v>35</v>
      </c>
      <c r="L550" s="2">
        <v>0</v>
      </c>
      <c r="M550" s="13">
        <v>607279.19798599661</v>
      </c>
      <c r="N550" s="2">
        <v>3303</v>
      </c>
      <c r="O550" s="5" t="str">
        <f>_xlfn.XLOOKUP(A550,Cidades!A:A,Cidades!D:D)</f>
        <v>Menor que 10k</v>
      </c>
      <c r="P550" s="5" t="str">
        <f>_xlfn.XLOOKUP(A550,'[1]1° RAIZ'!$A:$A,'[1]1° RAIZ'!$AH:$AH)</f>
        <v>Chapecó</v>
      </c>
      <c r="Q550" s="5" t="str">
        <f>_xlfn.XLOOKUP(A550,'[1]1° RAIZ'!$A:$A,'[1]1° RAIZ'!$AE:$AE)</f>
        <v>Chapecó</v>
      </c>
      <c r="R550" s="2">
        <v>4.2043408626701859E-6</v>
      </c>
      <c r="S550" s="2">
        <v>1.0053052293613749E-2</v>
      </c>
      <c r="T550" s="2">
        <v>1</v>
      </c>
      <c r="U550" s="2">
        <v>0</v>
      </c>
      <c r="V550" s="2">
        <v>39468.648687296802</v>
      </c>
      <c r="W550" s="2">
        <v>4.6353958567690583</v>
      </c>
      <c r="X550" s="2">
        <v>-9.0097884459993172E-2</v>
      </c>
      <c r="Y550" s="2">
        <v>0.4630381566015267</v>
      </c>
      <c r="Z550" s="2">
        <v>-0.51939040401022385</v>
      </c>
      <c r="AA550" s="2">
        <v>-3.1016945793854719E-2</v>
      </c>
      <c r="AB550" s="1" t="str">
        <f t="shared" si="24"/>
        <v>Mercado insuficiente</v>
      </c>
      <c r="AC550" s="74" t="str">
        <f t="shared" si="26"/>
        <v>Validar</v>
      </c>
    </row>
    <row r="551" spans="1:29" x14ac:dyDescent="0.25">
      <c r="A551" s="1">
        <v>420990</v>
      </c>
      <c r="B551" s="1" t="s">
        <v>582</v>
      </c>
      <c r="C551" s="1" t="s">
        <v>33</v>
      </c>
      <c r="D551" s="1">
        <v>1</v>
      </c>
      <c r="E551" s="1">
        <f>COUNTIFS('Contratos assinados '!F:F,'Direcional Expansão'!B551,'Contratos assinados '!J:J, "Assinado por ambos")</f>
        <v>0</v>
      </c>
      <c r="F551" s="1">
        <f>COUNTIFS('Contratos assinados '!F:F,'Direcional Expansão'!B551,'Contratos assinados '!J:J,"Aquisição")</f>
        <v>0</v>
      </c>
      <c r="G551" s="1">
        <f>COUNTIFS('Contratos assinados '!F:F,'Direcional Expansão'!B551,'Contratos assinados '!J:J,"Ampliação")</f>
        <v>0</v>
      </c>
      <c r="H551" s="1">
        <f>COUNTIFS('Contratos assinados '!F:F,'Direcional Expansão'!B551,'Contratos assinados '!J:J,"Assinado por proprietário")</f>
        <v>0</v>
      </c>
      <c r="I551" s="1">
        <f t="shared" si="25"/>
        <v>0</v>
      </c>
      <c r="J551" s="3">
        <f>IF(D551=0, "-", COUNTIFS('Base Lojas'!B:B, A551, 'Base Lojas'!G:G, "&gt;500000")/D551)</f>
        <v>0</v>
      </c>
      <c r="K551" s="4">
        <v>169355.51999999999</v>
      </c>
      <c r="L551" s="2">
        <v>8.6310311003176904E-2</v>
      </c>
      <c r="M551" s="13">
        <v>1962170.1976461001</v>
      </c>
      <c r="N551" s="2">
        <v>12873</v>
      </c>
      <c r="O551" s="5" t="str">
        <f>_xlfn.XLOOKUP(A551,Cidades!A:A,Cidades!D:D)</f>
        <v>Entre 10k e 20k</v>
      </c>
      <c r="P551" s="5" t="str">
        <f>_xlfn.XLOOKUP(A551,'[1]1° RAIZ'!$A:$A,'[1]1° RAIZ'!$AH:$AH)</f>
        <v>Rio do Sul</v>
      </c>
      <c r="Q551" s="5" t="str">
        <f>_xlfn.XLOOKUP(A551,'[1]1° RAIZ'!$A:$A,'[1]1° RAIZ'!$AE:$AE)</f>
        <v>Blumenau</v>
      </c>
      <c r="R551" s="2">
        <v>1.769704086762958E-4</v>
      </c>
      <c r="S551" s="2">
        <v>1.984670567407321E-2</v>
      </c>
      <c r="T551" s="2">
        <v>4</v>
      </c>
      <c r="U551" s="2">
        <v>0</v>
      </c>
      <c r="V551" s="2">
        <v>37968.6479076127</v>
      </c>
      <c r="W551" s="2">
        <v>3.8436597038169831</v>
      </c>
      <c r="X551" s="2">
        <v>-7.7926510256751333E-2</v>
      </c>
      <c r="Y551" s="2">
        <v>0.48231026435346042</v>
      </c>
      <c r="Z551" s="2">
        <v>-0.61172390866827253</v>
      </c>
      <c r="AA551" s="2">
        <v>-3.3600506751804003E-2</v>
      </c>
      <c r="AB551" s="1" t="str">
        <f t="shared" si="24"/>
        <v>Mercado insuficiente</v>
      </c>
      <c r="AC551" s="74" t="str">
        <f t="shared" si="26"/>
        <v>Validar</v>
      </c>
    </row>
    <row r="552" spans="1:29" x14ac:dyDescent="0.25">
      <c r="A552" s="1">
        <v>410100</v>
      </c>
      <c r="B552" s="1" t="s">
        <v>583</v>
      </c>
      <c r="C552" s="1" t="s">
        <v>31</v>
      </c>
      <c r="D552" s="1">
        <v>1</v>
      </c>
      <c r="E552" s="1">
        <f>COUNTIFS('Contratos assinados '!F:F,'Direcional Expansão'!B552,'Contratos assinados '!J:J, "Assinado por ambos")</f>
        <v>0</v>
      </c>
      <c r="F552" s="1">
        <f>COUNTIFS('Contratos assinados '!F:F,'Direcional Expansão'!B552,'Contratos assinados '!J:J,"Aquisição")</f>
        <v>0</v>
      </c>
      <c r="G552" s="1">
        <f>COUNTIFS('Contratos assinados '!F:F,'Direcional Expansão'!B552,'Contratos assinados '!J:J,"Ampliação")</f>
        <v>0</v>
      </c>
      <c r="H552" s="1">
        <f>COUNTIFS('Contratos assinados '!F:F,'Direcional Expansão'!B552,'Contratos assinados '!J:J,"Assinado por proprietário")</f>
        <v>0</v>
      </c>
      <c r="I552" s="1">
        <f t="shared" si="25"/>
        <v>0</v>
      </c>
      <c r="J552" s="3">
        <f>IF(D552=0, "-", COUNTIFS('Base Lojas'!B:B, A552, 'Base Lojas'!G:G, "&gt;500000")/D552)</f>
        <v>0</v>
      </c>
      <c r="K552" s="4">
        <v>420487.59</v>
      </c>
      <c r="L552" s="2">
        <v>0.15413015436246261</v>
      </c>
      <c r="M552" s="13">
        <v>2728133.191971987</v>
      </c>
      <c r="N552" s="2">
        <v>19620</v>
      </c>
      <c r="O552" s="5" t="str">
        <f>_xlfn.XLOOKUP(A552,Cidades!A:A,Cidades!D:D)</f>
        <v>Entre 10k e 20k</v>
      </c>
      <c r="P552" s="5" t="str">
        <f>_xlfn.XLOOKUP(A552,'[1]1° RAIZ'!$A:$A,'[1]1° RAIZ'!$AH:$AH)</f>
        <v>Francisco Beltrão</v>
      </c>
      <c r="Q552" s="5" t="str">
        <f>_xlfn.XLOOKUP(A552,'[1]1° RAIZ'!$A:$A,'[1]1° RAIZ'!$AE:$AE)</f>
        <v>Cascavel</v>
      </c>
      <c r="R552" s="2">
        <v>9.6913236392586196E-5</v>
      </c>
      <c r="S552" s="2">
        <v>1.528983311980148E-2</v>
      </c>
      <c r="T552" s="2">
        <v>15</v>
      </c>
      <c r="U552" s="2">
        <v>0</v>
      </c>
      <c r="V552" s="2">
        <v>41623.7300590097</v>
      </c>
      <c r="W552" s="2">
        <v>3.1080102395359019</v>
      </c>
      <c r="X552" s="2">
        <v>-4.9409410813986483E-2</v>
      </c>
      <c r="Y552" s="2">
        <v>4.0540674897983457E-2</v>
      </c>
      <c r="Z552" s="2">
        <v>-0.16305463120786909</v>
      </c>
      <c r="AA552" s="2">
        <v>-3.3821962062317898E-2</v>
      </c>
      <c r="AB552" s="1" t="str">
        <f t="shared" si="24"/>
        <v>Limite de expansão</v>
      </c>
      <c r="AC552" s="74" t="str">
        <f t="shared" si="26"/>
        <v>Validar</v>
      </c>
    </row>
    <row r="553" spans="1:29" x14ac:dyDescent="0.25">
      <c r="A553" s="1">
        <v>421125</v>
      </c>
      <c r="B553" s="1" t="s">
        <v>584</v>
      </c>
      <c r="C553" s="1" t="s">
        <v>33</v>
      </c>
      <c r="D553" s="1">
        <v>0</v>
      </c>
      <c r="E553" s="1">
        <f>COUNTIFS('Contratos assinados '!F:F,'Direcional Expansão'!B553,'Contratos assinados '!J:J, "Assinado por ambos")</f>
        <v>0</v>
      </c>
      <c r="F553" s="1">
        <f>COUNTIFS('Contratos assinados '!F:F,'Direcional Expansão'!B553,'Contratos assinados '!J:J,"Aquisição")</f>
        <v>0</v>
      </c>
      <c r="G553" s="1">
        <f>COUNTIFS('Contratos assinados '!F:F,'Direcional Expansão'!B553,'Contratos assinados '!J:J,"Ampliação")</f>
        <v>0</v>
      </c>
      <c r="H553" s="1">
        <f>COUNTIFS('Contratos assinados '!F:F,'Direcional Expansão'!B553,'Contratos assinados '!J:J,"Assinado por proprietário")</f>
        <v>0</v>
      </c>
      <c r="I553" s="1">
        <f t="shared" si="25"/>
        <v>0</v>
      </c>
      <c r="J553" s="3" t="str">
        <f>IF(D553=0, "-", COUNTIFS('Base Lojas'!B:B, A553, 'Base Lojas'!G:G, "&gt;500000")/D553)</f>
        <v>-</v>
      </c>
      <c r="K553" s="4" t="s">
        <v>35</v>
      </c>
      <c r="L553" s="2">
        <v>0</v>
      </c>
      <c r="M553" s="13">
        <v>445532.99295309332</v>
      </c>
      <c r="N553" s="2">
        <v>3010</v>
      </c>
      <c r="O553" s="5" t="str">
        <f>_xlfn.XLOOKUP(A553,Cidades!A:A,Cidades!D:D)</f>
        <v>Menor que 10k</v>
      </c>
      <c r="P553" s="5" t="str">
        <f>_xlfn.XLOOKUP(A553,'[1]1° RAIZ'!$A:$A,'[1]1° RAIZ'!$AH:$AH)</f>
        <v>Criciúma</v>
      </c>
      <c r="Q553" s="5" t="str">
        <f>_xlfn.XLOOKUP(A553,'[1]1° RAIZ'!$A:$A,'[1]1° RAIZ'!$AE:$AE)</f>
        <v>Criciúma</v>
      </c>
      <c r="R553" s="2">
        <v>3.1344079109800752E-5</v>
      </c>
      <c r="S553" s="2">
        <v>9.2738824318021607E-3</v>
      </c>
      <c r="T553" s="2">
        <v>2</v>
      </c>
      <c r="U553" s="2">
        <v>0</v>
      </c>
      <c r="V553" s="2">
        <v>52821.909326246103</v>
      </c>
      <c r="W553" s="2">
        <v>4.2267994828431421</v>
      </c>
      <c r="X553" s="2">
        <v>-0.13047367974878721</v>
      </c>
      <c r="Y553" s="2">
        <v>0.42123828901752891</v>
      </c>
      <c r="Z553" s="2">
        <v>-0.34749916302592182</v>
      </c>
      <c r="AA553" s="2">
        <v>-3.4605116576051712E-2</v>
      </c>
      <c r="AB553" s="1" t="str">
        <f t="shared" si="24"/>
        <v>Mercado insuficiente</v>
      </c>
      <c r="AC553" s="74" t="str">
        <f t="shared" si="26"/>
        <v>Validar</v>
      </c>
    </row>
    <row r="554" spans="1:29" x14ac:dyDescent="0.25">
      <c r="A554" s="1">
        <v>431971</v>
      </c>
      <c r="B554" s="1" t="s">
        <v>585</v>
      </c>
      <c r="C554" s="1" t="s">
        <v>57</v>
      </c>
      <c r="D554" s="1">
        <v>0</v>
      </c>
      <c r="E554" s="1">
        <f>COUNTIFS('Contratos assinados '!F:F,'Direcional Expansão'!B554,'Contratos assinados '!J:J, "Assinado por ambos")</f>
        <v>0</v>
      </c>
      <c r="F554" s="1">
        <f>COUNTIFS('Contratos assinados '!F:F,'Direcional Expansão'!B554,'Contratos assinados '!J:J,"Aquisição")</f>
        <v>0</v>
      </c>
      <c r="G554" s="1">
        <f>COUNTIFS('Contratos assinados '!F:F,'Direcional Expansão'!B554,'Contratos assinados '!J:J,"Ampliação")</f>
        <v>0</v>
      </c>
      <c r="H554" s="1">
        <f>COUNTIFS('Contratos assinados '!F:F,'Direcional Expansão'!B554,'Contratos assinados '!J:J,"Assinado por proprietário")</f>
        <v>0</v>
      </c>
      <c r="I554" s="1">
        <f t="shared" si="25"/>
        <v>0</v>
      </c>
      <c r="J554" s="3" t="str">
        <f>IF(D554=0, "-", COUNTIFS('Base Lojas'!B:B, A554, 'Base Lojas'!G:G, "&gt;500000")/D554)</f>
        <v>-</v>
      </c>
      <c r="K554" s="4" t="s">
        <v>35</v>
      </c>
      <c r="L554" s="2">
        <v>0</v>
      </c>
      <c r="M554" s="13">
        <v>443208.30680900469</v>
      </c>
      <c r="N554" s="2">
        <v>2207</v>
      </c>
      <c r="O554" s="5" t="str">
        <f>_xlfn.XLOOKUP(A554,Cidades!A:A,Cidades!D:D)</f>
        <v>Menor que 10k</v>
      </c>
      <c r="P554" s="5" t="str">
        <f>_xlfn.XLOOKUP(A554,'[1]1° RAIZ'!$A:$A,'[1]1° RAIZ'!$AH:$AH)</f>
        <v>Bento Gonçalves</v>
      </c>
      <c r="Q554" s="5" t="str">
        <f>_xlfn.XLOOKUP(A554,'[1]1° RAIZ'!$A:$A,'[1]1° RAIZ'!$AE:$AE)</f>
        <v>Caxias do Sul</v>
      </c>
      <c r="R554" s="2">
        <v>1.372405787852804E-5</v>
      </c>
      <c r="S554" s="2">
        <v>5.0630780847926724E-3</v>
      </c>
      <c r="T554" s="2">
        <v>3</v>
      </c>
      <c r="U554" s="2">
        <v>0</v>
      </c>
      <c r="V554" s="2">
        <v>47667.016459437698</v>
      </c>
      <c r="W554" s="2">
        <v>4.378651089216647</v>
      </c>
      <c r="X554" s="2">
        <v>-0.1110969158914632</v>
      </c>
      <c r="Y554" s="2">
        <v>0.37981026184318001</v>
      </c>
      <c r="Z554" s="2">
        <v>-0.36811716816795431</v>
      </c>
      <c r="AA554" s="2">
        <v>-3.4669885036653698E-2</v>
      </c>
      <c r="AB554" s="1" t="str">
        <f t="shared" si="24"/>
        <v>Mercado insuficiente</v>
      </c>
      <c r="AC554" s="74" t="str">
        <f t="shared" si="26"/>
        <v>Validar</v>
      </c>
    </row>
    <row r="555" spans="1:29" x14ac:dyDescent="0.25">
      <c r="A555" s="1">
        <v>430220</v>
      </c>
      <c r="B555" s="1" t="s">
        <v>586</v>
      </c>
      <c r="C555" s="1" t="s">
        <v>57</v>
      </c>
      <c r="D555" s="1">
        <v>0</v>
      </c>
      <c r="E555" s="1">
        <f>COUNTIFS('Contratos assinados '!F:F,'Direcional Expansão'!B555,'Contratos assinados '!J:J, "Assinado por ambos")</f>
        <v>0</v>
      </c>
      <c r="F555" s="1">
        <f>COUNTIFS('Contratos assinados '!F:F,'Direcional Expansão'!B555,'Contratos assinados '!J:J,"Aquisição")</f>
        <v>0</v>
      </c>
      <c r="G555" s="1">
        <f>COUNTIFS('Contratos assinados '!F:F,'Direcional Expansão'!B555,'Contratos assinados '!J:J,"Ampliação")</f>
        <v>0</v>
      </c>
      <c r="H555" s="1">
        <f>COUNTIFS('Contratos assinados '!F:F,'Direcional Expansão'!B555,'Contratos assinados '!J:J,"Assinado por proprietário")</f>
        <v>0</v>
      </c>
      <c r="I555" s="1">
        <f t="shared" si="25"/>
        <v>0</v>
      </c>
      <c r="J555" s="3" t="str">
        <f>IF(D555=0, "-", COUNTIFS('Base Lojas'!B:B, A555, 'Base Lojas'!G:G, "&gt;500000")/D555)</f>
        <v>-</v>
      </c>
      <c r="K555" s="4" t="s">
        <v>35</v>
      </c>
      <c r="L555" s="2">
        <v>0</v>
      </c>
      <c r="M555" s="13">
        <v>1337894.0382316839</v>
      </c>
      <c r="N555" s="2">
        <v>6966</v>
      </c>
      <c r="O555" s="5" t="str">
        <f>_xlfn.XLOOKUP(A555,Cidades!A:A,Cidades!D:D)</f>
        <v>Menor que 10k</v>
      </c>
      <c r="P555" s="5" t="str">
        <f>_xlfn.XLOOKUP(A555,'[1]1° RAIZ'!$A:$A,'[1]1° RAIZ'!$AH:$AH)</f>
        <v>Três de Maio</v>
      </c>
      <c r="Q555" s="5" t="str">
        <f>_xlfn.XLOOKUP(A555,'[1]1° RAIZ'!$A:$A,'[1]1° RAIZ'!$AE:$AE)</f>
        <v>Ijuí</v>
      </c>
      <c r="R555" s="2">
        <v>4.4417210366953788E-5</v>
      </c>
      <c r="S555" s="2">
        <v>1.012913320225195E-2</v>
      </c>
      <c r="T555" s="2">
        <v>3</v>
      </c>
      <c r="U555" s="2">
        <v>0</v>
      </c>
      <c r="V555" s="2">
        <v>51570.547255975704</v>
      </c>
      <c r="W555" s="2">
        <v>4.1376769571875167</v>
      </c>
      <c r="X555" s="2">
        <v>-0.1065988965937533</v>
      </c>
      <c r="Y555" s="2">
        <v>0.38149801184175308</v>
      </c>
      <c r="Z555" s="2">
        <v>-0.39330495213783911</v>
      </c>
      <c r="AA555" s="2">
        <v>-3.5386861436178703E-2</v>
      </c>
      <c r="AB555" s="1" t="str">
        <f t="shared" si="24"/>
        <v>Mercado insuficiente</v>
      </c>
      <c r="AC555" s="74" t="str">
        <f t="shared" si="26"/>
        <v>Validar</v>
      </c>
    </row>
    <row r="556" spans="1:29" x14ac:dyDescent="0.25">
      <c r="A556" s="1">
        <v>411670</v>
      </c>
      <c r="B556" s="1" t="s">
        <v>587</v>
      </c>
      <c r="C556" s="1" t="s">
        <v>31</v>
      </c>
      <c r="D556" s="1">
        <v>0</v>
      </c>
      <c r="E556" s="1">
        <f>COUNTIFS('Contratos assinados '!F:F,'Direcional Expansão'!B556,'Contratos assinados '!J:J, "Assinado por ambos")</f>
        <v>0</v>
      </c>
      <c r="F556" s="1">
        <f>COUNTIFS('Contratos assinados '!F:F,'Direcional Expansão'!B556,'Contratos assinados '!J:J,"Aquisição")</f>
        <v>0</v>
      </c>
      <c r="G556" s="1">
        <f>COUNTIFS('Contratos assinados '!F:F,'Direcional Expansão'!B556,'Contratos assinados '!J:J,"Ampliação")</f>
        <v>0</v>
      </c>
      <c r="H556" s="1">
        <f>COUNTIFS('Contratos assinados '!F:F,'Direcional Expansão'!B556,'Contratos assinados '!J:J,"Assinado por proprietário")</f>
        <v>0</v>
      </c>
      <c r="I556" s="1">
        <f t="shared" si="25"/>
        <v>0</v>
      </c>
      <c r="J556" s="3" t="str">
        <f>IF(D556=0, "-", COUNTIFS('Base Lojas'!B:B, A556, 'Base Lojas'!G:G, "&gt;500000")/D556)</f>
        <v>-</v>
      </c>
      <c r="K556" s="4" t="s">
        <v>35</v>
      </c>
      <c r="L556" s="2">
        <v>0</v>
      </c>
      <c r="M556" s="13">
        <v>1796291.3169628279</v>
      </c>
      <c r="N556" s="2">
        <v>13765</v>
      </c>
      <c r="O556" s="5" t="str">
        <f>_xlfn.XLOOKUP(A556,Cidades!A:A,Cidades!D:D)</f>
        <v>Entre 10k e 20k</v>
      </c>
      <c r="P556" s="5" t="str">
        <f>_xlfn.XLOOKUP(A556,'[1]1° RAIZ'!$A:$A,'[1]1° RAIZ'!$AH:$AH)</f>
        <v>Cascavel</v>
      </c>
      <c r="Q556" s="5" t="str">
        <f>_xlfn.XLOOKUP(A556,'[1]1° RAIZ'!$A:$A,'[1]1° RAIZ'!$AE:$AE)</f>
        <v>Cascavel</v>
      </c>
      <c r="R556" s="2">
        <v>1.145205435490171E-4</v>
      </c>
      <c r="S556" s="2">
        <v>1.396357924577263E-2</v>
      </c>
      <c r="T556" s="2">
        <v>5</v>
      </c>
      <c r="U556" s="2">
        <v>0</v>
      </c>
      <c r="V556" s="2">
        <v>64487.767093628499</v>
      </c>
      <c r="W556" s="2">
        <v>3.5989466945225819</v>
      </c>
      <c r="X556" s="2">
        <v>-0.11738217994616509</v>
      </c>
      <c r="Y556" s="2">
        <v>0.36436046520442728</v>
      </c>
      <c r="Z556" s="2">
        <v>-0.33165215107064339</v>
      </c>
      <c r="AA556" s="2">
        <v>-3.5407509745978581E-2</v>
      </c>
      <c r="AB556" s="1" t="str">
        <f t="shared" si="24"/>
        <v>Mercado insuficiente</v>
      </c>
      <c r="AC556" s="74" t="str">
        <f t="shared" si="26"/>
        <v>Validar</v>
      </c>
    </row>
    <row r="557" spans="1:29" x14ac:dyDescent="0.25">
      <c r="A557" s="1">
        <v>430692</v>
      </c>
      <c r="B557" s="1" t="s">
        <v>588</v>
      </c>
      <c r="C557" s="1" t="s">
        <v>57</v>
      </c>
      <c r="D557" s="1">
        <v>0</v>
      </c>
      <c r="E557" s="1">
        <f>COUNTIFS('Contratos assinados '!F:F,'Direcional Expansão'!B557,'Contratos assinados '!J:J, "Assinado por ambos")</f>
        <v>0</v>
      </c>
      <c r="F557" s="1">
        <f>COUNTIFS('Contratos assinados '!F:F,'Direcional Expansão'!B557,'Contratos assinados '!J:J,"Aquisição")</f>
        <v>0</v>
      </c>
      <c r="G557" s="1">
        <f>COUNTIFS('Contratos assinados '!F:F,'Direcional Expansão'!B557,'Contratos assinados '!J:J,"Ampliação")</f>
        <v>0</v>
      </c>
      <c r="H557" s="1">
        <f>COUNTIFS('Contratos assinados '!F:F,'Direcional Expansão'!B557,'Contratos assinados '!J:J,"Assinado por proprietário")</f>
        <v>0</v>
      </c>
      <c r="I557" s="1">
        <f t="shared" si="25"/>
        <v>0</v>
      </c>
      <c r="J557" s="3" t="str">
        <f>IF(D557=0, "-", COUNTIFS('Base Lojas'!B:B, A557, 'Base Lojas'!G:G, "&gt;500000")/D557)</f>
        <v>-</v>
      </c>
      <c r="K557" s="4" t="s">
        <v>35</v>
      </c>
      <c r="L557" s="2">
        <v>0</v>
      </c>
      <c r="M557" s="13">
        <v>185751.3933865242</v>
      </c>
      <c r="N557" s="2">
        <v>1296</v>
      </c>
      <c r="O557" s="5" t="str">
        <f>_xlfn.XLOOKUP(A557,Cidades!A:A,Cidades!D:D)</f>
        <v>Menor que 10k</v>
      </c>
      <c r="P557" s="5" t="str">
        <f>_xlfn.XLOOKUP(A557,'[1]1° RAIZ'!$A:$A,'[1]1° RAIZ'!$AH:$AH)</f>
        <v>Carazinho</v>
      </c>
      <c r="Q557" s="5" t="str">
        <f>_xlfn.XLOOKUP(A557,'[1]1° RAIZ'!$A:$A,'[1]1° RAIZ'!$AE:$AE)</f>
        <v>Passo Fundo</v>
      </c>
      <c r="R557" s="2">
        <v>-1.2686921281868441E-4</v>
      </c>
      <c r="S557" s="2">
        <v>-4.7651122874267093E-3</v>
      </c>
      <c r="T557" s="2">
        <v>0</v>
      </c>
      <c r="U557" s="2">
        <v>0</v>
      </c>
      <c r="V557" s="2">
        <v>62690.878697523498</v>
      </c>
      <c r="W557" s="2">
        <v>4.1968408022436368</v>
      </c>
      <c r="X557" s="2">
        <v>-0.18068479230567011</v>
      </c>
      <c r="Y557" s="2">
        <v>0.14923283610252411</v>
      </c>
      <c r="Z557" s="2">
        <v>0.17470062554547219</v>
      </c>
      <c r="AA557" s="2">
        <v>-3.5525112195837837E-2</v>
      </c>
      <c r="AB557" s="1" t="str">
        <f t="shared" si="24"/>
        <v>Mercado insuficiente</v>
      </c>
      <c r="AC557" s="74" t="str">
        <f t="shared" si="26"/>
        <v>Validar</v>
      </c>
    </row>
    <row r="558" spans="1:29" x14ac:dyDescent="0.25">
      <c r="A558" s="1">
        <v>420310</v>
      </c>
      <c r="B558" s="1" t="s">
        <v>589</v>
      </c>
      <c r="C558" s="1" t="s">
        <v>33</v>
      </c>
      <c r="D558" s="1">
        <v>0</v>
      </c>
      <c r="E558" s="1">
        <f>COUNTIFS('Contratos assinados '!F:F,'Direcional Expansão'!B558,'Contratos assinados '!J:J, "Assinado por ambos")</f>
        <v>0</v>
      </c>
      <c r="F558" s="1">
        <f>COUNTIFS('Contratos assinados '!F:F,'Direcional Expansão'!B558,'Contratos assinados '!J:J,"Aquisição")</f>
        <v>0</v>
      </c>
      <c r="G558" s="1">
        <f>COUNTIFS('Contratos assinados '!F:F,'Direcional Expansão'!B558,'Contratos assinados '!J:J,"Ampliação")</f>
        <v>0</v>
      </c>
      <c r="H558" s="1">
        <f>COUNTIFS('Contratos assinados '!F:F,'Direcional Expansão'!B558,'Contratos assinados '!J:J,"Assinado por proprietário")</f>
        <v>0</v>
      </c>
      <c r="I558" s="1">
        <f t="shared" si="25"/>
        <v>0</v>
      </c>
      <c r="J558" s="3" t="str">
        <f>IF(D558=0, "-", COUNTIFS('Base Lojas'!B:B, A558, 'Base Lojas'!G:G, "&gt;500000")/D558)</f>
        <v>-</v>
      </c>
      <c r="K558" s="4" t="s">
        <v>35</v>
      </c>
      <c r="L558" s="2">
        <v>0</v>
      </c>
      <c r="M558" s="13">
        <v>1222333.41668161</v>
      </c>
      <c r="N558" s="2">
        <v>6304</v>
      </c>
      <c r="O558" s="5" t="str">
        <f>_xlfn.XLOOKUP(A558,Cidades!A:A,Cidades!D:D)</f>
        <v>Menor que 10k</v>
      </c>
      <c r="P558" s="5" t="str">
        <f>_xlfn.XLOOKUP(A558,'[1]1° RAIZ'!$A:$A,'[1]1° RAIZ'!$AH:$AH)</f>
        <v>Chapecó</v>
      </c>
      <c r="Q558" s="5" t="str">
        <f>_xlfn.XLOOKUP(A558,'[1]1° RAIZ'!$A:$A,'[1]1° RAIZ'!$AE:$AE)</f>
        <v>Chapecó</v>
      </c>
      <c r="R558" s="2">
        <v>1.0571769502543129E-5</v>
      </c>
      <c r="S558" s="2">
        <v>9.0274521291948684E-3</v>
      </c>
      <c r="T558" s="2">
        <v>4</v>
      </c>
      <c r="U558" s="2">
        <v>0</v>
      </c>
      <c r="V558" s="2">
        <v>55435.893344971701</v>
      </c>
      <c r="W558" s="2">
        <v>4.0435019529957703</v>
      </c>
      <c r="X558" s="2">
        <v>-0.117592842531558</v>
      </c>
      <c r="Y558" s="2">
        <v>0.31155267511808571</v>
      </c>
      <c r="Z558" s="2">
        <v>-0.26896681366816949</v>
      </c>
      <c r="AA558" s="2">
        <v>-3.5941960952275163E-2</v>
      </c>
      <c r="AB558" s="1" t="str">
        <f t="shared" si="24"/>
        <v>Mercado insuficiente</v>
      </c>
      <c r="AC558" s="74" t="str">
        <f t="shared" si="26"/>
        <v>Validar</v>
      </c>
    </row>
    <row r="559" spans="1:29" x14ac:dyDescent="0.25">
      <c r="A559" s="1">
        <v>430830</v>
      </c>
      <c r="B559" s="1" t="s">
        <v>590</v>
      </c>
      <c r="C559" s="1" t="s">
        <v>57</v>
      </c>
      <c r="D559" s="1">
        <v>1</v>
      </c>
      <c r="E559" s="1">
        <f>COUNTIFS('Contratos assinados '!F:F,'Direcional Expansão'!B559,'Contratos assinados '!J:J, "Assinado por ambos")</f>
        <v>0</v>
      </c>
      <c r="F559" s="1">
        <f>COUNTIFS('Contratos assinados '!F:F,'Direcional Expansão'!B559,'Contratos assinados '!J:J,"Aquisição")</f>
        <v>0</v>
      </c>
      <c r="G559" s="1">
        <f>COUNTIFS('Contratos assinados '!F:F,'Direcional Expansão'!B559,'Contratos assinados '!J:J,"Ampliação")</f>
        <v>0</v>
      </c>
      <c r="H559" s="1">
        <f>COUNTIFS('Contratos assinados '!F:F,'Direcional Expansão'!B559,'Contratos assinados '!J:J,"Assinado por proprietário")</f>
        <v>0</v>
      </c>
      <c r="I559" s="1">
        <f t="shared" si="25"/>
        <v>0</v>
      </c>
      <c r="J559" s="3">
        <f>IF(D559=0, "-", COUNTIFS('Base Lojas'!B:B, A559, 'Base Lojas'!G:G, "&gt;500000")/D559)</f>
        <v>1</v>
      </c>
      <c r="K559" s="4">
        <v>673082.64</v>
      </c>
      <c r="L559" s="2">
        <v>0.46524680546977742</v>
      </c>
      <c r="M559" s="13">
        <v>1446721.679948695</v>
      </c>
      <c r="N559" s="2">
        <v>9550</v>
      </c>
      <c r="O559" s="5" t="str">
        <f>_xlfn.XLOOKUP(A559,Cidades!A:A,Cidades!D:D)</f>
        <v>Menor que 10k</v>
      </c>
      <c r="P559" s="5" t="str">
        <f>_xlfn.XLOOKUP(A559,'[1]1° RAIZ'!$A:$A,'[1]1° RAIZ'!$AH:$AH)</f>
        <v>Soledade</v>
      </c>
      <c r="Q559" s="5" t="str">
        <f>_xlfn.XLOOKUP(A559,'[1]1° RAIZ'!$A:$A,'[1]1° RAIZ'!$AE:$AE)</f>
        <v>Passo Fundo</v>
      </c>
      <c r="R559" s="2">
        <v>-8.7936807918426177E-5</v>
      </c>
      <c r="S559" s="2">
        <v>-3.2639776274034921E-4</v>
      </c>
      <c r="T559" s="2">
        <v>2</v>
      </c>
      <c r="U559" s="2">
        <v>0</v>
      </c>
      <c r="V559" s="2">
        <v>26366.221485770599</v>
      </c>
      <c r="W559" s="2">
        <v>2.5821163164231948</v>
      </c>
      <c r="X559" s="2">
        <v>-0.24909060955266599</v>
      </c>
      <c r="Y559" s="2">
        <v>-0.35147475679045409</v>
      </c>
      <c r="Z559" s="2">
        <v>1.0472674154675941</v>
      </c>
      <c r="AA559" s="2">
        <v>-3.7113948726897411E-2</v>
      </c>
      <c r="AB559" s="1" t="str">
        <f t="shared" si="24"/>
        <v>Mercado insuficiente</v>
      </c>
      <c r="AC559" s="74" t="str">
        <f t="shared" si="26"/>
        <v>Validar</v>
      </c>
    </row>
    <row r="560" spans="1:29" x14ac:dyDescent="0.25">
      <c r="A560" s="1">
        <v>411860</v>
      </c>
      <c r="B560" s="1" t="s">
        <v>591</v>
      </c>
      <c r="C560" s="1" t="s">
        <v>31</v>
      </c>
      <c r="D560" s="1">
        <v>0</v>
      </c>
      <c r="E560" s="1">
        <f>COUNTIFS('Contratos assinados '!F:F,'Direcional Expansão'!B560,'Contratos assinados '!J:J, "Assinado por ambos")</f>
        <v>0</v>
      </c>
      <c r="F560" s="1">
        <f>COUNTIFS('Contratos assinados '!F:F,'Direcional Expansão'!B560,'Contratos assinados '!J:J,"Aquisição")</f>
        <v>0</v>
      </c>
      <c r="G560" s="1">
        <f>COUNTIFS('Contratos assinados '!F:F,'Direcional Expansão'!B560,'Contratos assinados '!J:J,"Ampliação")</f>
        <v>0</v>
      </c>
      <c r="H560" s="1">
        <f>COUNTIFS('Contratos assinados '!F:F,'Direcional Expansão'!B560,'Contratos assinados '!J:J,"Assinado por proprietário")</f>
        <v>0</v>
      </c>
      <c r="I560" s="1">
        <f t="shared" si="25"/>
        <v>0</v>
      </c>
      <c r="J560" s="3" t="str">
        <f>IF(D560=0, "-", COUNTIFS('Base Lojas'!B:B, A560, 'Base Lojas'!G:G, "&gt;500000")/D560)</f>
        <v>-</v>
      </c>
      <c r="K560" s="4" t="s">
        <v>35</v>
      </c>
      <c r="L560" s="2">
        <v>0</v>
      </c>
      <c r="M560" s="13">
        <v>696925.24446699931</v>
      </c>
      <c r="N560" s="2">
        <v>5666</v>
      </c>
      <c r="O560" s="5" t="str">
        <f>_xlfn.XLOOKUP(A560,Cidades!A:A,Cidades!D:D)</f>
        <v>Menor que 10k</v>
      </c>
      <c r="P560" s="5" t="str">
        <f>_xlfn.XLOOKUP(A560,'[1]1° RAIZ'!$A:$A,'[1]1° RAIZ'!$AH:$AH)</f>
        <v>União da Vitória</v>
      </c>
      <c r="Q560" s="5" t="str">
        <f>_xlfn.XLOOKUP(A560,'[1]1° RAIZ'!$A:$A,'[1]1° RAIZ'!$AE:$AE)</f>
        <v>Curitiba</v>
      </c>
      <c r="R560" s="2">
        <v>3.2779968782288277E-5</v>
      </c>
      <c r="S560" s="2">
        <v>1.0495130083838729E-2</v>
      </c>
      <c r="T560" s="2">
        <v>2</v>
      </c>
      <c r="U560" s="2">
        <v>0</v>
      </c>
      <c r="V560" s="2">
        <v>85722.3895587476</v>
      </c>
      <c r="W560" s="2">
        <v>3.2828392645367921</v>
      </c>
      <c r="X560" s="2">
        <v>-0.2276778501935541</v>
      </c>
      <c r="Y560" s="2">
        <v>0.28329155738020328</v>
      </c>
      <c r="Z560" s="2">
        <v>0.16137010373248711</v>
      </c>
      <c r="AA560" s="2">
        <v>-3.7764059319120767E-2</v>
      </c>
      <c r="AB560" s="1" t="str">
        <f t="shared" si="24"/>
        <v>Mercado insuficiente</v>
      </c>
      <c r="AC560" s="74" t="str">
        <f t="shared" si="26"/>
        <v>Validar</v>
      </c>
    </row>
    <row r="561" spans="1:29" x14ac:dyDescent="0.25">
      <c r="A561" s="1">
        <v>420055</v>
      </c>
      <c r="B561" s="1" t="s">
        <v>592</v>
      </c>
      <c r="C561" s="1" t="s">
        <v>33</v>
      </c>
      <c r="D561" s="1">
        <v>0</v>
      </c>
      <c r="E561" s="1">
        <f>COUNTIFS('Contratos assinados '!F:F,'Direcional Expansão'!B561,'Contratos assinados '!J:J, "Assinado por ambos")</f>
        <v>0</v>
      </c>
      <c r="F561" s="1">
        <f>COUNTIFS('Contratos assinados '!F:F,'Direcional Expansão'!B561,'Contratos assinados '!J:J,"Aquisição")</f>
        <v>0</v>
      </c>
      <c r="G561" s="1">
        <f>COUNTIFS('Contratos assinados '!F:F,'Direcional Expansão'!B561,'Contratos assinados '!J:J,"Ampliação")</f>
        <v>0</v>
      </c>
      <c r="H561" s="1">
        <f>COUNTIFS('Contratos assinados '!F:F,'Direcional Expansão'!B561,'Contratos assinados '!J:J,"Assinado por proprietário")</f>
        <v>0</v>
      </c>
      <c r="I561" s="1">
        <f t="shared" si="25"/>
        <v>0</v>
      </c>
      <c r="J561" s="3" t="str">
        <f>IF(D561=0, "-", COUNTIFS('Base Lojas'!B:B, A561, 'Base Lojas'!G:G, "&gt;500000")/D561)</f>
        <v>-</v>
      </c>
      <c r="K561" s="4" t="s">
        <v>35</v>
      </c>
      <c r="L561" s="2">
        <v>0</v>
      </c>
      <c r="M561" s="13">
        <v>470693.00809676631</v>
      </c>
      <c r="N561" s="2">
        <v>2839</v>
      </c>
      <c r="O561" s="5" t="str">
        <f>_xlfn.XLOOKUP(A561,Cidades!A:A,Cidades!D:D)</f>
        <v>Menor que 10k</v>
      </c>
      <c r="P561" s="5" t="str">
        <f>_xlfn.XLOOKUP(A561,'[1]1° RAIZ'!$A:$A,'[1]1° RAIZ'!$AH:$AH)</f>
        <v>Chapecó</v>
      </c>
      <c r="Q561" s="5" t="str">
        <f>_xlfn.XLOOKUP(A561,'[1]1° RAIZ'!$A:$A,'[1]1° RAIZ'!$AE:$AE)</f>
        <v>Chapecó</v>
      </c>
      <c r="R561" s="2">
        <v>1.2230558928145731E-4</v>
      </c>
      <c r="S561" s="2">
        <v>1.891079324492773E-2</v>
      </c>
      <c r="T561" s="2">
        <v>2</v>
      </c>
      <c r="U561" s="2">
        <v>0</v>
      </c>
      <c r="V561" s="2">
        <v>61240.062644703801</v>
      </c>
      <c r="W561" s="2">
        <v>3.8768506827107441</v>
      </c>
      <c r="X561" s="2">
        <v>-0.15794827886080981</v>
      </c>
      <c r="Y561" s="2">
        <v>0.55180726027761617</v>
      </c>
      <c r="Z561" s="2">
        <v>-0.43752416645361503</v>
      </c>
      <c r="AA561" s="2">
        <v>-3.7789568052472043E-2</v>
      </c>
      <c r="AB561" s="1" t="str">
        <f t="shared" si="24"/>
        <v>Mercado insuficiente</v>
      </c>
      <c r="AC561" s="74" t="str">
        <f t="shared" si="26"/>
        <v>Validar</v>
      </c>
    </row>
    <row r="562" spans="1:29" x14ac:dyDescent="0.25">
      <c r="A562" s="1">
        <v>412640</v>
      </c>
      <c r="B562" s="1" t="s">
        <v>593</v>
      </c>
      <c r="C562" s="1" t="s">
        <v>31</v>
      </c>
      <c r="D562" s="1">
        <v>0</v>
      </c>
      <c r="E562" s="1">
        <f>COUNTIFS('Contratos assinados '!F:F,'Direcional Expansão'!B562,'Contratos assinados '!J:J, "Assinado por ambos")</f>
        <v>0</v>
      </c>
      <c r="F562" s="1">
        <f>COUNTIFS('Contratos assinados '!F:F,'Direcional Expansão'!B562,'Contratos assinados '!J:J,"Aquisição")</f>
        <v>0</v>
      </c>
      <c r="G562" s="1">
        <f>COUNTIFS('Contratos assinados '!F:F,'Direcional Expansão'!B562,'Contratos assinados '!J:J,"Ampliação")</f>
        <v>0</v>
      </c>
      <c r="H562" s="1">
        <f>COUNTIFS('Contratos assinados '!F:F,'Direcional Expansão'!B562,'Contratos assinados '!J:J,"Assinado por proprietário")</f>
        <v>0</v>
      </c>
      <c r="I562" s="1">
        <f t="shared" si="25"/>
        <v>0</v>
      </c>
      <c r="J562" s="3" t="str">
        <f>IF(D562=0, "-", COUNTIFS('Base Lojas'!B:B, A562, 'Base Lojas'!G:G, "&gt;500000")/D562)</f>
        <v>-</v>
      </c>
      <c r="K562" s="4" t="s">
        <v>35</v>
      </c>
      <c r="L562" s="2">
        <v>0</v>
      </c>
      <c r="M562" s="13">
        <v>768500.687550631</v>
      </c>
      <c r="N562" s="2">
        <v>5616</v>
      </c>
      <c r="O562" s="5" t="str">
        <f>_xlfn.XLOOKUP(A562,Cidades!A:A,Cidades!D:D)</f>
        <v>Menor que 10k</v>
      </c>
      <c r="P562" s="5" t="str">
        <f>_xlfn.XLOOKUP(A562,'[1]1° RAIZ'!$A:$A,'[1]1° RAIZ'!$AH:$AH)</f>
        <v>Cornélio Procópio – Bandeirantes</v>
      </c>
      <c r="Q562" s="5" t="str">
        <f>_xlfn.XLOOKUP(A562,'[1]1° RAIZ'!$A:$A,'[1]1° RAIZ'!$AE:$AE)</f>
        <v>Londrina</v>
      </c>
      <c r="R562" s="2">
        <v>-2.7013446463340921E-5</v>
      </c>
      <c r="S562" s="2">
        <v>3.7623815386180759E-3</v>
      </c>
      <c r="T562" s="2">
        <v>4</v>
      </c>
      <c r="U562" s="2">
        <v>0</v>
      </c>
      <c r="V562" s="2">
        <v>83169.271547276905</v>
      </c>
      <c r="W562" s="2">
        <v>3.3592100968126939</v>
      </c>
      <c r="X562" s="2">
        <v>-0.21160942531859439</v>
      </c>
      <c r="Y562" s="2">
        <v>0.14129991365175101</v>
      </c>
      <c r="Z562" s="2">
        <v>0.27019393240202472</v>
      </c>
      <c r="AA562" s="2">
        <v>-3.8935297696655838E-2</v>
      </c>
      <c r="AB562" s="1" t="str">
        <f t="shared" si="24"/>
        <v>Mercado insuficiente</v>
      </c>
      <c r="AC562" s="74" t="str">
        <f t="shared" si="26"/>
        <v>Validar</v>
      </c>
    </row>
    <row r="563" spans="1:29" x14ac:dyDescent="0.25">
      <c r="A563" s="1">
        <v>412350</v>
      </c>
      <c r="B563" s="1" t="s">
        <v>523</v>
      </c>
      <c r="C563" s="1" t="s">
        <v>31</v>
      </c>
      <c r="D563" s="1">
        <v>0</v>
      </c>
      <c r="E563" s="1">
        <f>COUNTIFS('Contratos assinados '!F:F,'Direcional Expansão'!B563,'Contratos assinados '!J:J, "Assinado por ambos")</f>
        <v>0</v>
      </c>
      <c r="F563" s="1">
        <f>COUNTIFS('Contratos assinados '!F:F,'Direcional Expansão'!B563,'Contratos assinados '!J:J,"Aquisição")</f>
        <v>0</v>
      </c>
      <c r="G563" s="1">
        <f>COUNTIFS('Contratos assinados '!F:F,'Direcional Expansão'!B563,'Contratos assinados '!J:J,"Ampliação")</f>
        <v>0</v>
      </c>
      <c r="H563" s="1">
        <f>COUNTIFS('Contratos assinados '!F:F,'Direcional Expansão'!B563,'Contratos assinados '!J:J,"Assinado por proprietário")</f>
        <v>0</v>
      </c>
      <c r="I563" s="1">
        <f t="shared" si="25"/>
        <v>0</v>
      </c>
      <c r="J563" s="3" t="str">
        <f>IF(D563=0, "-", COUNTIFS('Base Lojas'!B:B, A563, 'Base Lojas'!G:G, "&gt;500000")/D563)</f>
        <v>-</v>
      </c>
      <c r="K563" s="4" t="s">
        <v>35</v>
      </c>
      <c r="L563" s="2">
        <v>0</v>
      </c>
      <c r="M563" s="13">
        <v>335077.06113240821</v>
      </c>
      <c r="N563" s="2">
        <v>2425</v>
      </c>
      <c r="O563" s="5" t="str">
        <f>_xlfn.XLOOKUP(A563,Cidades!A:A,Cidades!D:D)</f>
        <v>Entre 20k e 30k</v>
      </c>
      <c r="P563" s="5" t="str">
        <f>_xlfn.XLOOKUP(A563,'[1]1° RAIZ'!$A:$A,'[1]1° RAIZ'!$AH:$AH)</f>
        <v>Toledo</v>
      </c>
      <c r="Q563" s="5" t="str">
        <f>_xlfn.XLOOKUP(A563,'[1]1° RAIZ'!$A:$A,'[1]1° RAIZ'!$AE:$AE)</f>
        <v>Cascavel</v>
      </c>
      <c r="R563" s="2">
        <v>6.5258820975970804E-5</v>
      </c>
      <c r="S563" s="2">
        <v>9.2478007028189424E-3</v>
      </c>
      <c r="T563" s="2">
        <v>9</v>
      </c>
      <c r="U563" s="2">
        <v>0</v>
      </c>
      <c r="V563" s="2">
        <v>62211.030339448997</v>
      </c>
      <c r="W563" s="2">
        <v>3.7645752707749671</v>
      </c>
      <c r="X563" s="2">
        <v>-0.13002292617059791</v>
      </c>
      <c r="Y563" s="2">
        <v>0.31623171698694141</v>
      </c>
      <c r="Z563" s="2">
        <v>-0.25635392818595271</v>
      </c>
      <c r="AA563" s="2">
        <v>-3.9122253714672379E-2</v>
      </c>
      <c r="AB563" s="1" t="str">
        <f t="shared" si="24"/>
        <v>Mercado insuficiente</v>
      </c>
      <c r="AC563" s="74" t="str">
        <f t="shared" si="26"/>
        <v>Validar</v>
      </c>
    </row>
    <row r="564" spans="1:29" x14ac:dyDescent="0.25">
      <c r="A564" s="1">
        <v>432370</v>
      </c>
      <c r="B564" s="1" t="s">
        <v>594</v>
      </c>
      <c r="C564" s="1" t="s">
        <v>57</v>
      </c>
      <c r="D564" s="1">
        <v>0</v>
      </c>
      <c r="E564" s="1">
        <f>COUNTIFS('Contratos assinados '!F:F,'Direcional Expansão'!B564,'Contratos assinados '!J:J, "Assinado por ambos")</f>
        <v>0</v>
      </c>
      <c r="F564" s="1">
        <f>COUNTIFS('Contratos assinados '!F:F,'Direcional Expansão'!B564,'Contratos assinados '!J:J,"Aquisição")</f>
        <v>0</v>
      </c>
      <c r="G564" s="1">
        <f>COUNTIFS('Contratos assinados '!F:F,'Direcional Expansão'!B564,'Contratos assinados '!J:J,"Ampliação")</f>
        <v>0</v>
      </c>
      <c r="H564" s="1">
        <f>COUNTIFS('Contratos assinados '!F:F,'Direcional Expansão'!B564,'Contratos assinados '!J:J,"Assinado por proprietário")</f>
        <v>0</v>
      </c>
      <c r="I564" s="1">
        <f t="shared" si="25"/>
        <v>0</v>
      </c>
      <c r="J564" s="3" t="str">
        <f>IF(D564=0, "-", COUNTIFS('Base Lojas'!B:B, A564, 'Base Lojas'!G:G, "&gt;500000")/D564)</f>
        <v>-</v>
      </c>
      <c r="K564" s="4" t="s">
        <v>35</v>
      </c>
      <c r="L564" s="2">
        <v>0</v>
      </c>
      <c r="M564" s="13">
        <v>573361.69585206592</v>
      </c>
      <c r="N564" s="2">
        <v>2783</v>
      </c>
      <c r="O564" s="5" t="str">
        <f>_xlfn.XLOOKUP(A564,Cidades!A:A,Cidades!D:D)</f>
        <v>Menor que 10k</v>
      </c>
      <c r="P564" s="5" t="str">
        <f>_xlfn.XLOOKUP(A564,'[1]1° RAIZ'!$A:$A,'[1]1° RAIZ'!$AH:$AH)</f>
        <v>Três Passos</v>
      </c>
      <c r="Q564" s="5" t="str">
        <f>_xlfn.XLOOKUP(A564,'[1]1° RAIZ'!$A:$A,'[1]1° RAIZ'!$AE:$AE)</f>
        <v>Ijuí</v>
      </c>
      <c r="R564" s="2">
        <v>6.6646716820062404E-6</v>
      </c>
      <c r="S564" s="2">
        <v>6.094299041938811E-3</v>
      </c>
      <c r="T564" s="2">
        <v>1</v>
      </c>
      <c r="U564" s="2">
        <v>0</v>
      </c>
      <c r="V564" s="2">
        <v>40973.541980973998</v>
      </c>
      <c r="W564" s="2">
        <v>4.5383945686813769</v>
      </c>
      <c r="X564" s="2">
        <v>-0.1054129740064756</v>
      </c>
      <c r="Y564" s="2">
        <v>0.39674282838247971</v>
      </c>
      <c r="Z564" s="2">
        <v>-0.47006108440974192</v>
      </c>
      <c r="AA564" s="2">
        <v>-4.1450222031255431E-2</v>
      </c>
      <c r="AB564" s="1" t="str">
        <f t="shared" si="24"/>
        <v>Mercado insuficiente</v>
      </c>
      <c r="AC564" s="74" t="str">
        <f t="shared" si="26"/>
        <v>Validar</v>
      </c>
    </row>
    <row r="565" spans="1:29" x14ac:dyDescent="0.25">
      <c r="A565" s="1">
        <v>420455</v>
      </c>
      <c r="B565" s="1" t="s">
        <v>595</v>
      </c>
      <c r="C565" s="1" t="s">
        <v>33</v>
      </c>
      <c r="D565" s="1">
        <v>1</v>
      </c>
      <c r="E565" s="1">
        <f>COUNTIFS('Contratos assinados '!F:F,'Direcional Expansão'!B565,'Contratos assinados '!J:J, "Assinado por ambos")</f>
        <v>0</v>
      </c>
      <c r="F565" s="1">
        <f>COUNTIFS('Contratos assinados '!F:F,'Direcional Expansão'!B565,'Contratos assinados '!J:J,"Aquisição")</f>
        <v>0</v>
      </c>
      <c r="G565" s="1">
        <f>COUNTIFS('Contratos assinados '!F:F,'Direcional Expansão'!B565,'Contratos assinados '!J:J,"Ampliação")</f>
        <v>0</v>
      </c>
      <c r="H565" s="1">
        <f>COUNTIFS('Contratos assinados '!F:F,'Direcional Expansão'!B565,'Contratos assinados '!J:J,"Assinado por proprietário")</f>
        <v>0</v>
      </c>
      <c r="I565" s="1">
        <f t="shared" si="25"/>
        <v>0</v>
      </c>
      <c r="J565" s="3">
        <f>IF(D565=0, "-", COUNTIFS('Base Lojas'!B:B, A565, 'Base Lojas'!G:G, "&gt;500000")/D565)</f>
        <v>0</v>
      </c>
      <c r="K565" s="4">
        <v>438613.04</v>
      </c>
      <c r="L565" s="2">
        <v>0.1996024459199186</v>
      </c>
      <c r="M565" s="13">
        <v>2197433.192657236</v>
      </c>
      <c r="N565" s="2">
        <v>15727</v>
      </c>
      <c r="O565" s="5" t="str">
        <f>_xlfn.XLOOKUP(A565,Cidades!A:A,Cidades!D:D)</f>
        <v>Entre 10k e 20k</v>
      </c>
      <c r="P565" s="5" t="str">
        <f>_xlfn.XLOOKUP(A565,'[1]1° RAIZ'!$A:$A,'[1]1° RAIZ'!$AH:$AH)</f>
        <v>Lages</v>
      </c>
      <c r="Q565" s="5" t="str">
        <f>_xlfn.XLOOKUP(A565,'[1]1° RAIZ'!$A:$A,'[1]1° RAIZ'!$AE:$AE)</f>
        <v>Lages</v>
      </c>
      <c r="R565" s="2">
        <v>4.7154898129517788E-5</v>
      </c>
      <c r="S565" s="2">
        <v>1.0196291061687729E-2</v>
      </c>
      <c r="T565" s="2">
        <v>5</v>
      </c>
      <c r="U565" s="2">
        <v>0</v>
      </c>
      <c r="V565" s="2">
        <v>41021.360911656499</v>
      </c>
      <c r="W565" s="2">
        <v>3.1827199175734648</v>
      </c>
      <c r="X565" s="2">
        <v>-0.13995069110238789</v>
      </c>
      <c r="Y565" s="2">
        <v>3.875272704231799E-2</v>
      </c>
      <c r="Z565" s="2">
        <v>9.8368243936862609E-2</v>
      </c>
      <c r="AA565" s="2">
        <v>-4.2794071347764147E-2</v>
      </c>
      <c r="AB565" s="1" t="str">
        <f t="shared" si="24"/>
        <v>Limite de expansão</v>
      </c>
      <c r="AC565" s="74" t="str">
        <f t="shared" si="26"/>
        <v>Validar</v>
      </c>
    </row>
    <row r="566" spans="1:29" x14ac:dyDescent="0.25">
      <c r="A566" s="1">
        <v>431262</v>
      </c>
      <c r="B566" s="1" t="s">
        <v>596</v>
      </c>
      <c r="C566" s="1" t="s">
        <v>57</v>
      </c>
      <c r="D566" s="1">
        <v>0</v>
      </c>
      <c r="E566" s="1">
        <f>COUNTIFS('Contratos assinados '!F:F,'Direcional Expansão'!B566,'Contratos assinados '!J:J, "Assinado por ambos")</f>
        <v>0</v>
      </c>
      <c r="F566" s="1">
        <f>COUNTIFS('Contratos assinados '!F:F,'Direcional Expansão'!B566,'Contratos assinados '!J:J,"Aquisição")</f>
        <v>0</v>
      </c>
      <c r="G566" s="1">
        <f>COUNTIFS('Contratos assinados '!F:F,'Direcional Expansão'!B566,'Contratos assinados '!J:J,"Ampliação")</f>
        <v>0</v>
      </c>
      <c r="H566" s="1">
        <f>COUNTIFS('Contratos assinados '!F:F,'Direcional Expansão'!B566,'Contratos assinados '!J:J,"Assinado por proprietário")</f>
        <v>0</v>
      </c>
      <c r="I566" s="1">
        <f t="shared" si="25"/>
        <v>0</v>
      </c>
      <c r="J566" s="3" t="str">
        <f>IF(D566=0, "-", COUNTIFS('Base Lojas'!B:B, A566, 'Base Lojas'!G:G, "&gt;500000")/D566)</f>
        <v>-</v>
      </c>
      <c r="K566" s="4" t="s">
        <v>35</v>
      </c>
      <c r="L566" s="2">
        <v>0</v>
      </c>
      <c r="M566" s="13">
        <v>243933.44205178379</v>
      </c>
      <c r="N566" s="2">
        <v>1721</v>
      </c>
      <c r="O566" s="5" t="str">
        <f>_xlfn.XLOOKUP(A566,Cidades!A:A,Cidades!D:D)</f>
        <v>Menor que 10k</v>
      </c>
      <c r="P566" s="5" t="str">
        <f>_xlfn.XLOOKUP(A566,'[1]1° RAIZ'!$A:$A,'[1]1° RAIZ'!$AH:$AH)</f>
        <v>Marau</v>
      </c>
      <c r="Q566" s="5" t="str">
        <f>_xlfn.XLOOKUP(A566,'[1]1° RAIZ'!$A:$A,'[1]1° RAIZ'!$AE:$AE)</f>
        <v>Passo Fundo</v>
      </c>
      <c r="R566" s="2">
        <v>-3.9979418309354919E-5</v>
      </c>
      <c r="S566" s="2">
        <v>1.777186686495513E-3</v>
      </c>
      <c r="T566" s="2">
        <v>0</v>
      </c>
      <c r="U566" s="2">
        <v>0</v>
      </c>
      <c r="V566" s="2">
        <v>59006.281425868801</v>
      </c>
      <c r="W566" s="2">
        <v>4.1424574841059814</v>
      </c>
      <c r="X566" s="2">
        <v>-0.17367710731941149</v>
      </c>
      <c r="Y566" s="2">
        <v>0.27290746055293591</v>
      </c>
      <c r="Z566" s="2">
        <v>-7.6287260551179403E-2</v>
      </c>
      <c r="AA566" s="2">
        <v>-4.3392706840458289E-2</v>
      </c>
      <c r="AB566" s="1" t="str">
        <f t="shared" si="24"/>
        <v>Mercado insuficiente</v>
      </c>
      <c r="AC566" s="74" t="str">
        <f t="shared" si="26"/>
        <v>Validar</v>
      </c>
    </row>
    <row r="567" spans="1:29" x14ac:dyDescent="0.25">
      <c r="A567" s="1">
        <v>431650</v>
      </c>
      <c r="B567" s="1" t="s">
        <v>597</v>
      </c>
      <c r="C567" s="1" t="s">
        <v>57</v>
      </c>
      <c r="D567" s="1">
        <v>0</v>
      </c>
      <c r="E567" s="1">
        <f>COUNTIFS('Contratos assinados '!F:F,'Direcional Expansão'!B567,'Contratos assinados '!J:J, "Assinado por ambos")</f>
        <v>0</v>
      </c>
      <c r="F567" s="1">
        <f>COUNTIFS('Contratos assinados '!F:F,'Direcional Expansão'!B567,'Contratos assinados '!J:J,"Aquisição")</f>
        <v>0</v>
      </c>
      <c r="G567" s="1">
        <f>COUNTIFS('Contratos assinados '!F:F,'Direcional Expansão'!B567,'Contratos assinados '!J:J,"Ampliação")</f>
        <v>0</v>
      </c>
      <c r="H567" s="1">
        <f>COUNTIFS('Contratos assinados '!F:F,'Direcional Expansão'!B567,'Contratos assinados '!J:J,"Assinado por proprietário")</f>
        <v>0</v>
      </c>
      <c r="I567" s="1">
        <f t="shared" si="25"/>
        <v>0</v>
      </c>
      <c r="J567" s="3" t="str">
        <f>IF(D567=0, "-", COUNTIFS('Base Lojas'!B:B, A567, 'Base Lojas'!G:G, "&gt;500000")/D567)</f>
        <v>-</v>
      </c>
      <c r="K567" s="4" t="s">
        <v>35</v>
      </c>
      <c r="L567" s="2">
        <v>0</v>
      </c>
      <c r="M567" s="13">
        <v>1361497.738935373</v>
      </c>
      <c r="N567" s="2">
        <v>6879</v>
      </c>
      <c r="O567" s="5" t="str">
        <f>_xlfn.XLOOKUP(A567,Cidades!A:A,Cidades!D:D)</f>
        <v>Menor que 10k</v>
      </c>
      <c r="P567" s="5" t="str">
        <f>_xlfn.XLOOKUP(A567,'[1]1° RAIZ'!$A:$A,'[1]1° RAIZ'!$AH:$AH)</f>
        <v>Montenegro</v>
      </c>
      <c r="Q567" s="5" t="str">
        <f>_xlfn.XLOOKUP(A567,'[1]1° RAIZ'!$A:$A,'[1]1° RAIZ'!$AE:$AE)</f>
        <v>Porto Alegre</v>
      </c>
      <c r="R567" s="2">
        <v>1.491521282195096E-5</v>
      </c>
      <c r="S567" s="2">
        <v>6.5058264196282689E-3</v>
      </c>
      <c r="T567" s="2">
        <v>4</v>
      </c>
      <c r="U567" s="2">
        <v>0</v>
      </c>
      <c r="V567" s="2">
        <v>52307.958635499301</v>
      </c>
      <c r="W567" s="2">
        <v>4.0658228568638073</v>
      </c>
      <c r="X567" s="2">
        <v>-0.11234256407484761</v>
      </c>
      <c r="Y567" s="2">
        <v>0.27364229261989348</v>
      </c>
      <c r="Z567" s="2">
        <v>-0.30629523426664829</v>
      </c>
      <c r="AA567" s="2">
        <v>-4.3424306255948723E-2</v>
      </c>
      <c r="AB567" s="1" t="str">
        <f t="shared" si="24"/>
        <v>Mercado insuficiente</v>
      </c>
      <c r="AC567" s="74" t="str">
        <f t="shared" si="26"/>
        <v>Validar</v>
      </c>
    </row>
    <row r="568" spans="1:29" x14ac:dyDescent="0.25">
      <c r="A568" s="1">
        <v>430070</v>
      </c>
      <c r="B568" s="1" t="s">
        <v>598</v>
      </c>
      <c r="C568" s="1" t="s">
        <v>57</v>
      </c>
      <c r="D568" s="1">
        <v>0</v>
      </c>
      <c r="E568" s="1">
        <f>COUNTIFS('Contratos assinados '!F:F,'Direcional Expansão'!B568,'Contratos assinados '!J:J, "Assinado por ambos")</f>
        <v>0</v>
      </c>
      <c r="F568" s="1">
        <f>COUNTIFS('Contratos assinados '!F:F,'Direcional Expansão'!B568,'Contratos assinados '!J:J,"Aquisição")</f>
        <v>0</v>
      </c>
      <c r="G568" s="1">
        <f>COUNTIFS('Contratos assinados '!F:F,'Direcional Expansão'!B568,'Contratos assinados '!J:J,"Ampliação")</f>
        <v>0</v>
      </c>
      <c r="H568" s="1">
        <f>COUNTIFS('Contratos assinados '!F:F,'Direcional Expansão'!B568,'Contratos assinados '!J:J,"Assinado por proprietário")</f>
        <v>0</v>
      </c>
      <c r="I568" s="1">
        <f t="shared" si="25"/>
        <v>0</v>
      </c>
      <c r="J568" s="3" t="str">
        <f>IF(D568=0, "-", COUNTIFS('Base Lojas'!B:B, A568, 'Base Lojas'!G:G, "&gt;500000")/D568)</f>
        <v>-</v>
      </c>
      <c r="K568" s="4" t="s">
        <v>35</v>
      </c>
      <c r="L568" s="2">
        <v>0</v>
      </c>
      <c r="M568" s="13">
        <v>1074117.1076111291</v>
      </c>
      <c r="N568" s="2">
        <v>5957</v>
      </c>
      <c r="O568" s="5" t="str">
        <f>_xlfn.XLOOKUP(A568,Cidades!A:A,Cidades!D:D)</f>
        <v>Menor que 10k</v>
      </c>
      <c r="P568" s="5" t="str">
        <f>_xlfn.XLOOKUP(A568,'[1]1° RAIZ'!$A:$A,'[1]1° RAIZ'!$AH:$AH)</f>
        <v>Encantado</v>
      </c>
      <c r="Q568" s="5" t="str">
        <f>_xlfn.XLOOKUP(A568,'[1]1° RAIZ'!$A:$A,'[1]1° RAIZ'!$AE:$AE)</f>
        <v>Santa Cruz do Sul - Lajeado</v>
      </c>
      <c r="R568" s="2">
        <v>-1.482416922839125E-5</v>
      </c>
      <c r="S568" s="2">
        <v>5.0234788389829088E-3</v>
      </c>
      <c r="T568" s="2">
        <v>2</v>
      </c>
      <c r="U568" s="2">
        <v>0</v>
      </c>
      <c r="V568" s="2">
        <v>59648.602405999998</v>
      </c>
      <c r="W568" s="2">
        <v>3.964656057771081</v>
      </c>
      <c r="X568" s="2">
        <v>-0.15018258980263829</v>
      </c>
      <c r="Y568" s="2">
        <v>0.24501409026203461</v>
      </c>
      <c r="Z568" s="2">
        <v>-0.13051950976180821</v>
      </c>
      <c r="AA568" s="2">
        <v>-4.3593158934003638E-2</v>
      </c>
      <c r="AB568" s="1" t="str">
        <f t="shared" si="24"/>
        <v>Mercado insuficiente</v>
      </c>
      <c r="AC568" s="74" t="str">
        <f t="shared" si="26"/>
        <v>Validar</v>
      </c>
    </row>
    <row r="569" spans="1:29" x14ac:dyDescent="0.25">
      <c r="A569" s="1">
        <v>420765</v>
      </c>
      <c r="B569" s="1" t="s">
        <v>599</v>
      </c>
      <c r="C569" s="1" t="s">
        <v>33</v>
      </c>
      <c r="D569" s="1">
        <v>0</v>
      </c>
      <c r="E569" s="1">
        <f>COUNTIFS('Contratos assinados '!F:F,'Direcional Expansão'!B569,'Contratos assinados '!J:J, "Assinado por ambos")</f>
        <v>0</v>
      </c>
      <c r="F569" s="1">
        <f>COUNTIFS('Contratos assinados '!F:F,'Direcional Expansão'!B569,'Contratos assinados '!J:J,"Aquisição")</f>
        <v>0</v>
      </c>
      <c r="G569" s="1">
        <f>COUNTIFS('Contratos assinados '!F:F,'Direcional Expansão'!B569,'Contratos assinados '!J:J,"Ampliação")</f>
        <v>0</v>
      </c>
      <c r="H569" s="1">
        <f>COUNTIFS('Contratos assinados '!F:F,'Direcional Expansão'!B569,'Contratos assinados '!J:J,"Assinado por proprietário")</f>
        <v>0</v>
      </c>
      <c r="I569" s="1">
        <f t="shared" si="25"/>
        <v>0</v>
      </c>
      <c r="J569" s="3" t="str">
        <f>IF(D569=0, "-", COUNTIFS('Base Lojas'!B:B, A569, 'Base Lojas'!G:G, "&gt;500000")/D569)</f>
        <v>-</v>
      </c>
      <c r="K569" s="4" t="s">
        <v>35</v>
      </c>
      <c r="L569" s="2">
        <v>0</v>
      </c>
      <c r="M569" s="13">
        <v>1721144.9069472731</v>
      </c>
      <c r="N569" s="2">
        <v>9333</v>
      </c>
      <c r="O569" s="5" t="str">
        <f>_xlfn.XLOOKUP(A569,Cidades!A:A,Cidades!D:D)</f>
        <v>Menor que 10k</v>
      </c>
      <c r="P569" s="5" t="str">
        <f>_xlfn.XLOOKUP(A569,'[1]1° RAIZ'!$A:$A,'[1]1° RAIZ'!$AH:$AH)</f>
        <v>São Miguel do Oeste</v>
      </c>
      <c r="Q569" s="5" t="str">
        <f>_xlfn.XLOOKUP(A569,'[1]1° RAIZ'!$A:$A,'[1]1° RAIZ'!$AE:$AE)</f>
        <v>Chapecó</v>
      </c>
      <c r="R569" s="2">
        <v>8.01490087600043E-5</v>
      </c>
      <c r="S569" s="2">
        <v>1.2886899893955309E-2</v>
      </c>
      <c r="T569" s="2">
        <v>8</v>
      </c>
      <c r="U569" s="2">
        <v>0</v>
      </c>
      <c r="V569" s="2">
        <v>44021.357355021501</v>
      </c>
      <c r="W569" s="2">
        <v>4.0772403176265941</v>
      </c>
      <c r="X569" s="2">
        <v>-5.8221018926600407E-2</v>
      </c>
      <c r="Y569" s="2">
        <v>0.33902080958629888</v>
      </c>
      <c r="Z569" s="2">
        <v>-0.59275788905862081</v>
      </c>
      <c r="AA569" s="2">
        <v>-4.3668078777988263E-2</v>
      </c>
      <c r="AB569" s="1" t="str">
        <f t="shared" si="24"/>
        <v>Mercado insuficiente</v>
      </c>
      <c r="AC569" s="74" t="str">
        <f t="shared" si="26"/>
        <v>Validar</v>
      </c>
    </row>
    <row r="570" spans="1:29" x14ac:dyDescent="0.25">
      <c r="A570" s="1">
        <v>420945</v>
      </c>
      <c r="B570" s="1" t="s">
        <v>600</v>
      </c>
      <c r="C570" s="1" t="s">
        <v>33</v>
      </c>
      <c r="D570" s="1">
        <v>0</v>
      </c>
      <c r="E570" s="1">
        <f>COUNTIFS('Contratos assinados '!F:F,'Direcional Expansão'!B570,'Contratos assinados '!J:J, "Assinado por ambos")</f>
        <v>0</v>
      </c>
      <c r="F570" s="1">
        <f>COUNTIFS('Contratos assinados '!F:F,'Direcional Expansão'!B570,'Contratos assinados '!J:J,"Aquisição")</f>
        <v>0</v>
      </c>
      <c r="G570" s="1">
        <f>COUNTIFS('Contratos assinados '!F:F,'Direcional Expansão'!B570,'Contratos assinados '!J:J,"Ampliação")</f>
        <v>0</v>
      </c>
      <c r="H570" s="1">
        <f>COUNTIFS('Contratos assinados '!F:F,'Direcional Expansão'!B570,'Contratos assinados '!J:J,"Assinado por proprietário")</f>
        <v>0</v>
      </c>
      <c r="I570" s="1">
        <f t="shared" si="25"/>
        <v>0</v>
      </c>
      <c r="J570" s="3" t="str">
        <f>IF(D570=0, "-", COUNTIFS('Base Lojas'!B:B, A570, 'Base Lojas'!G:G, "&gt;500000")/D570)</f>
        <v>-</v>
      </c>
      <c r="K570" s="4" t="s">
        <v>35</v>
      </c>
      <c r="L570" s="2">
        <v>0</v>
      </c>
      <c r="M570" s="13">
        <v>397355.96947071061</v>
      </c>
      <c r="N570" s="2">
        <v>1702</v>
      </c>
      <c r="O570" s="5" t="str">
        <f>_xlfn.XLOOKUP(A570,Cidades!A:A,Cidades!D:D)</f>
        <v>Menor que 10k</v>
      </c>
      <c r="P570" s="5" t="str">
        <f>_xlfn.XLOOKUP(A570,'[1]1° RAIZ'!$A:$A,'[1]1° RAIZ'!$AH:$AH)</f>
        <v>Chapecó</v>
      </c>
      <c r="Q570" s="5" t="str">
        <f>_xlfn.XLOOKUP(A570,'[1]1° RAIZ'!$A:$A,'[1]1° RAIZ'!$AE:$AE)</f>
        <v>Chapecó</v>
      </c>
      <c r="R570" s="2">
        <v>1.028545149904425E-4</v>
      </c>
      <c r="S570" s="2">
        <v>1.4372810102775579E-2</v>
      </c>
      <c r="T570" s="2">
        <v>0</v>
      </c>
      <c r="U570" s="2">
        <v>0</v>
      </c>
      <c r="V570" s="2">
        <v>37537.209179900397</v>
      </c>
      <c r="W570" s="2">
        <v>4.5559116404392954</v>
      </c>
      <c r="X570" s="2">
        <v>-0.1035986156224666</v>
      </c>
      <c r="Y570" s="2">
        <v>0.59333616993131644</v>
      </c>
      <c r="Z570" s="2">
        <v>-0.7457588132680999</v>
      </c>
      <c r="AA570" s="2">
        <v>-4.3854649586393457E-2</v>
      </c>
      <c r="AB570" s="1" t="str">
        <f t="shared" si="24"/>
        <v>Mercado insuficiente</v>
      </c>
      <c r="AC570" s="74" t="str">
        <f t="shared" si="26"/>
        <v>Validar</v>
      </c>
    </row>
    <row r="571" spans="1:29" x14ac:dyDescent="0.25">
      <c r="A571" s="1">
        <v>410230</v>
      </c>
      <c r="B571" s="1" t="s">
        <v>601</v>
      </c>
      <c r="C571" s="1" t="s">
        <v>31</v>
      </c>
      <c r="D571" s="1">
        <v>0</v>
      </c>
      <c r="E571" s="1">
        <f>COUNTIFS('Contratos assinados '!F:F,'Direcional Expansão'!B571,'Contratos assinados '!J:J, "Assinado por ambos")</f>
        <v>0</v>
      </c>
      <c r="F571" s="1">
        <f>COUNTIFS('Contratos assinados '!F:F,'Direcional Expansão'!B571,'Contratos assinados '!J:J,"Aquisição")</f>
        <v>0</v>
      </c>
      <c r="G571" s="1">
        <f>COUNTIFS('Contratos assinados '!F:F,'Direcional Expansão'!B571,'Contratos assinados '!J:J,"Ampliação")</f>
        <v>0</v>
      </c>
      <c r="H571" s="1">
        <f>COUNTIFS('Contratos assinados '!F:F,'Direcional Expansão'!B571,'Contratos assinados '!J:J,"Assinado por proprietário")</f>
        <v>0</v>
      </c>
      <c r="I571" s="1">
        <f t="shared" si="25"/>
        <v>0</v>
      </c>
      <c r="J571" s="3" t="str">
        <f>IF(D571=0, "-", COUNTIFS('Base Lojas'!B:B, A571, 'Base Lojas'!G:G, "&gt;500000")/D571)</f>
        <v>-</v>
      </c>
      <c r="K571" s="4" t="s">
        <v>35</v>
      </c>
      <c r="L571" s="2">
        <v>0</v>
      </c>
      <c r="M571" s="13">
        <v>1708047.7938303519</v>
      </c>
      <c r="N571" s="2">
        <v>13395</v>
      </c>
      <c r="O571" s="5" t="str">
        <f>_xlfn.XLOOKUP(A571,Cidades!A:A,Cidades!D:D)</f>
        <v>Entre 10k e 20k</v>
      </c>
      <c r="P571" s="5" t="str">
        <f>_xlfn.XLOOKUP(A571,'[1]1° RAIZ'!$A:$A,'[1]1° RAIZ'!$AH:$AH)</f>
        <v>Curitiba</v>
      </c>
      <c r="Q571" s="5" t="str">
        <f>_xlfn.XLOOKUP(A571,'[1]1° RAIZ'!$A:$A,'[1]1° RAIZ'!$AE:$AE)</f>
        <v>Curitiba</v>
      </c>
      <c r="R571" s="2">
        <v>1.321033335651212E-4</v>
      </c>
      <c r="S571" s="2">
        <v>1.746106625979316E-2</v>
      </c>
      <c r="T571" s="2">
        <v>2</v>
      </c>
      <c r="U571" s="2">
        <v>0</v>
      </c>
      <c r="V571" s="2">
        <v>74596.269529110999</v>
      </c>
      <c r="W571" s="2">
        <v>3.303760349682523</v>
      </c>
      <c r="X571" s="2">
        <v>-0.1746979596044223</v>
      </c>
      <c r="Y571" s="2">
        <v>0.38250601179085048</v>
      </c>
      <c r="Z571" s="2">
        <v>-0.22788210997942371</v>
      </c>
      <c r="AA571" s="2">
        <v>-4.5358536205665788E-2</v>
      </c>
      <c r="AB571" s="1" t="str">
        <f t="shared" si="24"/>
        <v>Mercado insuficiente</v>
      </c>
      <c r="AC571" s="74" t="str">
        <f t="shared" si="26"/>
        <v>Validar</v>
      </c>
    </row>
    <row r="572" spans="1:29" x14ac:dyDescent="0.25">
      <c r="A572" s="1">
        <v>421040</v>
      </c>
      <c r="B572" s="1" t="s">
        <v>602</v>
      </c>
      <c r="C572" s="1" t="s">
        <v>33</v>
      </c>
      <c r="D572" s="1">
        <v>0</v>
      </c>
      <c r="E572" s="1">
        <f>COUNTIFS('Contratos assinados '!F:F,'Direcional Expansão'!B572,'Contratos assinados '!J:J, "Assinado por ambos")</f>
        <v>0</v>
      </c>
      <c r="F572" s="1">
        <f>COUNTIFS('Contratos assinados '!F:F,'Direcional Expansão'!B572,'Contratos assinados '!J:J,"Aquisição")</f>
        <v>0</v>
      </c>
      <c r="G572" s="1">
        <f>COUNTIFS('Contratos assinados '!F:F,'Direcional Expansão'!B572,'Contratos assinados '!J:J,"Ampliação")</f>
        <v>0</v>
      </c>
      <c r="H572" s="1">
        <f>COUNTIFS('Contratos assinados '!F:F,'Direcional Expansão'!B572,'Contratos assinados '!J:J,"Assinado por proprietário")</f>
        <v>0</v>
      </c>
      <c r="I572" s="1">
        <f t="shared" si="25"/>
        <v>0</v>
      </c>
      <c r="J572" s="3" t="str">
        <f>IF(D572=0, "-", COUNTIFS('Base Lojas'!B:B, A572, 'Base Lojas'!G:G, "&gt;500000")/D572)</f>
        <v>-</v>
      </c>
      <c r="K572" s="4" t="s">
        <v>35</v>
      </c>
      <c r="L572" s="2">
        <v>0</v>
      </c>
      <c r="M572" s="13">
        <v>1179894.1479360629</v>
      </c>
      <c r="N572" s="2">
        <v>7815</v>
      </c>
      <c r="O572" s="5" t="str">
        <f>_xlfn.XLOOKUP(A572,Cidades!A:A,Cidades!D:D)</f>
        <v>Menor que 10k</v>
      </c>
      <c r="P572" s="5" t="str">
        <f>_xlfn.XLOOKUP(A572,'[1]1° RAIZ'!$A:$A,'[1]1° RAIZ'!$AH:$AH)</f>
        <v>Araranguá</v>
      </c>
      <c r="Q572" s="5" t="str">
        <f>_xlfn.XLOOKUP(A572,'[1]1° RAIZ'!$A:$A,'[1]1° RAIZ'!$AE:$AE)</f>
        <v>Criciúma</v>
      </c>
      <c r="R572" s="2">
        <v>1.5374037760388821E-4</v>
      </c>
      <c r="S572" s="2">
        <v>1.7333697291104459E-2</v>
      </c>
      <c r="T572" s="2">
        <v>4</v>
      </c>
      <c r="U572" s="2">
        <v>0</v>
      </c>
      <c r="V572" s="2">
        <v>36865.962431706103</v>
      </c>
      <c r="W572" s="2">
        <v>4.320368295624637</v>
      </c>
      <c r="X572" s="2">
        <v>-6.3880189741820539E-2</v>
      </c>
      <c r="Y572" s="2">
        <v>0.55222807982666444</v>
      </c>
      <c r="Z572" s="2">
        <v>-0.86087142076241685</v>
      </c>
      <c r="AA572" s="2">
        <v>-4.5998097331149609E-2</v>
      </c>
      <c r="AB572" s="1" t="str">
        <f t="shared" si="24"/>
        <v>Mercado insuficiente</v>
      </c>
      <c r="AC572" s="74" t="str">
        <f t="shared" si="26"/>
        <v>Validar</v>
      </c>
    </row>
    <row r="573" spans="1:29" x14ac:dyDescent="0.25">
      <c r="A573" s="1">
        <v>430107</v>
      </c>
      <c r="B573" s="1" t="s">
        <v>603</v>
      </c>
      <c r="C573" s="1" t="s">
        <v>57</v>
      </c>
      <c r="D573" s="1">
        <v>0</v>
      </c>
      <c r="E573" s="1">
        <f>COUNTIFS('Contratos assinados '!F:F,'Direcional Expansão'!B573,'Contratos assinados '!J:J, "Assinado por ambos")</f>
        <v>0</v>
      </c>
      <c r="F573" s="1">
        <f>COUNTIFS('Contratos assinados '!F:F,'Direcional Expansão'!B573,'Contratos assinados '!J:J,"Aquisição")</f>
        <v>0</v>
      </c>
      <c r="G573" s="1">
        <f>COUNTIFS('Contratos assinados '!F:F,'Direcional Expansão'!B573,'Contratos assinados '!J:J,"Ampliação")</f>
        <v>0</v>
      </c>
      <c r="H573" s="1">
        <f>COUNTIFS('Contratos assinados '!F:F,'Direcional Expansão'!B573,'Contratos assinados '!J:J,"Assinado por proprietário")</f>
        <v>0</v>
      </c>
      <c r="I573" s="1">
        <f t="shared" si="25"/>
        <v>0</v>
      </c>
      <c r="J573" s="3" t="str">
        <f>IF(D573=0, "-", COUNTIFS('Base Lojas'!B:B, A573, 'Base Lojas'!G:G, "&gt;500000")/D573)</f>
        <v>-</v>
      </c>
      <c r="K573" s="4" t="s">
        <v>35</v>
      </c>
      <c r="L573" s="2">
        <v>0</v>
      </c>
      <c r="M573" s="13">
        <v>397266.54843741178</v>
      </c>
      <c r="N573" s="2">
        <v>2599</v>
      </c>
      <c r="O573" s="5" t="str">
        <f>_xlfn.XLOOKUP(A573,Cidades!A:A,Cidades!D:D)</f>
        <v>Menor que 10k</v>
      </c>
      <c r="P573" s="5" t="str">
        <f>_xlfn.XLOOKUP(A573,'[1]1° RAIZ'!$A:$A,'[1]1° RAIZ'!$AH:$AH)</f>
        <v>Pelotas</v>
      </c>
      <c r="Q573" s="5" t="str">
        <f>_xlfn.XLOOKUP(A573,'[1]1° RAIZ'!$A:$A,'[1]1° RAIZ'!$AE:$AE)</f>
        <v>Pelotas</v>
      </c>
      <c r="R573" s="2">
        <v>-3.7755357157521772E-5</v>
      </c>
      <c r="S573" s="2">
        <v>4.8061982812708237E-3</v>
      </c>
      <c r="T573" s="2">
        <v>2</v>
      </c>
      <c r="U573" s="2">
        <v>0</v>
      </c>
      <c r="V573" s="2">
        <v>32602.552018088401</v>
      </c>
      <c r="W573" s="2">
        <v>4.7421164320784648</v>
      </c>
      <c r="X573" s="2">
        <v>-8.2991195903833026E-2</v>
      </c>
      <c r="Y573" s="2">
        <v>0.3378632673305681</v>
      </c>
      <c r="Z573" s="2">
        <v>-0.52068077473317909</v>
      </c>
      <c r="AA573" s="2">
        <v>-4.6155237294887998E-2</v>
      </c>
      <c r="AB573" s="1" t="str">
        <f t="shared" si="24"/>
        <v>Mercado insuficiente</v>
      </c>
      <c r="AC573" s="74" t="str">
        <f t="shared" si="26"/>
        <v>Validar</v>
      </c>
    </row>
    <row r="574" spans="1:29" x14ac:dyDescent="0.25">
      <c r="A574" s="1">
        <v>430955</v>
      </c>
      <c r="B574" s="1" t="s">
        <v>604</v>
      </c>
      <c r="C574" s="1" t="s">
        <v>57</v>
      </c>
      <c r="D574" s="1">
        <v>0</v>
      </c>
      <c r="E574" s="1">
        <f>COUNTIFS('Contratos assinados '!F:F,'Direcional Expansão'!B574,'Contratos assinados '!J:J, "Assinado por ambos")</f>
        <v>0</v>
      </c>
      <c r="F574" s="1">
        <f>COUNTIFS('Contratos assinados '!F:F,'Direcional Expansão'!B574,'Contratos assinados '!J:J,"Aquisição")</f>
        <v>0</v>
      </c>
      <c r="G574" s="1">
        <f>COUNTIFS('Contratos assinados '!F:F,'Direcional Expansão'!B574,'Contratos assinados '!J:J,"Ampliação")</f>
        <v>0</v>
      </c>
      <c r="H574" s="1">
        <f>COUNTIFS('Contratos assinados '!F:F,'Direcional Expansão'!B574,'Contratos assinados '!J:J,"Assinado por proprietário")</f>
        <v>0</v>
      </c>
      <c r="I574" s="1">
        <f t="shared" si="25"/>
        <v>0</v>
      </c>
      <c r="J574" s="3" t="str">
        <f>IF(D574=0, "-", COUNTIFS('Base Lojas'!B:B, A574, 'Base Lojas'!G:G, "&gt;500000")/D574)</f>
        <v>-</v>
      </c>
      <c r="K574" s="4" t="s">
        <v>35</v>
      </c>
      <c r="L574" s="2">
        <v>0</v>
      </c>
      <c r="M574" s="13">
        <v>1019608.76709701</v>
      </c>
      <c r="N574" s="2">
        <v>5378</v>
      </c>
      <c r="O574" s="5" t="str">
        <f>_xlfn.XLOOKUP(A574,Cidades!A:A,Cidades!D:D)</f>
        <v>Menor que 10k</v>
      </c>
      <c r="P574" s="5" t="str">
        <f>_xlfn.XLOOKUP(A574,'[1]1° RAIZ'!$A:$A,'[1]1° RAIZ'!$AH:$AH)</f>
        <v>Novo Hamburgo - São Leopoldo</v>
      </c>
      <c r="Q574" s="5" t="str">
        <f>_xlfn.XLOOKUP(A574,'[1]1° RAIZ'!$A:$A,'[1]1° RAIZ'!$AE:$AE)</f>
        <v>Porto Alegre</v>
      </c>
      <c r="R574" s="2">
        <v>1.8198756915573051E-4</v>
      </c>
      <c r="S574" s="2">
        <v>2.2687823800065621E-2</v>
      </c>
      <c r="T574" s="2">
        <v>4</v>
      </c>
      <c r="U574" s="2">
        <v>0</v>
      </c>
      <c r="V574" s="2">
        <v>49850.168448652701</v>
      </c>
      <c r="W574" s="2">
        <v>3.9529492093884708</v>
      </c>
      <c r="X574" s="2">
        <v>-0.1110948393307765</v>
      </c>
      <c r="Y574" s="2">
        <v>0.59050109992061894</v>
      </c>
      <c r="Z574" s="2">
        <v>-0.74385419000002106</v>
      </c>
      <c r="AA574" s="2">
        <v>-4.7237778963197877E-2</v>
      </c>
      <c r="AB574" s="1" t="str">
        <f t="shared" si="24"/>
        <v>Mercado insuficiente</v>
      </c>
      <c r="AC574" s="74" t="str">
        <f t="shared" si="26"/>
        <v>Validar</v>
      </c>
    </row>
    <row r="575" spans="1:29" x14ac:dyDescent="0.25">
      <c r="A575" s="1">
        <v>432023</v>
      </c>
      <c r="B575" s="1" t="s">
        <v>605</v>
      </c>
      <c r="C575" s="1" t="s">
        <v>57</v>
      </c>
      <c r="D575" s="1">
        <v>0</v>
      </c>
      <c r="E575" s="1">
        <f>COUNTIFS('Contratos assinados '!F:F,'Direcional Expansão'!B575,'Contratos assinados '!J:J, "Assinado por ambos")</f>
        <v>0</v>
      </c>
      <c r="F575" s="1">
        <f>COUNTIFS('Contratos assinados '!F:F,'Direcional Expansão'!B575,'Contratos assinados '!J:J,"Aquisição")</f>
        <v>0</v>
      </c>
      <c r="G575" s="1">
        <f>COUNTIFS('Contratos assinados '!F:F,'Direcional Expansão'!B575,'Contratos assinados '!J:J,"Ampliação")</f>
        <v>0</v>
      </c>
      <c r="H575" s="1">
        <f>COUNTIFS('Contratos assinados '!F:F,'Direcional Expansão'!B575,'Contratos assinados '!J:J,"Assinado por proprietário")</f>
        <v>0</v>
      </c>
      <c r="I575" s="1">
        <f t="shared" si="25"/>
        <v>0</v>
      </c>
      <c r="J575" s="3" t="str">
        <f>IF(D575=0, "-", COUNTIFS('Base Lojas'!B:B, A575, 'Base Lojas'!G:G, "&gt;500000")/D575)</f>
        <v>-</v>
      </c>
      <c r="K575" s="4" t="s">
        <v>35</v>
      </c>
      <c r="L575" s="2">
        <v>0</v>
      </c>
      <c r="M575" s="13">
        <v>444123.48349697661</v>
      </c>
      <c r="N575" s="2">
        <v>2704</v>
      </c>
      <c r="O575" s="5" t="str">
        <f>_xlfn.XLOOKUP(A575,Cidades!A:A,Cidades!D:D)</f>
        <v>Menor que 10k</v>
      </c>
      <c r="P575" s="5" t="str">
        <f>_xlfn.XLOOKUP(A575,'[1]1° RAIZ'!$A:$A,'[1]1° RAIZ'!$AH:$AH)</f>
        <v>Três Passos</v>
      </c>
      <c r="Q575" s="5" t="str">
        <f>_xlfn.XLOOKUP(A575,'[1]1° RAIZ'!$A:$A,'[1]1° RAIZ'!$AE:$AE)</f>
        <v>Ijuí</v>
      </c>
      <c r="R575" s="2">
        <v>-8.2381932740452918E-5</v>
      </c>
      <c r="S575" s="2">
        <v>-2.8218316599822879E-3</v>
      </c>
      <c r="T575" s="2">
        <v>1</v>
      </c>
      <c r="U575" s="2">
        <v>0</v>
      </c>
      <c r="V575" s="2">
        <v>64470.441272768898</v>
      </c>
      <c r="W575" s="2">
        <v>3.9605698129849598</v>
      </c>
      <c r="X575" s="2">
        <v>-0.18789495448557991</v>
      </c>
      <c r="Y575" s="2">
        <v>0.12691171028424961</v>
      </c>
      <c r="Z575" s="2">
        <v>0.11469740650457839</v>
      </c>
      <c r="AA575" s="2">
        <v>-4.8658836167992908E-2</v>
      </c>
      <c r="AB575" s="1" t="str">
        <f t="shared" si="24"/>
        <v>Mercado insuficiente</v>
      </c>
      <c r="AC575" s="74" t="str">
        <f t="shared" si="26"/>
        <v>Validar</v>
      </c>
    </row>
    <row r="576" spans="1:29" x14ac:dyDescent="0.25">
      <c r="A576" s="1">
        <v>431849</v>
      </c>
      <c r="B576" s="1" t="s">
        <v>606</v>
      </c>
      <c r="C576" s="1" t="s">
        <v>57</v>
      </c>
      <c r="D576" s="1">
        <v>0</v>
      </c>
      <c r="E576" s="1">
        <f>COUNTIFS('Contratos assinados '!F:F,'Direcional Expansão'!B576,'Contratos assinados '!J:J, "Assinado por ambos")</f>
        <v>0</v>
      </c>
      <c r="F576" s="1">
        <f>COUNTIFS('Contratos assinados '!F:F,'Direcional Expansão'!B576,'Contratos assinados '!J:J,"Aquisição")</f>
        <v>0</v>
      </c>
      <c r="G576" s="1">
        <f>COUNTIFS('Contratos assinados '!F:F,'Direcional Expansão'!B576,'Contratos assinados '!J:J,"Ampliação")</f>
        <v>0</v>
      </c>
      <c r="H576" s="1">
        <f>COUNTIFS('Contratos assinados '!F:F,'Direcional Expansão'!B576,'Contratos assinados '!J:J,"Assinado por proprietário")</f>
        <v>0</v>
      </c>
      <c r="I576" s="1">
        <f t="shared" si="25"/>
        <v>0</v>
      </c>
      <c r="J576" s="3" t="str">
        <f>IF(D576=0, "-", COUNTIFS('Base Lojas'!B:B, A576, 'Base Lojas'!G:G, "&gt;500000")/D576)</f>
        <v>-</v>
      </c>
      <c r="K576" s="4" t="s">
        <v>35</v>
      </c>
      <c r="L576" s="2">
        <v>0</v>
      </c>
      <c r="M576" s="13">
        <v>434845.35987321561</v>
      </c>
      <c r="N576" s="2">
        <v>2406</v>
      </c>
      <c r="O576" s="5" t="str">
        <f>_xlfn.XLOOKUP(A576,Cidades!A:A,Cidades!D:D)</f>
        <v>Menor que 10k</v>
      </c>
      <c r="P576" s="5" t="str">
        <f>_xlfn.XLOOKUP(A576,'[1]1° RAIZ'!$A:$A,'[1]1° RAIZ'!$AH:$AH)</f>
        <v>Três de Maio</v>
      </c>
      <c r="Q576" s="5" t="str">
        <f>_xlfn.XLOOKUP(A576,'[1]1° RAIZ'!$A:$A,'[1]1° RAIZ'!$AE:$AE)</f>
        <v>Ijuí</v>
      </c>
      <c r="R576" s="2">
        <v>6.909008385437954E-5</v>
      </c>
      <c r="S576" s="2">
        <v>1.3147854416092789E-2</v>
      </c>
      <c r="T576" s="2">
        <v>1</v>
      </c>
      <c r="U576" s="2">
        <v>0</v>
      </c>
      <c r="V576" s="2">
        <v>83844.093999132601</v>
      </c>
      <c r="W576" s="2">
        <v>3.2781486083250071</v>
      </c>
      <c r="X576" s="2">
        <v>-0.24554437697564879</v>
      </c>
      <c r="Y576" s="2">
        <v>0.34674570603278809</v>
      </c>
      <c r="Z576" s="2">
        <v>5.029366271148946E-2</v>
      </c>
      <c r="AA576" s="2">
        <v>-4.8920386365251881E-2</v>
      </c>
      <c r="AB576" s="1" t="str">
        <f t="shared" si="24"/>
        <v>Mercado insuficiente</v>
      </c>
      <c r="AC576" s="74" t="str">
        <f t="shared" si="26"/>
        <v>Validar</v>
      </c>
    </row>
    <row r="577" spans="1:29" x14ac:dyDescent="0.25">
      <c r="A577" s="1">
        <v>411722</v>
      </c>
      <c r="B577" s="1" t="s">
        <v>607</v>
      </c>
      <c r="C577" s="1" t="s">
        <v>31</v>
      </c>
      <c r="D577" s="1">
        <v>0</v>
      </c>
      <c r="E577" s="1">
        <f>COUNTIFS('Contratos assinados '!F:F,'Direcional Expansão'!B577,'Contratos assinados '!J:J, "Assinado por ambos")</f>
        <v>0</v>
      </c>
      <c r="F577" s="1">
        <f>COUNTIFS('Contratos assinados '!F:F,'Direcional Expansão'!B577,'Contratos assinados '!J:J,"Aquisição")</f>
        <v>0</v>
      </c>
      <c r="G577" s="1">
        <f>COUNTIFS('Contratos assinados '!F:F,'Direcional Expansão'!B577,'Contratos assinados '!J:J,"Ampliação")</f>
        <v>0</v>
      </c>
      <c r="H577" s="1">
        <f>COUNTIFS('Contratos assinados '!F:F,'Direcional Expansão'!B577,'Contratos assinados '!J:J,"Assinado por proprietário")</f>
        <v>0</v>
      </c>
      <c r="I577" s="1">
        <f t="shared" si="25"/>
        <v>0</v>
      </c>
      <c r="J577" s="3" t="str">
        <f>IF(D577=0, "-", COUNTIFS('Base Lojas'!B:B, A577, 'Base Lojas'!G:G, "&gt;500000")/D577)</f>
        <v>-</v>
      </c>
      <c r="K577" s="4" t="s">
        <v>35</v>
      </c>
      <c r="L577" s="2">
        <v>0</v>
      </c>
      <c r="M577" s="13">
        <v>1293473.7277759551</v>
      </c>
      <c r="N577" s="2">
        <v>8322</v>
      </c>
      <c r="O577" s="5" t="str">
        <f>_xlfn.XLOOKUP(A577,Cidades!A:A,Cidades!D:D)</f>
        <v>Menor que 10k</v>
      </c>
      <c r="P577" s="5" t="str">
        <f>_xlfn.XLOOKUP(A577,'[1]1° RAIZ'!$A:$A,'[1]1° RAIZ'!$AH:$AH)</f>
        <v>Marechal Cândido Rondon</v>
      </c>
      <c r="Q577" s="5" t="str">
        <f>_xlfn.XLOOKUP(A577,'[1]1° RAIZ'!$A:$A,'[1]1° RAIZ'!$AE:$AE)</f>
        <v>Cascavel</v>
      </c>
      <c r="R577" s="2">
        <v>6.7511707986362974E-5</v>
      </c>
      <c r="S577" s="2">
        <v>9.6904041038181621E-3</v>
      </c>
      <c r="T577" s="2">
        <v>16</v>
      </c>
      <c r="U577" s="2">
        <v>0</v>
      </c>
      <c r="V577" s="2">
        <v>57839.6285642086</v>
      </c>
      <c r="W577" s="2">
        <v>3.5217092791694271</v>
      </c>
      <c r="X577" s="2">
        <v>-7.3111303555429899E-2</v>
      </c>
      <c r="Y577" s="2">
        <v>0.13288844621804999</v>
      </c>
      <c r="Z577" s="2">
        <v>-0.33203808238516402</v>
      </c>
      <c r="AA577" s="2">
        <v>-4.9915394801255217E-2</v>
      </c>
      <c r="AB577" s="1" t="str">
        <f t="shared" si="24"/>
        <v>Mercado insuficiente</v>
      </c>
      <c r="AC577" s="74" t="str">
        <f t="shared" si="26"/>
        <v>Validar</v>
      </c>
    </row>
    <row r="578" spans="1:29" x14ac:dyDescent="0.25">
      <c r="A578" s="1">
        <v>421260</v>
      </c>
      <c r="B578" s="1" t="s">
        <v>608</v>
      </c>
      <c r="C578" s="1" t="s">
        <v>33</v>
      </c>
      <c r="D578" s="1">
        <v>0</v>
      </c>
      <c r="E578" s="1">
        <f>COUNTIFS('Contratos assinados '!F:F,'Direcional Expansão'!B578,'Contratos assinados '!J:J, "Assinado por ambos")</f>
        <v>0</v>
      </c>
      <c r="F578" s="1">
        <f>COUNTIFS('Contratos assinados '!F:F,'Direcional Expansão'!B578,'Contratos assinados '!J:J,"Aquisição")</f>
        <v>0</v>
      </c>
      <c r="G578" s="1">
        <f>COUNTIFS('Contratos assinados '!F:F,'Direcional Expansão'!B578,'Contratos assinados '!J:J,"Ampliação")</f>
        <v>0</v>
      </c>
      <c r="H578" s="1">
        <f>COUNTIFS('Contratos assinados '!F:F,'Direcional Expansão'!B578,'Contratos assinados '!J:J,"Assinado por proprietário")</f>
        <v>0</v>
      </c>
      <c r="I578" s="1">
        <f t="shared" si="25"/>
        <v>0</v>
      </c>
      <c r="J578" s="3" t="str">
        <f>IF(D578=0, "-", COUNTIFS('Base Lojas'!B:B, A578, 'Base Lojas'!G:G, "&gt;500000")/D578)</f>
        <v>-</v>
      </c>
      <c r="K578" s="4" t="s">
        <v>35</v>
      </c>
      <c r="L578" s="2">
        <v>0</v>
      </c>
      <c r="M578" s="13">
        <v>529436.8081725114</v>
      </c>
      <c r="N578" s="2">
        <v>2992</v>
      </c>
      <c r="O578" s="5" t="str">
        <f>_xlfn.XLOOKUP(A578,Cidades!A:A,Cidades!D:D)</f>
        <v>Menor que 10k</v>
      </c>
      <c r="P578" s="5" t="str">
        <f>_xlfn.XLOOKUP(A578,'[1]1° RAIZ'!$A:$A,'[1]1° RAIZ'!$AH:$AH)</f>
        <v>Concórdia</v>
      </c>
      <c r="Q578" s="5" t="str">
        <f>_xlfn.XLOOKUP(A578,'[1]1° RAIZ'!$A:$A,'[1]1° RAIZ'!$AE:$AE)</f>
        <v>Chapecó</v>
      </c>
      <c r="R578" s="2">
        <v>1.0291243678772761E-6</v>
      </c>
      <c r="S578" s="2">
        <v>7.8313792041624364E-3</v>
      </c>
      <c r="T578" s="2">
        <v>3</v>
      </c>
      <c r="U578" s="2">
        <v>0</v>
      </c>
      <c r="V578" s="2">
        <v>44891.5891005632</v>
      </c>
      <c r="W578" s="2">
        <v>4.3083672005104612</v>
      </c>
      <c r="X578" s="2">
        <v>-0.11739661380955919</v>
      </c>
      <c r="Y578" s="2">
        <v>0.32354279701674199</v>
      </c>
      <c r="Z578" s="2">
        <v>-0.4133792152365286</v>
      </c>
      <c r="AA578" s="2">
        <v>-5.0619165922446793E-2</v>
      </c>
      <c r="AB578" s="1" t="str">
        <f t="shared" si="24"/>
        <v>Mercado insuficiente</v>
      </c>
      <c r="AC578" s="74" t="str">
        <f t="shared" si="26"/>
        <v>Validar</v>
      </c>
    </row>
    <row r="579" spans="1:29" x14ac:dyDescent="0.25">
      <c r="A579" s="1">
        <v>431675</v>
      </c>
      <c r="B579" s="1" t="s">
        <v>609</v>
      </c>
      <c r="C579" s="1" t="s">
        <v>57</v>
      </c>
      <c r="D579" s="1">
        <v>0</v>
      </c>
      <c r="E579" s="1">
        <f>COUNTIFS('Contratos assinados '!F:F,'Direcional Expansão'!B579,'Contratos assinados '!J:J, "Assinado por ambos")</f>
        <v>1</v>
      </c>
      <c r="F579" s="1">
        <f>COUNTIFS('Contratos assinados '!F:F,'Direcional Expansão'!B579,'Contratos assinados '!J:J,"Aquisição")</f>
        <v>0</v>
      </c>
      <c r="G579" s="1">
        <f>COUNTIFS('Contratos assinados '!F:F,'Direcional Expansão'!B579,'Contratos assinados '!J:J,"Ampliação")</f>
        <v>0</v>
      </c>
      <c r="H579" s="1">
        <f>COUNTIFS('Contratos assinados '!F:F,'Direcional Expansão'!B579,'Contratos assinados '!J:J,"Assinado por proprietário")</f>
        <v>0</v>
      </c>
      <c r="I579" s="1">
        <f t="shared" si="25"/>
        <v>1</v>
      </c>
      <c r="J579" s="3" t="str">
        <f>IF(D579=0, "-", COUNTIFS('Base Lojas'!B:B, A579, 'Base Lojas'!G:G, "&gt;500000")/D579)</f>
        <v>-</v>
      </c>
      <c r="K579" s="4" t="s">
        <v>35</v>
      </c>
      <c r="L579" s="2">
        <v>0</v>
      </c>
      <c r="M579" s="13">
        <v>1241638.1655137581</v>
      </c>
      <c r="N579" s="2">
        <v>6887</v>
      </c>
      <c r="O579" s="5" t="str">
        <f>_xlfn.XLOOKUP(A579,Cidades!A:A,Cidades!D:D)</f>
        <v>Menor que 10k</v>
      </c>
      <c r="P579" s="5" t="str">
        <f>_xlfn.XLOOKUP(A579,'[1]1° RAIZ'!$A:$A,'[1]1° RAIZ'!$AH:$AH)</f>
        <v>Lajeado</v>
      </c>
      <c r="Q579" s="5" t="str">
        <f>_xlfn.XLOOKUP(A579,'[1]1° RAIZ'!$A:$A,'[1]1° RAIZ'!$AE:$AE)</f>
        <v>Santa Cruz do Sul - Lajeado</v>
      </c>
      <c r="R579" s="2">
        <v>1.4767508394295301E-4</v>
      </c>
      <c r="S579" s="2">
        <v>1.812727278454029E-2</v>
      </c>
      <c r="T579" s="2">
        <v>4</v>
      </c>
      <c r="U579" s="2">
        <v>0</v>
      </c>
      <c r="V579" s="2">
        <v>53850.397529633097</v>
      </c>
      <c r="W579" s="2">
        <v>3.8334175380455142</v>
      </c>
      <c r="X579" s="2">
        <v>-0.1228996778280507</v>
      </c>
      <c r="Y579" s="2">
        <v>0.47522444258836838</v>
      </c>
      <c r="Z579" s="2">
        <v>-0.58909840346935849</v>
      </c>
      <c r="AA579" s="2">
        <v>-5.1190590408169992E-2</v>
      </c>
      <c r="AB579" s="1" t="str">
        <f t="shared" ref="AB579:AB642" si="27">IF(B579="Capão do Leão","Erro IBGE",
   IF(AND(U579&lt;=0,M579&lt;=2000000),"Mercado insuficiente",
      IF(U579&lt;=0,"Limite de expansão",
         IF(K579&lt;500000,"Performance",
            IF(M579&lt;=2000000,"Mercado insuficiente","Expansão")
         )
      )
   )
)</f>
        <v>Mercado insuficiente</v>
      </c>
      <c r="AC579" s="74" t="str">
        <f t="shared" si="26"/>
        <v>Validar</v>
      </c>
    </row>
    <row r="580" spans="1:29" x14ac:dyDescent="0.25">
      <c r="A580" s="1">
        <v>431545</v>
      </c>
      <c r="B580" s="1" t="s">
        <v>610</v>
      </c>
      <c r="C580" s="1" t="s">
        <v>57</v>
      </c>
      <c r="D580" s="1">
        <v>0</v>
      </c>
      <c r="E580" s="1">
        <f>COUNTIFS('Contratos assinados '!F:F,'Direcional Expansão'!B580,'Contratos assinados '!J:J, "Assinado por ambos")</f>
        <v>0</v>
      </c>
      <c r="F580" s="1">
        <f>COUNTIFS('Contratos assinados '!F:F,'Direcional Expansão'!B580,'Contratos assinados '!J:J,"Aquisição")</f>
        <v>0</v>
      </c>
      <c r="G580" s="1">
        <f>COUNTIFS('Contratos assinados '!F:F,'Direcional Expansão'!B580,'Contratos assinados '!J:J,"Ampliação")</f>
        <v>0</v>
      </c>
      <c r="H580" s="1">
        <f>COUNTIFS('Contratos assinados '!F:F,'Direcional Expansão'!B580,'Contratos assinados '!J:J,"Assinado por proprietário")</f>
        <v>0</v>
      </c>
      <c r="I580" s="1">
        <f t="shared" ref="I580:I643" si="28">SUM(E580:H580)</f>
        <v>0</v>
      </c>
      <c r="J580" s="3" t="str">
        <f>IF(D580=0, "-", COUNTIFS('Base Lojas'!B:B, A580, 'Base Lojas'!G:G, "&gt;500000")/D580)</f>
        <v>-</v>
      </c>
      <c r="K580" s="4" t="s">
        <v>35</v>
      </c>
      <c r="L580" s="2">
        <v>0</v>
      </c>
      <c r="M580" s="13">
        <v>290942.88276696531</v>
      </c>
      <c r="N580" s="2">
        <v>1796</v>
      </c>
      <c r="O580" s="5" t="str">
        <f>_xlfn.XLOOKUP(A580,Cidades!A:A,Cidades!D:D)</f>
        <v>Menor que 10k</v>
      </c>
      <c r="P580" s="5" t="str">
        <f>_xlfn.XLOOKUP(A580,'[1]1° RAIZ'!$A:$A,'[1]1° RAIZ'!$AH:$AH)</f>
        <v>Encantado</v>
      </c>
      <c r="Q580" s="5" t="str">
        <f>_xlfn.XLOOKUP(A580,'[1]1° RAIZ'!$A:$A,'[1]1° RAIZ'!$AE:$AE)</f>
        <v>Santa Cruz do Sul - Lajeado</v>
      </c>
      <c r="R580" s="2">
        <v>-1.3919807387385741E-4</v>
      </c>
      <c r="S580" s="2">
        <v>-9.1128724823233975E-3</v>
      </c>
      <c r="T580" s="2">
        <v>1</v>
      </c>
      <c r="U580" s="2">
        <v>0</v>
      </c>
      <c r="V580" s="2">
        <v>50970.445587842798</v>
      </c>
      <c r="W580" s="2">
        <v>4.3726161820016074</v>
      </c>
      <c r="X580" s="2">
        <v>-0.15397518732362839</v>
      </c>
      <c r="Y580" s="2">
        <v>5.9922025753174048E-2</v>
      </c>
      <c r="Z580" s="2">
        <v>4.1968376065800922E-2</v>
      </c>
      <c r="AA580" s="2">
        <v>-5.215853441771439E-2</v>
      </c>
      <c r="AB580" s="1" t="str">
        <f t="shared" si="27"/>
        <v>Mercado insuficiente</v>
      </c>
      <c r="AC580" s="74" t="str">
        <f t="shared" ref="AC580:AC643" si="29">IF(P580=B580,"Oportunidade","Validar")</f>
        <v>Validar</v>
      </c>
    </row>
    <row r="581" spans="1:29" x14ac:dyDescent="0.25">
      <c r="A581" s="1">
        <v>431980</v>
      </c>
      <c r="B581" s="1" t="s">
        <v>611</v>
      </c>
      <c r="C581" s="1" t="s">
        <v>57</v>
      </c>
      <c r="D581" s="1">
        <v>0</v>
      </c>
      <c r="E581" s="1">
        <f>COUNTIFS('Contratos assinados '!F:F,'Direcional Expansão'!B581,'Contratos assinados '!J:J, "Assinado por ambos")</f>
        <v>0</v>
      </c>
      <c r="F581" s="1">
        <f>COUNTIFS('Contratos assinados '!F:F,'Direcional Expansão'!B581,'Contratos assinados '!J:J,"Aquisição")</f>
        <v>0</v>
      </c>
      <c r="G581" s="1">
        <f>COUNTIFS('Contratos assinados '!F:F,'Direcional Expansão'!B581,'Contratos assinados '!J:J,"Ampliação")</f>
        <v>0</v>
      </c>
      <c r="H581" s="1">
        <f>COUNTIFS('Contratos assinados '!F:F,'Direcional Expansão'!B581,'Contratos assinados '!J:J,"Assinado por proprietário")</f>
        <v>0</v>
      </c>
      <c r="I581" s="1">
        <f t="shared" si="28"/>
        <v>0</v>
      </c>
      <c r="J581" s="3" t="str">
        <f>IF(D581=0, "-", COUNTIFS('Base Lojas'!B:B, A581, 'Base Lojas'!G:G, "&gt;500000")/D581)</f>
        <v>-</v>
      </c>
      <c r="K581" s="4" t="s">
        <v>35</v>
      </c>
      <c r="L581" s="2">
        <v>0</v>
      </c>
      <c r="M581" s="13">
        <v>1306938.899383618</v>
      </c>
      <c r="N581" s="2">
        <v>8097</v>
      </c>
      <c r="O581" s="5" t="str">
        <f>_xlfn.XLOOKUP(A581,Cidades!A:A,Cidades!D:D)</f>
        <v>Menor que 10k</v>
      </c>
      <c r="P581" s="5" t="str">
        <f>_xlfn.XLOOKUP(A581,'[1]1° RAIZ'!$A:$A,'[1]1° RAIZ'!$AH:$AH)</f>
        <v>Santa Maria</v>
      </c>
      <c r="Q581" s="5" t="str">
        <f>_xlfn.XLOOKUP(A581,'[1]1° RAIZ'!$A:$A,'[1]1° RAIZ'!$AE:$AE)</f>
        <v>Santa Maria</v>
      </c>
      <c r="R581" s="2">
        <v>-3.1863501542459537E-5</v>
      </c>
      <c r="S581" s="2">
        <v>1.408414556981263E-3</v>
      </c>
      <c r="T581" s="2">
        <v>2</v>
      </c>
      <c r="U581" s="2">
        <v>0</v>
      </c>
      <c r="V581" s="2">
        <v>99566.883746816893</v>
      </c>
      <c r="W581" s="2">
        <v>2.8303176813479971</v>
      </c>
      <c r="X581" s="2">
        <v>-0.27546069054935629</v>
      </c>
      <c r="Y581" s="2">
        <v>9.5693980922320968E-3</v>
      </c>
      <c r="Z581" s="2">
        <v>0.55613780415399638</v>
      </c>
      <c r="AA581" s="2">
        <v>-5.2445095805889519E-2</v>
      </c>
      <c r="AB581" s="1" t="str">
        <f t="shared" si="27"/>
        <v>Mercado insuficiente</v>
      </c>
      <c r="AC581" s="74" t="str">
        <f t="shared" si="29"/>
        <v>Validar</v>
      </c>
    </row>
    <row r="582" spans="1:29" x14ac:dyDescent="0.25">
      <c r="A582" s="1">
        <v>430170</v>
      </c>
      <c r="B582" s="1" t="s">
        <v>612</v>
      </c>
      <c r="C582" s="1" t="s">
        <v>57</v>
      </c>
      <c r="D582" s="1">
        <v>0</v>
      </c>
      <c r="E582" s="1">
        <f>COUNTIFS('Contratos assinados '!F:F,'Direcional Expansão'!B582,'Contratos assinados '!J:J, "Assinado por ambos")</f>
        <v>0</v>
      </c>
      <c r="F582" s="1">
        <f>COUNTIFS('Contratos assinados '!F:F,'Direcional Expansão'!B582,'Contratos assinados '!J:J,"Aquisição")</f>
        <v>0</v>
      </c>
      <c r="G582" s="1">
        <f>COUNTIFS('Contratos assinados '!F:F,'Direcional Expansão'!B582,'Contratos assinados '!J:J,"Ampliação")</f>
        <v>0</v>
      </c>
      <c r="H582" s="1">
        <f>COUNTIFS('Contratos assinados '!F:F,'Direcional Expansão'!B582,'Contratos assinados '!J:J,"Assinado por proprietário")</f>
        <v>0</v>
      </c>
      <c r="I582" s="1">
        <f t="shared" si="28"/>
        <v>0</v>
      </c>
      <c r="J582" s="3" t="str">
        <f>IF(D582=0, "-", COUNTIFS('Base Lojas'!B:B, A582, 'Base Lojas'!G:G, "&gt;500000")/D582)</f>
        <v>-</v>
      </c>
      <c r="K582" s="4" t="s">
        <v>35</v>
      </c>
      <c r="L582" s="2">
        <v>0</v>
      </c>
      <c r="M582" s="13">
        <v>1333718.554774968</v>
      </c>
      <c r="N582" s="2">
        <v>7144</v>
      </c>
      <c r="O582" s="5" t="str">
        <f>_xlfn.XLOOKUP(A582,Cidades!A:A,Cidades!D:D)</f>
        <v>Menor que 10k</v>
      </c>
      <c r="P582" s="5" t="str">
        <f>_xlfn.XLOOKUP(A582,'[1]1° RAIZ'!$A:$A,'[1]1° RAIZ'!$AH:$AH)</f>
        <v>Erechim</v>
      </c>
      <c r="Q582" s="5" t="str">
        <f>_xlfn.XLOOKUP(A582,'[1]1° RAIZ'!$A:$A,'[1]1° RAIZ'!$AE:$AE)</f>
        <v>Passo Fundo</v>
      </c>
      <c r="R582" s="2">
        <v>6.9485724906117599E-5</v>
      </c>
      <c r="S582" s="2">
        <v>1.333608518264184E-2</v>
      </c>
      <c r="T582" s="2">
        <v>1</v>
      </c>
      <c r="U582" s="2">
        <v>0</v>
      </c>
      <c r="V582" s="2">
        <v>52496.345149774301</v>
      </c>
      <c r="W582" s="2">
        <v>3.9814168506468239</v>
      </c>
      <c r="X582" s="2">
        <v>-0.13732533343847</v>
      </c>
      <c r="Y582" s="2">
        <v>0.38364457448802819</v>
      </c>
      <c r="Z582" s="2">
        <v>-0.44523623442719978</v>
      </c>
      <c r="AA582" s="2">
        <v>-5.4092311379377353E-2</v>
      </c>
      <c r="AB582" s="1" t="str">
        <f t="shared" si="27"/>
        <v>Mercado insuficiente</v>
      </c>
      <c r="AC582" s="74" t="str">
        <f t="shared" si="29"/>
        <v>Validar</v>
      </c>
    </row>
    <row r="583" spans="1:29" x14ac:dyDescent="0.25">
      <c r="A583" s="1">
        <v>431912</v>
      </c>
      <c r="B583" s="1" t="s">
        <v>613</v>
      </c>
      <c r="C583" s="1" t="s">
        <v>57</v>
      </c>
      <c r="D583" s="1">
        <v>0</v>
      </c>
      <c r="E583" s="1">
        <f>COUNTIFS('Contratos assinados '!F:F,'Direcional Expansão'!B583,'Contratos assinados '!J:J, "Assinado por ambos")</f>
        <v>0</v>
      </c>
      <c r="F583" s="1">
        <f>COUNTIFS('Contratos assinados '!F:F,'Direcional Expansão'!B583,'Contratos assinados '!J:J,"Aquisição")</f>
        <v>0</v>
      </c>
      <c r="G583" s="1">
        <f>COUNTIFS('Contratos assinados '!F:F,'Direcional Expansão'!B583,'Contratos assinados '!J:J,"Ampliação")</f>
        <v>0</v>
      </c>
      <c r="H583" s="1">
        <f>COUNTIFS('Contratos assinados '!F:F,'Direcional Expansão'!B583,'Contratos assinados '!J:J,"Assinado por proprietário")</f>
        <v>0</v>
      </c>
      <c r="I583" s="1">
        <f t="shared" si="28"/>
        <v>0</v>
      </c>
      <c r="J583" s="3" t="str">
        <f>IF(D583=0, "-", COUNTIFS('Base Lojas'!B:B, A583, 'Base Lojas'!G:G, "&gt;500000")/D583)</f>
        <v>-</v>
      </c>
      <c r="K583" s="4" t="s">
        <v>35</v>
      </c>
      <c r="L583" s="2">
        <v>0</v>
      </c>
      <c r="M583" s="13">
        <v>468720.44368996541</v>
      </c>
      <c r="N583" s="2">
        <v>2822</v>
      </c>
      <c r="O583" s="5" t="str">
        <f>_xlfn.XLOOKUP(A583,Cidades!A:A,Cidades!D:D)</f>
        <v>Menor que 10k</v>
      </c>
      <c r="P583" s="5" t="str">
        <f>_xlfn.XLOOKUP(A583,'[1]1° RAIZ'!$A:$A,'[1]1° RAIZ'!$AH:$AH)</f>
        <v>Santa Maria</v>
      </c>
      <c r="Q583" s="5" t="str">
        <f>_xlfn.XLOOKUP(A583,'[1]1° RAIZ'!$A:$A,'[1]1° RAIZ'!$AE:$AE)</f>
        <v>Santa Maria</v>
      </c>
      <c r="R583" s="2">
        <v>-9.6468147879273929E-5</v>
      </c>
      <c r="S583" s="2">
        <v>-6.8410820689486229E-3</v>
      </c>
      <c r="T583" s="2">
        <v>1</v>
      </c>
      <c r="U583" s="2">
        <v>0</v>
      </c>
      <c r="V583" s="2">
        <v>129233.004273593</v>
      </c>
      <c r="W583" s="2">
        <v>2.218514726280481</v>
      </c>
      <c r="X583" s="2">
        <v>-0.3920894129067517</v>
      </c>
      <c r="Y583" s="2">
        <v>-0.16433635903354279</v>
      </c>
      <c r="Z583" s="2">
        <v>1.1917545322141569</v>
      </c>
      <c r="AA583" s="2">
        <v>-5.4582543587972127E-2</v>
      </c>
      <c r="AB583" s="1" t="str">
        <f t="shared" si="27"/>
        <v>Mercado insuficiente</v>
      </c>
      <c r="AC583" s="74" t="str">
        <f t="shared" si="29"/>
        <v>Validar</v>
      </c>
    </row>
    <row r="584" spans="1:29" x14ac:dyDescent="0.25">
      <c r="A584" s="1">
        <v>431475</v>
      </c>
      <c r="B584" s="1" t="s">
        <v>614</v>
      </c>
      <c r="C584" s="1" t="s">
        <v>57</v>
      </c>
      <c r="D584" s="1">
        <v>0</v>
      </c>
      <c r="E584" s="1">
        <f>COUNTIFS('Contratos assinados '!F:F,'Direcional Expansão'!B584,'Contratos assinados '!J:J, "Assinado por ambos")</f>
        <v>0</v>
      </c>
      <c r="F584" s="1">
        <f>COUNTIFS('Contratos assinados '!F:F,'Direcional Expansão'!B584,'Contratos assinados '!J:J,"Aquisição")</f>
        <v>0</v>
      </c>
      <c r="G584" s="1">
        <f>COUNTIFS('Contratos assinados '!F:F,'Direcional Expansão'!B584,'Contratos assinados '!J:J,"Ampliação")</f>
        <v>0</v>
      </c>
      <c r="H584" s="1">
        <f>COUNTIFS('Contratos assinados '!F:F,'Direcional Expansão'!B584,'Contratos assinados '!J:J,"Assinado por proprietário")</f>
        <v>0</v>
      </c>
      <c r="I584" s="1">
        <f t="shared" si="28"/>
        <v>0</v>
      </c>
      <c r="J584" s="3" t="str">
        <f>IF(D584=0, "-", COUNTIFS('Base Lojas'!B:B, A584, 'Base Lojas'!G:G, "&gt;500000")/D584)</f>
        <v>-</v>
      </c>
      <c r="K584" s="4" t="s">
        <v>35</v>
      </c>
      <c r="L584" s="2">
        <v>0</v>
      </c>
      <c r="M584" s="13">
        <v>366073.81652775418</v>
      </c>
      <c r="N584" s="2">
        <v>2171</v>
      </c>
      <c r="O584" s="5" t="str">
        <f>_xlfn.XLOOKUP(A584,Cidades!A:A,Cidades!D:D)</f>
        <v>Menor que 10k</v>
      </c>
      <c r="P584" s="5" t="str">
        <f>_xlfn.XLOOKUP(A584,'[1]1° RAIZ'!$A:$A,'[1]1° RAIZ'!$AH:$AH)</f>
        <v>Lajeado</v>
      </c>
      <c r="Q584" s="5" t="str">
        <f>_xlfn.XLOOKUP(A584,'[1]1° RAIZ'!$A:$A,'[1]1° RAIZ'!$AE:$AE)</f>
        <v>Santa Cruz do Sul - Lajeado</v>
      </c>
      <c r="R584" s="2">
        <v>5.6757875097639411E-5</v>
      </c>
      <c r="S584" s="2">
        <v>1.005840676624103E-2</v>
      </c>
      <c r="T584" s="2">
        <v>1</v>
      </c>
      <c r="U584" s="2">
        <v>0</v>
      </c>
      <c r="V584" s="2">
        <v>66631.033127207804</v>
      </c>
      <c r="W584" s="2">
        <v>3.7138041484425162</v>
      </c>
      <c r="X584" s="2">
        <v>-0.19988306902384609</v>
      </c>
      <c r="Y584" s="2">
        <v>0.34876278120339971</v>
      </c>
      <c r="Z584" s="2">
        <v>-0.17840601855917379</v>
      </c>
      <c r="AA584" s="2">
        <v>-5.5292975510700913E-2</v>
      </c>
      <c r="AB584" s="1" t="str">
        <f t="shared" si="27"/>
        <v>Mercado insuficiente</v>
      </c>
      <c r="AC584" s="74" t="str">
        <f t="shared" si="29"/>
        <v>Validar</v>
      </c>
    </row>
    <row r="585" spans="1:29" x14ac:dyDescent="0.25">
      <c r="A585" s="1">
        <v>431460</v>
      </c>
      <c r="B585" s="1" t="s">
        <v>615</v>
      </c>
      <c r="C585" s="1" t="s">
        <v>57</v>
      </c>
      <c r="D585" s="1">
        <v>2</v>
      </c>
      <c r="E585" s="1">
        <f>COUNTIFS('Contratos assinados '!F:F,'Direcional Expansão'!B585,'Contratos assinados '!J:J, "Assinado por ambos")</f>
        <v>0</v>
      </c>
      <c r="F585" s="1">
        <f>COUNTIFS('Contratos assinados '!F:F,'Direcional Expansão'!B585,'Contratos assinados '!J:J,"Aquisição")</f>
        <v>0</v>
      </c>
      <c r="G585" s="1">
        <f>COUNTIFS('Contratos assinados '!F:F,'Direcional Expansão'!B585,'Contratos assinados '!J:J,"Ampliação")</f>
        <v>0</v>
      </c>
      <c r="H585" s="1">
        <f>COUNTIFS('Contratos assinados '!F:F,'Direcional Expansão'!B585,'Contratos assinados '!J:J,"Assinado por proprietário")</f>
        <v>0</v>
      </c>
      <c r="I585" s="1">
        <f t="shared" si="28"/>
        <v>0</v>
      </c>
      <c r="J585" s="3">
        <f>IF(D585=0, "-", COUNTIFS('Base Lojas'!B:B, A585, 'Base Lojas'!G:G, "&gt;500000")/D585)</f>
        <v>0.5</v>
      </c>
      <c r="K585" s="4">
        <v>424176.05499999999</v>
      </c>
      <c r="L585" s="2">
        <v>0.29717452400890498</v>
      </c>
      <c r="M585" s="13">
        <v>2854726.9077970451</v>
      </c>
      <c r="N585" s="2">
        <v>17502</v>
      </c>
      <c r="O585" s="5" t="str">
        <f>_xlfn.XLOOKUP(A585,Cidades!A:A,Cidades!D:D)</f>
        <v>Entre 10k e 20k</v>
      </c>
      <c r="P585" s="5" t="str">
        <f>_xlfn.XLOOKUP(A585,'[1]1° RAIZ'!$A:$A,'[1]1° RAIZ'!$AH:$AH)</f>
        <v>Pelotas</v>
      </c>
      <c r="Q585" s="5" t="str">
        <f>_xlfn.XLOOKUP(A585,'[1]1° RAIZ'!$A:$A,'[1]1° RAIZ'!$AE:$AE)</f>
        <v>Pelotas</v>
      </c>
      <c r="R585" s="2">
        <v>-9.564063683329294E-5</v>
      </c>
      <c r="S585" s="2">
        <v>-3.6161295641865539E-3</v>
      </c>
      <c r="T585" s="2">
        <v>6</v>
      </c>
      <c r="U585" s="2">
        <v>0</v>
      </c>
      <c r="V585" s="2">
        <v>55784.864422019396</v>
      </c>
      <c r="W585" s="2">
        <v>2.2795426583703491</v>
      </c>
      <c r="X585" s="2">
        <v>-0.23215859871777411</v>
      </c>
      <c r="Y585" s="2">
        <v>-0.48881429319684933</v>
      </c>
      <c r="Z585" s="2">
        <v>0.99490742105719399</v>
      </c>
      <c r="AA585" s="2">
        <v>-5.564909002220772E-2</v>
      </c>
      <c r="AB585" s="1" t="str">
        <f t="shared" si="27"/>
        <v>Limite de expansão</v>
      </c>
      <c r="AC585" s="74" t="str">
        <f t="shared" si="29"/>
        <v>Validar</v>
      </c>
    </row>
    <row r="586" spans="1:29" x14ac:dyDescent="0.25">
      <c r="A586" s="1">
        <v>420519</v>
      </c>
      <c r="B586" s="1" t="s">
        <v>616</v>
      </c>
      <c r="C586" s="1" t="s">
        <v>33</v>
      </c>
      <c r="D586" s="1">
        <v>0</v>
      </c>
      <c r="E586" s="1">
        <f>COUNTIFS('Contratos assinados '!F:F,'Direcional Expansão'!B586,'Contratos assinados '!J:J, "Assinado por ambos")</f>
        <v>0</v>
      </c>
      <c r="F586" s="1">
        <f>COUNTIFS('Contratos assinados '!F:F,'Direcional Expansão'!B586,'Contratos assinados '!J:J,"Aquisição")</f>
        <v>0</v>
      </c>
      <c r="G586" s="1">
        <f>COUNTIFS('Contratos assinados '!F:F,'Direcional Expansão'!B586,'Contratos assinados '!J:J,"Ampliação")</f>
        <v>0</v>
      </c>
      <c r="H586" s="1">
        <f>COUNTIFS('Contratos assinados '!F:F,'Direcional Expansão'!B586,'Contratos assinados '!J:J,"Assinado por proprietário")</f>
        <v>0</v>
      </c>
      <c r="I586" s="1">
        <f t="shared" si="28"/>
        <v>0</v>
      </c>
      <c r="J586" s="3" t="str">
        <f>IF(D586=0, "-", COUNTIFS('Base Lojas'!B:B, A586, 'Base Lojas'!G:G, "&gt;500000")/D586)</f>
        <v>-</v>
      </c>
      <c r="K586" s="4" t="s">
        <v>35</v>
      </c>
      <c r="L586" s="2">
        <v>0</v>
      </c>
      <c r="M586" s="13">
        <v>298989.76925058907</v>
      </c>
      <c r="N586" s="2">
        <v>2269</v>
      </c>
      <c r="O586" s="5" t="str">
        <f>_xlfn.XLOOKUP(A586,Cidades!A:A,Cidades!D:D)</f>
        <v>Menor que 10k</v>
      </c>
      <c r="P586" s="5" t="str">
        <f>_xlfn.XLOOKUP(A586,'[1]1° RAIZ'!$A:$A,'[1]1° RAIZ'!$AH:$AH)</f>
        <v>Araranguá</v>
      </c>
      <c r="Q586" s="5" t="str">
        <f>_xlfn.XLOOKUP(A586,'[1]1° RAIZ'!$A:$A,'[1]1° RAIZ'!$AE:$AE)</f>
        <v>Criciúma</v>
      </c>
      <c r="R586" s="2">
        <v>7.838206283480753E-5</v>
      </c>
      <c r="S586" s="2">
        <v>1.0873366686956491E-2</v>
      </c>
      <c r="T586" s="2">
        <v>1</v>
      </c>
      <c r="U586" s="2">
        <v>0</v>
      </c>
      <c r="V586" s="2">
        <v>83971.250514890606</v>
      </c>
      <c r="W586" s="2">
        <v>3.2235408994764949</v>
      </c>
      <c r="X586" s="2">
        <v>-0.25474771883903552</v>
      </c>
      <c r="Y586" s="2">
        <v>0.31381109188274869</v>
      </c>
      <c r="Z586" s="2">
        <v>5.3785639442418112E-2</v>
      </c>
      <c r="AA586" s="2">
        <v>-5.7181829300268737E-2</v>
      </c>
      <c r="AB586" s="1" t="str">
        <f t="shared" si="27"/>
        <v>Mercado insuficiente</v>
      </c>
      <c r="AC586" s="74" t="str">
        <f t="shared" si="29"/>
        <v>Validar</v>
      </c>
    </row>
    <row r="587" spans="1:29" x14ac:dyDescent="0.25">
      <c r="A587" s="1">
        <v>421730</v>
      </c>
      <c r="B587" s="1" t="s">
        <v>617</v>
      </c>
      <c r="C587" s="1" t="s">
        <v>33</v>
      </c>
      <c r="D587" s="1">
        <v>0</v>
      </c>
      <c r="E587" s="1">
        <f>COUNTIFS('Contratos assinados '!F:F,'Direcional Expansão'!B587,'Contratos assinados '!J:J, "Assinado por ambos")</f>
        <v>0</v>
      </c>
      <c r="F587" s="1">
        <f>COUNTIFS('Contratos assinados '!F:F,'Direcional Expansão'!B587,'Contratos assinados '!J:J,"Aquisição")</f>
        <v>0</v>
      </c>
      <c r="G587" s="1">
        <f>COUNTIFS('Contratos assinados '!F:F,'Direcional Expansão'!B587,'Contratos assinados '!J:J,"Ampliação")</f>
        <v>0</v>
      </c>
      <c r="H587" s="1">
        <f>COUNTIFS('Contratos assinados '!F:F,'Direcional Expansão'!B587,'Contratos assinados '!J:J,"Assinado por proprietário")</f>
        <v>0</v>
      </c>
      <c r="I587" s="1">
        <f t="shared" si="28"/>
        <v>0</v>
      </c>
      <c r="J587" s="3" t="str">
        <f>IF(D587=0, "-", COUNTIFS('Base Lojas'!B:B, A587, 'Base Lojas'!G:G, "&gt;500000")/D587)</f>
        <v>-</v>
      </c>
      <c r="K587" s="4" t="s">
        <v>35</v>
      </c>
      <c r="L587" s="2">
        <v>0</v>
      </c>
      <c r="M587" s="13">
        <v>1702713.572505893</v>
      </c>
      <c r="N587" s="2">
        <v>10265</v>
      </c>
      <c r="O587" s="5" t="str">
        <f>_xlfn.XLOOKUP(A587,Cidades!A:A,Cidades!D:D)</f>
        <v>Entre 10k e 20k</v>
      </c>
      <c r="P587" s="5" t="str">
        <f>_xlfn.XLOOKUP(A587,'[1]1° RAIZ'!$A:$A,'[1]1° RAIZ'!$AH:$AH)</f>
        <v>Chapecó</v>
      </c>
      <c r="Q587" s="5" t="str">
        <f>_xlfn.XLOOKUP(A587,'[1]1° RAIZ'!$A:$A,'[1]1° RAIZ'!$AE:$AE)</f>
        <v>Chapecó</v>
      </c>
      <c r="R587" s="2">
        <v>1.002990985583607E-4</v>
      </c>
      <c r="S587" s="2">
        <v>1.4689290372308371E-2</v>
      </c>
      <c r="T587" s="2">
        <v>3</v>
      </c>
      <c r="U587" s="2">
        <v>0</v>
      </c>
      <c r="V587" s="2">
        <v>55008.442869652499</v>
      </c>
      <c r="W587" s="2">
        <v>3.767833208678419</v>
      </c>
      <c r="X587" s="2">
        <v>-0.12832846312583901</v>
      </c>
      <c r="Y587" s="2">
        <v>0.34993552885651202</v>
      </c>
      <c r="Z587" s="2">
        <v>-0.46577523086912659</v>
      </c>
      <c r="AA587" s="2">
        <v>-5.7457582696247393E-2</v>
      </c>
      <c r="AB587" s="1" t="str">
        <f t="shared" si="27"/>
        <v>Mercado insuficiente</v>
      </c>
      <c r="AC587" s="74" t="str">
        <f t="shared" si="29"/>
        <v>Validar</v>
      </c>
    </row>
    <row r="588" spans="1:29" x14ac:dyDescent="0.25">
      <c r="A588" s="1">
        <v>421940</v>
      </c>
      <c r="B588" s="1" t="s">
        <v>618</v>
      </c>
      <c r="C588" s="1" t="s">
        <v>33</v>
      </c>
      <c r="D588" s="1">
        <v>0</v>
      </c>
      <c r="E588" s="1">
        <f>COUNTIFS('Contratos assinados '!F:F,'Direcional Expansão'!B588,'Contratos assinados '!J:J, "Assinado por ambos")</f>
        <v>0</v>
      </c>
      <c r="F588" s="1">
        <f>COUNTIFS('Contratos assinados '!F:F,'Direcional Expansão'!B588,'Contratos assinados '!J:J,"Aquisição")</f>
        <v>0</v>
      </c>
      <c r="G588" s="1">
        <f>COUNTIFS('Contratos assinados '!F:F,'Direcional Expansão'!B588,'Contratos assinados '!J:J,"Ampliação")</f>
        <v>0</v>
      </c>
      <c r="H588" s="1">
        <f>COUNTIFS('Contratos assinados '!F:F,'Direcional Expansão'!B588,'Contratos assinados '!J:J,"Assinado por proprietário")</f>
        <v>0</v>
      </c>
      <c r="I588" s="1">
        <f t="shared" si="28"/>
        <v>0</v>
      </c>
      <c r="J588" s="3" t="str">
        <f>IF(D588=0, "-", COUNTIFS('Base Lojas'!B:B, A588, 'Base Lojas'!G:G, "&gt;500000")/D588)</f>
        <v>-</v>
      </c>
      <c r="K588" s="4" t="s">
        <v>35</v>
      </c>
      <c r="L588" s="2">
        <v>0</v>
      </c>
      <c r="M588" s="13">
        <v>658569.55505057203</v>
      </c>
      <c r="N588" s="2">
        <v>4255</v>
      </c>
      <c r="O588" s="5" t="str">
        <f>_xlfn.XLOOKUP(A588,Cidades!A:A,Cidades!D:D)</f>
        <v>Menor que 10k</v>
      </c>
      <c r="P588" s="5" t="str">
        <f>_xlfn.XLOOKUP(A588,'[1]1° RAIZ'!$A:$A,'[1]1° RAIZ'!$AH:$AH)</f>
        <v>Ibirama - Presidente Getúlio</v>
      </c>
      <c r="Q588" s="5" t="str">
        <f>_xlfn.XLOOKUP(A588,'[1]1° RAIZ'!$A:$A,'[1]1° RAIZ'!$AE:$AE)</f>
        <v>Blumenau</v>
      </c>
      <c r="R588" s="2">
        <v>1.2919917637078669E-4</v>
      </c>
      <c r="S588" s="2">
        <v>1.8313107734226008E-2</v>
      </c>
      <c r="T588" s="2">
        <v>4</v>
      </c>
      <c r="U588" s="2">
        <v>0</v>
      </c>
      <c r="V588" s="2">
        <v>43748.1871360531</v>
      </c>
      <c r="W588" s="2">
        <v>4.112717127842286</v>
      </c>
      <c r="X588" s="2">
        <v>-0.1094822056502322</v>
      </c>
      <c r="Y588" s="2">
        <v>0.49510161363833399</v>
      </c>
      <c r="Z588" s="2">
        <v>-0.72187471380924728</v>
      </c>
      <c r="AA588" s="2">
        <v>-5.7773462835397679E-2</v>
      </c>
      <c r="AB588" s="1" t="str">
        <f t="shared" si="27"/>
        <v>Mercado insuficiente</v>
      </c>
      <c r="AC588" s="74" t="str">
        <f t="shared" si="29"/>
        <v>Validar</v>
      </c>
    </row>
    <row r="589" spans="1:29" x14ac:dyDescent="0.25">
      <c r="A589" s="1">
        <v>421470</v>
      </c>
      <c r="B589" s="1" t="s">
        <v>619</v>
      </c>
      <c r="C589" s="1" t="s">
        <v>33</v>
      </c>
      <c r="D589" s="1">
        <v>0</v>
      </c>
      <c r="E589" s="1">
        <f>COUNTIFS('Contratos assinados '!F:F,'Direcional Expansão'!B589,'Contratos assinados '!J:J, "Assinado por ambos")</f>
        <v>0</v>
      </c>
      <c r="F589" s="1">
        <f>COUNTIFS('Contratos assinados '!F:F,'Direcional Expansão'!B589,'Contratos assinados '!J:J,"Aquisição")</f>
        <v>0</v>
      </c>
      <c r="G589" s="1">
        <f>COUNTIFS('Contratos assinados '!F:F,'Direcional Expansão'!B589,'Contratos assinados '!J:J,"Ampliação")</f>
        <v>0</v>
      </c>
      <c r="H589" s="1">
        <f>COUNTIFS('Contratos assinados '!F:F,'Direcional Expansão'!B589,'Contratos assinados '!J:J,"Assinado por proprietário")</f>
        <v>0</v>
      </c>
      <c r="I589" s="1">
        <f t="shared" si="28"/>
        <v>0</v>
      </c>
      <c r="J589" s="3" t="str">
        <f>IF(D589=0, "-", COUNTIFS('Base Lojas'!B:B, A589, 'Base Lojas'!G:G, "&gt;500000")/D589)</f>
        <v>-</v>
      </c>
      <c r="K589" s="4" t="s">
        <v>35</v>
      </c>
      <c r="L589" s="2">
        <v>0</v>
      </c>
      <c r="M589" s="13">
        <v>1605707.519481533</v>
      </c>
      <c r="N589" s="2">
        <v>10865</v>
      </c>
      <c r="O589" s="5" t="str">
        <f>_xlfn.XLOOKUP(A589,Cidades!A:A,Cidades!D:D)</f>
        <v>Entre 10k e 20k</v>
      </c>
      <c r="P589" s="5" t="str">
        <f>_xlfn.XLOOKUP(A589,'[1]1° RAIZ'!$A:$A,'[1]1° RAIZ'!$AH:$AH)</f>
        <v>Blumenau</v>
      </c>
      <c r="Q589" s="5" t="str">
        <f>_xlfn.XLOOKUP(A589,'[1]1° RAIZ'!$A:$A,'[1]1° RAIZ'!$AE:$AE)</f>
        <v>Blumenau</v>
      </c>
      <c r="R589" s="2">
        <v>4.266487474380076E-5</v>
      </c>
      <c r="S589" s="2">
        <v>7.639758835288335E-3</v>
      </c>
      <c r="T589" s="2">
        <v>5</v>
      </c>
      <c r="U589" s="2">
        <v>0</v>
      </c>
      <c r="V589" s="2">
        <v>47716.753087876401</v>
      </c>
      <c r="W589" s="2">
        <v>3.9693398845630181</v>
      </c>
      <c r="X589" s="2">
        <v>-9.8193505003821832E-2</v>
      </c>
      <c r="Y589" s="2">
        <v>0.2241531923641164</v>
      </c>
      <c r="Z589" s="2">
        <v>-0.43310281164414671</v>
      </c>
      <c r="AA589" s="2">
        <v>-5.8998724747095291E-2</v>
      </c>
      <c r="AB589" s="1" t="str">
        <f t="shared" si="27"/>
        <v>Mercado insuficiente</v>
      </c>
      <c r="AC589" s="74" t="str">
        <f t="shared" si="29"/>
        <v>Validar</v>
      </c>
    </row>
    <row r="590" spans="1:29" x14ac:dyDescent="0.25">
      <c r="A590" s="1">
        <v>411530</v>
      </c>
      <c r="B590" s="1" t="s">
        <v>620</v>
      </c>
      <c r="C590" s="1" t="s">
        <v>31</v>
      </c>
      <c r="D590" s="1">
        <v>0</v>
      </c>
      <c r="E590" s="1">
        <f>COUNTIFS('Contratos assinados '!F:F,'Direcional Expansão'!B590,'Contratos assinados '!J:J, "Assinado por ambos")</f>
        <v>0</v>
      </c>
      <c r="F590" s="1">
        <f>COUNTIFS('Contratos assinados '!F:F,'Direcional Expansão'!B590,'Contratos assinados '!J:J,"Aquisição")</f>
        <v>0</v>
      </c>
      <c r="G590" s="1">
        <f>COUNTIFS('Contratos assinados '!F:F,'Direcional Expansão'!B590,'Contratos assinados '!J:J,"Ampliação")</f>
        <v>0</v>
      </c>
      <c r="H590" s="1">
        <f>COUNTIFS('Contratos assinados '!F:F,'Direcional Expansão'!B590,'Contratos assinados '!J:J,"Assinado por proprietário")</f>
        <v>0</v>
      </c>
      <c r="I590" s="1">
        <f t="shared" si="28"/>
        <v>0</v>
      </c>
      <c r="J590" s="3" t="str">
        <f>IF(D590=0, "-", COUNTIFS('Base Lojas'!B:B, A590, 'Base Lojas'!G:G, "&gt;500000")/D590)</f>
        <v>-</v>
      </c>
      <c r="K590" s="4" t="s">
        <v>35</v>
      </c>
      <c r="L590" s="2">
        <v>0</v>
      </c>
      <c r="M590" s="13">
        <v>843164.55790222413</v>
      </c>
      <c r="N590" s="2">
        <v>6371</v>
      </c>
      <c r="O590" s="5" t="str">
        <f>_xlfn.XLOOKUP(A590,Cidades!A:A,Cidades!D:D)</f>
        <v>Menor que 10k</v>
      </c>
      <c r="P590" s="5" t="str">
        <f>_xlfn.XLOOKUP(A590,'[1]1° RAIZ'!$A:$A,'[1]1° RAIZ'!$AH:$AH)</f>
        <v>Pato Branco</v>
      </c>
      <c r="Q590" s="5" t="str">
        <f>_xlfn.XLOOKUP(A590,'[1]1° RAIZ'!$A:$A,'[1]1° RAIZ'!$AE:$AE)</f>
        <v>Cascavel</v>
      </c>
      <c r="R590" s="2">
        <v>1.242277976716277E-5</v>
      </c>
      <c r="S590" s="2">
        <v>6.839351980803432E-3</v>
      </c>
      <c r="T590" s="2">
        <v>5</v>
      </c>
      <c r="U590" s="2">
        <v>0</v>
      </c>
      <c r="V590" s="2">
        <v>76615.925246711398</v>
      </c>
      <c r="W590" s="2">
        <v>3.292255713441897</v>
      </c>
      <c r="X590" s="2">
        <v>-0.2047187138492069</v>
      </c>
      <c r="Y590" s="2">
        <v>0.12616579244363521</v>
      </c>
      <c r="Z590" s="2">
        <v>7.7037316287215649E-2</v>
      </c>
      <c r="AA590" s="2">
        <v>-6.0230509150864961E-2</v>
      </c>
      <c r="AB590" s="1" t="str">
        <f t="shared" si="27"/>
        <v>Mercado insuficiente</v>
      </c>
      <c r="AC590" s="74" t="str">
        <f t="shared" si="29"/>
        <v>Validar</v>
      </c>
    </row>
    <row r="591" spans="1:29" x14ac:dyDescent="0.25">
      <c r="A591" s="1">
        <v>421920</v>
      </c>
      <c r="B591" s="1" t="s">
        <v>621</v>
      </c>
      <c r="C591" s="1" t="s">
        <v>33</v>
      </c>
      <c r="D591" s="1">
        <v>0</v>
      </c>
      <c r="E591" s="1">
        <f>COUNTIFS('Contratos assinados '!F:F,'Direcional Expansão'!B591,'Contratos assinados '!J:J, "Assinado por ambos")</f>
        <v>0</v>
      </c>
      <c r="F591" s="1">
        <f>COUNTIFS('Contratos assinados '!F:F,'Direcional Expansão'!B591,'Contratos assinados '!J:J,"Aquisição")</f>
        <v>0</v>
      </c>
      <c r="G591" s="1">
        <f>COUNTIFS('Contratos assinados '!F:F,'Direcional Expansão'!B591,'Contratos assinados '!J:J,"Ampliação")</f>
        <v>0</v>
      </c>
      <c r="H591" s="1">
        <f>COUNTIFS('Contratos assinados '!F:F,'Direcional Expansão'!B591,'Contratos assinados '!J:J,"Assinado por proprietário")</f>
        <v>0</v>
      </c>
      <c r="I591" s="1">
        <f t="shared" si="28"/>
        <v>0</v>
      </c>
      <c r="J591" s="3" t="str">
        <f>IF(D591=0, "-", COUNTIFS('Base Lojas'!B:B, A591, 'Base Lojas'!G:G, "&gt;500000")/D591)</f>
        <v>-</v>
      </c>
      <c r="K591" s="4" t="s">
        <v>35</v>
      </c>
      <c r="L591" s="2">
        <v>0</v>
      </c>
      <c r="M591" s="13">
        <v>1067479.2788593189</v>
      </c>
      <c r="N591" s="2">
        <v>6189</v>
      </c>
      <c r="O591" s="5" t="str">
        <f>_xlfn.XLOOKUP(A591,Cidades!A:A,Cidades!D:D)</f>
        <v>Menor que 10k</v>
      </c>
      <c r="P591" s="5" t="str">
        <f>_xlfn.XLOOKUP(A591,'[1]1° RAIZ'!$A:$A,'[1]1° RAIZ'!$AH:$AH)</f>
        <v>Ituporanga</v>
      </c>
      <c r="Q591" s="5" t="str">
        <f>_xlfn.XLOOKUP(A591,'[1]1° RAIZ'!$A:$A,'[1]1° RAIZ'!$AE:$AE)</f>
        <v>Blumenau</v>
      </c>
      <c r="R591" s="2">
        <v>-1.2810542706453989E-5</v>
      </c>
      <c r="S591" s="2">
        <v>8.0103827742199485E-3</v>
      </c>
      <c r="T591" s="2">
        <v>1</v>
      </c>
      <c r="U591" s="2">
        <v>0</v>
      </c>
      <c r="V591" s="2">
        <v>63835.806407665397</v>
      </c>
      <c r="W591" s="2">
        <v>3.7274220877692361</v>
      </c>
      <c r="X591" s="2">
        <v>-0.18487146218061939</v>
      </c>
      <c r="Y591" s="2">
        <v>0.20066806077472729</v>
      </c>
      <c r="Z591" s="2">
        <v>-9.1581865014672553E-2</v>
      </c>
      <c r="AA591" s="2">
        <v>-6.0304322916875583E-2</v>
      </c>
      <c r="AB591" s="1" t="str">
        <f t="shared" si="27"/>
        <v>Mercado insuficiente</v>
      </c>
      <c r="AC591" s="74" t="str">
        <f t="shared" si="29"/>
        <v>Validar</v>
      </c>
    </row>
    <row r="592" spans="1:29" x14ac:dyDescent="0.25">
      <c r="A592" s="1">
        <v>431844</v>
      </c>
      <c r="B592" s="1" t="s">
        <v>622</v>
      </c>
      <c r="C592" s="1" t="s">
        <v>57</v>
      </c>
      <c r="D592" s="1">
        <v>0</v>
      </c>
      <c r="E592" s="1">
        <f>COUNTIFS('Contratos assinados '!F:F,'Direcional Expansão'!B592,'Contratos assinados '!J:J, "Assinado por ambos")</f>
        <v>0</v>
      </c>
      <c r="F592" s="1">
        <f>COUNTIFS('Contratos assinados '!F:F,'Direcional Expansão'!B592,'Contratos assinados '!J:J,"Aquisição")</f>
        <v>0</v>
      </c>
      <c r="G592" s="1">
        <f>COUNTIFS('Contratos assinados '!F:F,'Direcional Expansão'!B592,'Contratos assinados '!J:J,"Ampliação")</f>
        <v>0</v>
      </c>
      <c r="H592" s="1">
        <f>COUNTIFS('Contratos assinados '!F:F,'Direcional Expansão'!B592,'Contratos assinados '!J:J,"Assinado por proprietário")</f>
        <v>0</v>
      </c>
      <c r="I592" s="1">
        <f t="shared" si="28"/>
        <v>0</v>
      </c>
      <c r="J592" s="3" t="str">
        <f>IF(D592=0, "-", COUNTIFS('Base Lojas'!B:B, A592, 'Base Lojas'!G:G, "&gt;500000")/D592)</f>
        <v>-</v>
      </c>
      <c r="K592" s="4" t="s">
        <v>35</v>
      </c>
      <c r="L592" s="2">
        <v>0</v>
      </c>
      <c r="M592" s="13">
        <v>520344.28505355038</v>
      </c>
      <c r="N592" s="2">
        <v>2912</v>
      </c>
      <c r="O592" s="5" t="str">
        <f>_xlfn.XLOOKUP(A592,Cidades!A:A,Cidades!D:D)</f>
        <v>Menor que 10k</v>
      </c>
      <c r="P592" s="5" t="str">
        <f>_xlfn.XLOOKUP(A592,'[1]1° RAIZ'!$A:$A,'[1]1° RAIZ'!$AH:$AH)</f>
        <v>Nova Prata - Guaporé</v>
      </c>
      <c r="Q592" s="5" t="str">
        <f>_xlfn.XLOOKUP(A592,'[1]1° RAIZ'!$A:$A,'[1]1° RAIZ'!$AE:$AE)</f>
        <v>Caxias do Sul</v>
      </c>
      <c r="R592" s="2">
        <v>3.7415829597153838E-5</v>
      </c>
      <c r="S592" s="2">
        <v>8.3909876824861396E-3</v>
      </c>
      <c r="T592" s="2">
        <v>2</v>
      </c>
      <c r="U592" s="2">
        <v>0</v>
      </c>
      <c r="V592" s="2">
        <v>50381.343811731298</v>
      </c>
      <c r="W592" s="2">
        <v>4.0842688628826282</v>
      </c>
      <c r="X592" s="2">
        <v>-0.1480692049575171</v>
      </c>
      <c r="Y592" s="2">
        <v>0.32643468454596702</v>
      </c>
      <c r="Z592" s="2">
        <v>-0.39095501655462123</v>
      </c>
      <c r="AA592" s="2">
        <v>-6.0705721608904237E-2</v>
      </c>
      <c r="AB592" s="1" t="str">
        <f t="shared" si="27"/>
        <v>Mercado insuficiente</v>
      </c>
      <c r="AC592" s="74" t="str">
        <f t="shared" si="29"/>
        <v>Validar</v>
      </c>
    </row>
    <row r="593" spans="1:29" x14ac:dyDescent="0.25">
      <c r="A593" s="1">
        <v>421090</v>
      </c>
      <c r="B593" s="1" t="s">
        <v>623</v>
      </c>
      <c r="C593" s="1" t="s">
        <v>33</v>
      </c>
      <c r="D593" s="1">
        <v>0</v>
      </c>
      <c r="E593" s="1">
        <f>COUNTIFS('Contratos assinados '!F:F,'Direcional Expansão'!B593,'Contratos assinados '!J:J, "Assinado por ambos")</f>
        <v>0</v>
      </c>
      <c r="F593" s="1">
        <f>COUNTIFS('Contratos assinados '!F:F,'Direcional Expansão'!B593,'Contratos assinados '!J:J,"Aquisição")</f>
        <v>0</v>
      </c>
      <c r="G593" s="1">
        <f>COUNTIFS('Contratos assinados '!F:F,'Direcional Expansão'!B593,'Contratos assinados '!J:J,"Ampliação")</f>
        <v>0</v>
      </c>
      <c r="H593" s="1">
        <f>COUNTIFS('Contratos assinados '!F:F,'Direcional Expansão'!B593,'Contratos assinados '!J:J,"Assinado por proprietário")</f>
        <v>0</v>
      </c>
      <c r="I593" s="1">
        <f t="shared" si="28"/>
        <v>0</v>
      </c>
      <c r="J593" s="3" t="str">
        <f>IF(D593=0, "-", COUNTIFS('Base Lojas'!B:B, A593, 'Base Lojas'!G:G, "&gt;500000")/D593)</f>
        <v>-</v>
      </c>
      <c r="K593" s="4" t="s">
        <v>35</v>
      </c>
      <c r="L593" s="2">
        <v>0</v>
      </c>
      <c r="M593" s="13">
        <v>766116.78002726298</v>
      </c>
      <c r="N593" s="2">
        <v>4080</v>
      </c>
      <c r="O593" s="5" t="str">
        <f>_xlfn.XLOOKUP(A593,Cidades!A:A,Cidades!D:D)</f>
        <v>Menor que 10k</v>
      </c>
      <c r="P593" s="5" t="str">
        <f>_xlfn.XLOOKUP(A593,'[1]1° RAIZ'!$A:$A,'[1]1° RAIZ'!$AH:$AH)</f>
        <v>Chapecó</v>
      </c>
      <c r="Q593" s="5" t="str">
        <f>_xlfn.XLOOKUP(A593,'[1]1° RAIZ'!$A:$A,'[1]1° RAIZ'!$AE:$AE)</f>
        <v>Chapecó</v>
      </c>
      <c r="R593" s="2">
        <v>6.2489689925326888E-6</v>
      </c>
      <c r="S593" s="2">
        <v>7.9869419407412323E-3</v>
      </c>
      <c r="T593" s="2">
        <v>1</v>
      </c>
      <c r="U593" s="2">
        <v>0</v>
      </c>
      <c r="V593" s="2">
        <v>46151.735083934604</v>
      </c>
      <c r="W593" s="2">
        <v>4.2171971363649607</v>
      </c>
      <c r="X593" s="2">
        <v>-0.1369050778745545</v>
      </c>
      <c r="Y593" s="2">
        <v>0.30221401464126108</v>
      </c>
      <c r="Z593" s="2">
        <v>-0.40293793859504079</v>
      </c>
      <c r="AA593" s="2">
        <v>-6.0805461600961577E-2</v>
      </c>
      <c r="AB593" s="1" t="str">
        <f t="shared" si="27"/>
        <v>Mercado insuficiente</v>
      </c>
      <c r="AC593" s="74" t="str">
        <f t="shared" si="29"/>
        <v>Validar</v>
      </c>
    </row>
    <row r="594" spans="1:29" x14ac:dyDescent="0.25">
      <c r="A594" s="1">
        <v>420860</v>
      </c>
      <c r="B594" s="1" t="s">
        <v>624</v>
      </c>
      <c r="C594" s="1" t="s">
        <v>33</v>
      </c>
      <c r="D594" s="1">
        <v>0</v>
      </c>
      <c r="E594" s="1">
        <f>COUNTIFS('Contratos assinados '!F:F,'Direcional Expansão'!B594,'Contratos assinados '!J:J, "Assinado por ambos")</f>
        <v>0</v>
      </c>
      <c r="F594" s="1">
        <f>COUNTIFS('Contratos assinados '!F:F,'Direcional Expansão'!B594,'Contratos assinados '!J:J,"Aquisição")</f>
        <v>0</v>
      </c>
      <c r="G594" s="1">
        <f>COUNTIFS('Contratos assinados '!F:F,'Direcional Expansão'!B594,'Contratos assinados '!J:J,"Ampliação")</f>
        <v>0</v>
      </c>
      <c r="H594" s="1">
        <f>COUNTIFS('Contratos assinados '!F:F,'Direcional Expansão'!B594,'Contratos assinados '!J:J,"Assinado por proprietário")</f>
        <v>0</v>
      </c>
      <c r="I594" s="1">
        <f t="shared" si="28"/>
        <v>0</v>
      </c>
      <c r="J594" s="3" t="str">
        <f>IF(D594=0, "-", COUNTIFS('Base Lojas'!B:B, A594, 'Base Lojas'!G:G, "&gt;500000")/D594)</f>
        <v>-</v>
      </c>
      <c r="K594" s="4" t="s">
        <v>35</v>
      </c>
      <c r="L594" s="2">
        <v>0</v>
      </c>
      <c r="M594" s="13">
        <v>745675.67899806239</v>
      </c>
      <c r="N594" s="2">
        <v>4310</v>
      </c>
      <c r="O594" s="5" t="str">
        <f>_xlfn.XLOOKUP(A594,Cidades!A:A,Cidades!D:D)</f>
        <v>Menor que 10k</v>
      </c>
      <c r="P594" s="5" t="str">
        <f>_xlfn.XLOOKUP(A594,'[1]1° RAIZ'!$A:$A,'[1]1° RAIZ'!$AH:$AH)</f>
        <v>Joaçaba - Herval d'Oeste</v>
      </c>
      <c r="Q594" s="5" t="str">
        <f>_xlfn.XLOOKUP(A594,'[1]1° RAIZ'!$A:$A,'[1]1° RAIZ'!$AE:$AE)</f>
        <v>Chapecó</v>
      </c>
      <c r="R594" s="2">
        <v>4.9696709782374172E-5</v>
      </c>
      <c r="S594" s="2">
        <v>9.0066225997786908E-3</v>
      </c>
      <c r="T594" s="2">
        <v>1</v>
      </c>
      <c r="U594" s="2">
        <v>0</v>
      </c>
      <c r="V594" s="2">
        <v>45822.5586890095</v>
      </c>
      <c r="W594" s="2">
        <v>4.171736239041766</v>
      </c>
      <c r="X594" s="2">
        <v>-0.1368920328631329</v>
      </c>
      <c r="Y594" s="2">
        <v>0.3490448938258548</v>
      </c>
      <c r="Z594" s="2">
        <v>-0.48719941286734242</v>
      </c>
      <c r="AA594" s="2">
        <v>-6.3678690513082614E-2</v>
      </c>
      <c r="AB594" s="1" t="str">
        <f t="shared" si="27"/>
        <v>Mercado insuficiente</v>
      </c>
      <c r="AC594" s="74" t="str">
        <f t="shared" si="29"/>
        <v>Validar</v>
      </c>
    </row>
    <row r="595" spans="1:29" x14ac:dyDescent="0.25">
      <c r="A595" s="1">
        <v>412870</v>
      </c>
      <c r="B595" s="1" t="s">
        <v>625</v>
      </c>
      <c r="C595" s="1" t="s">
        <v>31</v>
      </c>
      <c r="D595" s="1">
        <v>0</v>
      </c>
      <c r="E595" s="1">
        <f>COUNTIFS('Contratos assinados '!F:F,'Direcional Expansão'!B595,'Contratos assinados '!J:J, "Assinado por ambos")</f>
        <v>0</v>
      </c>
      <c r="F595" s="1">
        <f>COUNTIFS('Contratos assinados '!F:F,'Direcional Expansão'!B595,'Contratos assinados '!J:J,"Aquisição")</f>
        <v>0</v>
      </c>
      <c r="G595" s="1">
        <f>COUNTIFS('Contratos assinados '!F:F,'Direcional Expansão'!B595,'Contratos assinados '!J:J,"Ampliação")</f>
        <v>0</v>
      </c>
      <c r="H595" s="1">
        <f>COUNTIFS('Contratos assinados '!F:F,'Direcional Expansão'!B595,'Contratos assinados '!J:J,"Assinado por proprietário")</f>
        <v>0</v>
      </c>
      <c r="I595" s="1">
        <f t="shared" si="28"/>
        <v>0</v>
      </c>
      <c r="J595" s="3" t="str">
        <f>IF(D595=0, "-", COUNTIFS('Base Lojas'!B:B, A595, 'Base Lojas'!G:G, "&gt;500000")/D595)</f>
        <v>-</v>
      </c>
      <c r="K595" s="4" t="s">
        <v>35</v>
      </c>
      <c r="L595" s="2">
        <v>0</v>
      </c>
      <c r="M595" s="13">
        <v>1369637.7667985889</v>
      </c>
      <c r="N595" s="2">
        <v>9706</v>
      </c>
      <c r="O595" s="5" t="str">
        <f>_xlfn.XLOOKUP(A595,Cidades!A:A,Cidades!D:D)</f>
        <v>Menor que 10k</v>
      </c>
      <c r="P595" s="5" t="str">
        <f>_xlfn.XLOOKUP(A595,'[1]1° RAIZ'!$A:$A,'[1]1° RAIZ'!$AH:$AH)</f>
        <v>Pato Branco</v>
      </c>
      <c r="Q595" s="5" t="str">
        <f>_xlfn.XLOOKUP(A595,'[1]1° RAIZ'!$A:$A,'[1]1° RAIZ'!$AE:$AE)</f>
        <v>Cascavel</v>
      </c>
      <c r="R595" s="2">
        <v>3.1212467444856172E-4</v>
      </c>
      <c r="S595" s="2">
        <v>3.3768688549845827E-2</v>
      </c>
      <c r="T595" s="2">
        <v>2</v>
      </c>
      <c r="U595" s="2">
        <v>0</v>
      </c>
      <c r="V595" s="2">
        <v>53549.725613589202</v>
      </c>
      <c r="W595" s="2">
        <v>3.5772617485809621</v>
      </c>
      <c r="X595" s="2">
        <v>-0.1351516772066661</v>
      </c>
      <c r="Y595" s="2">
        <v>0.73158547974483845</v>
      </c>
      <c r="Z595" s="2">
        <v>-0.98283128998640124</v>
      </c>
      <c r="AA595" s="2">
        <v>-6.4457986316773935E-2</v>
      </c>
      <c r="AB595" s="1" t="str">
        <f t="shared" si="27"/>
        <v>Mercado insuficiente</v>
      </c>
      <c r="AC595" s="74" t="str">
        <f t="shared" si="29"/>
        <v>Validar</v>
      </c>
    </row>
    <row r="596" spans="1:29" x14ac:dyDescent="0.25">
      <c r="A596" s="1">
        <v>410060</v>
      </c>
      <c r="B596" s="1" t="s">
        <v>626</v>
      </c>
      <c r="C596" s="1" t="s">
        <v>31</v>
      </c>
      <c r="D596" s="1">
        <v>1</v>
      </c>
      <c r="E596" s="1">
        <f>COUNTIFS('Contratos assinados '!F:F,'Direcional Expansão'!B596,'Contratos assinados '!J:J, "Assinado por ambos")</f>
        <v>0</v>
      </c>
      <c r="F596" s="1">
        <f>COUNTIFS('Contratos assinados '!F:F,'Direcional Expansão'!B596,'Contratos assinados '!J:J,"Aquisição")</f>
        <v>0</v>
      </c>
      <c r="G596" s="1">
        <f>COUNTIFS('Contratos assinados '!F:F,'Direcional Expansão'!B596,'Contratos assinados '!J:J,"Ampliação")</f>
        <v>0</v>
      </c>
      <c r="H596" s="1">
        <f>COUNTIFS('Contratos assinados '!F:F,'Direcional Expansão'!B596,'Contratos assinados '!J:J,"Assinado por proprietário")</f>
        <v>0</v>
      </c>
      <c r="I596" s="1">
        <f t="shared" si="28"/>
        <v>0</v>
      </c>
      <c r="J596" s="3">
        <f>IF(D596=0, "-", COUNTIFS('Base Lojas'!B:B, A596, 'Base Lojas'!G:G, "&gt;500000")/D596)</f>
        <v>0</v>
      </c>
      <c r="K596" s="4">
        <v>490171.49</v>
      </c>
      <c r="L596" s="2">
        <v>0.28172272740341608</v>
      </c>
      <c r="M596" s="13">
        <v>1739907.513028203</v>
      </c>
      <c r="N596" s="2">
        <v>13909</v>
      </c>
      <c r="O596" s="5" t="str">
        <f>_xlfn.XLOOKUP(A596,Cidades!A:A,Cidades!D:D)</f>
        <v>Entre 10k e 20k</v>
      </c>
      <c r="P596" s="5" t="str">
        <f>_xlfn.XLOOKUP(A596,'[1]1° RAIZ'!$A:$A,'[1]1° RAIZ'!$AH:$AH)</f>
        <v>Paranavaí</v>
      </c>
      <c r="Q596" s="5" t="str">
        <f>_xlfn.XLOOKUP(A596,'[1]1° RAIZ'!$A:$A,'[1]1° RAIZ'!$AE:$AE)</f>
        <v>Maringá</v>
      </c>
      <c r="R596" s="2">
        <v>1.3792469269970911E-5</v>
      </c>
      <c r="S596" s="2">
        <v>7.2017716547096988E-3</v>
      </c>
      <c r="T596" s="2">
        <v>10</v>
      </c>
      <c r="U596" s="2">
        <v>0</v>
      </c>
      <c r="V596" s="2">
        <v>34796.259959543597</v>
      </c>
      <c r="W596" s="2">
        <v>2.7183191155146509</v>
      </c>
      <c r="X596" s="2">
        <v>-0.16425339082411189</v>
      </c>
      <c r="Y596" s="2">
        <v>-0.2364320030898798</v>
      </c>
      <c r="Z596" s="2">
        <v>0.34601815226918442</v>
      </c>
      <c r="AA596" s="2">
        <v>-6.4481392143839272E-2</v>
      </c>
      <c r="AB596" s="1" t="str">
        <f t="shared" si="27"/>
        <v>Mercado insuficiente</v>
      </c>
      <c r="AC596" s="74" t="str">
        <f t="shared" si="29"/>
        <v>Validar</v>
      </c>
    </row>
    <row r="597" spans="1:29" x14ac:dyDescent="0.25">
      <c r="A597" s="1">
        <v>411845</v>
      </c>
      <c r="B597" s="1" t="s">
        <v>627</v>
      </c>
      <c r="C597" s="1" t="s">
        <v>31</v>
      </c>
      <c r="D597" s="1">
        <v>0</v>
      </c>
      <c r="E597" s="1">
        <f>COUNTIFS('Contratos assinados '!F:F,'Direcional Expansão'!B597,'Contratos assinados '!J:J, "Assinado por ambos")</f>
        <v>0</v>
      </c>
      <c r="F597" s="1">
        <f>COUNTIFS('Contratos assinados '!F:F,'Direcional Expansão'!B597,'Contratos assinados '!J:J,"Aquisição")</f>
        <v>0</v>
      </c>
      <c r="G597" s="1">
        <f>COUNTIFS('Contratos assinados '!F:F,'Direcional Expansão'!B597,'Contratos assinados '!J:J,"Ampliação")</f>
        <v>0</v>
      </c>
      <c r="H597" s="1">
        <f>COUNTIFS('Contratos assinados '!F:F,'Direcional Expansão'!B597,'Contratos assinados '!J:J,"Assinado por proprietário")</f>
        <v>0</v>
      </c>
      <c r="I597" s="1">
        <f t="shared" si="28"/>
        <v>0</v>
      </c>
      <c r="J597" s="3" t="str">
        <f>IF(D597=0, "-", COUNTIFS('Base Lojas'!B:B, A597, 'Base Lojas'!G:G, "&gt;500000")/D597)</f>
        <v>-</v>
      </c>
      <c r="K597" s="4" t="s">
        <v>35</v>
      </c>
      <c r="L597" s="2">
        <v>0</v>
      </c>
      <c r="M597" s="13">
        <v>896864.74911615613</v>
      </c>
      <c r="N597" s="2">
        <v>5733</v>
      </c>
      <c r="O597" s="5" t="str">
        <f>_xlfn.XLOOKUP(A597,Cidades!A:A,Cidades!D:D)</f>
        <v>Menor que 10k</v>
      </c>
      <c r="P597" s="5" t="str">
        <f>_xlfn.XLOOKUP(A597,'[1]1° RAIZ'!$A:$A,'[1]1° RAIZ'!$AH:$AH)</f>
        <v>Marechal Cândido Rondon</v>
      </c>
      <c r="Q597" s="5" t="str">
        <f>_xlfn.XLOOKUP(A597,'[1]1° RAIZ'!$A:$A,'[1]1° RAIZ'!$AE:$AE)</f>
        <v>Cascavel</v>
      </c>
      <c r="R597" s="2">
        <v>1.3384380513181921E-4</v>
      </c>
      <c r="S597" s="2">
        <v>1.7592467505390671E-2</v>
      </c>
      <c r="T597" s="2">
        <v>3</v>
      </c>
      <c r="U597" s="2">
        <v>0</v>
      </c>
      <c r="V597" s="2">
        <v>45796.2691841427</v>
      </c>
      <c r="W597" s="2">
        <v>4.0043711125617918</v>
      </c>
      <c r="X597" s="2">
        <v>-0.1221597544421248</v>
      </c>
      <c r="Y597" s="2">
        <v>0.46117808385025061</v>
      </c>
      <c r="Z597" s="2">
        <v>-0.69117875902976933</v>
      </c>
      <c r="AA597" s="2">
        <v>-6.4551142979491188E-2</v>
      </c>
      <c r="AB597" s="1" t="str">
        <f t="shared" si="27"/>
        <v>Mercado insuficiente</v>
      </c>
      <c r="AC597" s="74" t="str">
        <f t="shared" si="29"/>
        <v>Validar</v>
      </c>
    </row>
    <row r="598" spans="1:29" x14ac:dyDescent="0.25">
      <c r="A598" s="1">
        <v>431775</v>
      </c>
      <c r="B598" s="1" t="s">
        <v>628</v>
      </c>
      <c r="C598" s="1" t="s">
        <v>57</v>
      </c>
      <c r="D598" s="1">
        <v>0</v>
      </c>
      <c r="E598" s="1">
        <f>COUNTIFS('Contratos assinados '!F:F,'Direcional Expansão'!B598,'Contratos assinados '!J:J, "Assinado por ambos")</f>
        <v>0</v>
      </c>
      <c r="F598" s="1">
        <f>COUNTIFS('Contratos assinados '!F:F,'Direcional Expansão'!B598,'Contratos assinados '!J:J,"Aquisição")</f>
        <v>0</v>
      </c>
      <c r="G598" s="1">
        <f>COUNTIFS('Contratos assinados '!F:F,'Direcional Expansão'!B598,'Contratos assinados '!J:J,"Ampliação")</f>
        <v>0</v>
      </c>
      <c r="H598" s="1">
        <f>COUNTIFS('Contratos assinados '!F:F,'Direcional Expansão'!B598,'Contratos assinados '!J:J,"Assinado por proprietário")</f>
        <v>0</v>
      </c>
      <c r="I598" s="1">
        <f t="shared" si="28"/>
        <v>0</v>
      </c>
      <c r="J598" s="3" t="str">
        <f>IF(D598=0, "-", COUNTIFS('Base Lojas'!B:B, A598, 'Base Lojas'!G:G, "&gt;500000")/D598)</f>
        <v>-</v>
      </c>
      <c r="K598" s="4" t="s">
        <v>35</v>
      </c>
      <c r="L598" s="2">
        <v>0</v>
      </c>
      <c r="M598" s="13">
        <v>369394.9879186927</v>
      </c>
      <c r="N598" s="2">
        <v>2089</v>
      </c>
      <c r="O598" s="5" t="str">
        <f>_xlfn.XLOOKUP(A598,Cidades!A:A,Cidades!D:D)</f>
        <v>Menor que 10k</v>
      </c>
      <c r="P598" s="5" t="str">
        <f>_xlfn.XLOOKUP(A598,'[1]1° RAIZ'!$A:$A,'[1]1° RAIZ'!$AH:$AH)</f>
        <v>Carazinho</v>
      </c>
      <c r="Q598" s="5" t="str">
        <f>_xlfn.XLOOKUP(A598,'[1]1° RAIZ'!$A:$A,'[1]1° RAIZ'!$AE:$AE)</f>
        <v>Passo Fundo</v>
      </c>
      <c r="R598" s="2">
        <v>3.8581558261929769E-5</v>
      </c>
      <c r="S598" s="2">
        <v>7.4249325626505316E-3</v>
      </c>
      <c r="T598" s="2">
        <v>1</v>
      </c>
      <c r="U598" s="2">
        <v>0</v>
      </c>
      <c r="V598" s="2">
        <v>99723.045684740995</v>
      </c>
      <c r="W598" s="2">
        <v>2.7748819180268378</v>
      </c>
      <c r="X598" s="2">
        <v>-0.31248792444025891</v>
      </c>
      <c r="Y598" s="2">
        <v>0.15432813972437681</v>
      </c>
      <c r="Z598" s="2">
        <v>0.39376710998380421</v>
      </c>
      <c r="AA598" s="2">
        <v>-6.5914593443792441E-2</v>
      </c>
      <c r="AB598" s="1" t="str">
        <f t="shared" si="27"/>
        <v>Mercado insuficiente</v>
      </c>
      <c r="AC598" s="74" t="str">
        <f t="shared" si="29"/>
        <v>Validar</v>
      </c>
    </row>
    <row r="599" spans="1:29" x14ac:dyDescent="0.25">
      <c r="A599" s="1">
        <v>431242</v>
      </c>
      <c r="B599" s="1" t="s">
        <v>629</v>
      </c>
      <c r="C599" s="1" t="s">
        <v>57</v>
      </c>
      <c r="D599" s="1">
        <v>0</v>
      </c>
      <c r="E599" s="1">
        <f>COUNTIFS('Contratos assinados '!F:F,'Direcional Expansão'!B599,'Contratos assinados '!J:J, "Assinado por ambos")</f>
        <v>0</v>
      </c>
      <c r="F599" s="1">
        <f>COUNTIFS('Contratos assinados '!F:F,'Direcional Expansão'!B599,'Contratos assinados '!J:J,"Aquisição")</f>
        <v>0</v>
      </c>
      <c r="G599" s="1">
        <f>COUNTIFS('Contratos assinados '!F:F,'Direcional Expansão'!B599,'Contratos assinados '!J:J,"Ampliação")</f>
        <v>0</v>
      </c>
      <c r="H599" s="1">
        <f>COUNTIFS('Contratos assinados '!F:F,'Direcional Expansão'!B599,'Contratos assinados '!J:J,"Assinado por proprietário")</f>
        <v>0</v>
      </c>
      <c r="I599" s="1">
        <f t="shared" si="28"/>
        <v>0</v>
      </c>
      <c r="J599" s="3" t="str">
        <f>IF(D599=0, "-", COUNTIFS('Base Lojas'!B:B, A599, 'Base Lojas'!G:G, "&gt;500000")/D599)</f>
        <v>-</v>
      </c>
      <c r="K599" s="4" t="s">
        <v>35</v>
      </c>
      <c r="L599" s="2">
        <v>0</v>
      </c>
      <c r="M599" s="13">
        <v>478801.7207191615</v>
      </c>
      <c r="N599" s="2">
        <v>2756</v>
      </c>
      <c r="O599" s="5" t="str">
        <f>_xlfn.XLOOKUP(A599,Cidades!A:A,Cidades!D:D)</f>
        <v>Menor que 10k</v>
      </c>
      <c r="P599" s="5" t="str">
        <f>_xlfn.XLOOKUP(A599,'[1]1° RAIZ'!$A:$A,'[1]1° RAIZ'!$AH:$AH)</f>
        <v>Soledade</v>
      </c>
      <c r="Q599" s="5" t="str">
        <f>_xlfn.XLOOKUP(A599,'[1]1° RAIZ'!$A:$A,'[1]1° RAIZ'!$AE:$AE)</f>
        <v>Passo Fundo</v>
      </c>
      <c r="R599" s="2">
        <v>1.9564559520390818E-6</v>
      </c>
      <c r="S599" s="2">
        <v>7.3240739064128757E-3</v>
      </c>
      <c r="T599" s="2">
        <v>1</v>
      </c>
      <c r="U599" s="2">
        <v>0</v>
      </c>
      <c r="V599" s="2">
        <v>61270.292898088999</v>
      </c>
      <c r="W599" s="2">
        <v>3.800390496756048</v>
      </c>
      <c r="X599" s="2">
        <v>-0.1944558159583275</v>
      </c>
      <c r="Y599" s="2">
        <v>0.23279354018944631</v>
      </c>
      <c r="Z599" s="2">
        <v>-0.1530318435871505</v>
      </c>
      <c r="AA599" s="2">
        <v>-6.6777333477196998E-2</v>
      </c>
      <c r="AB599" s="1" t="str">
        <f t="shared" si="27"/>
        <v>Mercado insuficiente</v>
      </c>
      <c r="AC599" s="74" t="str">
        <f t="shared" si="29"/>
        <v>Validar</v>
      </c>
    </row>
    <row r="600" spans="1:29" x14ac:dyDescent="0.25">
      <c r="A600" s="1">
        <v>420125</v>
      </c>
      <c r="B600" s="1" t="s">
        <v>630</v>
      </c>
      <c r="C600" s="1" t="s">
        <v>33</v>
      </c>
      <c r="D600" s="1">
        <v>0</v>
      </c>
      <c r="E600" s="1">
        <f>COUNTIFS('Contratos assinados '!F:F,'Direcional Expansão'!B600,'Contratos assinados '!J:J, "Assinado por ambos")</f>
        <v>0</v>
      </c>
      <c r="F600" s="1">
        <f>COUNTIFS('Contratos assinados '!F:F,'Direcional Expansão'!B600,'Contratos assinados '!J:J,"Aquisição")</f>
        <v>0</v>
      </c>
      <c r="G600" s="1">
        <f>COUNTIFS('Contratos assinados '!F:F,'Direcional Expansão'!B600,'Contratos assinados '!J:J,"Ampliação")</f>
        <v>0</v>
      </c>
      <c r="H600" s="1">
        <f>COUNTIFS('Contratos assinados '!F:F,'Direcional Expansão'!B600,'Contratos assinados '!J:J,"Assinado por proprietário")</f>
        <v>0</v>
      </c>
      <c r="I600" s="1">
        <f t="shared" si="28"/>
        <v>0</v>
      </c>
      <c r="J600" s="3" t="str">
        <f>IF(D600=0, "-", COUNTIFS('Base Lojas'!B:B, A600, 'Base Lojas'!G:G, "&gt;500000")/D600)</f>
        <v>-</v>
      </c>
      <c r="K600" s="4" t="s">
        <v>35</v>
      </c>
      <c r="L600" s="2">
        <v>0</v>
      </c>
      <c r="M600" s="13">
        <v>1643795.343304208</v>
      </c>
      <c r="N600" s="2">
        <v>9811</v>
      </c>
      <c r="O600" s="5" t="str">
        <f>_xlfn.XLOOKUP(A600,Cidades!A:A,Cidades!D:D)</f>
        <v>Menor que 10k</v>
      </c>
      <c r="P600" s="5" t="str">
        <f>_xlfn.XLOOKUP(A600,'[1]1° RAIZ'!$A:$A,'[1]1° RAIZ'!$AH:$AH)</f>
        <v>Blumenau</v>
      </c>
      <c r="Q600" s="5" t="str">
        <f>_xlfn.XLOOKUP(A600,'[1]1° RAIZ'!$A:$A,'[1]1° RAIZ'!$AE:$AE)</f>
        <v>Blumenau</v>
      </c>
      <c r="R600" s="2">
        <v>1.633672141576392E-5</v>
      </c>
      <c r="S600" s="2">
        <v>6.2621269106659661E-3</v>
      </c>
      <c r="T600" s="2">
        <v>5</v>
      </c>
      <c r="U600" s="2">
        <v>0</v>
      </c>
      <c r="V600" s="2">
        <v>49666.827074053297</v>
      </c>
      <c r="W600" s="2">
        <v>3.8764158397836619</v>
      </c>
      <c r="X600" s="2">
        <v>-0.1157098601382251</v>
      </c>
      <c r="Y600" s="2">
        <v>0.14648793523148221</v>
      </c>
      <c r="Z600" s="2">
        <v>-0.34943232089942039</v>
      </c>
      <c r="AA600" s="2">
        <v>-6.8085546093864219E-2</v>
      </c>
      <c r="AB600" s="1" t="str">
        <f t="shared" si="27"/>
        <v>Mercado insuficiente</v>
      </c>
      <c r="AC600" s="74" t="str">
        <f t="shared" si="29"/>
        <v>Validar</v>
      </c>
    </row>
    <row r="601" spans="1:29" x14ac:dyDescent="0.25">
      <c r="A601" s="1">
        <v>410650</v>
      </c>
      <c r="B601" s="1" t="s">
        <v>631</v>
      </c>
      <c r="C601" s="1" t="s">
        <v>31</v>
      </c>
      <c r="D601" s="1">
        <v>1</v>
      </c>
      <c r="E601" s="1">
        <f>COUNTIFS('Contratos assinados '!F:F,'Direcional Expansão'!B601,'Contratos assinados '!J:J, "Assinado por ambos")</f>
        <v>0</v>
      </c>
      <c r="F601" s="1">
        <f>COUNTIFS('Contratos assinados '!F:F,'Direcional Expansão'!B601,'Contratos assinados '!J:J,"Aquisição")</f>
        <v>0</v>
      </c>
      <c r="G601" s="1">
        <f>COUNTIFS('Contratos assinados '!F:F,'Direcional Expansão'!B601,'Contratos assinados '!J:J,"Ampliação")</f>
        <v>0</v>
      </c>
      <c r="H601" s="1">
        <f>COUNTIFS('Contratos assinados '!F:F,'Direcional Expansão'!B601,'Contratos assinados '!J:J,"Assinado por proprietário")</f>
        <v>0</v>
      </c>
      <c r="I601" s="1">
        <f t="shared" si="28"/>
        <v>0</v>
      </c>
      <c r="J601" s="3">
        <f>IF(D601=0, "-", COUNTIFS('Base Lojas'!B:B, A601, 'Base Lojas'!G:G, "&gt;500000")/D601)</f>
        <v>0</v>
      </c>
      <c r="K601" s="4">
        <v>250067.3</v>
      </c>
      <c r="L601" s="2">
        <v>7.4179298068859353E-2</v>
      </c>
      <c r="M601" s="13">
        <v>3371119.7936635478</v>
      </c>
      <c r="N601" s="2">
        <v>23331</v>
      </c>
      <c r="O601" s="5" t="str">
        <f>_xlfn.XLOOKUP(A601,Cidades!A:A,Cidades!D:D)</f>
        <v>Entre 20k e 30k</v>
      </c>
      <c r="P601" s="5" t="str">
        <f>_xlfn.XLOOKUP(A601,'[1]1° RAIZ'!$A:$A,'[1]1° RAIZ'!$AH:$AH)</f>
        <v>Pato Branco</v>
      </c>
      <c r="Q601" s="5" t="str">
        <f>_xlfn.XLOOKUP(A601,'[1]1° RAIZ'!$A:$A,'[1]1° RAIZ'!$AE:$AE)</f>
        <v>Cascavel</v>
      </c>
      <c r="R601" s="2">
        <v>5.4584642479216243E-5</v>
      </c>
      <c r="S601" s="2">
        <v>1.114331840834226E-2</v>
      </c>
      <c r="T601" s="2">
        <v>8</v>
      </c>
      <c r="U601" s="2">
        <v>0</v>
      </c>
      <c r="V601" s="2">
        <v>41809.7007155678</v>
      </c>
      <c r="W601" s="2">
        <v>3.375379242975777</v>
      </c>
      <c r="X601" s="2">
        <v>-7.0429726019825542E-2</v>
      </c>
      <c r="Y601" s="2">
        <v>-1.4153566014357541E-2</v>
      </c>
      <c r="Z601" s="2">
        <v>-0.32327396235690142</v>
      </c>
      <c r="AA601" s="2">
        <v>-6.8937932039237426E-2</v>
      </c>
      <c r="AB601" s="1" t="str">
        <f t="shared" si="27"/>
        <v>Limite de expansão</v>
      </c>
      <c r="AC601" s="74" t="str">
        <f t="shared" si="29"/>
        <v>Validar</v>
      </c>
    </row>
    <row r="602" spans="1:29" x14ac:dyDescent="0.25">
      <c r="A602" s="1">
        <v>420500</v>
      </c>
      <c r="B602" s="1" t="s">
        <v>632</v>
      </c>
      <c r="C602" s="1" t="s">
        <v>33</v>
      </c>
      <c r="D602" s="1">
        <v>1</v>
      </c>
      <c r="E602" s="1">
        <f>COUNTIFS('Contratos assinados '!F:F,'Direcional Expansão'!B602,'Contratos assinados '!J:J, "Assinado por ambos")</f>
        <v>0</v>
      </c>
      <c r="F602" s="1">
        <f>COUNTIFS('Contratos assinados '!F:F,'Direcional Expansão'!B602,'Contratos assinados '!J:J,"Aquisição")</f>
        <v>0</v>
      </c>
      <c r="G602" s="1">
        <f>COUNTIFS('Contratos assinados '!F:F,'Direcional Expansão'!B602,'Contratos assinados '!J:J,"Ampliação")</f>
        <v>0</v>
      </c>
      <c r="H602" s="1">
        <f>COUNTIFS('Contratos assinados '!F:F,'Direcional Expansão'!B602,'Contratos assinados '!J:J,"Assinado por proprietário")</f>
        <v>0</v>
      </c>
      <c r="I602" s="1">
        <f t="shared" si="28"/>
        <v>0</v>
      </c>
      <c r="J602" s="3">
        <f>IF(D602=0, "-", COUNTIFS('Base Lojas'!B:B, A602, 'Base Lojas'!G:G, "&gt;500000")/D602)</f>
        <v>0</v>
      </c>
      <c r="K602" s="4">
        <v>311463.59000000003</v>
      </c>
      <c r="L602" s="2">
        <v>0.13908303981497561</v>
      </c>
      <c r="M602" s="13">
        <v>2239407.4102374031</v>
      </c>
      <c r="N602" s="2">
        <v>15008</v>
      </c>
      <c r="O602" s="5" t="str">
        <f>_xlfn.XLOOKUP(A602,Cidades!A:A,Cidades!D:D)</f>
        <v>Entre 10k e 20k</v>
      </c>
      <c r="P602" s="5" t="str">
        <f>_xlfn.XLOOKUP(A602,'[1]1° RAIZ'!$A:$A,'[1]1° RAIZ'!$AH:$AH)</f>
        <v>São Miguel do Oeste</v>
      </c>
      <c r="Q602" s="5" t="str">
        <f>_xlfn.XLOOKUP(A602,'[1]1° RAIZ'!$A:$A,'[1]1° RAIZ'!$AE:$AE)</f>
        <v>Chapecó</v>
      </c>
      <c r="R602" s="2">
        <v>1.068928297735194E-5</v>
      </c>
      <c r="S602" s="2">
        <v>8.1947095263226188E-3</v>
      </c>
      <c r="T602" s="2">
        <v>5</v>
      </c>
      <c r="U602" s="2">
        <v>0</v>
      </c>
      <c r="V602" s="2">
        <v>46848.069762488303</v>
      </c>
      <c r="W602" s="2">
        <v>3.1512941754437089</v>
      </c>
      <c r="X602" s="2">
        <v>-0.15925673594823811</v>
      </c>
      <c r="Y602" s="2">
        <v>-6.6836276329899011E-2</v>
      </c>
      <c r="Z602" s="2">
        <v>6.2936411187997185E-2</v>
      </c>
      <c r="AA602" s="2">
        <v>-7.0259543588347351E-2</v>
      </c>
      <c r="AB602" s="1" t="str">
        <f t="shared" si="27"/>
        <v>Limite de expansão</v>
      </c>
      <c r="AC602" s="74" t="str">
        <f t="shared" si="29"/>
        <v>Validar</v>
      </c>
    </row>
    <row r="603" spans="1:29" x14ac:dyDescent="0.25">
      <c r="A603" s="1">
        <v>430630</v>
      </c>
      <c r="B603" s="1" t="s">
        <v>633</v>
      </c>
      <c r="C603" s="1" t="s">
        <v>57</v>
      </c>
      <c r="D603" s="1">
        <v>0</v>
      </c>
      <c r="E603" s="1">
        <f>COUNTIFS('Contratos assinados '!F:F,'Direcional Expansão'!B603,'Contratos assinados '!J:J, "Assinado por ambos")</f>
        <v>0</v>
      </c>
      <c r="F603" s="1">
        <f>COUNTIFS('Contratos assinados '!F:F,'Direcional Expansão'!B603,'Contratos assinados '!J:J,"Aquisição")</f>
        <v>0</v>
      </c>
      <c r="G603" s="1">
        <f>COUNTIFS('Contratos assinados '!F:F,'Direcional Expansão'!B603,'Contratos assinados '!J:J,"Ampliação")</f>
        <v>0</v>
      </c>
      <c r="H603" s="1">
        <f>COUNTIFS('Contratos assinados '!F:F,'Direcional Expansão'!B603,'Contratos assinados '!J:J,"Assinado por proprietário")</f>
        <v>0</v>
      </c>
      <c r="I603" s="1">
        <f t="shared" si="28"/>
        <v>0</v>
      </c>
      <c r="J603" s="3" t="str">
        <f>IF(D603=0, "-", COUNTIFS('Base Lojas'!B:B, A603, 'Base Lojas'!G:G, "&gt;500000")/D603)</f>
        <v>-</v>
      </c>
      <c r="K603" s="4" t="s">
        <v>35</v>
      </c>
      <c r="L603" s="2">
        <v>0</v>
      </c>
      <c r="M603" s="13">
        <v>740548.52066254092</v>
      </c>
      <c r="N603" s="2">
        <v>4321</v>
      </c>
      <c r="O603" s="5" t="str">
        <f>_xlfn.XLOOKUP(A603,Cidades!A:A,Cidades!D:D)</f>
        <v>Menor que 10k</v>
      </c>
      <c r="P603" s="5" t="str">
        <f>_xlfn.XLOOKUP(A603,'[1]1° RAIZ'!$A:$A,'[1]1° RAIZ'!$AH:$AH)</f>
        <v>Marau</v>
      </c>
      <c r="Q603" s="5" t="str">
        <f>_xlfn.XLOOKUP(A603,'[1]1° RAIZ'!$A:$A,'[1]1° RAIZ'!$AE:$AE)</f>
        <v>Passo Fundo</v>
      </c>
      <c r="R603" s="2">
        <v>-6.1695109462825968E-5</v>
      </c>
      <c r="S603" s="2">
        <v>4.3458195915624392E-4</v>
      </c>
      <c r="T603" s="2">
        <v>1</v>
      </c>
      <c r="U603" s="2">
        <v>0</v>
      </c>
      <c r="V603" s="2">
        <v>58665.515021076098</v>
      </c>
      <c r="W603" s="2">
        <v>3.8818364877838869</v>
      </c>
      <c r="X603" s="2">
        <v>-0.18633750264735391</v>
      </c>
      <c r="Y603" s="2">
        <v>8.8194719468327826E-2</v>
      </c>
      <c r="Z603" s="2">
        <v>-3.671306392048327E-2</v>
      </c>
      <c r="AA603" s="2">
        <v>-7.0853988845501939E-2</v>
      </c>
      <c r="AB603" s="1" t="str">
        <f t="shared" si="27"/>
        <v>Mercado insuficiente</v>
      </c>
      <c r="AC603" s="74" t="str">
        <f t="shared" si="29"/>
        <v>Validar</v>
      </c>
    </row>
    <row r="604" spans="1:29" x14ac:dyDescent="0.25">
      <c r="A604" s="1">
        <v>431030</v>
      </c>
      <c r="B604" s="1" t="s">
        <v>634</v>
      </c>
      <c r="C604" s="1" t="s">
        <v>57</v>
      </c>
      <c r="D604" s="1">
        <v>0</v>
      </c>
      <c r="E604" s="1">
        <f>COUNTIFS('Contratos assinados '!F:F,'Direcional Expansão'!B604,'Contratos assinados '!J:J, "Assinado por ambos")</f>
        <v>0</v>
      </c>
      <c r="F604" s="1">
        <f>COUNTIFS('Contratos assinados '!F:F,'Direcional Expansão'!B604,'Contratos assinados '!J:J,"Aquisição")</f>
        <v>0</v>
      </c>
      <c r="G604" s="1">
        <f>COUNTIFS('Contratos assinados '!F:F,'Direcional Expansão'!B604,'Contratos assinados '!J:J,"Ampliação")</f>
        <v>0</v>
      </c>
      <c r="H604" s="1">
        <f>COUNTIFS('Contratos assinados '!F:F,'Direcional Expansão'!B604,'Contratos assinados '!J:J,"Assinado por proprietário")</f>
        <v>0</v>
      </c>
      <c r="I604" s="1">
        <f t="shared" si="28"/>
        <v>0</v>
      </c>
      <c r="J604" s="3" t="str">
        <f>IF(D604=0, "-", COUNTIFS('Base Lojas'!B:B, A604, 'Base Lojas'!G:G, "&gt;500000")/D604)</f>
        <v>-</v>
      </c>
      <c r="K604" s="4" t="s">
        <v>35</v>
      </c>
      <c r="L604" s="2">
        <v>0</v>
      </c>
      <c r="M604" s="13">
        <v>756283.08735372266</v>
      </c>
      <c r="N604" s="2">
        <v>4157</v>
      </c>
      <c r="O604" s="5" t="str">
        <f>_xlfn.XLOOKUP(A604,Cidades!A:A,Cidades!D:D)</f>
        <v>Menor que 10k</v>
      </c>
      <c r="P604" s="5" t="str">
        <f>_xlfn.XLOOKUP(A604,'[1]1° RAIZ'!$A:$A,'[1]1° RAIZ'!$AH:$AH)</f>
        <v>Encantado</v>
      </c>
      <c r="Q604" s="5" t="str">
        <f>_xlfn.XLOOKUP(A604,'[1]1° RAIZ'!$A:$A,'[1]1° RAIZ'!$AE:$AE)</f>
        <v>Santa Cruz do Sul - Lajeado</v>
      </c>
      <c r="R604" s="2">
        <v>1.1001901852134571E-5</v>
      </c>
      <c r="S604" s="2">
        <v>6.9633492382634721E-3</v>
      </c>
      <c r="T604" s="2">
        <v>1</v>
      </c>
      <c r="U604" s="2">
        <v>0</v>
      </c>
      <c r="V604" s="2">
        <v>37252.492971745902</v>
      </c>
      <c r="W604" s="2">
        <v>4.3715293179263242</v>
      </c>
      <c r="X604" s="2">
        <v>-0.1197437312514399</v>
      </c>
      <c r="Y604" s="2">
        <v>0.28912552972565769</v>
      </c>
      <c r="Z604" s="2">
        <v>-0.54423107382907143</v>
      </c>
      <c r="AA604" s="2">
        <v>-7.1511254130896693E-2</v>
      </c>
      <c r="AB604" s="1" t="str">
        <f t="shared" si="27"/>
        <v>Mercado insuficiente</v>
      </c>
      <c r="AC604" s="74" t="str">
        <f t="shared" si="29"/>
        <v>Validar</v>
      </c>
    </row>
    <row r="605" spans="1:29" x14ac:dyDescent="0.25">
      <c r="A605" s="1">
        <v>420985</v>
      </c>
      <c r="B605" s="1" t="s">
        <v>635</v>
      </c>
      <c r="C605" s="1" t="s">
        <v>33</v>
      </c>
      <c r="D605" s="1">
        <v>0</v>
      </c>
      <c r="E605" s="1">
        <f>COUNTIFS('Contratos assinados '!F:F,'Direcional Expansão'!B605,'Contratos assinados '!J:J, "Assinado por ambos")</f>
        <v>0</v>
      </c>
      <c r="F605" s="1">
        <f>COUNTIFS('Contratos assinados '!F:F,'Direcional Expansão'!B605,'Contratos assinados '!J:J,"Aquisição")</f>
        <v>0</v>
      </c>
      <c r="G605" s="1">
        <f>COUNTIFS('Contratos assinados '!F:F,'Direcional Expansão'!B605,'Contratos assinados '!J:J,"Ampliação")</f>
        <v>0</v>
      </c>
      <c r="H605" s="1">
        <f>COUNTIFS('Contratos assinados '!F:F,'Direcional Expansão'!B605,'Contratos assinados '!J:J,"Assinado por proprietário")</f>
        <v>0</v>
      </c>
      <c r="I605" s="1">
        <f t="shared" si="28"/>
        <v>0</v>
      </c>
      <c r="J605" s="3" t="str">
        <f>IF(D605=0, "-", COUNTIFS('Base Lojas'!B:B, A605, 'Base Lojas'!G:G, "&gt;500000")/D605)</f>
        <v>-</v>
      </c>
      <c r="K605" s="4" t="s">
        <v>35</v>
      </c>
      <c r="L605" s="2">
        <v>0</v>
      </c>
      <c r="M605" s="13">
        <v>767800.5376109347</v>
      </c>
      <c r="N605" s="2">
        <v>4549</v>
      </c>
      <c r="O605" s="5" t="str">
        <f>_xlfn.XLOOKUP(A605,Cidades!A:A,Cidades!D:D)</f>
        <v>Menor que 10k</v>
      </c>
      <c r="P605" s="5" t="str">
        <f>_xlfn.XLOOKUP(A605,'[1]1° RAIZ'!$A:$A,'[1]1° RAIZ'!$AH:$AH)</f>
        <v>Concórdia</v>
      </c>
      <c r="Q605" s="5" t="str">
        <f>_xlfn.XLOOKUP(A605,'[1]1° RAIZ'!$A:$A,'[1]1° RAIZ'!$AE:$AE)</f>
        <v>Chapecó</v>
      </c>
      <c r="R605" s="2">
        <v>-1.555548821210007E-5</v>
      </c>
      <c r="S605" s="2">
        <v>6.7904084521421826E-3</v>
      </c>
      <c r="T605" s="2">
        <v>1</v>
      </c>
      <c r="U605" s="2">
        <v>0</v>
      </c>
      <c r="V605" s="2">
        <v>37199.108243263698</v>
      </c>
      <c r="W605" s="2">
        <v>4.3846031078288537</v>
      </c>
      <c r="X605" s="2">
        <v>-0.1198626634357832</v>
      </c>
      <c r="Y605" s="2">
        <v>0.25434510180773678</v>
      </c>
      <c r="Z605" s="2">
        <v>-0.50024419464879977</v>
      </c>
      <c r="AA605" s="2">
        <v>-7.1546476346772234E-2</v>
      </c>
      <c r="AB605" s="1" t="str">
        <f t="shared" si="27"/>
        <v>Mercado insuficiente</v>
      </c>
      <c r="AC605" s="74" t="str">
        <f t="shared" si="29"/>
        <v>Validar</v>
      </c>
    </row>
    <row r="606" spans="1:29" x14ac:dyDescent="0.25">
      <c r="A606" s="1">
        <v>412480</v>
      </c>
      <c r="B606" s="1" t="s">
        <v>636</v>
      </c>
      <c r="C606" s="1" t="s">
        <v>31</v>
      </c>
      <c r="D606" s="1">
        <v>0</v>
      </c>
      <c r="E606" s="1">
        <f>COUNTIFS('Contratos assinados '!F:F,'Direcional Expansão'!B606,'Contratos assinados '!J:J, "Assinado por ambos")</f>
        <v>0</v>
      </c>
      <c r="F606" s="1">
        <f>COUNTIFS('Contratos assinados '!F:F,'Direcional Expansão'!B606,'Contratos assinados '!J:J,"Aquisição")</f>
        <v>0</v>
      </c>
      <c r="G606" s="1">
        <f>COUNTIFS('Contratos assinados '!F:F,'Direcional Expansão'!B606,'Contratos assinados '!J:J,"Ampliação")</f>
        <v>0</v>
      </c>
      <c r="H606" s="1">
        <f>COUNTIFS('Contratos assinados '!F:F,'Direcional Expansão'!B606,'Contratos assinados '!J:J,"Assinado por proprietário")</f>
        <v>0</v>
      </c>
      <c r="I606" s="1">
        <f t="shared" si="28"/>
        <v>0</v>
      </c>
      <c r="J606" s="3" t="str">
        <f>IF(D606=0, "-", COUNTIFS('Base Lojas'!B:B, A606, 'Base Lojas'!G:G, "&gt;500000")/D606)</f>
        <v>-</v>
      </c>
      <c r="K606" s="4" t="s">
        <v>35</v>
      </c>
      <c r="L606" s="2">
        <v>0</v>
      </c>
      <c r="M606" s="13">
        <v>1598769.850225782</v>
      </c>
      <c r="N606" s="2">
        <v>11886</v>
      </c>
      <c r="O606" s="5" t="str">
        <f>_xlfn.XLOOKUP(A606,Cidades!A:A,Cidades!D:D)</f>
        <v>Entre 10k e 20k</v>
      </c>
      <c r="P606" s="5" t="str">
        <f>_xlfn.XLOOKUP(A606,'[1]1° RAIZ'!$A:$A,'[1]1° RAIZ'!$AH:$AH)</f>
        <v>Pato Branco</v>
      </c>
      <c r="Q606" s="5" t="str">
        <f>_xlfn.XLOOKUP(A606,'[1]1° RAIZ'!$A:$A,'[1]1° RAIZ'!$AE:$AE)</f>
        <v>Cascavel</v>
      </c>
      <c r="R606" s="2">
        <v>8.7959262200494324E-5</v>
      </c>
      <c r="S606" s="2">
        <v>1.4980018994834809E-2</v>
      </c>
      <c r="T606" s="2">
        <v>4</v>
      </c>
      <c r="U606" s="2">
        <v>0</v>
      </c>
      <c r="V606" s="2">
        <v>81616.058025437203</v>
      </c>
      <c r="W606" s="2">
        <v>2.917438381018894</v>
      </c>
      <c r="X606" s="2">
        <v>-0.21808432554878149</v>
      </c>
      <c r="Y606" s="2">
        <v>0.16815288813095</v>
      </c>
      <c r="Z606" s="2">
        <v>-2.8443603431129411E-2</v>
      </c>
      <c r="AA606" s="2">
        <v>-7.1921133645378985E-2</v>
      </c>
      <c r="AB606" s="1" t="str">
        <f t="shared" si="27"/>
        <v>Mercado insuficiente</v>
      </c>
      <c r="AC606" s="74" t="str">
        <f t="shared" si="29"/>
        <v>Validar</v>
      </c>
    </row>
    <row r="607" spans="1:29" x14ac:dyDescent="0.25">
      <c r="A607" s="1">
        <v>430120</v>
      </c>
      <c r="B607" s="1" t="s">
        <v>637</v>
      </c>
      <c r="C607" s="1" t="s">
        <v>57</v>
      </c>
      <c r="D607" s="1">
        <v>1</v>
      </c>
      <c r="E607" s="1">
        <f>COUNTIFS('Contratos assinados '!F:F,'Direcional Expansão'!B607,'Contratos assinados '!J:J, "Assinado por ambos")</f>
        <v>0</v>
      </c>
      <c r="F607" s="1">
        <f>COUNTIFS('Contratos assinados '!F:F,'Direcional Expansão'!B607,'Contratos assinados '!J:J,"Aquisição")</f>
        <v>0</v>
      </c>
      <c r="G607" s="1">
        <f>COUNTIFS('Contratos assinados '!F:F,'Direcional Expansão'!B607,'Contratos assinados '!J:J,"Ampliação")</f>
        <v>0</v>
      </c>
      <c r="H607" s="1">
        <f>COUNTIFS('Contratos assinados '!F:F,'Direcional Expansão'!B607,'Contratos assinados '!J:J,"Assinado por proprietário")</f>
        <v>0</v>
      </c>
      <c r="I607" s="1">
        <f t="shared" si="28"/>
        <v>0</v>
      </c>
      <c r="J607" s="3">
        <f>IF(D607=0, "-", COUNTIFS('Base Lojas'!B:B, A607, 'Base Lojas'!G:G, "&gt;500000")/D607)</f>
        <v>0</v>
      </c>
      <c r="K607" s="4">
        <v>321965.14</v>
      </c>
      <c r="L607" s="2">
        <v>0.1731976190537021</v>
      </c>
      <c r="M607" s="13">
        <v>1858946.6862138021</v>
      </c>
      <c r="N607" s="2">
        <v>12058</v>
      </c>
      <c r="O607" s="5" t="str">
        <f>_xlfn.XLOOKUP(A607,Cidades!A:A,Cidades!D:D)</f>
        <v>Entre 10k e 20k</v>
      </c>
      <c r="P607" s="5" t="str">
        <f>_xlfn.XLOOKUP(A607,'[1]1° RAIZ'!$A:$A,'[1]1° RAIZ'!$AH:$AH)</f>
        <v>Sobradinho</v>
      </c>
      <c r="Q607" s="5" t="str">
        <f>_xlfn.XLOOKUP(A607,'[1]1° RAIZ'!$A:$A,'[1]1° RAIZ'!$AE:$AE)</f>
        <v>Santa Cruz do Sul - Lajeado</v>
      </c>
      <c r="R607" s="2">
        <v>-3.6679304823514783E-5</v>
      </c>
      <c r="S607" s="2">
        <v>2.6112720706288339E-3</v>
      </c>
      <c r="T607" s="2">
        <v>4</v>
      </c>
      <c r="U607" s="2">
        <v>0</v>
      </c>
      <c r="V607" s="2">
        <v>39302.097065085101</v>
      </c>
      <c r="W607" s="2">
        <v>3.286138935657978</v>
      </c>
      <c r="X607" s="2">
        <v>-0.16918054328794821</v>
      </c>
      <c r="Y607" s="2">
        <v>-0.14529576635694</v>
      </c>
      <c r="Z607" s="2">
        <v>0.1759465255871569</v>
      </c>
      <c r="AA607" s="2">
        <v>-7.2877659846751652E-2</v>
      </c>
      <c r="AB607" s="1" t="str">
        <f t="shared" si="27"/>
        <v>Mercado insuficiente</v>
      </c>
      <c r="AC607" s="74" t="str">
        <f t="shared" si="29"/>
        <v>Validar</v>
      </c>
    </row>
    <row r="608" spans="1:29" x14ac:dyDescent="0.25">
      <c r="A608" s="1">
        <v>421315</v>
      </c>
      <c r="B608" s="1" t="s">
        <v>638</v>
      </c>
      <c r="C608" s="1" t="s">
        <v>33</v>
      </c>
      <c r="D608" s="1">
        <v>0</v>
      </c>
      <c r="E608" s="1">
        <f>COUNTIFS('Contratos assinados '!F:F,'Direcional Expansão'!B608,'Contratos assinados '!J:J, "Assinado por ambos")</f>
        <v>0</v>
      </c>
      <c r="F608" s="1">
        <f>COUNTIFS('Contratos assinados '!F:F,'Direcional Expansão'!B608,'Contratos assinados '!J:J,"Aquisição")</f>
        <v>0</v>
      </c>
      <c r="G608" s="1">
        <f>COUNTIFS('Contratos assinados '!F:F,'Direcional Expansão'!B608,'Contratos assinados '!J:J,"Ampliação")</f>
        <v>0</v>
      </c>
      <c r="H608" s="1">
        <f>COUNTIFS('Contratos assinados '!F:F,'Direcional Expansão'!B608,'Contratos assinados '!J:J,"Assinado por proprietário")</f>
        <v>0</v>
      </c>
      <c r="I608" s="1">
        <f t="shared" si="28"/>
        <v>0</v>
      </c>
      <c r="J608" s="3" t="str">
        <f>IF(D608=0, "-", COUNTIFS('Base Lojas'!B:B, A608, 'Base Lojas'!G:G, "&gt;500000")/D608)</f>
        <v>-</v>
      </c>
      <c r="K608" s="4" t="s">
        <v>35</v>
      </c>
      <c r="L608" s="2">
        <v>0</v>
      </c>
      <c r="M608" s="13">
        <v>551855.88394399593</v>
      </c>
      <c r="N608" s="2">
        <v>2946</v>
      </c>
      <c r="O608" s="5" t="str">
        <f>_xlfn.XLOOKUP(A608,Cidades!A:A,Cidades!D:D)</f>
        <v>Menor que 10k</v>
      </c>
      <c r="P608" s="5" t="str">
        <f>_xlfn.XLOOKUP(A608,'[1]1° RAIZ'!$A:$A,'[1]1° RAIZ'!$AH:$AH)</f>
        <v>Chapecó</v>
      </c>
      <c r="Q608" s="5" t="str">
        <f>_xlfn.XLOOKUP(A608,'[1]1° RAIZ'!$A:$A,'[1]1° RAIZ'!$AE:$AE)</f>
        <v>Chapecó</v>
      </c>
      <c r="R608" s="2">
        <v>7.9156417103471986E-5</v>
      </c>
      <c r="S608" s="2">
        <v>1.357092365360835E-2</v>
      </c>
      <c r="T608" s="2">
        <v>2</v>
      </c>
      <c r="U608" s="2">
        <v>0</v>
      </c>
      <c r="V608" s="2">
        <v>51913.515964983002</v>
      </c>
      <c r="W608" s="2">
        <v>3.886803464879566</v>
      </c>
      <c r="X608" s="2">
        <v>-0.16506218227270231</v>
      </c>
      <c r="Y608" s="2">
        <v>0.3518616655929146</v>
      </c>
      <c r="Z608" s="2">
        <v>-0.47571672611735621</v>
      </c>
      <c r="AA608" s="2">
        <v>-7.3959440121418599E-2</v>
      </c>
      <c r="AB608" s="1" t="str">
        <f t="shared" si="27"/>
        <v>Mercado insuficiente</v>
      </c>
      <c r="AC608" s="74" t="str">
        <f t="shared" si="29"/>
        <v>Validar</v>
      </c>
    </row>
    <row r="609" spans="1:29" x14ac:dyDescent="0.25">
      <c r="A609" s="1">
        <v>431910</v>
      </c>
      <c r="B609" s="1" t="s">
        <v>639</v>
      </c>
      <c r="C609" s="1" t="s">
        <v>57</v>
      </c>
      <c r="D609" s="1">
        <v>0</v>
      </c>
      <c r="E609" s="1">
        <f>COUNTIFS('Contratos assinados '!F:F,'Direcional Expansão'!B609,'Contratos assinados '!J:J, "Assinado por ambos")</f>
        <v>0</v>
      </c>
      <c r="F609" s="1">
        <f>COUNTIFS('Contratos assinados '!F:F,'Direcional Expansão'!B609,'Contratos assinados '!J:J,"Aquisição")</f>
        <v>0</v>
      </c>
      <c r="G609" s="1">
        <f>COUNTIFS('Contratos assinados '!F:F,'Direcional Expansão'!B609,'Contratos assinados '!J:J,"Ampliação")</f>
        <v>0</v>
      </c>
      <c r="H609" s="1">
        <f>COUNTIFS('Contratos assinados '!F:F,'Direcional Expansão'!B609,'Contratos assinados '!J:J,"Assinado por proprietário")</f>
        <v>0</v>
      </c>
      <c r="I609" s="1">
        <f t="shared" si="28"/>
        <v>0</v>
      </c>
      <c r="J609" s="3" t="str">
        <f>IF(D609=0, "-", COUNTIFS('Base Lojas'!B:B, A609, 'Base Lojas'!G:G, "&gt;500000")/D609)</f>
        <v>-</v>
      </c>
      <c r="K609" s="4" t="s">
        <v>35</v>
      </c>
      <c r="L609" s="2">
        <v>0</v>
      </c>
      <c r="M609" s="13">
        <v>955251.95528412447</v>
      </c>
      <c r="N609" s="2">
        <v>5481</v>
      </c>
      <c r="O609" s="5" t="str">
        <f>_xlfn.XLOOKUP(A609,Cidades!A:A,Cidades!D:D)</f>
        <v>Menor que 10k</v>
      </c>
      <c r="P609" s="5" t="str">
        <f>_xlfn.XLOOKUP(A609,'[1]1° RAIZ'!$A:$A,'[1]1° RAIZ'!$AH:$AH)</f>
        <v>Três Passos</v>
      </c>
      <c r="Q609" s="5" t="str">
        <f>_xlfn.XLOOKUP(A609,'[1]1° RAIZ'!$A:$A,'[1]1° RAIZ'!$AE:$AE)</f>
        <v>Ijuí</v>
      </c>
      <c r="R609" s="2">
        <v>-3.9846792451998523E-5</v>
      </c>
      <c r="S609" s="2">
        <v>2.302459081795494E-4</v>
      </c>
      <c r="T609" s="2">
        <v>6</v>
      </c>
      <c r="U609" s="2">
        <v>0</v>
      </c>
      <c r="V609" s="2">
        <v>71311.350959241099</v>
      </c>
      <c r="W609" s="2">
        <v>3.367334518923057</v>
      </c>
      <c r="X609" s="2">
        <v>-0.19866233287156579</v>
      </c>
      <c r="Y609" s="2">
        <v>-2.8403568013974229E-2</v>
      </c>
      <c r="Z609" s="2">
        <v>0.12833521675139789</v>
      </c>
      <c r="AA609" s="2">
        <v>-7.4043461614748188E-2</v>
      </c>
      <c r="AB609" s="1" t="str">
        <f t="shared" si="27"/>
        <v>Mercado insuficiente</v>
      </c>
      <c r="AC609" s="74" t="str">
        <f t="shared" si="29"/>
        <v>Validar</v>
      </c>
    </row>
    <row r="610" spans="1:29" x14ac:dyDescent="0.25">
      <c r="A610" s="1">
        <v>421080</v>
      </c>
      <c r="B610" s="1" t="s">
        <v>640</v>
      </c>
      <c r="C610" s="1" t="s">
        <v>33</v>
      </c>
      <c r="D610" s="1">
        <v>0</v>
      </c>
      <c r="E610" s="1">
        <f>COUNTIFS('Contratos assinados '!F:F,'Direcional Expansão'!B610,'Contratos assinados '!J:J, "Assinado por ambos")</f>
        <v>0</v>
      </c>
      <c r="F610" s="1">
        <f>COUNTIFS('Contratos assinados '!F:F,'Direcional Expansão'!B610,'Contratos assinados '!J:J,"Aquisição")</f>
        <v>0</v>
      </c>
      <c r="G610" s="1">
        <f>COUNTIFS('Contratos assinados '!F:F,'Direcional Expansão'!B610,'Contratos assinados '!J:J,"Ampliação")</f>
        <v>0</v>
      </c>
      <c r="H610" s="1">
        <f>COUNTIFS('Contratos assinados '!F:F,'Direcional Expansão'!B610,'Contratos assinados '!J:J,"Assinado por proprietário")</f>
        <v>0</v>
      </c>
      <c r="I610" s="1">
        <f t="shared" si="28"/>
        <v>0</v>
      </c>
      <c r="J610" s="3" t="str">
        <f>IF(D610=0, "-", COUNTIFS('Base Lojas'!B:B, A610, 'Base Lojas'!G:G, "&gt;500000")/D610)</f>
        <v>-</v>
      </c>
      <c r="K610" s="4" t="s">
        <v>35</v>
      </c>
      <c r="L610" s="2">
        <v>0</v>
      </c>
      <c r="M610" s="13">
        <v>1217983.065611799</v>
      </c>
      <c r="N610" s="2">
        <v>7006</v>
      </c>
      <c r="O610" s="5" t="str">
        <f>_xlfn.XLOOKUP(A610,Cidades!A:A,Cidades!D:D)</f>
        <v>Menor que 10k</v>
      </c>
      <c r="P610" s="5" t="str">
        <f>_xlfn.XLOOKUP(A610,'[1]1° RAIZ'!$A:$A,'[1]1° RAIZ'!$AH:$AH)</f>
        <v>Araranguá</v>
      </c>
      <c r="Q610" s="5" t="str">
        <f>_xlfn.XLOOKUP(A610,'[1]1° RAIZ'!$A:$A,'[1]1° RAIZ'!$AE:$AE)</f>
        <v>Criciúma</v>
      </c>
      <c r="R610" s="2">
        <v>4.3931906733352118E-7</v>
      </c>
      <c r="S610" s="2">
        <v>6.6041319628418194E-3</v>
      </c>
      <c r="T610" s="2">
        <v>4</v>
      </c>
      <c r="U610" s="2">
        <v>0</v>
      </c>
      <c r="V610" s="2">
        <v>53825.477949920998</v>
      </c>
      <c r="W610" s="2">
        <v>3.797180662109565</v>
      </c>
      <c r="X610" s="2">
        <v>-0.14930189078939179</v>
      </c>
      <c r="Y610" s="2">
        <v>0.13466728206452719</v>
      </c>
      <c r="Z610" s="2">
        <v>-0.26179669483472412</v>
      </c>
      <c r="AA610" s="2">
        <v>-7.4088379398339815E-2</v>
      </c>
      <c r="AB610" s="1" t="str">
        <f t="shared" si="27"/>
        <v>Mercado insuficiente</v>
      </c>
      <c r="AC610" s="74" t="str">
        <f t="shared" si="29"/>
        <v>Validar</v>
      </c>
    </row>
    <row r="611" spans="1:29" x14ac:dyDescent="0.25">
      <c r="A611" s="1">
        <v>431238</v>
      </c>
      <c r="B611" s="1" t="s">
        <v>641</v>
      </c>
      <c r="C611" s="1" t="s">
        <v>57</v>
      </c>
      <c r="D611" s="1">
        <v>0</v>
      </c>
      <c r="E611" s="1">
        <f>COUNTIFS('Contratos assinados '!F:F,'Direcional Expansão'!B611,'Contratos assinados '!J:J, "Assinado por ambos")</f>
        <v>0</v>
      </c>
      <c r="F611" s="1">
        <f>COUNTIFS('Contratos assinados '!F:F,'Direcional Expansão'!B611,'Contratos assinados '!J:J,"Aquisição")</f>
        <v>0</v>
      </c>
      <c r="G611" s="1">
        <f>COUNTIFS('Contratos assinados '!F:F,'Direcional Expansão'!B611,'Contratos assinados '!J:J,"Ampliação")</f>
        <v>0</v>
      </c>
      <c r="H611" s="1">
        <f>COUNTIFS('Contratos assinados '!F:F,'Direcional Expansão'!B611,'Contratos assinados '!J:J,"Assinado por proprietário")</f>
        <v>0</v>
      </c>
      <c r="I611" s="1">
        <f t="shared" si="28"/>
        <v>0</v>
      </c>
      <c r="J611" s="3" t="str">
        <f>IF(D611=0, "-", COUNTIFS('Base Lojas'!B:B, A611, 'Base Lojas'!G:G, "&gt;500000")/D611)</f>
        <v>-</v>
      </c>
      <c r="K611" s="4" t="s">
        <v>35</v>
      </c>
      <c r="L611" s="2">
        <v>0</v>
      </c>
      <c r="M611" s="13">
        <v>638361.17989251902</v>
      </c>
      <c r="N611" s="2">
        <v>2557</v>
      </c>
      <c r="O611" s="5" t="str">
        <f>_xlfn.XLOOKUP(A611,Cidades!A:A,Cidades!D:D)</f>
        <v>Menor que 10k</v>
      </c>
      <c r="P611" s="5" t="str">
        <f>_xlfn.XLOOKUP(A611,'[1]1° RAIZ'!$A:$A,'[1]1° RAIZ'!$AH:$AH)</f>
        <v>Bento Gonçalves</v>
      </c>
      <c r="Q611" s="5" t="str">
        <f>_xlfn.XLOOKUP(A611,'[1]1° RAIZ'!$A:$A,'[1]1° RAIZ'!$AE:$AE)</f>
        <v>Caxias do Sul</v>
      </c>
      <c r="R611" s="2">
        <v>-3.3209178292792348E-5</v>
      </c>
      <c r="S611" s="2">
        <v>2.225634351753492E-3</v>
      </c>
      <c r="T611" s="2">
        <v>1</v>
      </c>
      <c r="U611" s="2">
        <v>0</v>
      </c>
      <c r="V611" s="2">
        <v>40735.677797116303</v>
      </c>
      <c r="W611" s="2">
        <v>4.3226343714388671</v>
      </c>
      <c r="X611" s="2">
        <v>-0.13873866048593769</v>
      </c>
      <c r="Y611" s="2">
        <v>0.19232997628986151</v>
      </c>
      <c r="Z611" s="2">
        <v>-0.38119360601495478</v>
      </c>
      <c r="AA611" s="2">
        <v>-7.4920558941037441E-2</v>
      </c>
      <c r="AB611" s="1" t="str">
        <f t="shared" si="27"/>
        <v>Mercado insuficiente</v>
      </c>
      <c r="AC611" s="74" t="str">
        <f t="shared" si="29"/>
        <v>Validar</v>
      </c>
    </row>
    <row r="612" spans="1:29" x14ac:dyDescent="0.25">
      <c r="A612" s="1">
        <v>431478</v>
      </c>
      <c r="B612" s="1" t="s">
        <v>642</v>
      </c>
      <c r="C612" s="1" t="s">
        <v>57</v>
      </c>
      <c r="D612" s="1">
        <v>0</v>
      </c>
      <c r="E612" s="1">
        <f>COUNTIFS('Contratos assinados '!F:F,'Direcional Expansão'!B612,'Contratos assinados '!J:J, "Assinado por ambos")</f>
        <v>0</v>
      </c>
      <c r="F612" s="1">
        <f>COUNTIFS('Contratos assinados '!F:F,'Direcional Expansão'!B612,'Contratos assinados '!J:J,"Aquisição")</f>
        <v>0</v>
      </c>
      <c r="G612" s="1">
        <f>COUNTIFS('Contratos assinados '!F:F,'Direcional Expansão'!B612,'Contratos assinados '!J:J,"Ampliação")</f>
        <v>0</v>
      </c>
      <c r="H612" s="1">
        <f>COUNTIFS('Contratos assinados '!F:F,'Direcional Expansão'!B612,'Contratos assinados '!J:J,"Assinado por proprietário")</f>
        <v>0</v>
      </c>
      <c r="I612" s="1">
        <f t="shared" si="28"/>
        <v>0</v>
      </c>
      <c r="J612" s="3" t="str">
        <f>IF(D612=0, "-", COUNTIFS('Base Lojas'!B:B, A612, 'Base Lojas'!G:G, "&gt;500000")/D612)</f>
        <v>-</v>
      </c>
      <c r="K612" s="4" t="s">
        <v>35</v>
      </c>
      <c r="L612" s="2">
        <v>0</v>
      </c>
      <c r="M612" s="13">
        <v>308489.97709171212</v>
      </c>
      <c r="N612" s="2">
        <v>1575</v>
      </c>
      <c r="O612" s="5" t="str">
        <f>_xlfn.XLOOKUP(A612,Cidades!A:A,Cidades!D:D)</f>
        <v>Menor que 10k</v>
      </c>
      <c r="P612" s="5" t="str">
        <f>_xlfn.XLOOKUP(A612,'[1]1° RAIZ'!$A:$A,'[1]1° RAIZ'!$AH:$AH)</f>
        <v>Erechim</v>
      </c>
      <c r="Q612" s="5" t="str">
        <f>_xlfn.XLOOKUP(A612,'[1]1° RAIZ'!$A:$A,'[1]1° RAIZ'!$AE:$AE)</f>
        <v>Passo Fundo</v>
      </c>
      <c r="R612" s="2">
        <v>-8.0719008806711122E-5</v>
      </c>
      <c r="S612" s="2">
        <v>-1.218633641975275E-3</v>
      </c>
      <c r="T612" s="2">
        <v>1</v>
      </c>
      <c r="U612" s="2">
        <v>0</v>
      </c>
      <c r="V612" s="2">
        <v>67455.035459616207</v>
      </c>
      <c r="W612" s="2">
        <v>3.679434029353077</v>
      </c>
      <c r="X612" s="2">
        <v>-0.2272993608376763</v>
      </c>
      <c r="Y612" s="2">
        <v>3.4840661589054168E-2</v>
      </c>
      <c r="Z612" s="2">
        <v>0.14448357466047099</v>
      </c>
      <c r="AA612" s="2">
        <v>-7.5292516219392869E-2</v>
      </c>
      <c r="AB612" s="1" t="str">
        <f t="shared" si="27"/>
        <v>Mercado insuficiente</v>
      </c>
      <c r="AC612" s="74" t="str">
        <f t="shared" si="29"/>
        <v>Validar</v>
      </c>
    </row>
    <row r="613" spans="1:29" x14ac:dyDescent="0.25">
      <c r="A613" s="1">
        <v>420490</v>
      </c>
      <c r="B613" s="1" t="s">
        <v>643</v>
      </c>
      <c r="C613" s="1" t="s">
        <v>33</v>
      </c>
      <c r="D613" s="1">
        <v>0</v>
      </c>
      <c r="E613" s="1">
        <f>COUNTIFS('Contratos assinados '!F:F,'Direcional Expansão'!B613,'Contratos assinados '!J:J, "Assinado por ambos")</f>
        <v>0</v>
      </c>
      <c r="F613" s="1">
        <f>COUNTIFS('Contratos assinados '!F:F,'Direcional Expansão'!B613,'Contratos assinados '!J:J,"Aquisição")</f>
        <v>0</v>
      </c>
      <c r="G613" s="1">
        <f>COUNTIFS('Contratos assinados '!F:F,'Direcional Expansão'!B613,'Contratos assinados '!J:J,"Ampliação")</f>
        <v>0</v>
      </c>
      <c r="H613" s="1">
        <f>COUNTIFS('Contratos assinados '!F:F,'Direcional Expansão'!B613,'Contratos assinados '!J:J,"Assinado por proprietário")</f>
        <v>0</v>
      </c>
      <c r="I613" s="1">
        <f t="shared" si="28"/>
        <v>0</v>
      </c>
      <c r="J613" s="3" t="str">
        <f>IF(D613=0, "-", COUNTIFS('Base Lojas'!B:B, A613, 'Base Lojas'!G:G, "&gt;500000")/D613)</f>
        <v>-</v>
      </c>
      <c r="K613" s="4" t="s">
        <v>35</v>
      </c>
      <c r="L613" s="2">
        <v>0</v>
      </c>
      <c r="M613" s="13">
        <v>1351117.1370701159</v>
      </c>
      <c r="N613" s="2">
        <v>8530</v>
      </c>
      <c r="O613" s="5" t="str">
        <f>_xlfn.XLOOKUP(A613,Cidades!A:A,Cidades!D:D)</f>
        <v>Menor que 10k</v>
      </c>
      <c r="P613" s="5" t="str">
        <f>_xlfn.XLOOKUP(A613,'[1]1° RAIZ'!$A:$A,'[1]1° RAIZ'!$AH:$AH)</f>
        <v>São Miguel do Oeste</v>
      </c>
      <c r="Q613" s="5" t="str">
        <f>_xlfn.XLOOKUP(A613,'[1]1° RAIZ'!$A:$A,'[1]1° RAIZ'!$AE:$AE)</f>
        <v>Chapecó</v>
      </c>
      <c r="R613" s="2">
        <v>-9.6735588893903664E-6</v>
      </c>
      <c r="S613" s="2">
        <v>6.8857588439441564E-3</v>
      </c>
      <c r="T613" s="2">
        <v>6</v>
      </c>
      <c r="U613" s="2">
        <v>0</v>
      </c>
      <c r="V613" s="2">
        <v>38951.170238436498</v>
      </c>
      <c r="W613" s="2">
        <v>4.1119725109033007</v>
      </c>
      <c r="X613" s="2">
        <v>-9.2176119309028193E-2</v>
      </c>
      <c r="Y613" s="2">
        <v>0.1266459389095933</v>
      </c>
      <c r="Z613" s="2">
        <v>-0.48253847706552278</v>
      </c>
      <c r="AA613" s="2">
        <v>-7.611490571915519E-2</v>
      </c>
      <c r="AB613" s="1" t="str">
        <f t="shared" si="27"/>
        <v>Mercado insuficiente</v>
      </c>
      <c r="AC613" s="74" t="str">
        <f t="shared" si="29"/>
        <v>Validar</v>
      </c>
    </row>
    <row r="614" spans="1:29" x14ac:dyDescent="0.25">
      <c r="A614" s="1">
        <v>431040</v>
      </c>
      <c r="B614" s="1" t="s">
        <v>644</v>
      </c>
      <c r="C614" s="1" t="s">
        <v>57</v>
      </c>
      <c r="D614" s="1">
        <v>0</v>
      </c>
      <c r="E614" s="1">
        <f>COUNTIFS('Contratos assinados '!F:F,'Direcional Expansão'!B614,'Contratos assinados '!J:J, "Assinado por ambos")</f>
        <v>0</v>
      </c>
      <c r="F614" s="1">
        <f>COUNTIFS('Contratos assinados '!F:F,'Direcional Expansão'!B614,'Contratos assinados '!J:J,"Aquisição")</f>
        <v>0</v>
      </c>
      <c r="G614" s="1">
        <f>COUNTIFS('Contratos assinados '!F:F,'Direcional Expansão'!B614,'Contratos assinados '!J:J,"Ampliação")</f>
        <v>0</v>
      </c>
      <c r="H614" s="1">
        <f>COUNTIFS('Contratos assinados '!F:F,'Direcional Expansão'!B614,'Contratos assinados '!J:J,"Assinado por proprietário")</f>
        <v>0</v>
      </c>
      <c r="I614" s="1">
        <f t="shared" si="28"/>
        <v>0</v>
      </c>
      <c r="J614" s="3" t="str">
        <f>IF(D614=0, "-", COUNTIFS('Base Lojas'!B:B, A614, 'Base Lojas'!G:G, "&gt;500000")/D614)</f>
        <v>-</v>
      </c>
      <c r="K614" s="4" t="s">
        <v>35</v>
      </c>
      <c r="L614" s="2">
        <v>0</v>
      </c>
      <c r="M614" s="13">
        <v>1109234.1528407889</v>
      </c>
      <c r="N614" s="2">
        <v>6427</v>
      </c>
      <c r="O614" s="5" t="str">
        <f>_xlfn.XLOOKUP(A614,Cidades!A:A,Cidades!D:D)</f>
        <v>Menor que 10k</v>
      </c>
      <c r="P614" s="5" t="str">
        <f>_xlfn.XLOOKUP(A614,'[1]1° RAIZ'!$A:$A,'[1]1° RAIZ'!$AH:$AH)</f>
        <v>Três de Maio</v>
      </c>
      <c r="Q614" s="5" t="str">
        <f>_xlfn.XLOOKUP(A614,'[1]1° RAIZ'!$A:$A,'[1]1° RAIZ'!$AE:$AE)</f>
        <v>Ijuí</v>
      </c>
      <c r="R614" s="2">
        <v>-2.2501832342726179E-5</v>
      </c>
      <c r="S614" s="2">
        <v>2.0932198574195042E-3</v>
      </c>
      <c r="T614" s="2">
        <v>2</v>
      </c>
      <c r="U614" s="2">
        <v>0</v>
      </c>
      <c r="V614" s="2">
        <v>84802.850578636906</v>
      </c>
      <c r="W614" s="2">
        <v>3.047837063875837</v>
      </c>
      <c r="X614" s="2">
        <v>-0.25901703163481271</v>
      </c>
      <c r="Y614" s="2">
        <v>-4.5719941799335501E-3</v>
      </c>
      <c r="Z614" s="2">
        <v>0.29988560904207051</v>
      </c>
      <c r="AA614" s="2">
        <v>-7.6732218816461167E-2</v>
      </c>
      <c r="AB614" s="1" t="str">
        <f t="shared" si="27"/>
        <v>Mercado insuficiente</v>
      </c>
      <c r="AC614" s="74" t="str">
        <f t="shared" si="29"/>
        <v>Validar</v>
      </c>
    </row>
    <row r="615" spans="1:29" x14ac:dyDescent="0.25">
      <c r="A615" s="1">
        <v>421530</v>
      </c>
      <c r="B615" s="1" t="s">
        <v>645</v>
      </c>
      <c r="C615" s="1" t="s">
        <v>33</v>
      </c>
      <c r="D615" s="1">
        <v>0</v>
      </c>
      <c r="E615" s="1">
        <f>COUNTIFS('Contratos assinados '!F:F,'Direcional Expansão'!B615,'Contratos assinados '!J:J, "Assinado por ambos")</f>
        <v>0</v>
      </c>
      <c r="F615" s="1">
        <f>COUNTIFS('Contratos assinados '!F:F,'Direcional Expansão'!B615,'Contratos assinados '!J:J,"Aquisição")</f>
        <v>0</v>
      </c>
      <c r="G615" s="1">
        <f>COUNTIFS('Contratos assinados '!F:F,'Direcional Expansão'!B615,'Contratos assinados '!J:J,"Ampliação")</f>
        <v>0</v>
      </c>
      <c r="H615" s="1">
        <f>COUNTIFS('Contratos assinados '!F:F,'Direcional Expansão'!B615,'Contratos assinados '!J:J,"Assinado por proprietário")</f>
        <v>0</v>
      </c>
      <c r="I615" s="1">
        <f t="shared" si="28"/>
        <v>0</v>
      </c>
      <c r="J615" s="3" t="str">
        <f>IF(D615=0, "-", COUNTIFS('Base Lojas'!B:B, A615, 'Base Lojas'!G:G, "&gt;500000")/D615)</f>
        <v>-</v>
      </c>
      <c r="K615" s="4" t="s">
        <v>35</v>
      </c>
      <c r="L615" s="2">
        <v>0</v>
      </c>
      <c r="M615" s="13">
        <v>1208540.017745594</v>
      </c>
      <c r="N615" s="2">
        <v>7489</v>
      </c>
      <c r="O615" s="5" t="str">
        <f>_xlfn.XLOOKUP(A615,Cidades!A:A,Cidades!D:D)</f>
        <v>Menor que 10k</v>
      </c>
      <c r="P615" s="5" t="str">
        <f>_xlfn.XLOOKUP(A615,'[1]1° RAIZ'!$A:$A,'[1]1° RAIZ'!$AH:$AH)</f>
        <v>Rio do Sul</v>
      </c>
      <c r="Q615" s="5" t="str">
        <f>_xlfn.XLOOKUP(A615,'[1]1° RAIZ'!$A:$A,'[1]1° RAIZ'!$AE:$AE)</f>
        <v>Blumenau</v>
      </c>
      <c r="R615" s="2">
        <v>1.368861907901309E-5</v>
      </c>
      <c r="S615" s="2">
        <v>7.9160356071348303E-3</v>
      </c>
      <c r="T615" s="2">
        <v>4</v>
      </c>
      <c r="U615" s="2">
        <v>0</v>
      </c>
      <c r="V615" s="2">
        <v>46840.913191936401</v>
      </c>
      <c r="W615" s="2">
        <v>3.9426575416946439</v>
      </c>
      <c r="X615" s="2">
        <v>-0.12948687038761111</v>
      </c>
      <c r="Y615" s="2">
        <v>0.16976291607222091</v>
      </c>
      <c r="Z615" s="2">
        <v>-0.40404841185526807</v>
      </c>
      <c r="AA615" s="2">
        <v>-7.6837877501377855E-2</v>
      </c>
      <c r="AB615" s="1" t="str">
        <f t="shared" si="27"/>
        <v>Mercado insuficiente</v>
      </c>
      <c r="AC615" s="74" t="str">
        <f t="shared" si="29"/>
        <v>Validar</v>
      </c>
    </row>
    <row r="616" spans="1:29" x14ac:dyDescent="0.25">
      <c r="A616" s="1">
        <v>421410</v>
      </c>
      <c r="B616" s="1" t="s">
        <v>646</v>
      </c>
      <c r="C616" s="1" t="s">
        <v>33</v>
      </c>
      <c r="D616" s="1">
        <v>0</v>
      </c>
      <c r="E616" s="1">
        <f>COUNTIFS('Contratos assinados '!F:F,'Direcional Expansão'!B616,'Contratos assinados '!J:J, "Assinado por ambos")</f>
        <v>0</v>
      </c>
      <c r="F616" s="1">
        <f>COUNTIFS('Contratos assinados '!F:F,'Direcional Expansão'!B616,'Contratos assinados '!J:J,"Aquisição")</f>
        <v>0</v>
      </c>
      <c r="G616" s="1">
        <f>COUNTIFS('Contratos assinados '!F:F,'Direcional Expansão'!B616,'Contratos assinados '!J:J,"Ampliação")</f>
        <v>0</v>
      </c>
      <c r="H616" s="1">
        <f>COUNTIFS('Contratos assinados '!F:F,'Direcional Expansão'!B616,'Contratos assinados '!J:J,"Assinado por proprietário")</f>
        <v>0</v>
      </c>
      <c r="I616" s="1">
        <f t="shared" si="28"/>
        <v>0</v>
      </c>
      <c r="J616" s="3" t="str">
        <f>IF(D616=0, "-", COUNTIFS('Base Lojas'!B:B, A616, 'Base Lojas'!G:G, "&gt;500000")/D616)</f>
        <v>-</v>
      </c>
      <c r="K616" s="4" t="s">
        <v>35</v>
      </c>
      <c r="L616" s="2">
        <v>0</v>
      </c>
      <c r="M616" s="13">
        <v>452881.8432183878</v>
      </c>
      <c r="N616" s="2">
        <v>2301</v>
      </c>
      <c r="O616" s="5" t="str">
        <f>_xlfn.XLOOKUP(A616,Cidades!A:A,Cidades!D:D)</f>
        <v>Menor que 10k</v>
      </c>
      <c r="P616" s="5" t="str">
        <f>_xlfn.XLOOKUP(A616,'[1]1° RAIZ'!$A:$A,'[1]1° RAIZ'!$AH:$AH)</f>
        <v>Rio do Sul</v>
      </c>
      <c r="Q616" s="5" t="str">
        <f>_xlfn.XLOOKUP(A616,'[1]1° RAIZ'!$A:$A,'[1]1° RAIZ'!$AE:$AE)</f>
        <v>Blumenau</v>
      </c>
      <c r="R616" s="2">
        <v>5.7058728144765421E-6</v>
      </c>
      <c r="S616" s="2">
        <v>8.082864704336945E-3</v>
      </c>
      <c r="T616" s="2">
        <v>1</v>
      </c>
      <c r="U616" s="2">
        <v>0</v>
      </c>
      <c r="V616" s="2">
        <v>30127.292364425601</v>
      </c>
      <c r="W616" s="2">
        <v>4.5485109882603822</v>
      </c>
      <c r="X616" s="2">
        <v>-0.1098884625624007</v>
      </c>
      <c r="Y616" s="2">
        <v>0.31317735831447951</v>
      </c>
      <c r="Z616" s="2">
        <v>-0.6580055997037535</v>
      </c>
      <c r="AA616" s="2">
        <v>-7.6840990160029946E-2</v>
      </c>
      <c r="AB616" s="1" t="str">
        <f t="shared" si="27"/>
        <v>Mercado insuficiente</v>
      </c>
      <c r="AC616" s="74" t="str">
        <f t="shared" si="29"/>
        <v>Validar</v>
      </c>
    </row>
    <row r="617" spans="1:29" x14ac:dyDescent="0.25">
      <c r="A617" s="1">
        <v>431513</v>
      </c>
      <c r="B617" s="1" t="s">
        <v>647</v>
      </c>
      <c r="C617" s="1" t="s">
        <v>57</v>
      </c>
      <c r="D617" s="1">
        <v>0</v>
      </c>
      <c r="E617" s="1">
        <f>COUNTIFS('Contratos assinados '!F:F,'Direcional Expansão'!B617,'Contratos assinados '!J:J, "Assinado por ambos")</f>
        <v>0</v>
      </c>
      <c r="F617" s="1">
        <f>COUNTIFS('Contratos assinados '!F:F,'Direcional Expansão'!B617,'Contratos assinados '!J:J,"Aquisição")</f>
        <v>0</v>
      </c>
      <c r="G617" s="1">
        <f>COUNTIFS('Contratos assinados '!F:F,'Direcional Expansão'!B617,'Contratos assinados '!J:J,"Ampliação")</f>
        <v>0</v>
      </c>
      <c r="H617" s="1">
        <f>COUNTIFS('Contratos assinados '!F:F,'Direcional Expansão'!B617,'Contratos assinados '!J:J,"Assinado por proprietário")</f>
        <v>0</v>
      </c>
      <c r="I617" s="1">
        <f t="shared" si="28"/>
        <v>0</v>
      </c>
      <c r="J617" s="3" t="str">
        <f>IF(D617=0, "-", COUNTIFS('Base Lojas'!B:B, A617, 'Base Lojas'!G:G, "&gt;500000")/D617)</f>
        <v>-</v>
      </c>
      <c r="K617" s="4" t="s">
        <v>35</v>
      </c>
      <c r="L617" s="2">
        <v>0</v>
      </c>
      <c r="M617" s="13">
        <v>303135.83087787242</v>
      </c>
      <c r="N617" s="2">
        <v>1739</v>
      </c>
      <c r="O617" s="5" t="str">
        <f>_xlfn.XLOOKUP(A617,Cidades!A:A,Cidades!D:D)</f>
        <v>Menor que 10k</v>
      </c>
      <c r="P617" s="5" t="str">
        <f>_xlfn.XLOOKUP(A617,'[1]1° RAIZ'!$A:$A,'[1]1° RAIZ'!$AH:$AH)</f>
        <v>Lajeado</v>
      </c>
      <c r="Q617" s="5" t="str">
        <f>_xlfn.XLOOKUP(A617,'[1]1° RAIZ'!$A:$A,'[1]1° RAIZ'!$AE:$AE)</f>
        <v>Santa Cruz do Sul - Lajeado</v>
      </c>
      <c r="R617" s="2">
        <v>-5.7754440939529203E-5</v>
      </c>
      <c r="S617" s="2">
        <v>-7.0435680415847912E-4</v>
      </c>
      <c r="T617" s="2">
        <v>2</v>
      </c>
      <c r="U617" s="2">
        <v>0</v>
      </c>
      <c r="V617" s="2">
        <v>39001.538991573201</v>
      </c>
      <c r="W617" s="2">
        <v>4.3798389313056258</v>
      </c>
      <c r="X617" s="2">
        <v>-0.13566261459335019</v>
      </c>
      <c r="Y617" s="2">
        <v>0.14055260908922301</v>
      </c>
      <c r="Z617" s="2">
        <v>-0.34697991688132462</v>
      </c>
      <c r="AA617" s="2">
        <v>-7.7157371870117286E-2</v>
      </c>
      <c r="AB617" s="1" t="str">
        <f t="shared" si="27"/>
        <v>Mercado insuficiente</v>
      </c>
      <c r="AC617" s="74" t="str">
        <f t="shared" si="29"/>
        <v>Validar</v>
      </c>
    </row>
    <row r="618" spans="1:29" x14ac:dyDescent="0.25">
      <c r="A618" s="1">
        <v>430705</v>
      </c>
      <c r="B618" s="1" t="s">
        <v>648</v>
      </c>
      <c r="C618" s="1" t="s">
        <v>57</v>
      </c>
      <c r="D618" s="1">
        <v>0</v>
      </c>
      <c r="E618" s="1">
        <f>COUNTIFS('Contratos assinados '!F:F,'Direcional Expansão'!B618,'Contratos assinados '!J:J, "Assinado por ambos")</f>
        <v>0</v>
      </c>
      <c r="F618" s="1">
        <f>COUNTIFS('Contratos assinados '!F:F,'Direcional Expansão'!B618,'Contratos assinados '!J:J,"Aquisição")</f>
        <v>0</v>
      </c>
      <c r="G618" s="1">
        <f>COUNTIFS('Contratos assinados '!F:F,'Direcional Expansão'!B618,'Contratos assinados '!J:J,"Ampliação")</f>
        <v>0</v>
      </c>
      <c r="H618" s="1">
        <f>COUNTIFS('Contratos assinados '!F:F,'Direcional Expansão'!B618,'Contratos assinados '!J:J,"Assinado por proprietário")</f>
        <v>0</v>
      </c>
      <c r="I618" s="1">
        <f t="shared" si="28"/>
        <v>0</v>
      </c>
      <c r="J618" s="3" t="str">
        <f>IF(D618=0, "-", COUNTIFS('Base Lojas'!B:B, A618, 'Base Lojas'!G:G, "&gt;500000")/D618)</f>
        <v>-</v>
      </c>
      <c r="K618" s="4" t="s">
        <v>35</v>
      </c>
      <c r="L618" s="2">
        <v>0</v>
      </c>
      <c r="M618" s="13">
        <v>527367.0173644477</v>
      </c>
      <c r="N618" s="2">
        <v>3034</v>
      </c>
      <c r="O618" s="5" t="str">
        <f>_xlfn.XLOOKUP(A618,Cidades!A:A,Cidades!D:D)</f>
        <v>Menor que 10k</v>
      </c>
      <c r="P618" s="5" t="str">
        <f>_xlfn.XLOOKUP(A618,'[1]1° RAIZ'!$A:$A,'[1]1° RAIZ'!$AH:$AH)</f>
        <v>Passo Fundo</v>
      </c>
      <c r="Q618" s="5" t="str">
        <f>_xlfn.XLOOKUP(A618,'[1]1° RAIZ'!$A:$A,'[1]1° RAIZ'!$AE:$AE)</f>
        <v>Passo Fundo</v>
      </c>
      <c r="R618" s="2">
        <v>-1.3561374008662641E-5</v>
      </c>
      <c r="S618" s="2">
        <v>5.5172951817930027E-3</v>
      </c>
      <c r="T618" s="2">
        <v>1</v>
      </c>
      <c r="U618" s="2">
        <v>0</v>
      </c>
      <c r="V618" s="2">
        <v>96478.675086533796</v>
      </c>
      <c r="W618" s="2">
        <v>2.795365288589124</v>
      </c>
      <c r="X618" s="2">
        <v>-0.31236418102042829</v>
      </c>
      <c r="Y618" s="2">
        <v>3.7207296071480538E-2</v>
      </c>
      <c r="Z618" s="2">
        <v>0.44203353080315949</v>
      </c>
      <c r="AA618" s="2">
        <v>-7.7209911078881019E-2</v>
      </c>
      <c r="AB618" s="1" t="str">
        <f t="shared" si="27"/>
        <v>Mercado insuficiente</v>
      </c>
      <c r="AC618" s="74" t="str">
        <f t="shared" si="29"/>
        <v>Validar</v>
      </c>
    </row>
    <row r="619" spans="1:29" x14ac:dyDescent="0.25">
      <c r="A619" s="1">
        <v>430240</v>
      </c>
      <c r="B619" s="1" t="s">
        <v>649</v>
      </c>
      <c r="C619" s="1" t="s">
        <v>57</v>
      </c>
      <c r="D619" s="1">
        <v>1</v>
      </c>
      <c r="E619" s="1">
        <f>COUNTIFS('Contratos assinados '!F:F,'Direcional Expansão'!B619,'Contratos assinados '!J:J, "Assinado por ambos")</f>
        <v>0</v>
      </c>
      <c r="F619" s="1">
        <f>COUNTIFS('Contratos assinados '!F:F,'Direcional Expansão'!B619,'Contratos assinados '!J:J,"Aquisição")</f>
        <v>0</v>
      </c>
      <c r="G619" s="1">
        <f>COUNTIFS('Contratos assinados '!F:F,'Direcional Expansão'!B619,'Contratos assinados '!J:J,"Ampliação")</f>
        <v>0</v>
      </c>
      <c r="H619" s="1">
        <f>COUNTIFS('Contratos assinados '!F:F,'Direcional Expansão'!B619,'Contratos assinados '!J:J,"Assinado por proprietário")</f>
        <v>0</v>
      </c>
      <c r="I619" s="1">
        <f t="shared" si="28"/>
        <v>0</v>
      </c>
      <c r="J619" s="3">
        <f>IF(D619=0, "-", COUNTIFS('Base Lojas'!B:B, A619, 'Base Lojas'!G:G, "&gt;500000")/D619)</f>
        <v>0</v>
      </c>
      <c r="K619" s="4">
        <v>373149.22</v>
      </c>
      <c r="L619" s="2">
        <v>0.16685149483561371</v>
      </c>
      <c r="M619" s="13">
        <v>2236415.2048361092</v>
      </c>
      <c r="N619" s="2">
        <v>12294</v>
      </c>
      <c r="O619" s="5" t="str">
        <f>_xlfn.XLOOKUP(A619,Cidades!A:A,Cidades!D:D)</f>
        <v>Entre 10k e 20k</v>
      </c>
      <c r="P619" s="5" t="str">
        <f>_xlfn.XLOOKUP(A619,'[1]1° RAIZ'!$A:$A,'[1]1° RAIZ'!$AH:$AH)</f>
        <v>Lajeado</v>
      </c>
      <c r="Q619" s="5" t="str">
        <f>_xlfn.XLOOKUP(A619,'[1]1° RAIZ'!$A:$A,'[1]1° RAIZ'!$AE:$AE)</f>
        <v>Santa Cruz do Sul - Lajeado</v>
      </c>
      <c r="R619" s="2">
        <v>5.3374285607246113E-5</v>
      </c>
      <c r="S619" s="2">
        <v>9.2795854169203107E-3</v>
      </c>
      <c r="T619" s="2">
        <v>5</v>
      </c>
      <c r="U619" s="2">
        <v>0</v>
      </c>
      <c r="V619" s="2">
        <v>36015.112036119797</v>
      </c>
      <c r="W619" s="2">
        <v>3.2403113429089401</v>
      </c>
      <c r="X619" s="2">
        <v>-0.14946839991267369</v>
      </c>
      <c r="Y619" s="2">
        <v>-1.9195500557706691E-2</v>
      </c>
      <c r="Z619" s="2">
        <v>-9.5400922454569145E-2</v>
      </c>
      <c r="AA619" s="2">
        <v>-7.7309856261323417E-2</v>
      </c>
      <c r="AB619" s="1" t="str">
        <f t="shared" si="27"/>
        <v>Limite de expansão</v>
      </c>
      <c r="AC619" s="74" t="str">
        <f t="shared" si="29"/>
        <v>Validar</v>
      </c>
    </row>
    <row r="620" spans="1:29" x14ac:dyDescent="0.25">
      <c r="A620" s="1">
        <v>432055</v>
      </c>
      <c r="B620" s="1" t="s">
        <v>650</v>
      </c>
      <c r="C620" s="1" t="s">
        <v>57</v>
      </c>
      <c r="D620" s="1">
        <v>0</v>
      </c>
      <c r="E620" s="1">
        <f>COUNTIFS('Contratos assinados '!F:F,'Direcional Expansão'!B620,'Contratos assinados '!J:J, "Assinado por ambos")</f>
        <v>0</v>
      </c>
      <c r="F620" s="1">
        <f>COUNTIFS('Contratos assinados '!F:F,'Direcional Expansão'!B620,'Contratos assinados '!J:J,"Aquisição")</f>
        <v>0</v>
      </c>
      <c r="G620" s="1">
        <f>COUNTIFS('Contratos assinados '!F:F,'Direcional Expansão'!B620,'Contratos assinados '!J:J,"Ampliação")</f>
        <v>0</v>
      </c>
      <c r="H620" s="1">
        <f>COUNTIFS('Contratos assinados '!F:F,'Direcional Expansão'!B620,'Contratos assinados '!J:J,"Assinado por proprietário")</f>
        <v>0</v>
      </c>
      <c r="I620" s="1">
        <f t="shared" si="28"/>
        <v>0</v>
      </c>
      <c r="J620" s="3" t="str">
        <f>IF(D620=0, "-", COUNTIFS('Base Lojas'!B:B, A620, 'Base Lojas'!G:G, "&gt;500000")/D620)</f>
        <v>-</v>
      </c>
      <c r="K620" s="4" t="s">
        <v>35</v>
      </c>
      <c r="L620" s="2">
        <v>0</v>
      </c>
      <c r="M620" s="13">
        <v>1080074.247721435</v>
      </c>
      <c r="N620" s="2">
        <v>5863</v>
      </c>
      <c r="O620" s="5" t="str">
        <f>_xlfn.XLOOKUP(A620,Cidades!A:A,Cidades!D:D)</f>
        <v>Menor que 10k</v>
      </c>
      <c r="P620" s="5" t="str">
        <f>_xlfn.XLOOKUP(A620,'[1]1° RAIZ'!$A:$A,'[1]1° RAIZ'!$AH:$AH)</f>
        <v>Porto Alegre</v>
      </c>
      <c r="Q620" s="5" t="str">
        <f>_xlfn.XLOOKUP(A620,'[1]1° RAIZ'!$A:$A,'[1]1° RAIZ'!$AE:$AE)</f>
        <v>Porto Alegre</v>
      </c>
      <c r="R620" s="2">
        <v>1.707650970312891E-6</v>
      </c>
      <c r="S620" s="2">
        <v>5.5827334964781983E-3</v>
      </c>
      <c r="T620" s="2">
        <v>2</v>
      </c>
      <c r="U620" s="2">
        <v>0</v>
      </c>
      <c r="V620" s="2">
        <v>59131.295022490303</v>
      </c>
      <c r="W620" s="2">
        <v>3.690983495586027</v>
      </c>
      <c r="X620" s="2">
        <v>-0.1830308539594005</v>
      </c>
      <c r="Y620" s="2">
        <v>0.13261398752011869</v>
      </c>
      <c r="Z620" s="2">
        <v>-0.17251732438296541</v>
      </c>
      <c r="AA620" s="2">
        <v>-7.8555968130550394E-2</v>
      </c>
      <c r="AB620" s="1" t="str">
        <f t="shared" si="27"/>
        <v>Mercado insuficiente</v>
      </c>
      <c r="AC620" s="74" t="str">
        <f t="shared" si="29"/>
        <v>Validar</v>
      </c>
    </row>
    <row r="621" spans="1:29" x14ac:dyDescent="0.25">
      <c r="A621" s="1">
        <v>411980</v>
      </c>
      <c r="B621" s="1" t="s">
        <v>651</v>
      </c>
      <c r="C621" s="1" t="s">
        <v>31</v>
      </c>
      <c r="D621" s="1">
        <v>0</v>
      </c>
      <c r="E621" s="1">
        <f>COUNTIFS('Contratos assinados '!F:F,'Direcional Expansão'!B621,'Contratos assinados '!J:J, "Assinado por ambos")</f>
        <v>0</v>
      </c>
      <c r="F621" s="1">
        <f>COUNTIFS('Contratos assinados '!F:F,'Direcional Expansão'!B621,'Contratos assinados '!J:J,"Aquisição")</f>
        <v>0</v>
      </c>
      <c r="G621" s="1">
        <f>COUNTIFS('Contratos assinados '!F:F,'Direcional Expansão'!B621,'Contratos assinados '!J:J,"Ampliação")</f>
        <v>0</v>
      </c>
      <c r="H621" s="1">
        <f>COUNTIFS('Contratos assinados '!F:F,'Direcional Expansão'!B621,'Contratos assinados '!J:J,"Assinado por proprietário")</f>
        <v>0</v>
      </c>
      <c r="I621" s="1">
        <f t="shared" si="28"/>
        <v>0</v>
      </c>
      <c r="J621" s="3" t="str">
        <f>IF(D621=0, "-", COUNTIFS('Base Lojas'!B:B, A621, 'Base Lojas'!G:G, "&gt;500000")/D621)</f>
        <v>-</v>
      </c>
      <c r="K621" s="4" t="s">
        <v>35</v>
      </c>
      <c r="L621" s="2">
        <v>0.20728531698691269</v>
      </c>
      <c r="M621" s="13">
        <v>1821771.823924422</v>
      </c>
      <c r="N621" s="2">
        <v>10406</v>
      </c>
      <c r="O621" s="5" t="str">
        <f>_xlfn.XLOOKUP(A621,Cidades!A:A,Cidades!D:D)</f>
        <v>Entre 10k e 20k</v>
      </c>
      <c r="P621" s="5" t="str">
        <f>_xlfn.XLOOKUP(A621,'[1]1° RAIZ'!$A:$A,'[1]1° RAIZ'!$AH:$AH)</f>
        <v>Francisco Beltrão</v>
      </c>
      <c r="Q621" s="5" t="str">
        <f>_xlfn.XLOOKUP(A621,'[1]1° RAIZ'!$A:$A,'[1]1° RAIZ'!$AE:$AE)</f>
        <v>Cascavel</v>
      </c>
      <c r="R621" s="2">
        <v>3.8816437400053252E-5</v>
      </c>
      <c r="S621" s="2">
        <v>1.0559376960967089E-2</v>
      </c>
      <c r="T621" s="2">
        <v>6</v>
      </c>
      <c r="U621" s="2">
        <v>0</v>
      </c>
      <c r="V621" s="2">
        <v>32650.7620049455</v>
      </c>
      <c r="W621" s="2">
        <v>3.1261643945769042</v>
      </c>
      <c r="X621" s="2">
        <v>-0.16324763200100459</v>
      </c>
      <c r="Y621" s="2">
        <v>-6.680359035543687E-2</v>
      </c>
      <c r="Z621" s="2">
        <v>-2.030053355836353E-3</v>
      </c>
      <c r="AA621" s="2">
        <v>-7.9371278869947159E-2</v>
      </c>
      <c r="AB621" s="1" t="str">
        <f t="shared" si="27"/>
        <v>Mercado insuficiente</v>
      </c>
      <c r="AC621" s="74" t="str">
        <f t="shared" si="29"/>
        <v>Validar</v>
      </c>
    </row>
    <row r="622" spans="1:29" x14ac:dyDescent="0.25">
      <c r="A622" s="1">
        <v>431910</v>
      </c>
      <c r="B622" s="1" t="s">
        <v>639</v>
      </c>
      <c r="C622" s="1" t="s">
        <v>57</v>
      </c>
      <c r="D622" s="1">
        <v>0</v>
      </c>
      <c r="E622" s="1">
        <f>COUNTIFS('Contratos assinados '!F:F,'Direcional Expansão'!B622,'Contratos assinados '!J:J, "Assinado por ambos")</f>
        <v>0</v>
      </c>
      <c r="F622" s="1">
        <f>COUNTIFS('Contratos assinados '!F:F,'Direcional Expansão'!B622,'Contratos assinados '!J:J,"Aquisição")</f>
        <v>0</v>
      </c>
      <c r="G622" s="1">
        <f>COUNTIFS('Contratos assinados '!F:F,'Direcional Expansão'!B622,'Contratos assinados '!J:J,"Ampliação")</f>
        <v>0</v>
      </c>
      <c r="H622" s="1">
        <f>COUNTIFS('Contratos assinados '!F:F,'Direcional Expansão'!B622,'Contratos assinados '!J:J,"Assinado por proprietário")</f>
        <v>0</v>
      </c>
      <c r="I622" s="1">
        <f t="shared" si="28"/>
        <v>0</v>
      </c>
      <c r="J622" s="3" t="str">
        <f>IF(D622=0, "-", COUNTIFS('Base Lojas'!B:B, A622, 'Base Lojas'!G:G, "&gt;500000")/D622)</f>
        <v>-</v>
      </c>
      <c r="K622" s="4" t="s">
        <v>35</v>
      </c>
      <c r="L622" s="2">
        <v>0</v>
      </c>
      <c r="M622" s="13">
        <v>411874.89604884438</v>
      </c>
      <c r="N622" s="2">
        <v>3405</v>
      </c>
      <c r="O622" s="5" t="str">
        <f>_xlfn.XLOOKUP(A622,Cidades!A:A,Cidades!D:D)</f>
        <v>Menor que 10k</v>
      </c>
      <c r="P622" s="5" t="str">
        <f>_xlfn.XLOOKUP(A622,'[1]1° RAIZ'!$A:$A,'[1]1° RAIZ'!$AH:$AH)</f>
        <v>Três Passos</v>
      </c>
      <c r="Q622" s="5" t="str">
        <f>_xlfn.XLOOKUP(A622,'[1]1° RAIZ'!$A:$A,'[1]1° RAIZ'!$AE:$AE)</f>
        <v>Ijuí</v>
      </c>
      <c r="R622" s="2">
        <v>-3.9846792451998523E-5</v>
      </c>
      <c r="S622" s="2">
        <v>2.302459081795494E-4</v>
      </c>
      <c r="T622" s="2">
        <v>6</v>
      </c>
      <c r="U622" s="2">
        <v>0</v>
      </c>
      <c r="V622" s="2">
        <v>71311.350959241099</v>
      </c>
      <c r="W622" s="2">
        <v>3.367334518923057</v>
      </c>
      <c r="X622" s="2">
        <v>-0.21326776456333141</v>
      </c>
      <c r="Y622" s="2">
        <v>-2.4112462314692079E-2</v>
      </c>
      <c r="Z622" s="2">
        <v>0.12666135261108449</v>
      </c>
      <c r="AA622" s="2">
        <v>-7.9837055506204194E-2</v>
      </c>
      <c r="AB622" s="1" t="str">
        <f t="shared" si="27"/>
        <v>Mercado insuficiente</v>
      </c>
      <c r="AC622" s="74" t="str">
        <f t="shared" si="29"/>
        <v>Validar</v>
      </c>
    </row>
    <row r="623" spans="1:29" x14ac:dyDescent="0.25">
      <c r="A623" s="1">
        <v>410360</v>
      </c>
      <c r="B623" s="1" t="s">
        <v>652</v>
      </c>
      <c r="C623" s="1" t="s">
        <v>31</v>
      </c>
      <c r="D623" s="1">
        <v>1</v>
      </c>
      <c r="E623" s="1">
        <f>COUNTIFS('Contratos assinados '!F:F,'Direcional Expansão'!B623,'Contratos assinados '!J:J, "Assinado por ambos")</f>
        <v>0</v>
      </c>
      <c r="F623" s="1">
        <f>COUNTIFS('Contratos assinados '!F:F,'Direcional Expansão'!B623,'Contratos assinados '!J:J,"Aquisição")</f>
        <v>0</v>
      </c>
      <c r="G623" s="1">
        <f>COUNTIFS('Contratos assinados '!F:F,'Direcional Expansão'!B623,'Contratos assinados '!J:J,"Ampliação")</f>
        <v>0</v>
      </c>
      <c r="H623" s="1">
        <f>COUNTIFS('Contratos assinados '!F:F,'Direcional Expansão'!B623,'Contratos assinados '!J:J,"Assinado por proprietário")</f>
        <v>0</v>
      </c>
      <c r="I623" s="1">
        <f t="shared" si="28"/>
        <v>0</v>
      </c>
      <c r="J623" s="3">
        <f>IF(D623=0, "-", COUNTIFS('Base Lojas'!B:B, A623, 'Base Lojas'!G:G, "&gt;500000")/D623)</f>
        <v>0</v>
      </c>
      <c r="K623" s="4">
        <v>342195.52</v>
      </c>
      <c r="L623" s="2">
        <v>0.117706665126981</v>
      </c>
      <c r="M623" s="13">
        <v>2907188.9822963062</v>
      </c>
      <c r="N623" s="2">
        <v>23210</v>
      </c>
      <c r="O623" s="5" t="str">
        <f>_xlfn.XLOOKUP(A623,Cidades!A:A,Cidades!D:D)</f>
        <v>Entre 20k e 30k</v>
      </c>
      <c r="P623" s="5" t="str">
        <f>_xlfn.XLOOKUP(A623,'[1]1° RAIZ'!$A:$A,'[1]1° RAIZ'!$AH:$AH)</f>
        <v>Santo Antônio da Platina</v>
      </c>
      <c r="Q623" s="5" t="str">
        <f>_xlfn.XLOOKUP(A623,'[1]1° RAIZ'!$A:$A,'[1]1° RAIZ'!$AE:$AE)</f>
        <v>Londrina</v>
      </c>
      <c r="R623" s="2">
        <v>-2.1577542922562861E-5</v>
      </c>
      <c r="S623" s="2">
        <v>2.4027250790268351E-3</v>
      </c>
      <c r="T623" s="2">
        <v>7</v>
      </c>
      <c r="U623" s="2">
        <v>0</v>
      </c>
      <c r="V623" s="2">
        <v>39554.8157056446</v>
      </c>
      <c r="W623" s="2">
        <v>3.2642726126866992</v>
      </c>
      <c r="X623" s="2">
        <v>-0.10543789539375099</v>
      </c>
      <c r="Y623" s="2">
        <v>-0.22533382432629409</v>
      </c>
      <c r="Z623" s="2">
        <v>-2.431410225378362E-2</v>
      </c>
      <c r="AA623" s="2">
        <v>-8.0114020500891503E-2</v>
      </c>
      <c r="AB623" s="1" t="str">
        <f t="shared" si="27"/>
        <v>Limite de expansão</v>
      </c>
      <c r="AC623" s="74" t="str">
        <f t="shared" si="29"/>
        <v>Validar</v>
      </c>
    </row>
    <row r="624" spans="1:29" x14ac:dyDescent="0.25">
      <c r="A624" s="1">
        <v>412720</v>
      </c>
      <c r="B624" s="1" t="s">
        <v>653</v>
      </c>
      <c r="C624" s="1" t="s">
        <v>31</v>
      </c>
      <c r="D624" s="1">
        <v>1</v>
      </c>
      <c r="E624" s="1">
        <f>COUNTIFS('Contratos assinados '!F:F,'Direcional Expansão'!B624,'Contratos assinados '!J:J, "Assinado por ambos")</f>
        <v>0</v>
      </c>
      <c r="F624" s="1">
        <f>COUNTIFS('Contratos assinados '!F:F,'Direcional Expansão'!B624,'Contratos assinados '!J:J,"Aquisição")</f>
        <v>0</v>
      </c>
      <c r="G624" s="1">
        <f>COUNTIFS('Contratos assinados '!F:F,'Direcional Expansão'!B624,'Contratos assinados '!J:J,"Ampliação")</f>
        <v>0</v>
      </c>
      <c r="H624" s="1">
        <f>COUNTIFS('Contratos assinados '!F:F,'Direcional Expansão'!B624,'Contratos assinados '!J:J,"Assinado por proprietário")</f>
        <v>0</v>
      </c>
      <c r="I624" s="1">
        <f t="shared" si="28"/>
        <v>0</v>
      </c>
      <c r="J624" s="3">
        <f>IF(D624=0, "-", COUNTIFS('Base Lojas'!B:B, A624, 'Base Lojas'!G:G, "&gt;500000")/D624)</f>
        <v>0</v>
      </c>
      <c r="K624" s="4">
        <v>348366.67</v>
      </c>
      <c r="L624" s="2">
        <v>0.14809114996299461</v>
      </c>
      <c r="M624" s="13">
        <v>2352380.071915511</v>
      </c>
      <c r="N624" s="2">
        <v>17568</v>
      </c>
      <c r="O624" s="5" t="str">
        <f>_xlfn.XLOOKUP(A624,Cidades!A:A,Cidades!D:D)</f>
        <v>Entre 10k e 20k</v>
      </c>
      <c r="P624" s="5" t="str">
        <f>_xlfn.XLOOKUP(A624,'[1]1° RAIZ'!$A:$A,'[1]1° RAIZ'!$AH:$AH)</f>
        <v>Cianorte</v>
      </c>
      <c r="Q624" s="5" t="str">
        <f>_xlfn.XLOOKUP(A624,'[1]1° RAIZ'!$A:$A,'[1]1° RAIZ'!$AE:$AE)</f>
        <v>Maringá</v>
      </c>
      <c r="R624" s="2">
        <v>8.2367296416132612E-5</v>
      </c>
      <c r="S624" s="2">
        <v>1.3992123449050761E-2</v>
      </c>
      <c r="T624" s="2">
        <v>6</v>
      </c>
      <c r="U624" s="2">
        <v>0</v>
      </c>
      <c r="V624" s="2">
        <v>35389.203614606602</v>
      </c>
      <c r="W624" s="2">
        <v>3.205844408507839</v>
      </c>
      <c r="X624" s="2">
        <v>-0.12582988545292251</v>
      </c>
      <c r="Y624" s="2">
        <v>1.2287887266821141E-2</v>
      </c>
      <c r="Z624" s="2">
        <v>-0.25034157018126002</v>
      </c>
      <c r="AA624" s="2">
        <v>-8.0399561953425361E-2</v>
      </c>
      <c r="AB624" s="1" t="str">
        <f t="shared" si="27"/>
        <v>Limite de expansão</v>
      </c>
      <c r="AC624" s="74" t="str">
        <f t="shared" si="29"/>
        <v>Validar</v>
      </c>
    </row>
    <row r="625" spans="1:29" x14ac:dyDescent="0.25">
      <c r="A625" s="1">
        <v>420980</v>
      </c>
      <c r="B625" s="1" t="s">
        <v>654</v>
      </c>
      <c r="C625" s="1" t="s">
        <v>33</v>
      </c>
      <c r="D625" s="1">
        <v>0</v>
      </c>
      <c r="E625" s="1">
        <f>COUNTIFS('Contratos assinados '!F:F,'Direcional Expansão'!B625,'Contratos assinados '!J:J, "Assinado por ambos")</f>
        <v>0</v>
      </c>
      <c r="F625" s="1">
        <f>COUNTIFS('Contratos assinados '!F:F,'Direcional Expansão'!B625,'Contratos assinados '!J:J,"Aquisição")</f>
        <v>0</v>
      </c>
      <c r="G625" s="1">
        <f>COUNTIFS('Contratos assinados '!F:F,'Direcional Expansão'!B625,'Contratos assinados '!J:J,"Ampliação")</f>
        <v>0</v>
      </c>
      <c r="H625" s="1">
        <f>COUNTIFS('Contratos assinados '!F:F,'Direcional Expansão'!B625,'Contratos assinados '!J:J,"Assinado por proprietário")</f>
        <v>0</v>
      </c>
      <c r="I625" s="1">
        <f t="shared" si="28"/>
        <v>0</v>
      </c>
      <c r="J625" s="3" t="str">
        <f>IF(D625=0, "-", COUNTIFS('Base Lojas'!B:B, A625, 'Base Lojas'!G:G, "&gt;500000")/D625)</f>
        <v>-</v>
      </c>
      <c r="K625" s="4" t="s">
        <v>35</v>
      </c>
      <c r="L625" s="2">
        <v>0</v>
      </c>
      <c r="M625" s="13">
        <v>590433.43422393384</v>
      </c>
      <c r="N625" s="2">
        <v>3330</v>
      </c>
      <c r="O625" s="5" t="str">
        <f>_xlfn.XLOOKUP(A625,Cidades!A:A,Cidades!D:D)</f>
        <v>Menor que 10k</v>
      </c>
      <c r="P625" s="5" t="str">
        <f>_xlfn.XLOOKUP(A625,'[1]1° RAIZ'!$A:$A,'[1]1° RAIZ'!$AH:$AH)</f>
        <v>Ituporanga</v>
      </c>
      <c r="Q625" s="5" t="str">
        <f>_xlfn.XLOOKUP(A625,'[1]1° RAIZ'!$A:$A,'[1]1° RAIZ'!$AE:$AE)</f>
        <v>Blumenau</v>
      </c>
      <c r="R625" s="2">
        <v>-8.0395812191669254E-6</v>
      </c>
      <c r="S625" s="2">
        <v>7.0084928005555991E-3</v>
      </c>
      <c r="T625" s="2">
        <v>1</v>
      </c>
      <c r="U625" s="2">
        <v>0</v>
      </c>
      <c r="V625" s="2">
        <v>39968.707805833197</v>
      </c>
      <c r="W625" s="2">
        <v>4.2528625579522332</v>
      </c>
      <c r="X625" s="2">
        <v>-0.14121936199130139</v>
      </c>
      <c r="Y625" s="2">
        <v>0.23069287431281821</v>
      </c>
      <c r="Z625" s="2">
        <v>-0.4716093398565292</v>
      </c>
      <c r="AA625" s="2">
        <v>-8.077729022677714E-2</v>
      </c>
      <c r="AB625" s="1" t="str">
        <f t="shared" si="27"/>
        <v>Mercado insuficiente</v>
      </c>
      <c r="AC625" s="74" t="str">
        <f t="shared" si="29"/>
        <v>Validar</v>
      </c>
    </row>
    <row r="626" spans="1:29" x14ac:dyDescent="0.25">
      <c r="A626" s="1">
        <v>412860</v>
      </c>
      <c r="B626" s="1" t="s">
        <v>655</v>
      </c>
      <c r="C626" s="1" t="s">
        <v>31</v>
      </c>
      <c r="D626" s="1">
        <v>0</v>
      </c>
      <c r="E626" s="1">
        <f>COUNTIFS('Contratos assinados '!F:F,'Direcional Expansão'!B626,'Contratos assinados '!J:J, "Assinado por ambos")</f>
        <v>0</v>
      </c>
      <c r="F626" s="1">
        <f>COUNTIFS('Contratos assinados '!F:F,'Direcional Expansão'!B626,'Contratos assinados '!J:J,"Aquisição")</f>
        <v>0</v>
      </c>
      <c r="G626" s="1">
        <f>COUNTIFS('Contratos assinados '!F:F,'Direcional Expansão'!B626,'Contratos assinados '!J:J,"Ampliação")</f>
        <v>0</v>
      </c>
      <c r="H626" s="1">
        <f>COUNTIFS('Contratos assinados '!F:F,'Direcional Expansão'!B626,'Contratos assinados '!J:J,"Assinado por proprietário")</f>
        <v>0</v>
      </c>
      <c r="I626" s="1">
        <f t="shared" si="28"/>
        <v>0</v>
      </c>
      <c r="J626" s="3" t="str">
        <f>IF(D626=0, "-", COUNTIFS('Base Lojas'!B:B, A626, 'Base Lojas'!G:G, "&gt;500000")/D626)</f>
        <v>-</v>
      </c>
      <c r="K626" s="4" t="s">
        <v>35</v>
      </c>
      <c r="L626" s="2">
        <v>0</v>
      </c>
      <c r="M626" s="13">
        <v>1048695.287355711</v>
      </c>
      <c r="N626" s="2">
        <v>7932</v>
      </c>
      <c r="O626" s="5" t="str">
        <f>_xlfn.XLOOKUP(A626,Cidades!A:A,Cidades!D:D)</f>
        <v>Menor que 10k</v>
      </c>
      <c r="P626" s="5" t="str">
        <f>_xlfn.XLOOKUP(A626,'[1]1° RAIZ'!$A:$A,'[1]1° RAIZ'!$AH:$AH)</f>
        <v>Francisco Beltrão</v>
      </c>
      <c r="Q626" s="5" t="str">
        <f>_xlfn.XLOOKUP(A626,'[1]1° RAIZ'!$A:$A,'[1]1° RAIZ'!$AE:$AE)</f>
        <v>Cascavel</v>
      </c>
      <c r="R626" s="2">
        <v>5.1584210803445881E-6</v>
      </c>
      <c r="S626" s="2">
        <v>8.3642563768462352E-3</v>
      </c>
      <c r="T626" s="2">
        <v>2</v>
      </c>
      <c r="U626" s="2">
        <v>0</v>
      </c>
      <c r="V626" s="2">
        <v>70042.094464211201</v>
      </c>
      <c r="W626" s="2">
        <v>3.3449176204510742</v>
      </c>
      <c r="X626" s="2">
        <v>-0.21615143095209211</v>
      </c>
      <c r="Y626" s="2">
        <v>9.6230748036988265E-2</v>
      </c>
      <c r="Z626" s="2">
        <v>-2.6991180895601589E-2</v>
      </c>
      <c r="AA626" s="2">
        <v>-8.1284554500909711E-2</v>
      </c>
      <c r="AB626" s="1" t="str">
        <f t="shared" si="27"/>
        <v>Mercado insuficiente</v>
      </c>
      <c r="AC626" s="74" t="str">
        <f t="shared" si="29"/>
        <v>Validar</v>
      </c>
    </row>
    <row r="627" spans="1:29" x14ac:dyDescent="0.25">
      <c r="A627" s="1">
        <v>430675</v>
      </c>
      <c r="B627" s="1" t="s">
        <v>656</v>
      </c>
      <c r="C627" s="1" t="s">
        <v>57</v>
      </c>
      <c r="D627" s="1">
        <v>0</v>
      </c>
      <c r="E627" s="1">
        <f>COUNTIFS('Contratos assinados '!F:F,'Direcional Expansão'!B627,'Contratos assinados '!J:J, "Assinado por ambos")</f>
        <v>0</v>
      </c>
      <c r="F627" s="1">
        <f>COUNTIFS('Contratos assinados '!F:F,'Direcional Expansão'!B627,'Contratos assinados '!J:J,"Aquisição")</f>
        <v>0</v>
      </c>
      <c r="G627" s="1">
        <f>COUNTIFS('Contratos assinados '!F:F,'Direcional Expansão'!B627,'Contratos assinados '!J:J,"Ampliação")</f>
        <v>0</v>
      </c>
      <c r="H627" s="1">
        <f>COUNTIFS('Contratos assinados '!F:F,'Direcional Expansão'!B627,'Contratos assinados '!J:J,"Assinado por proprietário")</f>
        <v>0</v>
      </c>
      <c r="I627" s="1">
        <f t="shared" si="28"/>
        <v>0</v>
      </c>
      <c r="J627" s="3" t="str">
        <f>IF(D627=0, "-", COUNTIFS('Base Lojas'!B:B, A627, 'Base Lojas'!G:G, "&gt;500000")/D627)</f>
        <v>-</v>
      </c>
      <c r="K627" s="4" t="s">
        <v>35</v>
      </c>
      <c r="L627" s="2">
        <v>0</v>
      </c>
      <c r="M627" s="13">
        <v>491408.96075938141</v>
      </c>
      <c r="N627" s="2">
        <v>1888</v>
      </c>
      <c r="O627" s="5" t="str">
        <f>_xlfn.XLOOKUP(A627,Cidades!A:A,Cidades!D:D)</f>
        <v>Menor que 10k</v>
      </c>
      <c r="P627" s="5" t="str">
        <f>_xlfn.XLOOKUP(A627,'[1]1° RAIZ'!$A:$A,'[1]1° RAIZ'!$AH:$AH)</f>
        <v>Encantado</v>
      </c>
      <c r="Q627" s="5" t="str">
        <f>_xlfn.XLOOKUP(A627,'[1]1° RAIZ'!$A:$A,'[1]1° RAIZ'!$AE:$AE)</f>
        <v>Santa Cruz do Sul - Lajeado</v>
      </c>
      <c r="R627" s="2">
        <v>-5.5627568132663447E-5</v>
      </c>
      <c r="S627" s="2">
        <v>1.0876249337732351E-3</v>
      </c>
      <c r="T627" s="2">
        <v>1</v>
      </c>
      <c r="U627" s="2">
        <v>0</v>
      </c>
      <c r="V627" s="2">
        <v>46139.105017274902</v>
      </c>
      <c r="W627" s="2">
        <v>4.1549480019533469</v>
      </c>
      <c r="X627" s="2">
        <v>-0.16574185184930479</v>
      </c>
      <c r="Y627" s="2">
        <v>0.1196716004506431</v>
      </c>
      <c r="Z627" s="2">
        <v>-0.25126830118108151</v>
      </c>
      <c r="AA627" s="2">
        <v>-8.2046334661481327E-2</v>
      </c>
      <c r="AB627" s="1" t="str">
        <f t="shared" si="27"/>
        <v>Mercado insuficiente</v>
      </c>
      <c r="AC627" s="74" t="str">
        <f t="shared" si="29"/>
        <v>Validar</v>
      </c>
    </row>
    <row r="628" spans="1:29" x14ac:dyDescent="0.25">
      <c r="A628" s="1">
        <v>431346</v>
      </c>
      <c r="B628" s="1" t="s">
        <v>657</v>
      </c>
      <c r="C628" s="1" t="s">
        <v>57</v>
      </c>
      <c r="D628" s="1">
        <v>0</v>
      </c>
      <c r="E628" s="1">
        <f>COUNTIFS('Contratos assinados '!F:F,'Direcional Expansão'!B628,'Contratos assinados '!J:J, "Assinado por ambos")</f>
        <v>0</v>
      </c>
      <c r="F628" s="1">
        <f>COUNTIFS('Contratos assinados '!F:F,'Direcional Expansão'!B628,'Contratos assinados '!J:J,"Aquisição")</f>
        <v>0</v>
      </c>
      <c r="G628" s="1">
        <f>COUNTIFS('Contratos assinados '!F:F,'Direcional Expansão'!B628,'Contratos assinados '!J:J,"Ampliação")</f>
        <v>0</v>
      </c>
      <c r="H628" s="1">
        <f>COUNTIFS('Contratos assinados '!F:F,'Direcional Expansão'!B628,'Contratos assinados '!J:J,"Assinado por proprietário")</f>
        <v>0</v>
      </c>
      <c r="I628" s="1">
        <f t="shared" si="28"/>
        <v>0</v>
      </c>
      <c r="J628" s="3" t="str">
        <f>IF(D628=0, "-", COUNTIFS('Base Lojas'!B:B, A628, 'Base Lojas'!G:G, "&gt;500000")/D628)</f>
        <v>-</v>
      </c>
      <c r="K628" s="4" t="s">
        <v>35</v>
      </c>
      <c r="L628" s="2">
        <v>0</v>
      </c>
      <c r="M628" s="13">
        <v>288599.43079255341</v>
      </c>
      <c r="N628" s="2">
        <v>1646</v>
      </c>
      <c r="O628" s="5" t="str">
        <f>_xlfn.XLOOKUP(A628,Cidades!A:A,Cidades!D:D)</f>
        <v>Menor que 10k</v>
      </c>
      <c r="P628" s="5" t="str">
        <f>_xlfn.XLOOKUP(A628,'[1]1° RAIZ'!$A:$A,'[1]1° RAIZ'!$AH:$AH)</f>
        <v>Carazinho</v>
      </c>
      <c r="Q628" s="5" t="str">
        <f>_xlfn.XLOOKUP(A628,'[1]1° RAIZ'!$A:$A,'[1]1° RAIZ'!$AE:$AE)</f>
        <v>Passo Fundo</v>
      </c>
      <c r="R628" s="2">
        <v>-5.0073984284775267E-5</v>
      </c>
      <c r="S628" s="2">
        <v>4.129289476131337E-4</v>
      </c>
      <c r="T628" s="2">
        <v>1</v>
      </c>
      <c r="U628" s="2">
        <v>0</v>
      </c>
      <c r="V628" s="2">
        <v>50346.769282464797</v>
      </c>
      <c r="W628" s="2">
        <v>4.0544411916184258</v>
      </c>
      <c r="X628" s="2">
        <v>-0.18066931488715199</v>
      </c>
      <c r="Y628" s="2">
        <v>0.1137868063726018</v>
      </c>
      <c r="Z628" s="2">
        <v>-0.18903695844774929</v>
      </c>
      <c r="AA628" s="2">
        <v>-8.2146144786117717E-2</v>
      </c>
      <c r="AB628" s="1" t="str">
        <f t="shared" si="27"/>
        <v>Mercado insuficiente</v>
      </c>
      <c r="AC628" s="74" t="str">
        <f t="shared" si="29"/>
        <v>Validar</v>
      </c>
    </row>
    <row r="629" spans="1:29" x14ac:dyDescent="0.25">
      <c r="A629" s="1">
        <v>430461</v>
      </c>
      <c r="B629" s="1" t="s">
        <v>658</v>
      </c>
      <c r="C629" s="1" t="s">
        <v>57</v>
      </c>
      <c r="D629" s="1">
        <v>0</v>
      </c>
      <c r="E629" s="1">
        <f>COUNTIFS('Contratos assinados '!F:F,'Direcional Expansão'!B629,'Contratos assinados '!J:J, "Assinado por ambos")</f>
        <v>0</v>
      </c>
      <c r="F629" s="1">
        <f>COUNTIFS('Contratos assinados '!F:F,'Direcional Expansão'!B629,'Contratos assinados '!J:J,"Aquisição")</f>
        <v>0</v>
      </c>
      <c r="G629" s="1">
        <f>COUNTIFS('Contratos assinados '!F:F,'Direcional Expansão'!B629,'Contratos assinados '!J:J,"Ampliação")</f>
        <v>0</v>
      </c>
      <c r="H629" s="1">
        <f>COUNTIFS('Contratos assinados '!F:F,'Direcional Expansão'!B629,'Contratos assinados '!J:J,"Assinado por proprietário")</f>
        <v>0</v>
      </c>
      <c r="I629" s="1">
        <f t="shared" si="28"/>
        <v>0</v>
      </c>
      <c r="J629" s="3" t="str">
        <f>IF(D629=0, "-", COUNTIFS('Base Lojas'!B:B, A629, 'Base Lojas'!G:G, "&gt;500000")/D629)</f>
        <v>-</v>
      </c>
      <c r="K629" s="4" t="s">
        <v>35</v>
      </c>
      <c r="L629" s="2">
        <v>0</v>
      </c>
      <c r="M629" s="13">
        <v>297549.9160816237</v>
      </c>
      <c r="N629" s="2">
        <v>1656</v>
      </c>
      <c r="O629" s="5" t="str">
        <f>_xlfn.XLOOKUP(A629,Cidades!A:A,Cidades!D:D)</f>
        <v>Menor que 10k</v>
      </c>
      <c r="P629" s="5" t="str">
        <f>_xlfn.XLOOKUP(A629,'[1]1° RAIZ'!$A:$A,'[1]1° RAIZ'!$AH:$AH)</f>
        <v>Lajeado</v>
      </c>
      <c r="Q629" s="5" t="str">
        <f>_xlfn.XLOOKUP(A629,'[1]1° RAIZ'!$A:$A,'[1]1° RAIZ'!$AE:$AE)</f>
        <v>Santa Cruz do Sul - Lajeado</v>
      </c>
      <c r="R629" s="2">
        <v>-6.6900563109366644E-5</v>
      </c>
      <c r="S629" s="2">
        <v>-2.0908546574838199E-4</v>
      </c>
      <c r="T629" s="2">
        <v>1</v>
      </c>
      <c r="U629" s="2">
        <v>0</v>
      </c>
      <c r="V629" s="2">
        <v>45391.625566803697</v>
      </c>
      <c r="W629" s="2">
        <v>4.1899451855175229</v>
      </c>
      <c r="X629" s="2">
        <v>-0.16700256654773241</v>
      </c>
      <c r="Y629" s="2">
        <v>0.1023253939524576</v>
      </c>
      <c r="Z629" s="2">
        <v>-0.23511513817975579</v>
      </c>
      <c r="AA629" s="2">
        <v>-8.3235945204589559E-2</v>
      </c>
      <c r="AB629" s="1" t="str">
        <f t="shared" si="27"/>
        <v>Mercado insuficiente</v>
      </c>
      <c r="AC629" s="74" t="str">
        <f t="shared" si="29"/>
        <v>Validar</v>
      </c>
    </row>
    <row r="630" spans="1:29" x14ac:dyDescent="0.25">
      <c r="A630" s="1">
        <v>421430</v>
      </c>
      <c r="B630" s="1" t="s">
        <v>659</v>
      </c>
      <c r="C630" s="1" t="s">
        <v>33</v>
      </c>
      <c r="D630" s="1">
        <v>0</v>
      </c>
      <c r="E630" s="1">
        <f>COUNTIFS('Contratos assinados '!F:F,'Direcional Expansão'!B630,'Contratos assinados '!J:J, "Assinado por ambos")</f>
        <v>0</v>
      </c>
      <c r="F630" s="1">
        <f>COUNTIFS('Contratos assinados '!F:F,'Direcional Expansão'!B630,'Contratos assinados '!J:J,"Aquisição")</f>
        <v>0</v>
      </c>
      <c r="G630" s="1">
        <f>COUNTIFS('Contratos assinados '!F:F,'Direcional Expansão'!B630,'Contratos assinados '!J:J,"Ampliação")</f>
        <v>0</v>
      </c>
      <c r="H630" s="1">
        <f>COUNTIFS('Contratos assinados '!F:F,'Direcional Expansão'!B630,'Contratos assinados '!J:J,"Assinado por proprietário")</f>
        <v>0</v>
      </c>
      <c r="I630" s="1">
        <f t="shared" si="28"/>
        <v>0</v>
      </c>
      <c r="J630" s="3" t="str">
        <f>IF(D630=0, "-", COUNTIFS('Base Lojas'!B:B, A630, 'Base Lojas'!G:G, "&gt;500000")/D630)</f>
        <v>-</v>
      </c>
      <c r="K630" s="4" t="s">
        <v>35</v>
      </c>
      <c r="L630" s="2">
        <v>0</v>
      </c>
      <c r="M630" s="13">
        <v>445899.67295641429</v>
      </c>
      <c r="N630" s="2">
        <v>3279</v>
      </c>
      <c r="O630" s="5" t="str">
        <f>_xlfn.XLOOKUP(A630,Cidades!A:A,Cidades!D:D)</f>
        <v>Menor que 10k</v>
      </c>
      <c r="P630" s="5" t="str">
        <f>_xlfn.XLOOKUP(A630,'[1]1° RAIZ'!$A:$A,'[1]1° RAIZ'!$AH:$AH)</f>
        <v>Florianópolis</v>
      </c>
      <c r="Q630" s="5" t="str">
        <f>_xlfn.XLOOKUP(A630,'[1]1° RAIZ'!$A:$A,'[1]1° RAIZ'!$AE:$AE)</f>
        <v>Florianópolis</v>
      </c>
      <c r="R630" s="2">
        <v>1.368238354591478E-4</v>
      </c>
      <c r="S630" s="2">
        <v>1.5514827051973381E-2</v>
      </c>
      <c r="T630" s="2">
        <v>1</v>
      </c>
      <c r="U630" s="2">
        <v>0</v>
      </c>
      <c r="V630" s="2">
        <v>53588.154565884797</v>
      </c>
      <c r="W630" s="2">
        <v>3.7490122366477139</v>
      </c>
      <c r="X630" s="2">
        <v>-0.18305504234435979</v>
      </c>
      <c r="Y630" s="2">
        <v>0.40431366266902857</v>
      </c>
      <c r="Z630" s="2">
        <v>-0.55906653554731034</v>
      </c>
      <c r="AA630" s="2">
        <v>-8.3587841891832368E-2</v>
      </c>
      <c r="AB630" s="1" t="str">
        <f t="shared" si="27"/>
        <v>Mercado insuficiente</v>
      </c>
      <c r="AC630" s="74" t="str">
        <f t="shared" si="29"/>
        <v>Validar</v>
      </c>
    </row>
    <row r="631" spans="1:29" x14ac:dyDescent="0.25">
      <c r="A631" s="1">
        <v>420440</v>
      </c>
      <c r="B631" s="1" t="s">
        <v>660</v>
      </c>
      <c r="C631" s="1" t="s">
        <v>33</v>
      </c>
      <c r="D631" s="1">
        <v>0</v>
      </c>
      <c r="E631" s="1">
        <f>COUNTIFS('Contratos assinados '!F:F,'Direcional Expansão'!B631,'Contratos assinados '!J:J, "Assinado por ambos")</f>
        <v>0</v>
      </c>
      <c r="F631" s="1">
        <f>COUNTIFS('Contratos assinados '!F:F,'Direcional Expansão'!B631,'Contratos assinados '!J:J,"Aquisição")</f>
        <v>0</v>
      </c>
      <c r="G631" s="1">
        <f>COUNTIFS('Contratos assinados '!F:F,'Direcional Expansão'!B631,'Contratos assinados '!J:J,"Ampliação")</f>
        <v>0</v>
      </c>
      <c r="H631" s="1">
        <f>COUNTIFS('Contratos assinados '!F:F,'Direcional Expansão'!B631,'Contratos assinados '!J:J,"Assinado por proprietário")</f>
        <v>0</v>
      </c>
      <c r="I631" s="1">
        <f t="shared" si="28"/>
        <v>0</v>
      </c>
      <c r="J631" s="3" t="str">
        <f>IF(D631=0, "-", COUNTIFS('Base Lojas'!B:B, A631, 'Base Lojas'!G:G, "&gt;500000")/D631)</f>
        <v>-</v>
      </c>
      <c r="K631" s="4" t="s">
        <v>35</v>
      </c>
      <c r="L631" s="2">
        <v>0</v>
      </c>
      <c r="M631" s="13">
        <v>1861969.942572328</v>
      </c>
      <c r="N631" s="2">
        <v>10388</v>
      </c>
      <c r="O631" s="5" t="str">
        <f>_xlfn.XLOOKUP(A631,Cidades!A:A,Cidades!D:D)</f>
        <v>Entre 10k e 20k</v>
      </c>
      <c r="P631" s="5" t="str">
        <f>_xlfn.XLOOKUP(A631,'[1]1° RAIZ'!$A:$A,'[1]1° RAIZ'!$AH:$AH)</f>
        <v>Chapecó</v>
      </c>
      <c r="Q631" s="5" t="str">
        <f>_xlfn.XLOOKUP(A631,'[1]1° RAIZ'!$A:$A,'[1]1° RAIZ'!$AE:$AE)</f>
        <v>Chapecó</v>
      </c>
      <c r="R631" s="2">
        <v>1.307767860852183E-5</v>
      </c>
      <c r="S631" s="2">
        <v>8.4379887215983995E-3</v>
      </c>
      <c r="T631" s="2">
        <v>6</v>
      </c>
      <c r="U631" s="2">
        <v>0</v>
      </c>
      <c r="V631" s="2">
        <v>40605.422076234099</v>
      </c>
      <c r="W631" s="2">
        <v>3.9436617859740779</v>
      </c>
      <c r="X631" s="2">
        <v>-9.6281164230211963E-2</v>
      </c>
      <c r="Y631" s="2">
        <v>0.10255879866809579</v>
      </c>
      <c r="Z631" s="2">
        <v>-0.50491376055711013</v>
      </c>
      <c r="AA631" s="2">
        <v>-8.3884685399370981E-2</v>
      </c>
      <c r="AB631" s="1" t="str">
        <f t="shared" si="27"/>
        <v>Mercado insuficiente</v>
      </c>
      <c r="AC631" s="74" t="str">
        <f t="shared" si="29"/>
        <v>Validar</v>
      </c>
    </row>
    <row r="632" spans="1:29" x14ac:dyDescent="0.25">
      <c r="A632" s="1">
        <v>420325</v>
      </c>
      <c r="B632" s="1" t="s">
        <v>661</v>
      </c>
      <c r="C632" s="1" t="s">
        <v>33</v>
      </c>
      <c r="D632" s="1">
        <v>0</v>
      </c>
      <c r="E632" s="1">
        <f>COUNTIFS('Contratos assinados '!F:F,'Direcional Expansão'!B632,'Contratos assinados '!J:J, "Assinado por ambos")</f>
        <v>0</v>
      </c>
      <c r="F632" s="1">
        <f>COUNTIFS('Contratos assinados '!F:F,'Direcional Expansão'!B632,'Contratos assinados '!J:J,"Aquisição")</f>
        <v>0</v>
      </c>
      <c r="G632" s="1">
        <f>COUNTIFS('Contratos assinados '!F:F,'Direcional Expansão'!B632,'Contratos assinados '!J:J,"Ampliação")</f>
        <v>0</v>
      </c>
      <c r="H632" s="1">
        <f>COUNTIFS('Contratos assinados '!F:F,'Direcional Expansão'!B632,'Contratos assinados '!J:J,"Assinado por proprietário")</f>
        <v>0</v>
      </c>
      <c r="I632" s="1">
        <f t="shared" si="28"/>
        <v>0</v>
      </c>
      <c r="J632" s="3" t="str">
        <f>IF(D632=0, "-", COUNTIFS('Base Lojas'!B:B, A632, 'Base Lojas'!G:G, "&gt;500000")/D632)</f>
        <v>-</v>
      </c>
      <c r="K632" s="4" t="s">
        <v>35</v>
      </c>
      <c r="L632" s="2">
        <v>0</v>
      </c>
      <c r="M632" s="13">
        <v>382160.10920921317</v>
      </c>
      <c r="N632" s="2">
        <v>2625</v>
      </c>
      <c r="O632" s="5" t="str">
        <f>_xlfn.XLOOKUP(A632,Cidades!A:A,Cidades!D:D)</f>
        <v>Menor que 10k</v>
      </c>
      <c r="P632" s="5" t="str">
        <f>_xlfn.XLOOKUP(A632,'[1]1° RAIZ'!$A:$A,'[1]1° RAIZ'!$AH:$AH)</f>
        <v>Lages</v>
      </c>
      <c r="Q632" s="5" t="str">
        <f>_xlfn.XLOOKUP(A632,'[1]1° RAIZ'!$A:$A,'[1]1° RAIZ'!$AE:$AE)</f>
        <v>Lages</v>
      </c>
      <c r="R632" s="2">
        <v>-3.6556349235601362E-5</v>
      </c>
      <c r="S632" s="2">
        <v>3.0445348709069449E-3</v>
      </c>
      <c r="T632" s="2">
        <v>1</v>
      </c>
      <c r="U632" s="2">
        <v>0</v>
      </c>
      <c r="V632" s="2">
        <v>100511.579112438</v>
      </c>
      <c r="W632" s="2">
        <v>2.6606366122717189</v>
      </c>
      <c r="X632" s="2">
        <v>-0.33537951392479898</v>
      </c>
      <c r="Y632" s="2">
        <v>-4.5995336851440249E-2</v>
      </c>
      <c r="Z632" s="2">
        <v>0.56149309460507035</v>
      </c>
      <c r="AA632" s="2">
        <v>-8.5349875920942758E-2</v>
      </c>
      <c r="AB632" s="1" t="str">
        <f t="shared" si="27"/>
        <v>Mercado insuficiente</v>
      </c>
      <c r="AC632" s="74" t="str">
        <f t="shared" si="29"/>
        <v>Validar</v>
      </c>
    </row>
    <row r="633" spans="1:29" x14ac:dyDescent="0.25">
      <c r="A633" s="1">
        <v>412120</v>
      </c>
      <c r="B633" s="1" t="s">
        <v>662</v>
      </c>
      <c r="C633" s="1" t="s">
        <v>31</v>
      </c>
      <c r="D633" s="1">
        <v>1</v>
      </c>
      <c r="E633" s="1">
        <f>COUNTIFS('Contratos assinados '!F:F,'Direcional Expansão'!B633,'Contratos assinados '!J:J, "Assinado por ambos")</f>
        <v>0</v>
      </c>
      <c r="F633" s="1">
        <f>COUNTIFS('Contratos assinados '!F:F,'Direcional Expansão'!B633,'Contratos assinados '!J:J,"Aquisição")</f>
        <v>0</v>
      </c>
      <c r="G633" s="1">
        <f>COUNTIFS('Contratos assinados '!F:F,'Direcional Expansão'!B633,'Contratos assinados '!J:J,"Ampliação")</f>
        <v>0</v>
      </c>
      <c r="H633" s="1">
        <f>COUNTIFS('Contratos assinados '!F:F,'Direcional Expansão'!B633,'Contratos assinados '!J:J,"Assinado por proprietário")</f>
        <v>0</v>
      </c>
      <c r="I633" s="1">
        <f t="shared" si="28"/>
        <v>0</v>
      </c>
      <c r="J633" s="3">
        <f>IF(D633=0, "-", COUNTIFS('Base Lojas'!B:B, A633, 'Base Lojas'!G:G, "&gt;500000")/D633)</f>
        <v>1</v>
      </c>
      <c r="K633" s="4">
        <v>724632.33</v>
      </c>
      <c r="L633" s="2">
        <v>0.33919446963693822</v>
      </c>
      <c r="M633" s="13">
        <v>2136332.9737528469</v>
      </c>
      <c r="N633" s="2">
        <v>18398</v>
      </c>
      <c r="O633" s="5" t="str">
        <f>_xlfn.XLOOKUP(A633,Cidades!A:A,Cidades!D:D)</f>
        <v>Entre 10k e 20k</v>
      </c>
      <c r="P633" s="5" t="str">
        <f>_xlfn.XLOOKUP(A633,'[1]1° RAIZ'!$A:$A,'[1]1° RAIZ'!$AH:$AH)</f>
        <v>Curitiba</v>
      </c>
      <c r="Q633" s="5" t="str">
        <f>_xlfn.XLOOKUP(A633,'[1]1° RAIZ'!$A:$A,'[1]1° RAIZ'!$AE:$AE)</f>
        <v>Curitiba</v>
      </c>
      <c r="R633" s="2">
        <v>5.6981345202371532E-5</v>
      </c>
      <c r="S633" s="2">
        <v>1.3190083383194381E-2</v>
      </c>
      <c r="T633" s="2">
        <v>4</v>
      </c>
      <c r="U633" s="2">
        <v>0</v>
      </c>
      <c r="V633" s="2">
        <v>30402.530011959199</v>
      </c>
      <c r="W633" s="2">
        <v>2.397458939203037</v>
      </c>
      <c r="X633" s="2">
        <v>-0.21673745671988409</v>
      </c>
      <c r="Y633" s="2">
        <v>-0.24065341625310499</v>
      </c>
      <c r="Z633" s="2">
        <v>0.35138814528271223</v>
      </c>
      <c r="AA633" s="2">
        <v>-8.6827864293443496E-2</v>
      </c>
      <c r="AB633" s="1" t="str">
        <f t="shared" si="27"/>
        <v>Limite de expansão</v>
      </c>
      <c r="AC633" s="74" t="str">
        <f t="shared" si="29"/>
        <v>Validar</v>
      </c>
    </row>
    <row r="634" spans="1:29" x14ac:dyDescent="0.25">
      <c r="A634" s="1">
        <v>412135</v>
      </c>
      <c r="B634" s="1" t="s">
        <v>663</v>
      </c>
      <c r="C634" s="1" t="s">
        <v>31</v>
      </c>
      <c r="D634" s="1">
        <v>0</v>
      </c>
      <c r="E634" s="1">
        <f>COUNTIFS('Contratos assinados '!F:F,'Direcional Expansão'!B634,'Contratos assinados '!J:J, "Assinado por ambos")</f>
        <v>0</v>
      </c>
      <c r="F634" s="1">
        <f>COUNTIFS('Contratos assinados '!F:F,'Direcional Expansão'!B634,'Contratos assinados '!J:J,"Aquisição")</f>
        <v>0</v>
      </c>
      <c r="G634" s="1">
        <f>COUNTIFS('Contratos assinados '!F:F,'Direcional Expansão'!B634,'Contratos assinados '!J:J,"Ampliação")</f>
        <v>0</v>
      </c>
      <c r="H634" s="1">
        <f>COUNTIFS('Contratos assinados '!F:F,'Direcional Expansão'!B634,'Contratos assinados '!J:J,"Assinado por proprietário")</f>
        <v>0</v>
      </c>
      <c r="I634" s="1">
        <f t="shared" si="28"/>
        <v>0</v>
      </c>
      <c r="J634" s="3" t="str">
        <f>IF(D634=0, "-", COUNTIFS('Base Lojas'!B:B, A634, 'Base Lojas'!G:G, "&gt;500000")/D634)</f>
        <v>-</v>
      </c>
      <c r="K634" s="4" t="s">
        <v>35</v>
      </c>
      <c r="L634" s="2">
        <v>0</v>
      </c>
      <c r="M634" s="13">
        <v>326445.11174320302</v>
      </c>
      <c r="N634" s="2">
        <v>2618</v>
      </c>
      <c r="O634" s="5" t="str">
        <f>_xlfn.XLOOKUP(A634,Cidades!A:A,Cidades!D:D)</f>
        <v>Menor que 10k</v>
      </c>
      <c r="P634" s="5" t="str">
        <f>_xlfn.XLOOKUP(A634,'[1]1° RAIZ'!$A:$A,'[1]1° RAIZ'!$AH:$AH)</f>
        <v>Campo Mourão</v>
      </c>
      <c r="Q634" s="5" t="str">
        <f>_xlfn.XLOOKUP(A634,'[1]1° RAIZ'!$A:$A,'[1]1° RAIZ'!$AE:$AE)</f>
        <v>Maringá</v>
      </c>
      <c r="R634" s="2">
        <v>-6.4296363049478605E-5</v>
      </c>
      <c r="S634" s="2">
        <v>1.101541027858088E-3</v>
      </c>
      <c r="T634" s="2">
        <v>2</v>
      </c>
      <c r="U634" s="2">
        <v>0</v>
      </c>
      <c r="V634" s="2">
        <v>100809.168777024</v>
      </c>
      <c r="W634" s="2">
        <v>2.6368201958029971</v>
      </c>
      <c r="X634" s="2">
        <v>-0.33521438562022088</v>
      </c>
      <c r="Y634" s="2">
        <v>-0.1156928853418881</v>
      </c>
      <c r="Z634" s="2">
        <v>0.62601690552594169</v>
      </c>
      <c r="AA634" s="2">
        <v>-8.7945497126075939E-2</v>
      </c>
      <c r="AB634" s="1" t="str">
        <f t="shared" si="27"/>
        <v>Mercado insuficiente</v>
      </c>
      <c r="AC634" s="74" t="str">
        <f t="shared" si="29"/>
        <v>Validar</v>
      </c>
    </row>
    <row r="635" spans="1:29" x14ac:dyDescent="0.25">
      <c r="A635" s="1">
        <v>430468</v>
      </c>
      <c r="B635" s="1" t="s">
        <v>664</v>
      </c>
      <c r="C635" s="1" t="s">
        <v>57</v>
      </c>
      <c r="D635" s="1">
        <v>1</v>
      </c>
      <c r="E635" s="1">
        <f>COUNTIFS('Contratos assinados '!F:F,'Direcional Expansão'!B635,'Contratos assinados '!J:J, "Assinado por ambos")</f>
        <v>0</v>
      </c>
      <c r="F635" s="1">
        <f>COUNTIFS('Contratos assinados '!F:F,'Direcional Expansão'!B635,'Contratos assinados '!J:J,"Aquisição")</f>
        <v>0</v>
      </c>
      <c r="G635" s="1">
        <f>COUNTIFS('Contratos assinados '!F:F,'Direcional Expansão'!B635,'Contratos assinados '!J:J,"Ampliação")</f>
        <v>0</v>
      </c>
      <c r="H635" s="1">
        <f>COUNTIFS('Contratos assinados '!F:F,'Direcional Expansão'!B635,'Contratos assinados '!J:J,"Assinado por proprietário")</f>
        <v>0</v>
      </c>
      <c r="I635" s="1">
        <f t="shared" si="28"/>
        <v>0</v>
      </c>
      <c r="J635" s="3">
        <f>IF(D635=0, "-", COUNTIFS('Base Lojas'!B:B, A635, 'Base Lojas'!G:G, "&gt;500000")/D635)</f>
        <v>1</v>
      </c>
      <c r="K635" s="4">
        <v>662130.28</v>
      </c>
      <c r="L635" s="2">
        <v>0.37603238443267378</v>
      </c>
      <c r="M635" s="13">
        <v>1760833.12877152</v>
      </c>
      <c r="N635" s="2">
        <v>11159</v>
      </c>
      <c r="O635" s="5" t="str">
        <f>_xlfn.XLOOKUP(A635,Cidades!A:A,Cidades!D:D)</f>
        <v>Entre 10k e 20k</v>
      </c>
      <c r="P635" s="5" t="str">
        <f>_xlfn.XLOOKUP(A635,'[1]1° RAIZ'!$A:$A,'[1]1° RAIZ'!$AH:$AH)</f>
        <v>Novo Hamburgo - São Leopoldo</v>
      </c>
      <c r="Q635" s="5" t="str">
        <f>_xlfn.XLOOKUP(A635,'[1]1° RAIZ'!$A:$A,'[1]1° RAIZ'!$AE:$AE)</f>
        <v>Porto Alegre</v>
      </c>
      <c r="R635" s="2">
        <v>-3.0629007240814408E-5</v>
      </c>
      <c r="S635" s="2">
        <v>1.1634842764829401E-4</v>
      </c>
      <c r="T635" s="2">
        <v>1</v>
      </c>
      <c r="U635" s="2">
        <v>0</v>
      </c>
      <c r="V635" s="2">
        <v>29396.931520388502</v>
      </c>
      <c r="W635" s="2">
        <v>2.5039536250662908</v>
      </c>
      <c r="X635" s="2">
        <v>-0.26482046849482832</v>
      </c>
      <c r="Y635" s="2">
        <v>-0.38522150328347599</v>
      </c>
      <c r="Z635" s="2">
        <v>0.69987633524423665</v>
      </c>
      <c r="AA635" s="2">
        <v>-8.8329834366080121E-2</v>
      </c>
      <c r="AB635" s="1" t="str">
        <f t="shared" si="27"/>
        <v>Mercado insuficiente</v>
      </c>
      <c r="AC635" s="74" t="str">
        <f t="shared" si="29"/>
        <v>Validar</v>
      </c>
    </row>
    <row r="636" spans="1:29" x14ac:dyDescent="0.25">
      <c r="A636" s="1">
        <v>411450</v>
      </c>
      <c r="B636" s="1" t="s">
        <v>665</v>
      </c>
      <c r="C636" s="1" t="s">
        <v>31</v>
      </c>
      <c r="D636" s="1">
        <v>0</v>
      </c>
      <c r="E636" s="1">
        <f>COUNTIFS('Contratos assinados '!F:F,'Direcional Expansão'!B636,'Contratos assinados '!J:J, "Assinado por ambos")</f>
        <v>0</v>
      </c>
      <c r="F636" s="1">
        <f>COUNTIFS('Contratos assinados '!F:F,'Direcional Expansão'!B636,'Contratos assinados '!J:J,"Aquisição")</f>
        <v>0</v>
      </c>
      <c r="G636" s="1">
        <f>COUNTIFS('Contratos assinados '!F:F,'Direcional Expansão'!B636,'Contratos assinados '!J:J,"Ampliação")</f>
        <v>0</v>
      </c>
      <c r="H636" s="1">
        <f>COUNTIFS('Contratos assinados '!F:F,'Direcional Expansão'!B636,'Contratos assinados '!J:J,"Assinado por proprietário")</f>
        <v>0</v>
      </c>
      <c r="I636" s="1">
        <f t="shared" si="28"/>
        <v>0</v>
      </c>
      <c r="J636" s="3" t="str">
        <f>IF(D636=0, "-", COUNTIFS('Base Lojas'!B:B, A636, 'Base Lojas'!G:G, "&gt;500000")/D636)</f>
        <v>-</v>
      </c>
      <c r="K636" s="4" t="s">
        <v>35</v>
      </c>
      <c r="L636" s="2">
        <v>0</v>
      </c>
      <c r="M636" s="13">
        <v>1783365.7004590391</v>
      </c>
      <c r="N636" s="2">
        <v>14240</v>
      </c>
      <c r="O636" s="5" t="str">
        <f>_xlfn.XLOOKUP(A636,Cidades!A:A,Cidades!D:D)</f>
        <v>Entre 10k e 20k</v>
      </c>
      <c r="P636" s="5" t="str">
        <f>_xlfn.XLOOKUP(A636,'[1]1° RAIZ'!$A:$A,'[1]1° RAIZ'!$AH:$AH)</f>
        <v>Ivaiporã</v>
      </c>
      <c r="Q636" s="5" t="str">
        <f>_xlfn.XLOOKUP(A636,'[1]1° RAIZ'!$A:$A,'[1]1° RAIZ'!$AE:$AE)</f>
        <v>Londrina</v>
      </c>
      <c r="R636" s="2">
        <v>6.0620754499713933E-5</v>
      </c>
      <c r="S636" s="2">
        <v>1.1832109553845839E-2</v>
      </c>
      <c r="T636" s="2">
        <v>7</v>
      </c>
      <c r="U636" s="2">
        <v>0</v>
      </c>
      <c r="V636" s="2">
        <v>40973.787751339703</v>
      </c>
      <c r="W636" s="2">
        <v>3.793400956648096</v>
      </c>
      <c r="X636" s="2">
        <v>-8.9528619874551699E-2</v>
      </c>
      <c r="Y636" s="2">
        <v>0.12645889237449859</v>
      </c>
      <c r="Z636" s="2">
        <v>-0.60287091877108567</v>
      </c>
      <c r="AA636" s="2">
        <v>-8.8751883733369716E-2</v>
      </c>
      <c r="AB636" s="1" t="str">
        <f t="shared" si="27"/>
        <v>Mercado insuficiente</v>
      </c>
      <c r="AC636" s="74" t="str">
        <f t="shared" si="29"/>
        <v>Validar</v>
      </c>
    </row>
    <row r="637" spans="1:29" x14ac:dyDescent="0.25">
      <c r="A637" s="1">
        <v>410760</v>
      </c>
      <c r="B637" s="1" t="s">
        <v>666</v>
      </c>
      <c r="C637" s="1" t="s">
        <v>31</v>
      </c>
      <c r="D637" s="1">
        <v>1</v>
      </c>
      <c r="E637" s="1">
        <f>COUNTIFS('Contratos assinados '!F:F,'Direcional Expansão'!B637,'Contratos assinados '!J:J, "Assinado por ambos")</f>
        <v>0</v>
      </c>
      <c r="F637" s="1">
        <f>COUNTIFS('Contratos assinados '!F:F,'Direcional Expansão'!B637,'Contratos assinados '!J:J,"Aquisição")</f>
        <v>0</v>
      </c>
      <c r="G637" s="1">
        <f>COUNTIFS('Contratos assinados '!F:F,'Direcional Expansão'!B637,'Contratos assinados '!J:J,"Ampliação")</f>
        <v>0</v>
      </c>
      <c r="H637" s="1">
        <f>COUNTIFS('Contratos assinados '!F:F,'Direcional Expansão'!B637,'Contratos assinados '!J:J,"Assinado por proprietário")</f>
        <v>0</v>
      </c>
      <c r="I637" s="1">
        <f t="shared" si="28"/>
        <v>0</v>
      </c>
      <c r="J637" s="3">
        <f>IF(D637=0, "-", COUNTIFS('Base Lojas'!B:B, A637, 'Base Lojas'!G:G, "&gt;500000")/D637)</f>
        <v>0</v>
      </c>
      <c r="K637" s="4">
        <v>402305.52</v>
      </c>
      <c r="L637" s="2">
        <v>0.19447318103862421</v>
      </c>
      <c r="M637" s="13">
        <v>2068694.088569972</v>
      </c>
      <c r="N637" s="2">
        <v>16389</v>
      </c>
      <c r="O637" s="5" t="str">
        <f>_xlfn.XLOOKUP(A637,Cidades!A:A,Cidades!D:D)</f>
        <v>Entre 10k e 20k</v>
      </c>
      <c r="P637" s="5" t="str">
        <f>_xlfn.XLOOKUP(A637,'[1]1° RAIZ'!$A:$A,'[1]1° RAIZ'!$AH:$AH)</f>
        <v>Ivaiporã</v>
      </c>
      <c r="Q637" s="5" t="str">
        <f>_xlfn.XLOOKUP(A637,'[1]1° RAIZ'!$A:$A,'[1]1° RAIZ'!$AE:$AE)</f>
        <v>Londrina</v>
      </c>
      <c r="R637" s="2">
        <v>3.3873958797503428E-6</v>
      </c>
      <c r="S637" s="2">
        <v>6.3689945118692304E-3</v>
      </c>
      <c r="T637" s="2">
        <v>10</v>
      </c>
      <c r="U637" s="2">
        <v>0</v>
      </c>
      <c r="V637" s="2">
        <v>33978.700295100898</v>
      </c>
      <c r="W637" s="2">
        <v>2.956375424593459</v>
      </c>
      <c r="X637" s="2">
        <v>-0.13821981641229131</v>
      </c>
      <c r="Y637" s="2">
        <v>-0.2615913825970157</v>
      </c>
      <c r="Z637" s="2">
        <v>6.6714277508436559E-2</v>
      </c>
      <c r="AA637" s="2">
        <v>-8.8901944435539088E-2</v>
      </c>
      <c r="AB637" s="1" t="str">
        <f t="shared" si="27"/>
        <v>Limite de expansão</v>
      </c>
      <c r="AC637" s="74" t="str">
        <f t="shared" si="29"/>
        <v>Validar</v>
      </c>
    </row>
    <row r="638" spans="1:29" x14ac:dyDescent="0.25">
      <c r="A638" s="1">
        <v>420790</v>
      </c>
      <c r="B638" s="1" t="s">
        <v>667</v>
      </c>
      <c r="C638" s="1" t="s">
        <v>33</v>
      </c>
      <c r="D638" s="1">
        <v>0</v>
      </c>
      <c r="E638" s="1">
        <f>COUNTIFS('Contratos assinados '!F:F,'Direcional Expansão'!B638,'Contratos assinados '!J:J, "Assinado por ambos")</f>
        <v>0</v>
      </c>
      <c r="F638" s="1">
        <f>COUNTIFS('Contratos assinados '!F:F,'Direcional Expansão'!B638,'Contratos assinados '!J:J,"Aquisição")</f>
        <v>0</v>
      </c>
      <c r="G638" s="1">
        <f>COUNTIFS('Contratos assinados '!F:F,'Direcional Expansão'!B638,'Contratos assinados '!J:J,"Ampliação")</f>
        <v>0</v>
      </c>
      <c r="H638" s="1">
        <f>COUNTIFS('Contratos assinados '!F:F,'Direcional Expansão'!B638,'Contratos assinados '!J:J,"Assinado por proprietário")</f>
        <v>0</v>
      </c>
      <c r="I638" s="1">
        <f t="shared" si="28"/>
        <v>0</v>
      </c>
      <c r="J638" s="3" t="str">
        <f>IF(D638=0, "-", COUNTIFS('Base Lojas'!B:B, A638, 'Base Lojas'!G:G, "&gt;500000")/D638)</f>
        <v>-</v>
      </c>
      <c r="K638" s="4" t="s">
        <v>35</v>
      </c>
      <c r="L638" s="2">
        <v>0</v>
      </c>
      <c r="M638" s="13">
        <v>1389604.215312494</v>
      </c>
      <c r="N638" s="2">
        <v>10285</v>
      </c>
      <c r="O638" s="5" t="str">
        <f>_xlfn.XLOOKUP(A638,Cidades!A:A,Cidades!D:D)</f>
        <v>Entre 10k e 20k</v>
      </c>
      <c r="P638" s="5" t="str">
        <f>_xlfn.XLOOKUP(A638,'[1]1° RAIZ'!$A:$A,'[1]1° RAIZ'!$AH:$AH)</f>
        <v>Mafra</v>
      </c>
      <c r="Q638" s="5" t="str">
        <f>_xlfn.XLOOKUP(A638,'[1]1° RAIZ'!$A:$A,'[1]1° RAIZ'!$AE:$AE)</f>
        <v>Joinville</v>
      </c>
      <c r="R638" s="2">
        <v>-1.2235166851293219E-5</v>
      </c>
      <c r="S638" s="2">
        <v>5.0306264768973366E-3</v>
      </c>
      <c r="T638" s="2">
        <v>6</v>
      </c>
      <c r="U638" s="2">
        <v>0</v>
      </c>
      <c r="V638" s="2">
        <v>49624.194908353202</v>
      </c>
      <c r="W638" s="2">
        <v>3.7193404113928001</v>
      </c>
      <c r="X638" s="2">
        <v>-0.1337996105442584</v>
      </c>
      <c r="Y638" s="2">
        <v>1.2695663700766959E-2</v>
      </c>
      <c r="Z638" s="2">
        <v>-0.29592790426546312</v>
      </c>
      <c r="AA638" s="2">
        <v>-8.8939306576689386E-2</v>
      </c>
      <c r="AB638" s="1" t="str">
        <f t="shared" si="27"/>
        <v>Mercado insuficiente</v>
      </c>
      <c r="AC638" s="74" t="str">
        <f t="shared" si="29"/>
        <v>Validar</v>
      </c>
    </row>
    <row r="639" spans="1:29" x14ac:dyDescent="0.25">
      <c r="A639" s="1">
        <v>432185</v>
      </c>
      <c r="B639" s="1" t="s">
        <v>668</v>
      </c>
      <c r="C639" s="1" t="s">
        <v>57</v>
      </c>
      <c r="D639" s="1">
        <v>0</v>
      </c>
      <c r="E639" s="1">
        <f>COUNTIFS('Contratos assinados '!F:F,'Direcional Expansão'!B639,'Contratos assinados '!J:J, "Assinado por ambos")</f>
        <v>0</v>
      </c>
      <c r="F639" s="1">
        <f>COUNTIFS('Contratos assinados '!F:F,'Direcional Expansão'!B639,'Contratos assinados '!J:J,"Aquisição")</f>
        <v>0</v>
      </c>
      <c r="G639" s="1">
        <f>COUNTIFS('Contratos assinados '!F:F,'Direcional Expansão'!B639,'Contratos assinados '!J:J,"Ampliação")</f>
        <v>0</v>
      </c>
      <c r="H639" s="1">
        <f>COUNTIFS('Contratos assinados '!F:F,'Direcional Expansão'!B639,'Contratos assinados '!J:J,"Assinado por proprietário")</f>
        <v>0</v>
      </c>
      <c r="I639" s="1">
        <f t="shared" si="28"/>
        <v>0</v>
      </c>
      <c r="J639" s="3" t="str">
        <f>IF(D639=0, "-", COUNTIFS('Base Lojas'!B:B, A639, 'Base Lojas'!G:G, "&gt;500000")/D639)</f>
        <v>-</v>
      </c>
      <c r="K639" s="4" t="s">
        <v>35</v>
      </c>
      <c r="L639" s="2">
        <v>0</v>
      </c>
      <c r="M639" s="13">
        <v>858045.64629249205</v>
      </c>
      <c r="N639" s="2">
        <v>4716</v>
      </c>
      <c r="O639" s="5" t="str">
        <f>_xlfn.XLOOKUP(A639,Cidades!A:A,Cidades!D:D)</f>
        <v>Menor que 10k</v>
      </c>
      <c r="P639" s="5" t="str">
        <f>_xlfn.XLOOKUP(A639,'[1]1° RAIZ'!$A:$A,'[1]1° RAIZ'!$AH:$AH)</f>
        <v>Passo Fundo</v>
      </c>
      <c r="Q639" s="5" t="str">
        <f>_xlfn.XLOOKUP(A639,'[1]1° RAIZ'!$A:$A,'[1]1° RAIZ'!$AE:$AE)</f>
        <v>Passo Fundo</v>
      </c>
      <c r="R639" s="2">
        <v>5.6840914801399303E-5</v>
      </c>
      <c r="S639" s="2">
        <v>1.028141514634129E-2</v>
      </c>
      <c r="T639" s="2">
        <v>1</v>
      </c>
      <c r="U639" s="2">
        <v>0</v>
      </c>
      <c r="V639" s="2">
        <v>41572.5830889598</v>
      </c>
      <c r="W639" s="2">
        <v>4.0620742009298354</v>
      </c>
      <c r="X639" s="2">
        <v>-0.14770910219170891</v>
      </c>
      <c r="Y639" s="2">
        <v>0.27388498434588687</v>
      </c>
      <c r="Z639" s="2">
        <v>-0.57742512180361805</v>
      </c>
      <c r="AA639" s="2">
        <v>-8.9404400318746663E-2</v>
      </c>
      <c r="AB639" s="1" t="str">
        <f t="shared" si="27"/>
        <v>Mercado insuficiente</v>
      </c>
      <c r="AC639" s="74" t="str">
        <f t="shared" si="29"/>
        <v>Validar</v>
      </c>
    </row>
    <row r="640" spans="1:29" x14ac:dyDescent="0.25">
      <c r="A640" s="1">
        <v>431975</v>
      </c>
      <c r="B640" s="1" t="s">
        <v>669</v>
      </c>
      <c r="C640" s="1" t="s">
        <v>57</v>
      </c>
      <c r="D640" s="1">
        <v>0</v>
      </c>
      <c r="E640" s="1">
        <f>COUNTIFS('Contratos assinados '!F:F,'Direcional Expansão'!B640,'Contratos assinados '!J:J, "Assinado por ambos")</f>
        <v>0</v>
      </c>
      <c r="F640" s="1">
        <f>COUNTIFS('Contratos assinados '!F:F,'Direcional Expansão'!B640,'Contratos assinados '!J:J,"Aquisição")</f>
        <v>0</v>
      </c>
      <c r="G640" s="1">
        <f>COUNTIFS('Contratos assinados '!F:F,'Direcional Expansão'!B640,'Contratos assinados '!J:J,"Ampliação")</f>
        <v>0</v>
      </c>
      <c r="H640" s="1">
        <f>COUNTIFS('Contratos assinados '!F:F,'Direcional Expansão'!B640,'Contratos assinados '!J:J,"Assinado por proprietário")</f>
        <v>0</v>
      </c>
      <c r="I640" s="1">
        <f t="shared" si="28"/>
        <v>0</v>
      </c>
      <c r="J640" s="3" t="str">
        <f>IF(D640=0, "-", COUNTIFS('Base Lojas'!B:B, A640, 'Base Lojas'!G:G, "&gt;500000")/D640)</f>
        <v>-</v>
      </c>
      <c r="K640" s="4" t="s">
        <v>35</v>
      </c>
      <c r="L640" s="2">
        <v>0</v>
      </c>
      <c r="M640" s="13">
        <v>424596.03890941112</v>
      </c>
      <c r="N640" s="2">
        <v>2251</v>
      </c>
      <c r="O640" s="5" t="str">
        <f>_xlfn.XLOOKUP(A640,Cidades!A:A,Cidades!D:D)</f>
        <v>Menor que 10k</v>
      </c>
      <c r="P640" s="5" t="str">
        <f>_xlfn.XLOOKUP(A640,'[1]1° RAIZ'!$A:$A,'[1]1° RAIZ'!$AH:$AH)</f>
        <v>Novo Hamburgo - São Leopoldo</v>
      </c>
      <c r="Q640" s="5" t="str">
        <f>_xlfn.XLOOKUP(A640,'[1]1° RAIZ'!$A:$A,'[1]1° RAIZ'!$AE:$AE)</f>
        <v>Porto Alegre</v>
      </c>
      <c r="R640" s="2">
        <v>1.134283652952184E-4</v>
      </c>
      <c r="S640" s="2">
        <v>1.7030740273817901E-2</v>
      </c>
      <c r="T640" s="2">
        <v>1</v>
      </c>
      <c r="U640" s="2">
        <v>0</v>
      </c>
      <c r="V640" s="2">
        <v>46635.462065475404</v>
      </c>
      <c r="W640" s="2">
        <v>3.899179049962318</v>
      </c>
      <c r="X640" s="2">
        <v>-0.1716705532193091</v>
      </c>
      <c r="Y640" s="2">
        <v>0.39195091034134838</v>
      </c>
      <c r="Z640" s="2">
        <v>-0.64305696354980557</v>
      </c>
      <c r="AA640" s="2">
        <v>-9.0107542975442614E-2</v>
      </c>
      <c r="AB640" s="1" t="str">
        <f t="shared" si="27"/>
        <v>Mercado insuficiente</v>
      </c>
      <c r="AC640" s="74" t="str">
        <f t="shared" si="29"/>
        <v>Validar</v>
      </c>
    </row>
    <row r="641" spans="1:29" x14ac:dyDescent="0.25">
      <c r="A641" s="1">
        <v>430057</v>
      </c>
      <c r="B641" s="1" t="s">
        <v>670</v>
      </c>
      <c r="C641" s="1" t="s">
        <v>57</v>
      </c>
      <c r="D641" s="1">
        <v>0</v>
      </c>
      <c r="E641" s="1">
        <f>COUNTIFS('Contratos assinados '!F:F,'Direcional Expansão'!B641,'Contratos assinados '!J:J, "Assinado por ambos")</f>
        <v>0</v>
      </c>
      <c r="F641" s="1">
        <f>COUNTIFS('Contratos assinados '!F:F,'Direcional Expansão'!B641,'Contratos assinados '!J:J,"Aquisição")</f>
        <v>0</v>
      </c>
      <c r="G641" s="1">
        <f>COUNTIFS('Contratos assinados '!F:F,'Direcional Expansão'!B641,'Contratos assinados '!J:J,"Ampliação")</f>
        <v>0</v>
      </c>
      <c r="H641" s="1">
        <f>COUNTIFS('Contratos assinados '!F:F,'Direcional Expansão'!B641,'Contratos assinados '!J:J,"Assinado por proprietário")</f>
        <v>0</v>
      </c>
      <c r="I641" s="1">
        <f t="shared" si="28"/>
        <v>0</v>
      </c>
      <c r="J641" s="3" t="str">
        <f>IF(D641=0, "-", COUNTIFS('Base Lojas'!B:B, A641, 'Base Lojas'!G:G, "&gt;500000")/D641)</f>
        <v>-</v>
      </c>
      <c r="K641" s="4" t="s">
        <v>35</v>
      </c>
      <c r="L641" s="2">
        <v>0</v>
      </c>
      <c r="M641" s="13">
        <v>547270.32977112976</v>
      </c>
      <c r="N641" s="2">
        <v>3072</v>
      </c>
      <c r="O641" s="5" t="str">
        <f>_xlfn.XLOOKUP(A641,Cidades!A:A,Cidades!D:D)</f>
        <v>Menor que 10k</v>
      </c>
      <c r="P641" s="5" t="str">
        <f>_xlfn.XLOOKUP(A641,'[1]1° RAIZ'!$A:$A,'[1]1° RAIZ'!$AH:$AH)</f>
        <v>Caxias do Sul</v>
      </c>
      <c r="Q641" s="5" t="str">
        <f>_xlfn.XLOOKUP(A641,'[1]1° RAIZ'!$A:$A,'[1]1° RAIZ'!$AE:$AE)</f>
        <v>Caxias do Sul</v>
      </c>
      <c r="R641" s="2">
        <v>4.2291682294115512E-5</v>
      </c>
      <c r="S641" s="2">
        <v>1.0176840536014749E-2</v>
      </c>
      <c r="T641" s="2">
        <v>1</v>
      </c>
      <c r="U641" s="2">
        <v>0</v>
      </c>
      <c r="V641" s="2">
        <v>57768.080296617401</v>
      </c>
      <c r="W641" s="2">
        <v>3.6648087611489202</v>
      </c>
      <c r="X641" s="2">
        <v>-0.20477641768326921</v>
      </c>
      <c r="Y641" s="2">
        <v>0.21545321748554119</v>
      </c>
      <c r="Z641" s="2">
        <v>-0.29775927602176788</v>
      </c>
      <c r="AA641" s="2">
        <v>-9.0191209598544014E-2</v>
      </c>
      <c r="AB641" s="1" t="str">
        <f t="shared" si="27"/>
        <v>Mercado insuficiente</v>
      </c>
      <c r="AC641" s="74" t="str">
        <f t="shared" si="29"/>
        <v>Validar</v>
      </c>
    </row>
    <row r="642" spans="1:29" x14ac:dyDescent="0.25">
      <c r="A642" s="1">
        <v>430550</v>
      </c>
      <c r="B642" s="1" t="s">
        <v>671</v>
      </c>
      <c r="C642" s="1" t="s">
        <v>57</v>
      </c>
      <c r="D642" s="1">
        <v>0</v>
      </c>
      <c r="E642" s="1">
        <f>COUNTIFS('Contratos assinados '!F:F,'Direcional Expansão'!B642,'Contratos assinados '!J:J, "Assinado por ambos")</f>
        <v>0</v>
      </c>
      <c r="F642" s="1">
        <f>COUNTIFS('Contratos assinados '!F:F,'Direcional Expansão'!B642,'Contratos assinados '!J:J,"Aquisição")</f>
        <v>0</v>
      </c>
      <c r="G642" s="1">
        <f>COUNTIFS('Contratos assinados '!F:F,'Direcional Expansão'!B642,'Contratos assinados '!J:J,"Ampliação")</f>
        <v>0</v>
      </c>
      <c r="H642" s="1">
        <f>COUNTIFS('Contratos assinados '!F:F,'Direcional Expansão'!B642,'Contratos assinados '!J:J,"Assinado por proprietário")</f>
        <v>0</v>
      </c>
      <c r="I642" s="1">
        <f t="shared" si="28"/>
        <v>0</v>
      </c>
      <c r="J642" s="3" t="str">
        <f>IF(D642=0, "-", COUNTIFS('Base Lojas'!B:B, A642, 'Base Lojas'!G:G, "&gt;500000")/D642)</f>
        <v>-</v>
      </c>
      <c r="K642" s="4" t="s">
        <v>35</v>
      </c>
      <c r="L642" s="2">
        <v>0</v>
      </c>
      <c r="M642" s="13">
        <v>721475.16155737371</v>
      </c>
      <c r="N642" s="2">
        <v>4146</v>
      </c>
      <c r="O642" s="5" t="str">
        <f>_xlfn.XLOOKUP(A642,Cidades!A:A,Cidades!D:D)</f>
        <v>Menor que 10k</v>
      </c>
      <c r="P642" s="5" t="str">
        <f>_xlfn.XLOOKUP(A642,'[1]1° RAIZ'!$A:$A,'[1]1° RAIZ'!$AH:$AH)</f>
        <v>Marau</v>
      </c>
      <c r="Q642" s="5" t="str">
        <f>_xlfn.XLOOKUP(A642,'[1]1° RAIZ'!$A:$A,'[1]1° RAIZ'!$AE:$AE)</f>
        <v>Passo Fundo</v>
      </c>
      <c r="R642" s="2">
        <v>-1.3111055837228711E-4</v>
      </c>
      <c r="S642" s="2">
        <v>-6.5448337609863572E-3</v>
      </c>
      <c r="T642" s="2">
        <v>5</v>
      </c>
      <c r="U642" s="2">
        <v>0</v>
      </c>
      <c r="V642" s="2">
        <v>70714.152276687499</v>
      </c>
      <c r="W642" s="2">
        <v>3.3907809376119169</v>
      </c>
      <c r="X642" s="2">
        <v>-0.2248679704594731</v>
      </c>
      <c r="Y642" s="2">
        <v>-0.2142051740578883</v>
      </c>
      <c r="Z642" s="2">
        <v>0.31863184194514588</v>
      </c>
      <c r="AA642" s="2">
        <v>-9.0223120728984557E-2</v>
      </c>
      <c r="AB642" s="1" t="str">
        <f t="shared" si="27"/>
        <v>Mercado insuficiente</v>
      </c>
      <c r="AC642" s="74" t="str">
        <f t="shared" si="29"/>
        <v>Validar</v>
      </c>
    </row>
    <row r="643" spans="1:29" x14ac:dyDescent="0.25">
      <c r="A643" s="1">
        <v>431725</v>
      </c>
      <c r="B643" s="1" t="s">
        <v>672</v>
      </c>
      <c r="C643" s="1" t="s">
        <v>57</v>
      </c>
      <c r="D643" s="1">
        <v>0</v>
      </c>
      <c r="E643" s="1">
        <f>COUNTIFS('Contratos assinados '!F:F,'Direcional Expansão'!B643,'Contratos assinados '!J:J, "Assinado por ambos")</f>
        <v>0</v>
      </c>
      <c r="F643" s="1">
        <f>COUNTIFS('Contratos assinados '!F:F,'Direcional Expansão'!B643,'Contratos assinados '!J:J,"Aquisição")</f>
        <v>0</v>
      </c>
      <c r="G643" s="1">
        <f>COUNTIFS('Contratos assinados '!F:F,'Direcional Expansão'!B643,'Contratos assinados '!J:J,"Ampliação")</f>
        <v>0</v>
      </c>
      <c r="H643" s="1">
        <f>COUNTIFS('Contratos assinados '!F:F,'Direcional Expansão'!B643,'Contratos assinados '!J:J,"Assinado por proprietário")</f>
        <v>0</v>
      </c>
      <c r="I643" s="1">
        <f t="shared" si="28"/>
        <v>0</v>
      </c>
      <c r="J643" s="3" t="str">
        <f>IF(D643=0, "-", COUNTIFS('Base Lojas'!B:B, A643, 'Base Lojas'!G:G, "&gt;500000")/D643)</f>
        <v>-</v>
      </c>
      <c r="K643" s="4" t="s">
        <v>35</v>
      </c>
      <c r="L643" s="2">
        <v>0</v>
      </c>
      <c r="M643" s="13">
        <v>254143.35607657419</v>
      </c>
      <c r="N643" s="2">
        <v>1505</v>
      </c>
      <c r="O643" s="5" t="str">
        <f>_xlfn.XLOOKUP(A643,Cidades!A:A,Cidades!D:D)</f>
        <v>Menor que 10k</v>
      </c>
      <c r="P643" s="5" t="str">
        <f>_xlfn.XLOOKUP(A643,'[1]1° RAIZ'!$A:$A,'[1]1° RAIZ'!$AH:$AH)</f>
        <v>Bento Gonçalves</v>
      </c>
      <c r="Q643" s="5" t="str">
        <f>_xlfn.XLOOKUP(A643,'[1]1° RAIZ'!$A:$A,'[1]1° RAIZ'!$AE:$AE)</f>
        <v>Caxias do Sul</v>
      </c>
      <c r="R643" s="2">
        <v>-1.008615043925609E-4</v>
      </c>
      <c r="S643" s="2">
        <v>-3.4984567283907748E-3</v>
      </c>
      <c r="T643" s="2">
        <v>1</v>
      </c>
      <c r="U643" s="2">
        <v>0</v>
      </c>
      <c r="V643" s="2">
        <v>36699.736183782203</v>
      </c>
      <c r="W643" s="2">
        <v>4.4048168418554354</v>
      </c>
      <c r="X643" s="2">
        <v>-0.14875210987096271</v>
      </c>
      <c r="Y643" s="2">
        <v>4.4274360657167541E-2</v>
      </c>
      <c r="Z643" s="2">
        <v>-0.29225554364643042</v>
      </c>
      <c r="AA643" s="2">
        <v>-9.0342611878691637E-2</v>
      </c>
      <c r="AB643" s="1" t="str">
        <f t="shared" ref="AB643:AB706" si="30">IF(B643="Capão do Leão","Erro IBGE",
   IF(AND(U643&lt;=0,M643&lt;=2000000),"Mercado insuficiente",
      IF(U643&lt;=0,"Limite de expansão",
         IF(K643&lt;500000,"Performance",
            IF(M643&lt;=2000000,"Mercado insuficiente","Expansão")
         )
      )
   )
)</f>
        <v>Mercado insuficiente</v>
      </c>
      <c r="AC643" s="74" t="str">
        <f t="shared" si="29"/>
        <v>Validar</v>
      </c>
    </row>
    <row r="644" spans="1:29" x14ac:dyDescent="0.25">
      <c r="A644" s="1">
        <v>430485</v>
      </c>
      <c r="B644" s="1" t="s">
        <v>673</v>
      </c>
      <c r="C644" s="1" t="s">
        <v>57</v>
      </c>
      <c r="D644" s="1">
        <v>0</v>
      </c>
      <c r="E644" s="1">
        <f>COUNTIFS('Contratos assinados '!F:F,'Direcional Expansão'!B644,'Contratos assinados '!J:J, "Assinado por ambos")</f>
        <v>0</v>
      </c>
      <c r="F644" s="1">
        <f>COUNTIFS('Contratos assinados '!F:F,'Direcional Expansão'!B644,'Contratos assinados '!J:J,"Aquisição")</f>
        <v>0</v>
      </c>
      <c r="G644" s="1">
        <f>COUNTIFS('Contratos assinados '!F:F,'Direcional Expansão'!B644,'Contratos assinados '!J:J,"Ampliação")</f>
        <v>0</v>
      </c>
      <c r="H644" s="1">
        <f>COUNTIFS('Contratos assinados '!F:F,'Direcional Expansão'!B644,'Contratos assinados '!J:J,"Assinado por proprietário")</f>
        <v>0</v>
      </c>
      <c r="I644" s="1">
        <f t="shared" ref="I644:I707" si="31">SUM(E644:H644)</f>
        <v>0</v>
      </c>
      <c r="J644" s="3" t="str">
        <f>IF(D644=0, "-", COUNTIFS('Base Lojas'!B:B, A644, 'Base Lojas'!G:G, "&gt;500000")/D644)</f>
        <v>-</v>
      </c>
      <c r="K644" s="4" t="s">
        <v>35</v>
      </c>
      <c r="L644" s="2">
        <v>0</v>
      </c>
      <c r="M644" s="13">
        <v>224035.64699026261</v>
      </c>
      <c r="N644" s="2">
        <v>1368</v>
      </c>
      <c r="O644" s="5" t="str">
        <f>_xlfn.XLOOKUP(A644,Cidades!A:A,Cidades!D:D)</f>
        <v>Menor que 10k</v>
      </c>
      <c r="P644" s="5" t="str">
        <f>_xlfn.XLOOKUP(A644,'[1]1° RAIZ'!$A:$A,'[1]1° RAIZ'!$AH:$AH)</f>
        <v>Erechim</v>
      </c>
      <c r="Q644" s="5" t="str">
        <f>_xlfn.XLOOKUP(A644,'[1]1° RAIZ'!$A:$A,'[1]1° RAIZ'!$AE:$AE)</f>
        <v>Passo Fundo</v>
      </c>
      <c r="R644" s="2">
        <v>-1.2309705523326221E-4</v>
      </c>
      <c r="S644" s="2">
        <v>-4.3472183658441743E-3</v>
      </c>
      <c r="T644" s="2">
        <v>1</v>
      </c>
      <c r="U644" s="2">
        <v>0</v>
      </c>
      <c r="V644" s="2">
        <v>57343.365227288603</v>
      </c>
      <c r="W644" s="2">
        <v>3.875404860574005</v>
      </c>
      <c r="X644" s="2">
        <v>-0.2135541722521612</v>
      </c>
      <c r="Y644" s="2">
        <v>-5.717750492728093E-2</v>
      </c>
      <c r="Z644" s="2">
        <v>7.6780328062628564E-2</v>
      </c>
      <c r="AA644" s="2">
        <v>-9.0412978188878126E-2</v>
      </c>
      <c r="AB644" s="1" t="str">
        <f t="shared" si="30"/>
        <v>Mercado insuficiente</v>
      </c>
      <c r="AC644" s="74" t="str">
        <f t="shared" ref="AC644:AC707" si="32">IF(P644=B644,"Oportunidade","Validar")</f>
        <v>Validar</v>
      </c>
    </row>
    <row r="645" spans="1:29" x14ac:dyDescent="0.25">
      <c r="A645" s="1">
        <v>421545</v>
      </c>
      <c r="B645" s="1" t="s">
        <v>674</v>
      </c>
      <c r="C645" s="1" t="s">
        <v>33</v>
      </c>
      <c r="D645" s="1">
        <v>0</v>
      </c>
      <c r="E645" s="1">
        <f>COUNTIFS('Contratos assinados '!F:F,'Direcional Expansão'!B645,'Contratos assinados '!J:J, "Assinado por ambos")</f>
        <v>0</v>
      </c>
      <c r="F645" s="1">
        <f>COUNTIFS('Contratos assinados '!F:F,'Direcional Expansão'!B645,'Contratos assinados '!J:J,"Aquisição")</f>
        <v>0</v>
      </c>
      <c r="G645" s="1">
        <f>COUNTIFS('Contratos assinados '!F:F,'Direcional Expansão'!B645,'Contratos assinados '!J:J,"Ampliação")</f>
        <v>0</v>
      </c>
      <c r="H645" s="1">
        <f>COUNTIFS('Contratos assinados '!F:F,'Direcional Expansão'!B645,'Contratos assinados '!J:J,"Assinado por proprietário")</f>
        <v>0</v>
      </c>
      <c r="I645" s="1">
        <f t="shared" si="31"/>
        <v>0</v>
      </c>
      <c r="J645" s="3" t="str">
        <f>IF(D645=0, "-", COUNTIFS('Base Lojas'!B:B, A645, 'Base Lojas'!G:G, "&gt;500000")/D645)</f>
        <v>-</v>
      </c>
      <c r="K645" s="4" t="s">
        <v>35</v>
      </c>
      <c r="L645" s="2">
        <v>0</v>
      </c>
      <c r="M645" s="13">
        <v>1776938.682980112</v>
      </c>
      <c r="N645" s="2">
        <v>12882</v>
      </c>
      <c r="O645" s="5" t="str">
        <f>_xlfn.XLOOKUP(A645,Cidades!A:A,Cidades!D:D)</f>
        <v>Entre 10k e 20k</v>
      </c>
      <c r="P645" s="5" t="str">
        <f>_xlfn.XLOOKUP(A645,'[1]1° RAIZ'!$A:$A,'[1]1° RAIZ'!$AH:$AH)</f>
        <v>Tubarão</v>
      </c>
      <c r="Q645" s="5" t="str">
        <f>_xlfn.XLOOKUP(A645,'[1]1° RAIZ'!$A:$A,'[1]1° RAIZ'!$AE:$AE)</f>
        <v>Criciúma</v>
      </c>
      <c r="R645" s="2">
        <v>1.6584708447146211E-4</v>
      </c>
      <c r="S645" s="2">
        <v>1.7809780072044479E-2</v>
      </c>
      <c r="T645" s="2">
        <v>2</v>
      </c>
      <c r="U645" s="2">
        <v>0</v>
      </c>
      <c r="V645" s="2">
        <v>38097.660407043099</v>
      </c>
      <c r="W645" s="2">
        <v>3.8991061048887552</v>
      </c>
      <c r="X645" s="2">
        <v>-0.1064804755326344</v>
      </c>
      <c r="Y645" s="2">
        <v>0.37348202372475697</v>
      </c>
      <c r="Z645" s="2">
        <v>-0.86571461296159224</v>
      </c>
      <c r="AA645" s="2">
        <v>-9.0422177452201824E-2</v>
      </c>
      <c r="AB645" s="1" t="str">
        <f t="shared" si="30"/>
        <v>Mercado insuficiente</v>
      </c>
      <c r="AC645" s="74" t="str">
        <f t="shared" si="32"/>
        <v>Validar</v>
      </c>
    </row>
    <row r="646" spans="1:29" x14ac:dyDescent="0.25">
      <c r="A646" s="1">
        <v>431306</v>
      </c>
      <c r="B646" s="1" t="s">
        <v>675</v>
      </c>
      <c r="C646" s="1" t="s">
        <v>57</v>
      </c>
      <c r="D646" s="1">
        <v>1</v>
      </c>
      <c r="E646" s="1">
        <f>COUNTIFS('Contratos assinados '!F:F,'Direcional Expansão'!B646,'Contratos assinados '!J:J, "Assinado por ambos")</f>
        <v>0</v>
      </c>
      <c r="F646" s="1">
        <f>COUNTIFS('Contratos assinados '!F:F,'Direcional Expansão'!B646,'Contratos assinados '!J:J,"Aquisição")</f>
        <v>0</v>
      </c>
      <c r="G646" s="1">
        <f>COUNTIFS('Contratos assinados '!F:F,'Direcional Expansão'!B646,'Contratos assinados '!J:J,"Ampliação")</f>
        <v>0</v>
      </c>
      <c r="H646" s="1">
        <f>COUNTIFS('Contratos assinados '!F:F,'Direcional Expansão'!B646,'Contratos assinados '!J:J,"Assinado por proprietário")</f>
        <v>0</v>
      </c>
      <c r="I646" s="1">
        <f t="shared" si="31"/>
        <v>0</v>
      </c>
      <c r="J646" s="3">
        <f>IF(D646=0, "-", COUNTIFS('Base Lojas'!B:B, A646, 'Base Lojas'!G:G, "&gt;500000")/D646)</f>
        <v>0</v>
      </c>
      <c r="K646" s="4">
        <v>429711.59</v>
      </c>
      <c r="L646" s="2">
        <v>0.1282907698756208</v>
      </c>
      <c r="M646" s="13">
        <v>3349512.9105282468</v>
      </c>
      <c r="N646" s="2">
        <v>20088</v>
      </c>
      <c r="O646" s="5" t="str">
        <f>_xlfn.XLOOKUP(A646,Cidades!A:A,Cidades!D:D)</f>
        <v>Entre 20k e 30k</v>
      </c>
      <c r="P646" s="5" t="str">
        <f>_xlfn.XLOOKUP(A646,'[1]1° RAIZ'!$A:$A,'[1]1° RAIZ'!$AH:$AH)</f>
        <v>Novo Hamburgo - São Leopoldo</v>
      </c>
      <c r="Q646" s="5" t="str">
        <f>_xlfn.XLOOKUP(A646,'[1]1° RAIZ'!$A:$A,'[1]1° RAIZ'!$AE:$AE)</f>
        <v>Porto Alegre</v>
      </c>
      <c r="R646" s="2">
        <v>7.0021748275523872E-5</v>
      </c>
      <c r="S646" s="2">
        <v>1.2989385429971859E-2</v>
      </c>
      <c r="T646" s="2">
        <v>6</v>
      </c>
      <c r="U646" s="2">
        <v>0</v>
      </c>
      <c r="V646" s="2">
        <v>44102.362308053896</v>
      </c>
      <c r="W646" s="2">
        <v>2.928893889387937</v>
      </c>
      <c r="X646" s="2">
        <v>-0.14078891275889679</v>
      </c>
      <c r="Y646" s="2">
        <v>-9.9172072175475065E-2</v>
      </c>
      <c r="Z646" s="2">
        <v>-0.14904638137650841</v>
      </c>
      <c r="AA646" s="2">
        <v>-9.1249554461638238E-2</v>
      </c>
      <c r="AB646" s="1" t="str">
        <f t="shared" si="30"/>
        <v>Limite de expansão</v>
      </c>
      <c r="AC646" s="74" t="str">
        <f t="shared" si="32"/>
        <v>Validar</v>
      </c>
    </row>
    <row r="647" spans="1:29" x14ac:dyDescent="0.25">
      <c r="A647" s="1">
        <v>421450</v>
      </c>
      <c r="B647" s="1" t="s">
        <v>676</v>
      </c>
      <c r="C647" s="1" t="s">
        <v>33</v>
      </c>
      <c r="D647" s="1">
        <v>0</v>
      </c>
      <c r="E647" s="1">
        <f>COUNTIFS('Contratos assinados '!F:F,'Direcional Expansão'!B647,'Contratos assinados '!J:J, "Assinado por ambos")</f>
        <v>0</v>
      </c>
      <c r="F647" s="1">
        <f>COUNTIFS('Contratos assinados '!F:F,'Direcional Expansão'!B647,'Contratos assinados '!J:J,"Aquisição")</f>
        <v>0</v>
      </c>
      <c r="G647" s="1">
        <f>COUNTIFS('Contratos assinados '!F:F,'Direcional Expansão'!B647,'Contratos assinados '!J:J,"Ampliação")</f>
        <v>0</v>
      </c>
      <c r="H647" s="1">
        <f>COUNTIFS('Contratos assinados '!F:F,'Direcional Expansão'!B647,'Contratos assinados '!J:J,"Assinado por proprietário")</f>
        <v>0</v>
      </c>
      <c r="I647" s="1">
        <f t="shared" si="31"/>
        <v>0</v>
      </c>
      <c r="J647" s="3" t="str">
        <f>IF(D647=0, "-", COUNTIFS('Base Lojas'!B:B, A647, 'Base Lojas'!G:G, "&gt;500000")/D647)</f>
        <v>-</v>
      </c>
      <c r="K647" s="4" t="s">
        <v>35</v>
      </c>
      <c r="L647" s="2">
        <v>0</v>
      </c>
      <c r="M647" s="13">
        <v>1003882.521433851</v>
      </c>
      <c r="N647" s="2">
        <v>6452</v>
      </c>
      <c r="O647" s="5" t="str">
        <f>_xlfn.XLOOKUP(A647,Cidades!A:A,Cidades!D:D)</f>
        <v>Menor que 10k</v>
      </c>
      <c r="P647" s="5" t="str">
        <f>_xlfn.XLOOKUP(A647,'[1]1° RAIZ'!$A:$A,'[1]1° RAIZ'!$AH:$AH)</f>
        <v>Rio do Sul</v>
      </c>
      <c r="Q647" s="5" t="str">
        <f>_xlfn.XLOOKUP(A647,'[1]1° RAIZ'!$A:$A,'[1]1° RAIZ'!$AE:$AE)</f>
        <v>Blumenau</v>
      </c>
      <c r="R647" s="2">
        <v>3.1316352933947743E-5</v>
      </c>
      <c r="S647" s="2">
        <v>8.540833950813953E-3</v>
      </c>
      <c r="T647" s="2">
        <v>5</v>
      </c>
      <c r="U647" s="2">
        <v>0</v>
      </c>
      <c r="V647" s="2">
        <v>36153.9812838324</v>
      </c>
      <c r="W647" s="2">
        <v>4.0936425698052563</v>
      </c>
      <c r="X647" s="2">
        <v>-0.1095136186527622</v>
      </c>
      <c r="Y647" s="2">
        <v>0.17104590277101619</v>
      </c>
      <c r="Z647" s="2">
        <v>-0.60832207679332506</v>
      </c>
      <c r="AA647" s="2">
        <v>-9.146759528808919E-2</v>
      </c>
      <c r="AB647" s="1" t="str">
        <f t="shared" si="30"/>
        <v>Mercado insuficiente</v>
      </c>
      <c r="AC647" s="74" t="str">
        <f t="shared" si="32"/>
        <v>Validar</v>
      </c>
    </row>
    <row r="648" spans="1:29" x14ac:dyDescent="0.25">
      <c r="A648" s="1">
        <v>431200</v>
      </c>
      <c r="B648" s="1" t="s">
        <v>677</v>
      </c>
      <c r="C648" s="1" t="s">
        <v>57</v>
      </c>
      <c r="D648" s="1">
        <v>0</v>
      </c>
      <c r="E648" s="1">
        <f>COUNTIFS('Contratos assinados '!F:F,'Direcional Expansão'!B648,'Contratos assinados '!J:J, "Assinado por ambos")</f>
        <v>0</v>
      </c>
      <c r="F648" s="1">
        <f>COUNTIFS('Contratos assinados '!F:F,'Direcional Expansão'!B648,'Contratos assinados '!J:J,"Aquisição")</f>
        <v>0</v>
      </c>
      <c r="G648" s="1">
        <f>COUNTIFS('Contratos assinados '!F:F,'Direcional Expansão'!B648,'Contratos assinados '!J:J,"Ampliação")</f>
        <v>0</v>
      </c>
      <c r="H648" s="1">
        <f>COUNTIFS('Contratos assinados '!F:F,'Direcional Expansão'!B648,'Contratos assinados '!J:J,"Assinado por proprietário")</f>
        <v>0</v>
      </c>
      <c r="I648" s="1">
        <f t="shared" si="31"/>
        <v>0</v>
      </c>
      <c r="J648" s="3" t="str">
        <f>IF(D648=0, "-", COUNTIFS('Base Lojas'!B:B, A648, 'Base Lojas'!G:G, "&gt;500000")/D648)</f>
        <v>-</v>
      </c>
      <c r="K648" s="4" t="s">
        <v>35</v>
      </c>
      <c r="L648" s="2">
        <v>0</v>
      </c>
      <c r="M648" s="13">
        <v>519069.01941332652</v>
      </c>
      <c r="N648" s="2">
        <v>1858</v>
      </c>
      <c r="O648" s="5" t="str">
        <f>_xlfn.XLOOKUP(A648,Cidades!A:A,Cidades!D:D)</f>
        <v>Menor que 10k</v>
      </c>
      <c r="P648" s="5" t="str">
        <f>_xlfn.XLOOKUP(A648,'[1]1° RAIZ'!$A:$A,'[1]1° RAIZ'!$AH:$AH)</f>
        <v>Erechim</v>
      </c>
      <c r="Q648" s="5" t="str">
        <f>_xlfn.XLOOKUP(A648,'[1]1° RAIZ'!$A:$A,'[1]1° RAIZ'!$AE:$AE)</f>
        <v>Passo Fundo</v>
      </c>
      <c r="R648" s="2">
        <v>-1.3256872115126599E-4</v>
      </c>
      <c r="S648" s="2">
        <v>-6.925419780733133E-3</v>
      </c>
      <c r="T648" s="2">
        <v>1</v>
      </c>
      <c r="U648" s="2">
        <v>0</v>
      </c>
      <c r="V648" s="2">
        <v>43537.377034757497</v>
      </c>
      <c r="W648" s="2">
        <v>4.2218715549594599</v>
      </c>
      <c r="X648" s="2">
        <v>-0.16993355194436691</v>
      </c>
      <c r="Y648" s="2">
        <v>-5.950665006174264E-2</v>
      </c>
      <c r="Z648" s="2">
        <v>-0.10569732439067089</v>
      </c>
      <c r="AA648" s="2">
        <v>-9.3003378413890697E-2</v>
      </c>
      <c r="AB648" s="1" t="str">
        <f t="shared" si="30"/>
        <v>Mercado insuficiente</v>
      </c>
      <c r="AC648" s="74" t="str">
        <f t="shared" si="32"/>
        <v>Validar</v>
      </c>
    </row>
    <row r="649" spans="1:29" x14ac:dyDescent="0.25">
      <c r="A649" s="1">
        <v>420665</v>
      </c>
      <c r="B649" s="1" t="s">
        <v>678</v>
      </c>
      <c r="C649" s="1" t="s">
        <v>33</v>
      </c>
      <c r="D649" s="1">
        <v>0</v>
      </c>
      <c r="E649" s="1">
        <f>COUNTIFS('Contratos assinados '!F:F,'Direcional Expansão'!B649,'Contratos assinados '!J:J, "Assinado por ambos")</f>
        <v>0</v>
      </c>
      <c r="F649" s="1">
        <f>COUNTIFS('Contratos assinados '!F:F,'Direcional Expansão'!B649,'Contratos assinados '!J:J,"Aquisição")</f>
        <v>0</v>
      </c>
      <c r="G649" s="1">
        <f>COUNTIFS('Contratos assinados '!F:F,'Direcional Expansão'!B649,'Contratos assinados '!J:J,"Ampliação")</f>
        <v>0</v>
      </c>
      <c r="H649" s="1">
        <f>COUNTIFS('Contratos assinados '!F:F,'Direcional Expansão'!B649,'Contratos assinados '!J:J,"Assinado por proprietário")</f>
        <v>0</v>
      </c>
      <c r="I649" s="1">
        <f t="shared" si="31"/>
        <v>0</v>
      </c>
      <c r="J649" s="3" t="str">
        <f>IF(D649=0, "-", COUNTIFS('Base Lojas'!B:B, A649, 'Base Lojas'!G:G, "&gt;500000")/D649)</f>
        <v>-</v>
      </c>
      <c r="K649" s="4" t="s">
        <v>35</v>
      </c>
      <c r="L649" s="2">
        <v>0</v>
      </c>
      <c r="M649" s="13">
        <v>1340939.089257227</v>
      </c>
      <c r="N649" s="2">
        <v>8425</v>
      </c>
      <c r="O649" s="5" t="str">
        <f>_xlfn.XLOOKUP(A649,Cidades!A:A,Cidades!D:D)</f>
        <v>Menor que 10k</v>
      </c>
      <c r="P649" s="5" t="str">
        <f>_xlfn.XLOOKUP(A649,'[1]1° RAIZ'!$A:$A,'[1]1° RAIZ'!$AH:$AH)</f>
        <v>Chapecó</v>
      </c>
      <c r="Q649" s="5" t="str">
        <f>_xlfn.XLOOKUP(A649,'[1]1° RAIZ'!$A:$A,'[1]1° RAIZ'!$AE:$AE)</f>
        <v>Chapecó</v>
      </c>
      <c r="R649" s="2">
        <v>4.6347696691495521E-4</v>
      </c>
      <c r="S649" s="2">
        <v>4.6239276309575583E-2</v>
      </c>
      <c r="T649" s="2">
        <v>1</v>
      </c>
      <c r="U649" s="2">
        <v>0</v>
      </c>
      <c r="V649" s="2">
        <v>41519.4519451456</v>
      </c>
      <c r="W649" s="2">
        <v>3.542976042402036</v>
      </c>
      <c r="X649" s="2">
        <v>-0.13268477176161481</v>
      </c>
      <c r="Y649" s="2">
        <v>0.93684864247916522</v>
      </c>
      <c r="Z649" s="2">
        <v>-1.518573531065887</v>
      </c>
      <c r="AA649" s="2">
        <v>-9.5024168491184044E-2</v>
      </c>
      <c r="AB649" s="1" t="str">
        <f t="shared" si="30"/>
        <v>Mercado insuficiente</v>
      </c>
      <c r="AC649" s="74" t="str">
        <f t="shared" si="32"/>
        <v>Validar</v>
      </c>
    </row>
    <row r="650" spans="1:29" x14ac:dyDescent="0.25">
      <c r="A650" s="1">
        <v>420220</v>
      </c>
      <c r="B650" s="1" t="s">
        <v>679</v>
      </c>
      <c r="C650" s="1" t="s">
        <v>33</v>
      </c>
      <c r="D650" s="1">
        <v>0</v>
      </c>
      <c r="E650" s="1">
        <f>COUNTIFS('Contratos assinados '!F:F,'Direcional Expansão'!B650,'Contratos assinados '!J:J, "Assinado por ambos")</f>
        <v>0</v>
      </c>
      <c r="F650" s="1">
        <f>COUNTIFS('Contratos assinados '!F:F,'Direcional Expansão'!B650,'Contratos assinados '!J:J,"Aquisição")</f>
        <v>0</v>
      </c>
      <c r="G650" s="1">
        <f>COUNTIFS('Contratos assinados '!F:F,'Direcional Expansão'!B650,'Contratos assinados '!J:J,"Ampliação")</f>
        <v>0</v>
      </c>
      <c r="H650" s="1">
        <f>COUNTIFS('Contratos assinados '!F:F,'Direcional Expansão'!B650,'Contratos assinados '!J:J,"Assinado por proprietário")</f>
        <v>0</v>
      </c>
      <c r="I650" s="1">
        <f t="shared" si="31"/>
        <v>0</v>
      </c>
      <c r="J650" s="3" t="str">
        <f>IF(D650=0, "-", COUNTIFS('Base Lojas'!B:B, A650, 'Base Lojas'!G:G, "&gt;500000")/D650)</f>
        <v>-</v>
      </c>
      <c r="K650" s="4" t="s">
        <v>35</v>
      </c>
      <c r="L650" s="2">
        <v>0</v>
      </c>
      <c r="M650" s="13">
        <v>1536696.72755263</v>
      </c>
      <c r="N650" s="2">
        <v>10520</v>
      </c>
      <c r="O650" s="5" t="str">
        <f>_xlfn.XLOOKUP(A650,Cidades!A:A,Cidades!D:D)</f>
        <v>Entre 10k e 20k</v>
      </c>
      <c r="P650" s="5" t="str">
        <f>_xlfn.XLOOKUP(A650,'[1]1° RAIZ'!$A:$A,'[1]1° RAIZ'!$AH:$AH)</f>
        <v>Blumenau</v>
      </c>
      <c r="Q650" s="5" t="str">
        <f>_xlfn.XLOOKUP(A650,'[1]1° RAIZ'!$A:$A,'[1]1° RAIZ'!$AE:$AE)</f>
        <v>Blumenau</v>
      </c>
      <c r="R650" s="2">
        <v>1.395520791267702E-5</v>
      </c>
      <c r="S650" s="2">
        <v>6.307207497198819E-3</v>
      </c>
      <c r="T650" s="2">
        <v>5</v>
      </c>
      <c r="U650" s="2">
        <v>0</v>
      </c>
      <c r="V650" s="2">
        <v>49257.676924906002</v>
      </c>
      <c r="W650" s="2">
        <v>3.6639619535402108</v>
      </c>
      <c r="X650" s="2">
        <v>-0.14238438151769051</v>
      </c>
      <c r="Y650" s="2">
        <v>3.3078114053770737E-2</v>
      </c>
      <c r="Z650" s="2">
        <v>-0.35440172589604407</v>
      </c>
      <c r="AA650" s="2">
        <v>-9.6337128768854682E-2</v>
      </c>
      <c r="AB650" s="1" t="str">
        <f t="shared" si="30"/>
        <v>Mercado insuficiente</v>
      </c>
      <c r="AC650" s="74" t="str">
        <f t="shared" si="32"/>
        <v>Validar</v>
      </c>
    </row>
    <row r="651" spans="1:29" x14ac:dyDescent="0.25">
      <c r="A651" s="1">
        <v>420150</v>
      </c>
      <c r="B651" s="1" t="s">
        <v>680</v>
      </c>
      <c r="C651" s="1" t="s">
        <v>33</v>
      </c>
      <c r="D651" s="1">
        <v>0</v>
      </c>
      <c r="E651" s="1">
        <f>COUNTIFS('Contratos assinados '!F:F,'Direcional Expansão'!B651,'Contratos assinados '!J:J, "Assinado por ambos")</f>
        <v>0</v>
      </c>
      <c r="F651" s="1">
        <f>COUNTIFS('Contratos assinados '!F:F,'Direcional Expansão'!B651,'Contratos assinados '!J:J,"Aquisição")</f>
        <v>0</v>
      </c>
      <c r="G651" s="1">
        <f>COUNTIFS('Contratos assinados '!F:F,'Direcional Expansão'!B651,'Contratos assinados '!J:J,"Ampliação")</f>
        <v>0</v>
      </c>
      <c r="H651" s="1">
        <f>COUNTIFS('Contratos assinados '!F:F,'Direcional Expansão'!B651,'Contratos assinados '!J:J,"Assinado por proprietário")</f>
        <v>0</v>
      </c>
      <c r="I651" s="1">
        <f t="shared" si="31"/>
        <v>0</v>
      </c>
      <c r="J651" s="3" t="str">
        <f>IF(D651=0, "-", COUNTIFS('Base Lojas'!B:B, A651, 'Base Lojas'!G:G, "&gt;500000")/D651)</f>
        <v>-</v>
      </c>
      <c r="K651" s="4" t="s">
        <v>35</v>
      </c>
      <c r="L651" s="2">
        <v>0</v>
      </c>
      <c r="M651" s="13">
        <v>1486695.965060499</v>
      </c>
      <c r="N651" s="2">
        <v>8834</v>
      </c>
      <c r="O651" s="5" t="str">
        <f>_xlfn.XLOOKUP(A651,Cidades!A:A,Cidades!D:D)</f>
        <v>Menor que 10k</v>
      </c>
      <c r="P651" s="5" t="str">
        <f>_xlfn.XLOOKUP(A651,'[1]1° RAIZ'!$A:$A,'[1]1° RAIZ'!$AH:$AH)</f>
        <v>Tubarão</v>
      </c>
      <c r="Q651" s="5" t="str">
        <f>_xlfn.XLOOKUP(A651,'[1]1° RAIZ'!$A:$A,'[1]1° RAIZ'!$AE:$AE)</f>
        <v>Criciúma</v>
      </c>
      <c r="R651" s="2">
        <v>1.032206649120404E-4</v>
      </c>
      <c r="S651" s="2">
        <v>1.44140100980259E-2</v>
      </c>
      <c r="T651" s="2">
        <v>5</v>
      </c>
      <c r="U651" s="2">
        <v>0</v>
      </c>
      <c r="V651" s="2">
        <v>33004.556103022704</v>
      </c>
      <c r="W651" s="2">
        <v>4.0182436659326548</v>
      </c>
      <c r="X651" s="2">
        <v>-9.4569838419304456E-2</v>
      </c>
      <c r="Y651" s="2">
        <v>0.25771913669005042</v>
      </c>
      <c r="Z651" s="2">
        <v>-0.81997874395759707</v>
      </c>
      <c r="AA651" s="2">
        <v>-9.6791128823600636E-2</v>
      </c>
      <c r="AB651" s="1" t="str">
        <f t="shared" si="30"/>
        <v>Mercado insuficiente</v>
      </c>
      <c r="AC651" s="74" t="str">
        <f t="shared" si="32"/>
        <v>Validar</v>
      </c>
    </row>
    <row r="652" spans="1:29" x14ac:dyDescent="0.25">
      <c r="A652" s="1">
        <v>432255</v>
      </c>
      <c r="B652" s="1" t="s">
        <v>681</v>
      </c>
      <c r="C652" s="1" t="s">
        <v>57</v>
      </c>
      <c r="D652" s="1">
        <v>0</v>
      </c>
      <c r="E652" s="1">
        <f>COUNTIFS('Contratos assinados '!F:F,'Direcional Expansão'!B652,'Contratos assinados '!J:J, "Assinado por ambos")</f>
        <v>0</v>
      </c>
      <c r="F652" s="1">
        <f>COUNTIFS('Contratos assinados '!F:F,'Direcional Expansão'!B652,'Contratos assinados '!J:J,"Aquisição")</f>
        <v>0</v>
      </c>
      <c r="G652" s="1">
        <f>COUNTIFS('Contratos assinados '!F:F,'Direcional Expansão'!B652,'Contratos assinados '!J:J,"Ampliação")</f>
        <v>0</v>
      </c>
      <c r="H652" s="1">
        <f>COUNTIFS('Contratos assinados '!F:F,'Direcional Expansão'!B652,'Contratos assinados '!J:J,"Assinado por proprietário")</f>
        <v>0</v>
      </c>
      <c r="I652" s="1">
        <f t="shared" si="31"/>
        <v>0</v>
      </c>
      <c r="J652" s="3" t="str">
        <f>IF(D652=0, "-", COUNTIFS('Base Lojas'!B:B, A652, 'Base Lojas'!G:G, "&gt;500000")/D652)</f>
        <v>-</v>
      </c>
      <c r="K652" s="4" t="s">
        <v>35</v>
      </c>
      <c r="L652" s="2">
        <v>0</v>
      </c>
      <c r="M652" s="13">
        <v>340849.12537085108</v>
      </c>
      <c r="N652" s="2">
        <v>2004</v>
      </c>
      <c r="O652" s="5" t="str">
        <f>_xlfn.XLOOKUP(A652,Cidades!A:A,Cidades!D:D)</f>
        <v>Menor que 10k</v>
      </c>
      <c r="P652" s="5" t="str">
        <f>_xlfn.XLOOKUP(A652,'[1]1° RAIZ'!$A:$A,'[1]1° RAIZ'!$AH:$AH)</f>
        <v>Marau</v>
      </c>
      <c r="Q652" s="5" t="str">
        <f>_xlfn.XLOOKUP(A652,'[1]1° RAIZ'!$A:$A,'[1]1° RAIZ'!$AE:$AE)</f>
        <v>Passo Fundo</v>
      </c>
      <c r="R652" s="2">
        <v>7.7184959655296484E-6</v>
      </c>
      <c r="S652" s="2">
        <v>9.3526407452375615E-3</v>
      </c>
      <c r="T652" s="2">
        <v>1</v>
      </c>
      <c r="U652" s="2">
        <v>0</v>
      </c>
      <c r="V652" s="2">
        <v>52078.4684112592</v>
      </c>
      <c r="W652" s="2">
        <v>3.8080389239461589</v>
      </c>
      <c r="X652" s="2">
        <v>-0.19906723100294191</v>
      </c>
      <c r="Y652" s="2">
        <v>0.1747818313029556</v>
      </c>
      <c r="Z652" s="2">
        <v>-0.32582244949609362</v>
      </c>
      <c r="AA652" s="2">
        <v>-9.6817778905244817E-2</v>
      </c>
      <c r="AB652" s="1" t="str">
        <f t="shared" si="30"/>
        <v>Mercado insuficiente</v>
      </c>
      <c r="AC652" s="74" t="str">
        <f t="shared" si="32"/>
        <v>Validar</v>
      </c>
    </row>
    <row r="653" spans="1:29" x14ac:dyDescent="0.25">
      <c r="A653" s="1">
        <v>430580</v>
      </c>
      <c r="B653" s="1" t="s">
        <v>682</v>
      </c>
      <c r="C653" s="1" t="s">
        <v>57</v>
      </c>
      <c r="D653" s="1">
        <v>0</v>
      </c>
      <c r="E653" s="1">
        <f>COUNTIFS('Contratos assinados '!F:F,'Direcional Expansão'!B653,'Contratos assinados '!J:J, "Assinado por ambos")</f>
        <v>0</v>
      </c>
      <c r="F653" s="1">
        <f>COUNTIFS('Contratos assinados '!F:F,'Direcional Expansão'!B653,'Contratos assinados '!J:J,"Aquisição")</f>
        <v>0</v>
      </c>
      <c r="G653" s="1">
        <f>COUNTIFS('Contratos assinados '!F:F,'Direcional Expansão'!B653,'Contratos assinados '!J:J,"Ampliação")</f>
        <v>0</v>
      </c>
      <c r="H653" s="1">
        <f>COUNTIFS('Contratos assinados '!F:F,'Direcional Expansão'!B653,'Contratos assinados '!J:J,"Assinado por proprietário")</f>
        <v>0</v>
      </c>
      <c r="I653" s="1">
        <f t="shared" si="31"/>
        <v>0</v>
      </c>
      <c r="J653" s="3" t="str">
        <f>IF(D653=0, "-", COUNTIFS('Base Lojas'!B:B, A653, 'Base Lojas'!G:G, "&gt;500000")/D653)</f>
        <v>-</v>
      </c>
      <c r="K653" s="4" t="s">
        <v>35</v>
      </c>
      <c r="L653" s="2">
        <v>0</v>
      </c>
      <c r="M653" s="13">
        <v>1737893.8208229609</v>
      </c>
      <c r="N653" s="2">
        <v>10385</v>
      </c>
      <c r="O653" s="5" t="str">
        <f>_xlfn.XLOOKUP(A653,Cidades!A:A,Cidades!D:D)</f>
        <v>Entre 10k e 20k</v>
      </c>
      <c r="P653" s="5" t="str">
        <f>_xlfn.XLOOKUP(A653,'[1]1° RAIZ'!$A:$A,'[1]1° RAIZ'!$AH:$AH)</f>
        <v>Carazinho</v>
      </c>
      <c r="Q653" s="5" t="str">
        <f>_xlfn.XLOOKUP(A653,'[1]1° RAIZ'!$A:$A,'[1]1° RAIZ'!$AE:$AE)</f>
        <v>Passo Fundo</v>
      </c>
      <c r="R653" s="2">
        <v>4.9366588480947987E-5</v>
      </c>
      <c r="S653" s="2">
        <v>1.123952979200649E-2</v>
      </c>
      <c r="T653" s="2">
        <v>6</v>
      </c>
      <c r="U653" s="2">
        <v>0</v>
      </c>
      <c r="V653" s="2">
        <v>45746.539593854803</v>
      </c>
      <c r="W653" s="2">
        <v>3.6710620157555529</v>
      </c>
      <c r="X653" s="2">
        <v>-0.1257980251141462</v>
      </c>
      <c r="Y653" s="2">
        <v>9.6559992453256888E-2</v>
      </c>
      <c r="Z653" s="2">
        <v>-0.5057045736892849</v>
      </c>
      <c r="AA653" s="2">
        <v>-9.7409064970113715E-2</v>
      </c>
      <c r="AB653" s="1" t="str">
        <f t="shared" si="30"/>
        <v>Mercado insuficiente</v>
      </c>
      <c r="AC653" s="74" t="str">
        <f t="shared" si="32"/>
        <v>Validar</v>
      </c>
    </row>
    <row r="654" spans="1:29" x14ac:dyDescent="0.25">
      <c r="A654" s="1">
        <v>411300</v>
      </c>
      <c r="B654" s="1" t="s">
        <v>683</v>
      </c>
      <c r="C654" s="1" t="s">
        <v>31</v>
      </c>
      <c r="D654" s="1">
        <v>0</v>
      </c>
      <c r="E654" s="1">
        <f>COUNTIFS('Contratos assinados '!F:F,'Direcional Expansão'!B654,'Contratos assinados '!J:J, "Assinado por ambos")</f>
        <v>0</v>
      </c>
      <c r="F654" s="1">
        <f>COUNTIFS('Contratos assinados '!F:F,'Direcional Expansão'!B654,'Contratos assinados '!J:J,"Aquisição")</f>
        <v>0</v>
      </c>
      <c r="G654" s="1">
        <f>COUNTIFS('Contratos assinados '!F:F,'Direcional Expansão'!B654,'Contratos assinados '!J:J,"Ampliação")</f>
        <v>0</v>
      </c>
      <c r="H654" s="1">
        <f>COUNTIFS('Contratos assinados '!F:F,'Direcional Expansão'!B654,'Contratos assinados '!J:J,"Assinado por proprietário")</f>
        <v>0</v>
      </c>
      <c r="I654" s="1">
        <f t="shared" si="31"/>
        <v>0</v>
      </c>
      <c r="J654" s="3" t="str">
        <f>IF(D654=0, "-", COUNTIFS('Base Lojas'!B:B, A654, 'Base Lojas'!G:G, "&gt;500000")/D654)</f>
        <v>-</v>
      </c>
      <c r="K654" s="4" t="s">
        <v>35</v>
      </c>
      <c r="L654" s="2">
        <v>0</v>
      </c>
      <c r="M654" s="13">
        <v>910469.05447400163</v>
      </c>
      <c r="N654" s="2">
        <v>6690</v>
      </c>
      <c r="O654" s="5" t="str">
        <f>_xlfn.XLOOKUP(A654,Cidades!A:A,Cidades!D:D)</f>
        <v>Menor que 10k</v>
      </c>
      <c r="P654" s="5" t="str">
        <f>_xlfn.XLOOKUP(A654,'[1]1° RAIZ'!$A:$A,'[1]1° RAIZ'!$AH:$AH)</f>
        <v>Cianorte</v>
      </c>
      <c r="Q654" s="5" t="str">
        <f>_xlfn.XLOOKUP(A654,'[1]1° RAIZ'!$A:$A,'[1]1° RAIZ'!$AE:$AE)</f>
        <v>Maringá</v>
      </c>
      <c r="R654" s="2">
        <v>8.9089395260022463E-6</v>
      </c>
      <c r="S654" s="2">
        <v>7.4893190019251774E-3</v>
      </c>
      <c r="T654" s="2">
        <v>1</v>
      </c>
      <c r="U654" s="2">
        <v>0</v>
      </c>
      <c r="V654" s="2">
        <v>67257.923955768696</v>
      </c>
      <c r="W654" s="2">
        <v>3.3351871751683468</v>
      </c>
      <c r="X654" s="2">
        <v>-0.23202285228615371</v>
      </c>
      <c r="Y654" s="2">
        <v>6.5457286804545725E-2</v>
      </c>
      <c r="Z654" s="2">
        <v>-7.1804985499636681E-2</v>
      </c>
      <c r="AA654" s="2">
        <v>-9.7589479483767783E-2</v>
      </c>
      <c r="AB654" s="1" t="str">
        <f t="shared" si="30"/>
        <v>Mercado insuficiente</v>
      </c>
      <c r="AC654" s="74" t="str">
        <f t="shared" si="32"/>
        <v>Validar</v>
      </c>
    </row>
    <row r="655" spans="1:29" x14ac:dyDescent="0.25">
      <c r="A655" s="1">
        <v>431843</v>
      </c>
      <c r="B655" s="1" t="s">
        <v>684</v>
      </c>
      <c r="C655" s="1" t="s">
        <v>57</v>
      </c>
      <c r="D655" s="1">
        <v>0</v>
      </c>
      <c r="E655" s="1">
        <f>COUNTIFS('Contratos assinados '!F:F,'Direcional Expansão'!B655,'Contratos assinados '!J:J, "Assinado por ambos")</f>
        <v>0</v>
      </c>
      <c r="F655" s="1">
        <f>COUNTIFS('Contratos assinados '!F:F,'Direcional Expansão'!B655,'Contratos assinados '!J:J,"Aquisição")</f>
        <v>0</v>
      </c>
      <c r="G655" s="1">
        <f>COUNTIFS('Contratos assinados '!F:F,'Direcional Expansão'!B655,'Contratos assinados '!J:J,"Ampliação")</f>
        <v>0</v>
      </c>
      <c r="H655" s="1">
        <f>COUNTIFS('Contratos assinados '!F:F,'Direcional Expansão'!B655,'Contratos assinados '!J:J,"Assinado por proprietário")</f>
        <v>0</v>
      </c>
      <c r="I655" s="1">
        <f t="shared" si="31"/>
        <v>0</v>
      </c>
      <c r="J655" s="3" t="str">
        <f>IF(D655=0, "-", COUNTIFS('Base Lojas'!B:B, A655, 'Base Lojas'!G:G, "&gt;500000")/D655)</f>
        <v>-</v>
      </c>
      <c r="K655" s="4" t="s">
        <v>35</v>
      </c>
      <c r="L655" s="2">
        <v>0</v>
      </c>
      <c r="M655" s="13">
        <v>417831.48414597427</v>
      </c>
      <c r="N655" s="2">
        <v>2649</v>
      </c>
      <c r="O655" s="5" t="str">
        <f>_xlfn.XLOOKUP(A655,Cidades!A:A,Cidades!D:D)</f>
        <v>Menor que 10k</v>
      </c>
      <c r="P655" s="5" t="str">
        <f>_xlfn.XLOOKUP(A655,'[1]1° RAIZ'!$A:$A,'[1]1° RAIZ'!$AH:$AH)</f>
        <v>Santa Maria</v>
      </c>
      <c r="Q655" s="5" t="str">
        <f>_xlfn.XLOOKUP(A655,'[1]1° RAIZ'!$A:$A,'[1]1° RAIZ'!$AE:$AE)</f>
        <v>Santa Maria</v>
      </c>
      <c r="R655" s="2">
        <v>4.0770064860451427E-6</v>
      </c>
      <c r="S655" s="2">
        <v>8.2245214110769904E-3</v>
      </c>
      <c r="T655" s="2">
        <v>1</v>
      </c>
      <c r="U655" s="2">
        <v>0</v>
      </c>
      <c r="V655" s="2">
        <v>43544.432682502302</v>
      </c>
      <c r="W655" s="2">
        <v>4.0178888262905144</v>
      </c>
      <c r="X655" s="2">
        <v>-0.17272030017112991</v>
      </c>
      <c r="Y655" s="2">
        <v>0.17888802545835719</v>
      </c>
      <c r="Z655" s="2">
        <v>-0.44594588193185641</v>
      </c>
      <c r="AA655" s="2">
        <v>-9.871982143253584E-2</v>
      </c>
      <c r="AB655" s="1" t="str">
        <f t="shared" si="30"/>
        <v>Mercado insuficiente</v>
      </c>
      <c r="AC655" s="74" t="str">
        <f t="shared" si="32"/>
        <v>Validar</v>
      </c>
    </row>
    <row r="656" spans="1:29" x14ac:dyDescent="0.25">
      <c r="A656" s="1">
        <v>430637</v>
      </c>
      <c r="B656" s="1" t="s">
        <v>685</v>
      </c>
      <c r="C656" s="1" t="s">
        <v>57</v>
      </c>
      <c r="D656" s="1">
        <v>0</v>
      </c>
      <c r="E656" s="1">
        <f>COUNTIFS('Contratos assinados '!F:F,'Direcional Expansão'!B656,'Contratos assinados '!J:J, "Assinado por ambos")</f>
        <v>0</v>
      </c>
      <c r="F656" s="1">
        <f>COUNTIFS('Contratos assinados '!F:F,'Direcional Expansão'!B656,'Contratos assinados '!J:J,"Aquisição")</f>
        <v>0</v>
      </c>
      <c r="G656" s="1">
        <f>COUNTIFS('Contratos assinados '!F:F,'Direcional Expansão'!B656,'Contratos assinados '!J:J,"Ampliação")</f>
        <v>0</v>
      </c>
      <c r="H656" s="1">
        <f>COUNTIFS('Contratos assinados '!F:F,'Direcional Expansão'!B656,'Contratos assinados '!J:J,"Assinado por proprietário")</f>
        <v>0</v>
      </c>
      <c r="I656" s="1">
        <f t="shared" si="31"/>
        <v>0</v>
      </c>
      <c r="J656" s="3" t="str">
        <f>IF(D656=0, "-", COUNTIFS('Base Lojas'!B:B, A656, 'Base Lojas'!G:G, "&gt;500000")/D656)</f>
        <v>-</v>
      </c>
      <c r="K656" s="4" t="s">
        <v>35</v>
      </c>
      <c r="L656" s="2">
        <v>0</v>
      </c>
      <c r="M656" s="13">
        <v>461080.71576153388</v>
      </c>
      <c r="N656" s="2">
        <v>2806</v>
      </c>
      <c r="O656" s="5" t="str">
        <f>_xlfn.XLOOKUP(A656,Cidades!A:A,Cidades!D:D)</f>
        <v>Menor que 10k</v>
      </c>
      <c r="P656" s="5" t="str">
        <f>_xlfn.XLOOKUP(A656,'[1]1° RAIZ'!$A:$A,'[1]1° RAIZ'!$AH:$AH)</f>
        <v>Santa Maria</v>
      </c>
      <c r="Q656" s="5" t="str">
        <f>_xlfn.XLOOKUP(A656,'[1]1° RAIZ'!$A:$A,'[1]1° RAIZ'!$AE:$AE)</f>
        <v>Santa Maria</v>
      </c>
      <c r="R656" s="2">
        <v>-6.7434120153739841E-5</v>
      </c>
      <c r="S656" s="2">
        <v>-2.0010692532911318E-3</v>
      </c>
      <c r="T656" s="2">
        <v>1</v>
      </c>
      <c r="U656" s="2">
        <v>0</v>
      </c>
      <c r="V656" s="2">
        <v>105533.23491486099</v>
      </c>
      <c r="W656" s="2">
        <v>2.4548532395963898</v>
      </c>
      <c r="X656" s="2">
        <v>-0.36388027606759149</v>
      </c>
      <c r="Y656" s="2">
        <v>-0.1919515500087389</v>
      </c>
      <c r="Z656" s="2">
        <v>0.72931584971161867</v>
      </c>
      <c r="AA656" s="2">
        <v>-9.9337363637344217E-2</v>
      </c>
      <c r="AB656" s="1" t="str">
        <f t="shared" si="30"/>
        <v>Mercado insuficiente</v>
      </c>
      <c r="AC656" s="74" t="str">
        <f t="shared" si="32"/>
        <v>Validar</v>
      </c>
    </row>
    <row r="657" spans="1:29" x14ac:dyDescent="0.25">
      <c r="A657" s="1">
        <v>431935</v>
      </c>
      <c r="B657" s="1" t="s">
        <v>686</v>
      </c>
      <c r="C657" s="1" t="s">
        <v>57</v>
      </c>
      <c r="D657" s="1">
        <v>0</v>
      </c>
      <c r="E657" s="1">
        <f>COUNTIFS('Contratos assinados '!F:F,'Direcional Expansão'!B657,'Contratos assinados '!J:J, "Assinado por ambos")</f>
        <v>0</v>
      </c>
      <c r="F657" s="1">
        <f>COUNTIFS('Contratos assinados '!F:F,'Direcional Expansão'!B657,'Contratos assinados '!J:J,"Aquisição")</f>
        <v>0</v>
      </c>
      <c r="G657" s="1">
        <f>COUNTIFS('Contratos assinados '!F:F,'Direcional Expansão'!B657,'Contratos assinados '!J:J,"Ampliação")</f>
        <v>0</v>
      </c>
      <c r="H657" s="1">
        <f>COUNTIFS('Contratos assinados '!F:F,'Direcional Expansão'!B657,'Contratos assinados '!J:J,"Assinado por proprietário")</f>
        <v>0</v>
      </c>
      <c r="I657" s="1">
        <f t="shared" si="31"/>
        <v>0</v>
      </c>
      <c r="J657" s="3" t="str">
        <f>IF(D657=0, "-", COUNTIFS('Base Lojas'!B:B, A657, 'Base Lojas'!G:G, "&gt;500000")/D657)</f>
        <v>-</v>
      </c>
      <c r="K657" s="4" t="s">
        <v>35</v>
      </c>
      <c r="L657" s="2">
        <v>0</v>
      </c>
      <c r="M657" s="13">
        <v>518508.98212389502</v>
      </c>
      <c r="N657" s="2">
        <v>3548</v>
      </c>
      <c r="O657" s="5" t="str">
        <f>_xlfn.XLOOKUP(A657,Cidades!A:A,Cidades!D:D)</f>
        <v>Menor que 10k</v>
      </c>
      <c r="P657" s="5" t="str">
        <f>_xlfn.XLOOKUP(A657,'[1]1° RAIZ'!$A:$A,'[1]1° RAIZ'!$AH:$AH)</f>
        <v>Montenegro</v>
      </c>
      <c r="Q657" s="5" t="str">
        <f>_xlfn.XLOOKUP(A657,'[1]1° RAIZ'!$A:$A,'[1]1° RAIZ'!$AE:$AE)</f>
        <v>Porto Alegre</v>
      </c>
      <c r="R657" s="2">
        <v>5.1921484557997391E-5</v>
      </c>
      <c r="S657" s="2">
        <v>1.100383595142085E-2</v>
      </c>
      <c r="T657" s="2">
        <v>3</v>
      </c>
      <c r="U657" s="2">
        <v>0</v>
      </c>
      <c r="V657" s="2">
        <v>35290.019607063099</v>
      </c>
      <c r="W657" s="2">
        <v>4.1280645352540972</v>
      </c>
      <c r="X657" s="2">
        <v>-0.13424648021796759</v>
      </c>
      <c r="Y657" s="2">
        <v>0.24235695656334999</v>
      </c>
      <c r="Z657" s="2">
        <v>-0.67610628038859577</v>
      </c>
      <c r="AA657" s="2">
        <v>-9.9474846062555272E-2</v>
      </c>
      <c r="AB657" s="1" t="str">
        <f t="shared" si="30"/>
        <v>Mercado insuficiente</v>
      </c>
      <c r="AC657" s="74" t="str">
        <f t="shared" si="32"/>
        <v>Validar</v>
      </c>
    </row>
    <row r="658" spans="1:29" x14ac:dyDescent="0.25">
      <c r="A658" s="1">
        <v>430695</v>
      </c>
      <c r="B658" s="1" t="s">
        <v>687</v>
      </c>
      <c r="C658" s="1" t="s">
        <v>57</v>
      </c>
      <c r="D658" s="1">
        <v>0</v>
      </c>
      <c r="E658" s="1">
        <f>COUNTIFS('Contratos assinados '!F:F,'Direcional Expansão'!B658,'Contratos assinados '!J:J, "Assinado por ambos")</f>
        <v>0</v>
      </c>
      <c r="F658" s="1">
        <f>COUNTIFS('Contratos assinados '!F:F,'Direcional Expansão'!B658,'Contratos assinados '!J:J,"Aquisição")</f>
        <v>0</v>
      </c>
      <c r="G658" s="1">
        <f>COUNTIFS('Contratos assinados '!F:F,'Direcional Expansão'!B658,'Contratos assinados '!J:J,"Ampliação")</f>
        <v>0</v>
      </c>
      <c r="H658" s="1">
        <f>COUNTIFS('Contratos assinados '!F:F,'Direcional Expansão'!B658,'Contratos assinados '!J:J,"Assinado por proprietário")</f>
        <v>0</v>
      </c>
      <c r="I658" s="1">
        <f t="shared" si="31"/>
        <v>0</v>
      </c>
      <c r="J658" s="3" t="str">
        <f>IF(D658=0, "-", COUNTIFS('Base Lojas'!B:B, A658, 'Base Lojas'!G:G, "&gt;500000")/D658)</f>
        <v>-</v>
      </c>
      <c r="K658" s="4" t="s">
        <v>35</v>
      </c>
      <c r="L658" s="2">
        <v>0</v>
      </c>
      <c r="M658" s="13">
        <v>490776.40731312992</v>
      </c>
      <c r="N658" s="2">
        <v>2685</v>
      </c>
      <c r="O658" s="5" t="str">
        <f>_xlfn.XLOOKUP(A658,Cidades!A:A,Cidades!D:D)</f>
        <v>Menor que 10k</v>
      </c>
      <c r="P658" s="5" t="str">
        <f>_xlfn.XLOOKUP(A658,'[1]1° RAIZ'!$A:$A,'[1]1° RAIZ'!$AH:$AH)</f>
        <v>Erechim</v>
      </c>
      <c r="Q658" s="5" t="str">
        <f>_xlfn.XLOOKUP(A658,'[1]1° RAIZ'!$A:$A,'[1]1° RAIZ'!$AE:$AE)</f>
        <v>Passo Fundo</v>
      </c>
      <c r="R658" s="2">
        <v>-1.05020694085225E-4</v>
      </c>
      <c r="S658" s="2">
        <v>-3.9925574081363102E-3</v>
      </c>
      <c r="T658" s="2">
        <v>1</v>
      </c>
      <c r="U658" s="2">
        <v>0</v>
      </c>
      <c r="V658" s="2">
        <v>85651.209103174799</v>
      </c>
      <c r="W658" s="2">
        <v>3.009545939154302</v>
      </c>
      <c r="X658" s="2">
        <v>-0.30456935871898522</v>
      </c>
      <c r="Y658" s="2">
        <v>-0.18389362169821841</v>
      </c>
      <c r="Z658" s="2">
        <v>0.49185266823631407</v>
      </c>
      <c r="AA658" s="2">
        <v>-0.1000278163158661</v>
      </c>
      <c r="AB658" s="1" t="str">
        <f t="shared" si="30"/>
        <v>Mercado insuficiente</v>
      </c>
      <c r="AC658" s="74" t="str">
        <f t="shared" si="32"/>
        <v>Validar</v>
      </c>
    </row>
    <row r="659" spans="1:29" x14ac:dyDescent="0.25">
      <c r="A659" s="1">
        <v>432210</v>
      </c>
      <c r="B659" s="1" t="s">
        <v>688</v>
      </c>
      <c r="C659" s="1" t="s">
        <v>57</v>
      </c>
      <c r="D659" s="1">
        <v>0</v>
      </c>
      <c r="E659" s="1">
        <f>COUNTIFS('Contratos assinados '!F:F,'Direcional Expansão'!B659,'Contratos assinados '!J:J, "Assinado por ambos")</f>
        <v>0</v>
      </c>
      <c r="F659" s="1">
        <f>COUNTIFS('Contratos assinados '!F:F,'Direcional Expansão'!B659,'Contratos assinados '!J:J,"Aquisição")</f>
        <v>0</v>
      </c>
      <c r="G659" s="1">
        <f>COUNTIFS('Contratos assinados '!F:F,'Direcional Expansão'!B659,'Contratos assinados '!J:J,"Ampliação")</f>
        <v>0</v>
      </c>
      <c r="H659" s="1">
        <f>COUNTIFS('Contratos assinados '!F:F,'Direcional Expansão'!B659,'Contratos assinados '!J:J,"Assinado por proprietário")</f>
        <v>0</v>
      </c>
      <c r="I659" s="1">
        <f t="shared" si="31"/>
        <v>0</v>
      </c>
      <c r="J659" s="3" t="str">
        <f>IF(D659=0, "-", COUNTIFS('Base Lojas'!B:B, A659, 'Base Lojas'!G:G, "&gt;500000")/D659)</f>
        <v>-</v>
      </c>
      <c r="K659" s="4" t="s">
        <v>35</v>
      </c>
      <c r="L659" s="2">
        <v>0</v>
      </c>
      <c r="M659" s="13">
        <v>994277.49498513585</v>
      </c>
      <c r="N659" s="2">
        <v>5542</v>
      </c>
      <c r="O659" s="5" t="str">
        <f>_xlfn.XLOOKUP(A659,Cidades!A:A,Cidades!D:D)</f>
        <v>Menor que 10k</v>
      </c>
      <c r="P659" s="5" t="str">
        <f>_xlfn.XLOOKUP(A659,'[1]1° RAIZ'!$A:$A,'[1]1° RAIZ'!$AH:$AH)</f>
        <v>Santa Rosa</v>
      </c>
      <c r="Q659" s="5" t="str">
        <f>_xlfn.XLOOKUP(A659,'[1]1° RAIZ'!$A:$A,'[1]1° RAIZ'!$AE:$AE)</f>
        <v>Ijuí</v>
      </c>
      <c r="R659" s="2">
        <v>-4.816546262075061E-5</v>
      </c>
      <c r="S659" s="2">
        <v>1.3849375887788899E-3</v>
      </c>
      <c r="T659" s="2">
        <v>3</v>
      </c>
      <c r="U659" s="2">
        <v>0</v>
      </c>
      <c r="V659" s="2">
        <v>51691.718955854099</v>
      </c>
      <c r="W659" s="2">
        <v>3.7507513217609292</v>
      </c>
      <c r="X659" s="2">
        <v>-0.17946372298243049</v>
      </c>
      <c r="Y659" s="2">
        <v>-2.4331414634913319E-2</v>
      </c>
      <c r="Z659" s="2">
        <v>-0.17820548486837151</v>
      </c>
      <c r="AA659" s="2">
        <v>-0.1002767748127216</v>
      </c>
      <c r="AB659" s="1" t="str">
        <f t="shared" si="30"/>
        <v>Mercado insuficiente</v>
      </c>
      <c r="AC659" s="74" t="str">
        <f t="shared" si="32"/>
        <v>Validar</v>
      </c>
    </row>
    <row r="660" spans="1:29" x14ac:dyDescent="0.25">
      <c r="A660" s="1">
        <v>411910</v>
      </c>
      <c r="B660" s="1" t="s">
        <v>689</v>
      </c>
      <c r="C660" s="1" t="s">
        <v>31</v>
      </c>
      <c r="D660" s="1">
        <v>0</v>
      </c>
      <c r="E660" s="1">
        <f>COUNTIFS('Contratos assinados '!F:F,'Direcional Expansão'!B660,'Contratos assinados '!J:J, "Assinado por ambos")</f>
        <v>0</v>
      </c>
      <c r="F660" s="1">
        <f>COUNTIFS('Contratos assinados '!F:F,'Direcional Expansão'!B660,'Contratos assinados '!J:J,"Aquisição")</f>
        <v>0</v>
      </c>
      <c r="G660" s="1">
        <f>COUNTIFS('Contratos assinados '!F:F,'Direcional Expansão'!B660,'Contratos assinados '!J:J,"Ampliação")</f>
        <v>0</v>
      </c>
      <c r="H660" s="1">
        <f>COUNTIFS('Contratos assinados '!F:F,'Direcional Expansão'!B660,'Contratos assinados '!J:J,"Assinado por proprietário")</f>
        <v>0</v>
      </c>
      <c r="I660" s="1">
        <f t="shared" si="31"/>
        <v>0</v>
      </c>
      <c r="J660" s="3" t="str">
        <f>IF(D660=0, "-", COUNTIFS('Base Lojas'!B:B, A660, 'Base Lojas'!G:G, "&gt;500000")/D660)</f>
        <v>-</v>
      </c>
      <c r="K660" s="4" t="s">
        <v>35</v>
      </c>
      <c r="L660" s="2">
        <v>0</v>
      </c>
      <c r="M660" s="13">
        <v>1676324.0912000991</v>
      </c>
      <c r="N660" s="2">
        <v>13655</v>
      </c>
      <c r="O660" s="5" t="str">
        <f>_xlfn.XLOOKUP(A660,Cidades!A:A,Cidades!D:D)</f>
        <v>Entre 10k e 20k</v>
      </c>
      <c r="P660" s="5" t="str">
        <f>_xlfn.XLOOKUP(A660,'[1]1° RAIZ'!$A:$A,'[1]1° RAIZ'!$AH:$AH)</f>
        <v>Curitiba</v>
      </c>
      <c r="Q660" s="5" t="str">
        <f>_xlfn.XLOOKUP(A660,'[1]1° RAIZ'!$A:$A,'[1]1° RAIZ'!$AE:$AE)</f>
        <v>Curitiba</v>
      </c>
      <c r="R660" s="2">
        <v>1.526477735467968E-4</v>
      </c>
      <c r="S660" s="2">
        <v>1.9043095729349702E-2</v>
      </c>
      <c r="T660" s="2">
        <v>5</v>
      </c>
      <c r="U660" s="2">
        <v>0</v>
      </c>
      <c r="V660" s="2">
        <v>72146.839943801606</v>
      </c>
      <c r="W660" s="2">
        <v>2.8320706364918911</v>
      </c>
      <c r="X660" s="2">
        <v>-0.20784744708304531</v>
      </c>
      <c r="Y660" s="2">
        <v>0.1602089695515159</v>
      </c>
      <c r="Z660" s="2">
        <v>-0.31695027929658298</v>
      </c>
      <c r="AA660" s="2">
        <v>-0.1016418235524803</v>
      </c>
      <c r="AB660" s="1" t="str">
        <f t="shared" si="30"/>
        <v>Mercado insuficiente</v>
      </c>
      <c r="AC660" s="74" t="str">
        <f t="shared" si="32"/>
        <v>Validar</v>
      </c>
    </row>
    <row r="661" spans="1:29" x14ac:dyDescent="0.25">
      <c r="A661" s="1">
        <v>421270</v>
      </c>
      <c r="B661" s="1" t="s">
        <v>690</v>
      </c>
      <c r="C661" s="1" t="s">
        <v>33</v>
      </c>
      <c r="D661" s="1">
        <v>0</v>
      </c>
      <c r="E661" s="1">
        <f>COUNTIFS('Contratos assinados '!F:F,'Direcional Expansão'!B661,'Contratos assinados '!J:J, "Assinado por ambos")</f>
        <v>0</v>
      </c>
      <c r="F661" s="1">
        <f>COUNTIFS('Contratos assinados '!F:F,'Direcional Expansão'!B661,'Contratos assinados '!J:J,"Aquisição")</f>
        <v>0</v>
      </c>
      <c r="G661" s="1">
        <f>COUNTIFS('Contratos assinados '!F:F,'Direcional Expansão'!B661,'Contratos assinados '!J:J,"Ampliação")</f>
        <v>0</v>
      </c>
      <c r="H661" s="1">
        <f>COUNTIFS('Contratos assinados '!F:F,'Direcional Expansão'!B661,'Contratos assinados '!J:J,"Assinado por proprietário")</f>
        <v>0</v>
      </c>
      <c r="I661" s="1">
        <f t="shared" si="31"/>
        <v>0</v>
      </c>
      <c r="J661" s="3" t="str">
        <f>IF(D661=0, "-", COUNTIFS('Base Lojas'!B:B, A661, 'Base Lojas'!G:G, "&gt;500000")/D661)</f>
        <v>-</v>
      </c>
      <c r="K661" s="4" t="s">
        <v>35</v>
      </c>
      <c r="L661" s="2">
        <v>0</v>
      </c>
      <c r="M661" s="13">
        <v>1109253.6396481949</v>
      </c>
      <c r="N661" s="2">
        <v>6716</v>
      </c>
      <c r="O661" s="5" t="str">
        <f>_xlfn.XLOOKUP(A661,Cidades!A:A,Cidades!D:D)</f>
        <v>Menor que 10k</v>
      </c>
      <c r="P661" s="5" t="str">
        <f>_xlfn.XLOOKUP(A661,'[1]1° RAIZ'!$A:$A,'[1]1° RAIZ'!$AH:$AH)</f>
        <v>Ituporanga</v>
      </c>
      <c r="Q661" s="5" t="str">
        <f>_xlfn.XLOOKUP(A661,'[1]1° RAIZ'!$A:$A,'[1]1° RAIZ'!$AE:$AE)</f>
        <v>Blumenau</v>
      </c>
      <c r="R661" s="2">
        <v>7.0350048471847781E-5</v>
      </c>
      <c r="S661" s="2">
        <v>1.229695823552901E-2</v>
      </c>
      <c r="T661" s="2">
        <v>4</v>
      </c>
      <c r="U661" s="2">
        <v>0</v>
      </c>
      <c r="V661" s="2">
        <v>36006.575653554901</v>
      </c>
      <c r="W661" s="2">
        <v>3.9909979371766728</v>
      </c>
      <c r="X661" s="2">
        <v>-0.1220409091958056</v>
      </c>
      <c r="Y661" s="2">
        <v>0.21196348479086891</v>
      </c>
      <c r="Z661" s="2">
        <v>-0.70367738252871925</v>
      </c>
      <c r="AA661" s="2">
        <v>-0.10179916529090829</v>
      </c>
      <c r="AB661" s="1" t="str">
        <f t="shared" si="30"/>
        <v>Mercado insuficiente</v>
      </c>
      <c r="AC661" s="74" t="str">
        <f t="shared" si="32"/>
        <v>Validar</v>
      </c>
    </row>
    <row r="662" spans="1:29" x14ac:dyDescent="0.25">
      <c r="A662" s="1">
        <v>431164</v>
      </c>
      <c r="B662" s="1" t="s">
        <v>691</v>
      </c>
      <c r="C662" s="1" t="s">
        <v>57</v>
      </c>
      <c r="D662" s="1">
        <v>0</v>
      </c>
      <c r="E662" s="1">
        <f>COUNTIFS('Contratos assinados '!F:F,'Direcional Expansão'!B662,'Contratos assinados '!J:J, "Assinado por ambos")</f>
        <v>0</v>
      </c>
      <c r="F662" s="1">
        <f>COUNTIFS('Contratos assinados '!F:F,'Direcional Expansão'!B662,'Contratos assinados '!J:J,"Aquisição")</f>
        <v>0</v>
      </c>
      <c r="G662" s="1">
        <f>COUNTIFS('Contratos assinados '!F:F,'Direcional Expansão'!B662,'Contratos assinados '!J:J,"Ampliação")</f>
        <v>0</v>
      </c>
      <c r="H662" s="1">
        <f>COUNTIFS('Contratos assinados '!F:F,'Direcional Expansão'!B662,'Contratos assinados '!J:J,"Assinado por proprietário")</f>
        <v>0</v>
      </c>
      <c r="I662" s="1">
        <f t="shared" si="31"/>
        <v>0</v>
      </c>
      <c r="J662" s="3" t="str">
        <f>IF(D662=0, "-", COUNTIFS('Base Lojas'!B:B, A662, 'Base Lojas'!G:G, "&gt;500000")/D662)</f>
        <v>-</v>
      </c>
      <c r="K662" s="4" t="s">
        <v>35</v>
      </c>
      <c r="L662" s="2">
        <v>0</v>
      </c>
      <c r="M662" s="13">
        <v>285201.71910081123</v>
      </c>
      <c r="N662" s="2">
        <v>1683</v>
      </c>
      <c r="O662" s="5" t="str">
        <f>_xlfn.XLOOKUP(A662,Cidades!A:A,Cidades!D:D)</f>
        <v>Menor que 10k</v>
      </c>
      <c r="P662" s="5" t="str">
        <f>_xlfn.XLOOKUP(A662,'[1]1° RAIZ'!$A:$A,'[1]1° RAIZ'!$AH:$AH)</f>
        <v>Novo Hamburgo - São Leopoldo</v>
      </c>
      <c r="Q662" s="5" t="str">
        <f>_xlfn.XLOOKUP(A662,'[1]1° RAIZ'!$A:$A,'[1]1° RAIZ'!$AE:$AE)</f>
        <v>Porto Alegre</v>
      </c>
      <c r="R662" s="2">
        <v>2.7488229098648901E-5</v>
      </c>
      <c r="S662" s="2">
        <v>9.1286436068451771E-3</v>
      </c>
      <c r="T662" s="2">
        <v>1</v>
      </c>
      <c r="U662" s="2">
        <v>0</v>
      </c>
      <c r="V662" s="2">
        <v>42875.233014080899</v>
      </c>
      <c r="W662" s="2">
        <v>3.999312531949335</v>
      </c>
      <c r="X662" s="2">
        <v>-0.17717193017808319</v>
      </c>
      <c r="Y662" s="2">
        <v>0.20708943802889521</v>
      </c>
      <c r="Z662" s="2">
        <v>-0.50244559752720819</v>
      </c>
      <c r="AA662" s="2">
        <v>-0.1030065964740523</v>
      </c>
      <c r="AB662" s="1" t="str">
        <f t="shared" si="30"/>
        <v>Mercado insuficiente</v>
      </c>
      <c r="AC662" s="74" t="str">
        <f t="shared" si="32"/>
        <v>Validar</v>
      </c>
    </row>
    <row r="663" spans="1:29" x14ac:dyDescent="0.25">
      <c r="A663" s="1">
        <v>412000</v>
      </c>
      <c r="B663" s="1" t="s">
        <v>692</v>
      </c>
      <c r="C663" s="1" t="s">
        <v>31</v>
      </c>
      <c r="D663" s="1">
        <v>0</v>
      </c>
      <c r="E663" s="1">
        <f>COUNTIFS('Contratos assinados '!F:F,'Direcional Expansão'!B663,'Contratos assinados '!J:J, "Assinado por ambos")</f>
        <v>0</v>
      </c>
      <c r="F663" s="1">
        <f>COUNTIFS('Contratos assinados '!F:F,'Direcional Expansão'!B663,'Contratos assinados '!J:J,"Aquisição")</f>
        <v>0</v>
      </c>
      <c r="G663" s="1">
        <f>COUNTIFS('Contratos assinados '!F:F,'Direcional Expansão'!B663,'Contratos assinados '!J:J,"Ampliação")</f>
        <v>0</v>
      </c>
      <c r="H663" s="1">
        <f>COUNTIFS('Contratos assinados '!F:F,'Direcional Expansão'!B663,'Contratos assinados '!J:J,"Assinado por proprietário")</f>
        <v>0</v>
      </c>
      <c r="I663" s="1">
        <f t="shared" si="31"/>
        <v>0</v>
      </c>
      <c r="J663" s="3" t="str">
        <f>IF(D663=0, "-", COUNTIFS('Base Lojas'!B:B, A663, 'Base Lojas'!G:G, "&gt;500000")/D663)</f>
        <v>-</v>
      </c>
      <c r="K663" s="4" t="s">
        <v>35</v>
      </c>
      <c r="L663" s="2">
        <v>0</v>
      </c>
      <c r="M663" s="13">
        <v>1645077.31475108</v>
      </c>
      <c r="N663" s="2">
        <v>11624</v>
      </c>
      <c r="O663" s="5" t="str">
        <f>_xlfn.XLOOKUP(A663,Cidades!A:A,Cidades!D:D)</f>
        <v>Entre 10k e 20k</v>
      </c>
      <c r="P663" s="5" t="str">
        <f>_xlfn.XLOOKUP(A663,'[1]1° RAIZ'!$A:$A,'[1]1° RAIZ'!$AH:$AH)</f>
        <v>Londrina</v>
      </c>
      <c r="Q663" s="5" t="str">
        <f>_xlfn.XLOOKUP(A663,'[1]1° RAIZ'!$A:$A,'[1]1° RAIZ'!$AE:$AE)</f>
        <v>Londrina</v>
      </c>
      <c r="R663" s="2">
        <v>-1.5189014463659609E-4</v>
      </c>
      <c r="S663" s="2">
        <v>-3.4887147315728621E-3</v>
      </c>
      <c r="T663" s="2">
        <v>5</v>
      </c>
      <c r="U663" s="2">
        <v>0</v>
      </c>
      <c r="V663" s="2">
        <v>55530.3366730118</v>
      </c>
      <c r="W663" s="2">
        <v>3.5729044091957971</v>
      </c>
      <c r="X663" s="2">
        <v>-0.17029152448798801</v>
      </c>
      <c r="Y663" s="2">
        <v>-0.28546967983684401</v>
      </c>
      <c r="Z663" s="2">
        <v>9.1087199420518669E-2</v>
      </c>
      <c r="AA663" s="2">
        <v>-0.1032151616329577</v>
      </c>
      <c r="AB663" s="1" t="str">
        <f t="shared" si="30"/>
        <v>Mercado insuficiente</v>
      </c>
      <c r="AC663" s="74" t="str">
        <f t="shared" si="32"/>
        <v>Validar</v>
      </c>
    </row>
    <row r="664" spans="1:29" x14ac:dyDescent="0.25">
      <c r="A664" s="1">
        <v>431225</v>
      </c>
      <c r="B664" s="1" t="s">
        <v>693</v>
      </c>
      <c r="C664" s="1" t="s">
        <v>57</v>
      </c>
      <c r="D664" s="1">
        <v>0</v>
      </c>
      <c r="E664" s="1">
        <f>COUNTIFS('Contratos assinados '!F:F,'Direcional Expansão'!B664,'Contratos assinados '!J:J, "Assinado por ambos")</f>
        <v>0</v>
      </c>
      <c r="F664" s="1">
        <f>COUNTIFS('Contratos assinados '!F:F,'Direcional Expansão'!B664,'Contratos assinados '!J:J,"Aquisição")</f>
        <v>0</v>
      </c>
      <c r="G664" s="1">
        <f>COUNTIFS('Contratos assinados '!F:F,'Direcional Expansão'!B664,'Contratos assinados '!J:J,"Ampliação")</f>
        <v>0</v>
      </c>
      <c r="H664" s="1">
        <f>COUNTIFS('Contratos assinados '!F:F,'Direcional Expansão'!B664,'Contratos assinados '!J:J,"Assinado por proprietário")</f>
        <v>0</v>
      </c>
      <c r="I664" s="1">
        <f t="shared" si="31"/>
        <v>0</v>
      </c>
      <c r="J664" s="3" t="str">
        <f>IF(D664=0, "-", COUNTIFS('Base Lojas'!B:B, A664, 'Base Lojas'!G:G, "&gt;500000")/D664)</f>
        <v>-</v>
      </c>
      <c r="K664" s="4" t="s">
        <v>35</v>
      </c>
      <c r="L664" s="2">
        <v>0</v>
      </c>
      <c r="M664" s="13">
        <v>1234987.4573237039</v>
      </c>
      <c r="N664" s="2">
        <v>7505</v>
      </c>
      <c r="O664" s="5" t="str">
        <f>_xlfn.XLOOKUP(A664,Cidades!A:A,Cidades!D:D)</f>
        <v>Menor que 10k</v>
      </c>
      <c r="P664" s="5" t="str">
        <f>_xlfn.XLOOKUP(A664,'[1]1° RAIZ'!$A:$A,'[1]1° RAIZ'!$AH:$AH)</f>
        <v>Charqueadas - Triunfo - São Jerônimo</v>
      </c>
      <c r="Q664" s="5" t="str">
        <f>_xlfn.XLOOKUP(A664,'[1]1° RAIZ'!$A:$A,'[1]1° RAIZ'!$AE:$AE)</f>
        <v>Porto Alegre</v>
      </c>
      <c r="R664" s="2">
        <v>-1.279905853402208E-5</v>
      </c>
      <c r="S664" s="2">
        <v>4.0381485433720332E-3</v>
      </c>
      <c r="T664" s="2">
        <v>3</v>
      </c>
      <c r="U664" s="2">
        <v>0</v>
      </c>
      <c r="V664" s="2">
        <v>41003.181064584998</v>
      </c>
      <c r="W664" s="2">
        <v>3.9394372300315288</v>
      </c>
      <c r="X664" s="2">
        <v>-0.14378923099457541</v>
      </c>
      <c r="Y664" s="2">
        <v>3.8211018933769908E-2</v>
      </c>
      <c r="Z664" s="2">
        <v>-0.42487323889316359</v>
      </c>
      <c r="AA664" s="2">
        <v>-0.10424187320969409</v>
      </c>
      <c r="AB664" s="1" t="str">
        <f t="shared" si="30"/>
        <v>Mercado insuficiente</v>
      </c>
      <c r="AC664" s="74" t="str">
        <f t="shared" si="32"/>
        <v>Validar</v>
      </c>
    </row>
    <row r="665" spans="1:29" x14ac:dyDescent="0.25">
      <c r="A665" s="1">
        <v>421440</v>
      </c>
      <c r="B665" s="1" t="s">
        <v>694</v>
      </c>
      <c r="C665" s="1" t="s">
        <v>33</v>
      </c>
      <c r="D665" s="1">
        <v>0</v>
      </c>
      <c r="E665" s="1">
        <f>COUNTIFS('Contratos assinados '!F:F,'Direcional Expansão'!B665,'Contratos assinados '!J:J, "Assinado por ambos")</f>
        <v>0</v>
      </c>
      <c r="F665" s="1">
        <f>COUNTIFS('Contratos assinados '!F:F,'Direcional Expansão'!B665,'Contratos assinados '!J:J,"Aquisição")</f>
        <v>0</v>
      </c>
      <c r="G665" s="1">
        <f>COUNTIFS('Contratos assinados '!F:F,'Direcional Expansão'!B665,'Contratos assinados '!J:J,"Ampliação")</f>
        <v>0</v>
      </c>
      <c r="H665" s="1">
        <f>COUNTIFS('Contratos assinados '!F:F,'Direcional Expansão'!B665,'Contratos assinados '!J:J,"Assinado por proprietário")</f>
        <v>0</v>
      </c>
      <c r="I665" s="1">
        <f t="shared" si="31"/>
        <v>0</v>
      </c>
      <c r="J665" s="3" t="str">
        <f>IF(D665=0, "-", COUNTIFS('Base Lojas'!B:B, A665, 'Base Lojas'!G:G, "&gt;500000")/D665)</f>
        <v>-</v>
      </c>
      <c r="K665" s="4" t="s">
        <v>35</v>
      </c>
      <c r="L665" s="2">
        <v>0</v>
      </c>
      <c r="M665" s="13">
        <v>799468.41434114869</v>
      </c>
      <c r="N665" s="2">
        <v>6253</v>
      </c>
      <c r="O665" s="5" t="str">
        <f>_xlfn.XLOOKUP(A665,Cidades!A:A,Cidades!D:D)</f>
        <v>Menor que 10k</v>
      </c>
      <c r="P665" s="5" t="str">
        <f>_xlfn.XLOOKUP(A665,'[1]1° RAIZ'!$A:$A,'[1]1° RAIZ'!$AH:$AH)</f>
        <v>Videira</v>
      </c>
      <c r="Q665" s="5" t="str">
        <f>_xlfn.XLOOKUP(A665,'[1]1° RAIZ'!$A:$A,'[1]1° RAIZ'!$AE:$AE)</f>
        <v>Caçador</v>
      </c>
      <c r="R665" s="2">
        <v>1.3160337256967749E-5</v>
      </c>
      <c r="S665" s="2">
        <v>6.6909522237916796E-3</v>
      </c>
      <c r="T665" s="2">
        <v>2</v>
      </c>
      <c r="U665" s="2">
        <v>0</v>
      </c>
      <c r="V665" s="2">
        <v>50743.877896091297</v>
      </c>
      <c r="W665" s="2">
        <v>3.7054707743205531</v>
      </c>
      <c r="X665" s="2">
        <v>-0.1848572023451226</v>
      </c>
      <c r="Y665" s="2">
        <v>8.5213573462294981E-2</v>
      </c>
      <c r="Z665" s="2">
        <v>-0.33454889118720582</v>
      </c>
      <c r="AA665" s="2">
        <v>-0.10465463928604769</v>
      </c>
      <c r="AB665" s="1" t="str">
        <f t="shared" si="30"/>
        <v>Mercado insuficiente</v>
      </c>
      <c r="AC665" s="74" t="str">
        <f t="shared" si="32"/>
        <v>Validar</v>
      </c>
    </row>
    <row r="666" spans="1:29" x14ac:dyDescent="0.25">
      <c r="A666" s="1">
        <v>430200</v>
      </c>
      <c r="B666" s="1" t="s">
        <v>695</v>
      </c>
      <c r="C666" s="1" t="s">
        <v>57</v>
      </c>
      <c r="D666" s="1">
        <v>1</v>
      </c>
      <c r="E666" s="1">
        <f>COUNTIFS('Contratos assinados '!F:F,'Direcional Expansão'!B666,'Contratos assinados '!J:J, "Assinado por ambos")</f>
        <v>0</v>
      </c>
      <c r="F666" s="1">
        <f>COUNTIFS('Contratos assinados '!F:F,'Direcional Expansão'!B666,'Contratos assinados '!J:J,"Aquisição")</f>
        <v>0</v>
      </c>
      <c r="G666" s="1">
        <f>COUNTIFS('Contratos assinados '!F:F,'Direcional Expansão'!B666,'Contratos assinados '!J:J,"Ampliação")</f>
        <v>0</v>
      </c>
      <c r="H666" s="1">
        <f>COUNTIFS('Contratos assinados '!F:F,'Direcional Expansão'!B666,'Contratos assinados '!J:J,"Assinado por proprietário")</f>
        <v>0</v>
      </c>
      <c r="I666" s="1">
        <f t="shared" si="31"/>
        <v>0</v>
      </c>
      <c r="J666" s="3">
        <f>IF(D666=0, "-", COUNTIFS('Base Lojas'!B:B, A666, 'Base Lojas'!G:G, "&gt;500000")/D666)</f>
        <v>0</v>
      </c>
      <c r="K666" s="4">
        <v>410843.52</v>
      </c>
      <c r="L666" s="2">
        <v>0.28463508566373003</v>
      </c>
      <c r="M666" s="13">
        <v>1443404.347155479</v>
      </c>
      <c r="N666" s="2">
        <v>9296</v>
      </c>
      <c r="O666" s="5" t="str">
        <f>_xlfn.XLOOKUP(A666,Cidades!A:A,Cidades!D:D)</f>
        <v>Menor que 10k</v>
      </c>
      <c r="P666" s="5" t="str">
        <f>_xlfn.XLOOKUP(A666,'[1]1° RAIZ'!$A:$A,'[1]1° RAIZ'!$AH:$AH)</f>
        <v>Soledade</v>
      </c>
      <c r="Q666" s="5" t="str">
        <f>_xlfn.XLOOKUP(A666,'[1]1° RAIZ'!$A:$A,'[1]1° RAIZ'!$AE:$AE)</f>
        <v>Passo Fundo</v>
      </c>
      <c r="R666" s="2">
        <v>-1.377573183343095E-4</v>
      </c>
      <c r="S666" s="2">
        <v>-5.0984065241564958E-3</v>
      </c>
      <c r="T666" s="2">
        <v>4</v>
      </c>
      <c r="U666" s="2">
        <v>0</v>
      </c>
      <c r="V666" s="2">
        <v>29210.874385842701</v>
      </c>
      <c r="W666" s="2">
        <v>2.8839855032351842</v>
      </c>
      <c r="X666" s="2">
        <v>-0.23364636044008261</v>
      </c>
      <c r="Y666" s="2">
        <v>-0.52074429099213448</v>
      </c>
      <c r="Z666" s="2">
        <v>0.60672234030722183</v>
      </c>
      <c r="AA666" s="2">
        <v>-0.10519523843072021</v>
      </c>
      <c r="AB666" s="1" t="str">
        <f t="shared" si="30"/>
        <v>Mercado insuficiente</v>
      </c>
      <c r="AC666" s="74" t="str">
        <f t="shared" si="32"/>
        <v>Validar</v>
      </c>
    </row>
    <row r="667" spans="1:29" x14ac:dyDescent="0.25">
      <c r="A667" s="1">
        <v>421910</v>
      </c>
      <c r="B667" s="1" t="s">
        <v>696</v>
      </c>
      <c r="C667" s="1" t="s">
        <v>33</v>
      </c>
      <c r="D667" s="1">
        <v>0</v>
      </c>
      <c r="E667" s="1">
        <f>COUNTIFS('Contratos assinados '!F:F,'Direcional Expansão'!B667,'Contratos assinados '!J:J, "Assinado por ambos")</f>
        <v>0</v>
      </c>
      <c r="F667" s="1">
        <f>COUNTIFS('Contratos assinados '!F:F,'Direcional Expansão'!B667,'Contratos assinados '!J:J,"Aquisição")</f>
        <v>0</v>
      </c>
      <c r="G667" s="1">
        <f>COUNTIFS('Contratos assinados '!F:F,'Direcional Expansão'!B667,'Contratos assinados '!J:J,"Ampliação")</f>
        <v>0</v>
      </c>
      <c r="H667" s="1">
        <f>COUNTIFS('Contratos assinados '!F:F,'Direcional Expansão'!B667,'Contratos assinados '!J:J,"Assinado por proprietário")</f>
        <v>0</v>
      </c>
      <c r="I667" s="1">
        <f t="shared" si="31"/>
        <v>0</v>
      </c>
      <c r="J667" s="3" t="str">
        <f>IF(D667=0, "-", COUNTIFS('Base Lojas'!B:B, A667, 'Base Lojas'!G:G, "&gt;500000")/D667)</f>
        <v>-</v>
      </c>
      <c r="K667" s="4" t="s">
        <v>35</v>
      </c>
      <c r="L667" s="2">
        <v>0</v>
      </c>
      <c r="M667" s="13">
        <v>479047.58077741589</v>
      </c>
      <c r="N667" s="2">
        <v>3634</v>
      </c>
      <c r="O667" s="5" t="str">
        <f>_xlfn.XLOOKUP(A667,Cidades!A:A,Cidades!D:D)</f>
        <v>Menor que 10k</v>
      </c>
      <c r="P667" s="5" t="str">
        <f>_xlfn.XLOOKUP(A667,'[1]1° RAIZ'!$A:$A,'[1]1° RAIZ'!$AH:$AH)</f>
        <v>Xanxerê</v>
      </c>
      <c r="Q667" s="5" t="str">
        <f>_xlfn.XLOOKUP(A667,'[1]1° RAIZ'!$A:$A,'[1]1° RAIZ'!$AE:$AE)</f>
        <v>Chapecó</v>
      </c>
      <c r="R667" s="2">
        <v>2.126925675438596E-5</v>
      </c>
      <c r="S667" s="2">
        <v>9.0348516259393108E-3</v>
      </c>
      <c r="T667" s="2">
        <v>3</v>
      </c>
      <c r="U667" s="2">
        <v>0</v>
      </c>
      <c r="V667" s="2">
        <v>60806.195325606597</v>
      </c>
      <c r="W667" s="2">
        <v>3.427847087913702</v>
      </c>
      <c r="X667" s="2">
        <v>-0.2201351478659245</v>
      </c>
      <c r="Y667" s="2">
        <v>8.0636146363716701E-2</v>
      </c>
      <c r="Z667" s="2">
        <v>-0.20811565233429069</v>
      </c>
      <c r="AA667" s="2">
        <v>-0.1059036147202595</v>
      </c>
      <c r="AB667" s="1" t="str">
        <f t="shared" si="30"/>
        <v>Mercado insuficiente</v>
      </c>
      <c r="AC667" s="74" t="str">
        <f t="shared" si="32"/>
        <v>Validar</v>
      </c>
    </row>
    <row r="668" spans="1:29" x14ac:dyDescent="0.25">
      <c r="A668" s="1">
        <v>411240</v>
      </c>
      <c r="B668" s="1" t="s">
        <v>697</v>
      </c>
      <c r="C668" s="1" t="s">
        <v>31</v>
      </c>
      <c r="D668" s="1">
        <v>1</v>
      </c>
      <c r="E668" s="1">
        <f>COUNTIFS('Contratos assinados '!F:F,'Direcional Expansão'!B668,'Contratos assinados '!J:J, "Assinado por ambos")</f>
        <v>0</v>
      </c>
      <c r="F668" s="1">
        <f>COUNTIFS('Contratos assinados '!F:F,'Direcional Expansão'!B668,'Contratos assinados '!J:J,"Aquisição")</f>
        <v>0</v>
      </c>
      <c r="G668" s="1">
        <f>COUNTIFS('Contratos assinados '!F:F,'Direcional Expansão'!B668,'Contratos assinados '!J:J,"Ampliação")</f>
        <v>0</v>
      </c>
      <c r="H668" s="1">
        <f>COUNTIFS('Contratos assinados '!F:F,'Direcional Expansão'!B668,'Contratos assinados '!J:J,"Assinado por proprietário")</f>
        <v>0</v>
      </c>
      <c r="I668" s="1">
        <f t="shared" si="31"/>
        <v>0</v>
      </c>
      <c r="J668" s="3">
        <f>IF(D668=0, "-", COUNTIFS('Base Lojas'!B:B, A668, 'Base Lojas'!G:G, "&gt;500000")/D668)</f>
        <v>0</v>
      </c>
      <c r="K668" s="4">
        <v>205893.68</v>
      </c>
      <c r="L668" s="2">
        <v>0.16899543270626269</v>
      </c>
      <c r="M668" s="13">
        <v>1218338.7249161431</v>
      </c>
      <c r="N668" s="2">
        <v>9144</v>
      </c>
      <c r="O668" s="5" t="str">
        <f>_xlfn.XLOOKUP(A668,Cidades!A:A,Cidades!D:D)</f>
        <v>Menor que 10k</v>
      </c>
      <c r="P668" s="5" t="str">
        <f>_xlfn.XLOOKUP(A668,'[1]1° RAIZ'!$A:$A,'[1]1° RAIZ'!$AH:$AH)</f>
        <v>Cianorte</v>
      </c>
      <c r="Q668" s="5" t="str">
        <f>_xlfn.XLOOKUP(A668,'[1]1° RAIZ'!$A:$A,'[1]1° RAIZ'!$AE:$AE)</f>
        <v>Maringá</v>
      </c>
      <c r="R668" s="2">
        <v>5.2071706100118577E-5</v>
      </c>
      <c r="S668" s="2">
        <v>1.2264036670808441E-2</v>
      </c>
      <c r="T668" s="2">
        <v>4</v>
      </c>
      <c r="U668" s="2">
        <v>0</v>
      </c>
      <c r="V668" s="2">
        <v>38595.307397692799</v>
      </c>
      <c r="W668" s="2">
        <v>3.023104752637253</v>
      </c>
      <c r="X668" s="2">
        <v>-0.2077968852961094</v>
      </c>
      <c r="Y668" s="2">
        <v>-6.3987528862294127E-2</v>
      </c>
      <c r="Z668" s="2">
        <v>-7.2425463263901951E-2</v>
      </c>
      <c r="AA668" s="2">
        <v>-0.10597514891435909</v>
      </c>
      <c r="AB668" s="1" t="str">
        <f t="shared" si="30"/>
        <v>Mercado insuficiente</v>
      </c>
      <c r="AC668" s="74" t="str">
        <f t="shared" si="32"/>
        <v>Validar</v>
      </c>
    </row>
    <row r="669" spans="1:29" x14ac:dyDescent="0.25">
      <c r="A669" s="1">
        <v>431230</v>
      </c>
      <c r="B669" s="1" t="s">
        <v>698</v>
      </c>
      <c r="C669" s="1" t="s">
        <v>57</v>
      </c>
      <c r="D669" s="1">
        <v>0</v>
      </c>
      <c r="E669" s="1">
        <f>COUNTIFS('Contratos assinados '!F:F,'Direcional Expansão'!B669,'Contratos assinados '!J:J, "Assinado por ambos")</f>
        <v>0</v>
      </c>
      <c r="F669" s="1">
        <f>COUNTIFS('Contratos assinados '!F:F,'Direcional Expansão'!B669,'Contratos assinados '!J:J,"Aquisição")</f>
        <v>0</v>
      </c>
      <c r="G669" s="1">
        <f>COUNTIFS('Contratos assinados '!F:F,'Direcional Expansão'!B669,'Contratos assinados '!J:J,"Ampliação")</f>
        <v>0</v>
      </c>
      <c r="H669" s="1">
        <f>COUNTIFS('Contratos assinados '!F:F,'Direcional Expansão'!B669,'Contratos assinados '!J:J,"Assinado por proprietário")</f>
        <v>0</v>
      </c>
      <c r="I669" s="1">
        <f t="shared" si="31"/>
        <v>0</v>
      </c>
      <c r="J669" s="3" t="str">
        <f>IF(D669=0, "-", COUNTIFS('Base Lojas'!B:B, A669, 'Base Lojas'!G:G, "&gt;500000")/D669)</f>
        <v>-</v>
      </c>
      <c r="K669" s="4" t="s">
        <v>35</v>
      </c>
      <c r="L669" s="2">
        <v>0</v>
      </c>
      <c r="M669" s="13">
        <v>666493.5155932093</v>
      </c>
      <c r="N669" s="2">
        <v>4427</v>
      </c>
      <c r="O669" s="5" t="str">
        <f>_xlfn.XLOOKUP(A669,Cidades!A:A,Cidades!D:D)</f>
        <v>Menor que 10k</v>
      </c>
      <c r="P669" s="5" t="str">
        <f>_xlfn.XLOOKUP(A669,'[1]1° RAIZ'!$A:$A,'[1]1° RAIZ'!$AH:$AH)</f>
        <v>Três Passos</v>
      </c>
      <c r="Q669" s="5" t="str">
        <f>_xlfn.XLOOKUP(A669,'[1]1° RAIZ'!$A:$A,'[1]1° RAIZ'!$AE:$AE)</f>
        <v>Ijuí</v>
      </c>
      <c r="R669" s="2">
        <v>-7.0738576482420881E-5</v>
      </c>
      <c r="S669" s="2">
        <v>-3.736330196598248E-3</v>
      </c>
      <c r="T669" s="2">
        <v>2</v>
      </c>
      <c r="U669" s="2">
        <v>0</v>
      </c>
      <c r="V669" s="2">
        <v>47609.434609929398</v>
      </c>
      <c r="W669" s="2">
        <v>3.902414406141133</v>
      </c>
      <c r="X669" s="2">
        <v>-0.18254013213351261</v>
      </c>
      <c r="Y669" s="2">
        <v>-6.4520813609972222E-2</v>
      </c>
      <c r="Z669" s="2">
        <v>-0.16736612038273219</v>
      </c>
      <c r="AA669" s="2">
        <v>-0.106134325496376</v>
      </c>
      <c r="AB669" s="1" t="str">
        <f t="shared" si="30"/>
        <v>Mercado insuficiente</v>
      </c>
      <c r="AC669" s="74" t="str">
        <f t="shared" si="32"/>
        <v>Validar</v>
      </c>
    </row>
    <row r="670" spans="1:29" x14ac:dyDescent="0.25">
      <c r="A670" s="1">
        <v>431510</v>
      </c>
      <c r="B670" s="1" t="s">
        <v>699</v>
      </c>
      <c r="C670" s="1" t="s">
        <v>57</v>
      </c>
      <c r="D670" s="1">
        <v>1</v>
      </c>
      <c r="E670" s="1">
        <f>COUNTIFS('Contratos assinados '!F:F,'Direcional Expansão'!B670,'Contratos assinados '!J:J, "Assinado por ambos")</f>
        <v>0</v>
      </c>
      <c r="F670" s="1">
        <f>COUNTIFS('Contratos assinados '!F:F,'Direcional Expansão'!B670,'Contratos assinados '!J:J,"Aquisição")</f>
        <v>0</v>
      </c>
      <c r="G670" s="1">
        <f>COUNTIFS('Contratos assinados '!F:F,'Direcional Expansão'!B670,'Contratos assinados '!J:J,"Ampliação")</f>
        <v>0</v>
      </c>
      <c r="H670" s="1">
        <f>COUNTIFS('Contratos assinados '!F:F,'Direcional Expansão'!B670,'Contratos assinados '!J:J,"Assinado por proprietário")</f>
        <v>0</v>
      </c>
      <c r="I670" s="1">
        <f t="shared" si="31"/>
        <v>0</v>
      </c>
      <c r="J670" s="3">
        <f>IF(D670=0, "-", COUNTIFS('Base Lojas'!B:B, A670, 'Base Lojas'!G:G, "&gt;500000")/D670)</f>
        <v>0</v>
      </c>
      <c r="K670" s="4">
        <v>447382.15</v>
      </c>
      <c r="L670" s="2">
        <v>0.29117994658749108</v>
      </c>
      <c r="M670" s="13">
        <v>1536445.6077526431</v>
      </c>
      <c r="N670" s="2">
        <v>9938</v>
      </c>
      <c r="O670" s="5" t="str">
        <f>_xlfn.XLOOKUP(A670,Cidades!A:A,Cidades!D:D)</f>
        <v>Menor que 10k</v>
      </c>
      <c r="P670" s="5" t="str">
        <f>_xlfn.XLOOKUP(A670,'[1]1° RAIZ'!$A:$A,'[1]1° RAIZ'!$AH:$AH)</f>
        <v>Cerro Largo</v>
      </c>
      <c r="Q670" s="5" t="str">
        <f>_xlfn.XLOOKUP(A670,'[1]1° RAIZ'!$A:$A,'[1]1° RAIZ'!$AE:$AE)</f>
        <v>Ijuí</v>
      </c>
      <c r="R670" s="2">
        <v>-4.6589199520987721E-5</v>
      </c>
      <c r="S670" s="2">
        <v>6.4450335623078558E-4</v>
      </c>
      <c r="T670" s="2">
        <v>14</v>
      </c>
      <c r="U670" s="2">
        <v>0</v>
      </c>
      <c r="V670" s="2">
        <v>23438.353393401601</v>
      </c>
      <c r="W670" s="2">
        <v>2.6491598686513829</v>
      </c>
      <c r="X670" s="2">
        <v>-0.16791860592433691</v>
      </c>
      <c r="Y670" s="2">
        <v>-0.52505028147466926</v>
      </c>
      <c r="Z670" s="2">
        <v>0.34204813608717333</v>
      </c>
      <c r="AA670" s="2">
        <v>-0.108039047714228</v>
      </c>
      <c r="AB670" s="1" t="str">
        <f t="shared" si="30"/>
        <v>Mercado insuficiente</v>
      </c>
      <c r="AC670" s="74" t="str">
        <f t="shared" si="32"/>
        <v>Validar</v>
      </c>
    </row>
    <row r="671" spans="1:29" x14ac:dyDescent="0.25">
      <c r="A671" s="1">
        <v>410780</v>
      </c>
      <c r="B671" s="1" t="s">
        <v>700</v>
      </c>
      <c r="C671" s="1" t="s">
        <v>31</v>
      </c>
      <c r="D671" s="1">
        <v>0</v>
      </c>
      <c r="E671" s="1">
        <f>COUNTIFS('Contratos assinados '!F:F,'Direcional Expansão'!B671,'Contratos assinados '!J:J, "Assinado por ambos")</f>
        <v>0</v>
      </c>
      <c r="F671" s="1">
        <f>COUNTIFS('Contratos assinados '!F:F,'Direcional Expansão'!B671,'Contratos assinados '!J:J,"Aquisição")</f>
        <v>0</v>
      </c>
      <c r="G671" s="1">
        <f>COUNTIFS('Contratos assinados '!F:F,'Direcional Expansão'!B671,'Contratos assinados '!J:J,"Ampliação")</f>
        <v>0</v>
      </c>
      <c r="H671" s="1">
        <f>COUNTIFS('Contratos assinados '!F:F,'Direcional Expansão'!B671,'Contratos assinados '!J:J,"Assinado por proprietário")</f>
        <v>0</v>
      </c>
      <c r="I671" s="1">
        <f t="shared" si="31"/>
        <v>0</v>
      </c>
      <c r="J671" s="3" t="str">
        <f>IF(D671=0, "-", COUNTIFS('Base Lojas'!B:B, A671, 'Base Lojas'!G:G, "&gt;500000")/D671)</f>
        <v>-</v>
      </c>
      <c r="K671" s="4" t="s">
        <v>35</v>
      </c>
      <c r="L671" s="2">
        <v>0</v>
      </c>
      <c r="M671" s="13">
        <v>700700.35570410243</v>
      </c>
      <c r="N671" s="2">
        <v>4792</v>
      </c>
      <c r="O671" s="5" t="str">
        <f>_xlfn.XLOOKUP(A671,Cidades!A:A,Cidades!D:D)</f>
        <v>Menor que 10k</v>
      </c>
      <c r="P671" s="5" t="str">
        <f>_xlfn.XLOOKUP(A671,'[1]1° RAIZ'!$A:$A,'[1]1° RAIZ'!$AH:$AH)</f>
        <v>Maringá</v>
      </c>
      <c r="Q671" s="5" t="str">
        <f>_xlfn.XLOOKUP(A671,'[1]1° RAIZ'!$A:$A,'[1]1° RAIZ'!$AE:$AE)</f>
        <v>Maringá</v>
      </c>
      <c r="R671" s="2">
        <v>-4.0257504278043982E-5</v>
      </c>
      <c r="S671" s="2">
        <v>3.7972302016222592E-3</v>
      </c>
      <c r="T671" s="2">
        <v>1</v>
      </c>
      <c r="U671" s="2">
        <v>0</v>
      </c>
      <c r="V671" s="2">
        <v>56181.691234849299</v>
      </c>
      <c r="W671" s="2">
        <v>3.6192437894751048</v>
      </c>
      <c r="X671" s="2">
        <v>-0.21556205381062199</v>
      </c>
      <c r="Y671" s="2">
        <v>-5.0801790128231538E-3</v>
      </c>
      <c r="Z671" s="2">
        <v>-0.1395356133569077</v>
      </c>
      <c r="AA671" s="2">
        <v>-0.1084646292071979</v>
      </c>
      <c r="AB671" s="1" t="str">
        <f t="shared" si="30"/>
        <v>Mercado insuficiente</v>
      </c>
      <c r="AC671" s="74" t="str">
        <f t="shared" si="32"/>
        <v>Validar</v>
      </c>
    </row>
    <row r="672" spans="1:29" x14ac:dyDescent="0.25">
      <c r="A672" s="1">
        <v>430430</v>
      </c>
      <c r="B672" s="1" t="s">
        <v>701</v>
      </c>
      <c r="C672" s="1" t="s">
        <v>57</v>
      </c>
      <c r="D672" s="1">
        <v>0</v>
      </c>
      <c r="E672" s="1">
        <f>COUNTIFS('Contratos assinados '!F:F,'Direcional Expansão'!B672,'Contratos assinados '!J:J, "Assinado por ambos")</f>
        <v>0</v>
      </c>
      <c r="F672" s="1">
        <f>COUNTIFS('Contratos assinados '!F:F,'Direcional Expansão'!B672,'Contratos assinados '!J:J,"Aquisição")</f>
        <v>0</v>
      </c>
      <c r="G672" s="1">
        <f>COUNTIFS('Contratos assinados '!F:F,'Direcional Expansão'!B672,'Contratos assinados '!J:J,"Ampliação")</f>
        <v>0</v>
      </c>
      <c r="H672" s="1">
        <f>COUNTIFS('Contratos assinados '!F:F,'Direcional Expansão'!B672,'Contratos assinados '!J:J,"Assinado por proprietário")</f>
        <v>0</v>
      </c>
      <c r="I672" s="1">
        <f t="shared" si="31"/>
        <v>0</v>
      </c>
      <c r="J672" s="3" t="str">
        <f>IF(D672=0, "-", COUNTIFS('Base Lojas'!B:B, A672, 'Base Lojas'!G:G, "&gt;500000")/D672)</f>
        <v>-</v>
      </c>
      <c r="K672" s="4" t="s">
        <v>35</v>
      </c>
      <c r="L672" s="2">
        <v>0</v>
      </c>
      <c r="M672" s="13">
        <v>1119808.504549993</v>
      </c>
      <c r="N672" s="2">
        <v>6294</v>
      </c>
      <c r="O672" s="5" t="str">
        <f>_xlfn.XLOOKUP(A672,Cidades!A:A,Cidades!D:D)</f>
        <v>Menor que 10k</v>
      </c>
      <c r="P672" s="5" t="str">
        <f>_xlfn.XLOOKUP(A672,'[1]1° RAIZ'!$A:$A,'[1]1° RAIZ'!$AH:$AH)</f>
        <v>Santa Rosa</v>
      </c>
      <c r="Q672" s="5" t="str">
        <f>_xlfn.XLOOKUP(A672,'[1]1° RAIZ'!$A:$A,'[1]1° RAIZ'!$AE:$AE)</f>
        <v>Ijuí</v>
      </c>
      <c r="R672" s="2">
        <v>-2.886253540866579E-5</v>
      </c>
      <c r="S672" s="2">
        <v>3.3647720226595008E-3</v>
      </c>
      <c r="T672" s="2">
        <v>3</v>
      </c>
      <c r="U672" s="2">
        <v>0</v>
      </c>
      <c r="V672" s="2">
        <v>62829.456413544103</v>
      </c>
      <c r="W672" s="2">
        <v>3.3434207736786692</v>
      </c>
      <c r="X672" s="2">
        <v>-0.2205029593310808</v>
      </c>
      <c r="Y672" s="2">
        <v>-7.2862320697297422E-2</v>
      </c>
      <c r="Z672" s="2">
        <v>-4.9330960040004618E-2</v>
      </c>
      <c r="AA672" s="2">
        <v>-0.1100272903340994</v>
      </c>
      <c r="AB672" s="1" t="str">
        <f t="shared" si="30"/>
        <v>Mercado insuficiente</v>
      </c>
      <c r="AC672" s="74" t="str">
        <f t="shared" si="32"/>
        <v>Validar</v>
      </c>
    </row>
    <row r="673" spans="1:29" x14ac:dyDescent="0.25">
      <c r="A673" s="1">
        <v>431162</v>
      </c>
      <c r="B673" s="1" t="s">
        <v>702</v>
      </c>
      <c r="C673" s="1" t="s">
        <v>57</v>
      </c>
      <c r="D673" s="1">
        <v>0</v>
      </c>
      <c r="E673" s="1">
        <f>COUNTIFS('Contratos assinados '!F:F,'Direcional Expansão'!B673,'Contratos assinados '!J:J, "Assinado por ambos")</f>
        <v>0</v>
      </c>
      <c r="F673" s="1">
        <f>COUNTIFS('Contratos assinados '!F:F,'Direcional Expansão'!B673,'Contratos assinados '!J:J,"Aquisição")</f>
        <v>0</v>
      </c>
      <c r="G673" s="1">
        <f>COUNTIFS('Contratos assinados '!F:F,'Direcional Expansão'!B673,'Contratos assinados '!J:J,"Ampliação")</f>
        <v>0</v>
      </c>
      <c r="H673" s="1">
        <f>COUNTIFS('Contratos assinados '!F:F,'Direcional Expansão'!B673,'Contratos assinados '!J:J,"Assinado por proprietário")</f>
        <v>0</v>
      </c>
      <c r="I673" s="1">
        <f t="shared" si="31"/>
        <v>0</v>
      </c>
      <c r="J673" s="3" t="str">
        <f>IF(D673=0, "-", COUNTIFS('Base Lojas'!B:B, A673, 'Base Lojas'!G:G, "&gt;500000")/D673)</f>
        <v>-</v>
      </c>
      <c r="K673" s="4" t="s">
        <v>35</v>
      </c>
      <c r="L673" s="2">
        <v>0</v>
      </c>
      <c r="M673" s="13">
        <v>1030272.119216488</v>
      </c>
      <c r="N673" s="2">
        <v>6244</v>
      </c>
      <c r="O673" s="5" t="str">
        <f>_xlfn.XLOOKUP(A673,Cidades!A:A,Cidades!D:D)</f>
        <v>Menor que 10k</v>
      </c>
      <c r="P673" s="5" t="str">
        <f>_xlfn.XLOOKUP(A673,'[1]1° RAIZ'!$A:$A,'[1]1° RAIZ'!$AH:$AH)</f>
        <v>Novo Hamburgo - São Leopoldo</v>
      </c>
      <c r="Q673" s="5" t="str">
        <f>_xlfn.XLOOKUP(A673,'[1]1° RAIZ'!$A:$A,'[1]1° RAIZ'!$AE:$AE)</f>
        <v>Porto Alegre</v>
      </c>
      <c r="R673" s="2">
        <v>1.3739761459764081E-4</v>
      </c>
      <c r="S673" s="2">
        <v>1.6740326702865179E-2</v>
      </c>
      <c r="T673" s="2">
        <v>3</v>
      </c>
      <c r="U673" s="2">
        <v>0</v>
      </c>
      <c r="V673" s="2">
        <v>64052.935919541</v>
      </c>
      <c r="W673" s="2">
        <v>3.149203122188406</v>
      </c>
      <c r="X673" s="2">
        <v>-0.22143748115661141</v>
      </c>
      <c r="Y673" s="2">
        <v>0.20980918291912221</v>
      </c>
      <c r="Z673" s="2">
        <v>-0.40486251794879419</v>
      </c>
      <c r="AA673" s="2">
        <v>-0.1103264970456866</v>
      </c>
      <c r="AB673" s="1" t="str">
        <f t="shared" si="30"/>
        <v>Mercado insuficiente</v>
      </c>
      <c r="AC673" s="74" t="str">
        <f t="shared" si="32"/>
        <v>Validar</v>
      </c>
    </row>
    <row r="674" spans="1:29" x14ac:dyDescent="0.25">
      <c r="A674" s="1">
        <v>420535</v>
      </c>
      <c r="B674" s="1" t="s">
        <v>703</v>
      </c>
      <c r="C674" s="1" t="s">
        <v>33</v>
      </c>
      <c r="D674" s="1">
        <v>0</v>
      </c>
      <c r="E674" s="1">
        <f>COUNTIFS('Contratos assinados '!F:F,'Direcional Expansão'!B674,'Contratos assinados '!J:J, "Assinado por ambos")</f>
        <v>0</v>
      </c>
      <c r="F674" s="1">
        <f>COUNTIFS('Contratos assinados '!F:F,'Direcional Expansão'!B674,'Contratos assinados '!J:J,"Aquisição")</f>
        <v>0</v>
      </c>
      <c r="G674" s="1">
        <f>COUNTIFS('Contratos assinados '!F:F,'Direcional Expansão'!B674,'Contratos assinados '!J:J,"Ampliação")</f>
        <v>0</v>
      </c>
      <c r="H674" s="1">
        <f>COUNTIFS('Contratos assinados '!F:F,'Direcional Expansão'!B674,'Contratos assinados '!J:J,"Assinado por proprietário")</f>
        <v>0</v>
      </c>
      <c r="I674" s="1">
        <f t="shared" si="31"/>
        <v>0</v>
      </c>
      <c r="J674" s="3" t="str">
        <f>IF(D674=0, "-", COUNTIFS('Base Lojas'!B:B, A674, 'Base Lojas'!G:G, "&gt;500000")/D674)</f>
        <v>-</v>
      </c>
      <c r="K674" s="4" t="s">
        <v>35</v>
      </c>
      <c r="L674" s="2">
        <v>0</v>
      </c>
      <c r="M674" s="13">
        <v>271783.98043671629</v>
      </c>
      <c r="N674" s="2">
        <v>1783</v>
      </c>
      <c r="O674" s="5" t="str">
        <f>_xlfn.XLOOKUP(A674,Cidades!A:A,Cidades!D:D)</f>
        <v>Menor que 10k</v>
      </c>
      <c r="P674" s="5" t="str">
        <f>_xlfn.XLOOKUP(A674,'[1]1° RAIZ'!$A:$A,'[1]1° RAIZ'!$AH:$AH)</f>
        <v>São Miguel do Oeste</v>
      </c>
      <c r="Q674" s="5" t="str">
        <f>_xlfn.XLOOKUP(A674,'[1]1° RAIZ'!$A:$A,'[1]1° RAIZ'!$AE:$AE)</f>
        <v>Chapecó</v>
      </c>
      <c r="R674" s="2">
        <v>8.9491894540745244E-5</v>
      </c>
      <c r="S674" s="2">
        <v>1.4721883289416701E-2</v>
      </c>
      <c r="T674" s="2">
        <v>0</v>
      </c>
      <c r="U674" s="2">
        <v>0</v>
      </c>
      <c r="V674" s="2">
        <v>38773.853603058298</v>
      </c>
      <c r="W674" s="2">
        <v>3.9981449539864422</v>
      </c>
      <c r="X674" s="2">
        <v>-0.1768782997169904</v>
      </c>
      <c r="Y674" s="2">
        <v>0.31109639391407612</v>
      </c>
      <c r="Z674" s="2">
        <v>-0.7120849050926793</v>
      </c>
      <c r="AA674" s="2">
        <v>-0.11184402172098019</v>
      </c>
      <c r="AB674" s="1" t="str">
        <f t="shared" si="30"/>
        <v>Mercado insuficiente</v>
      </c>
      <c r="AC674" s="74" t="str">
        <f t="shared" si="32"/>
        <v>Validar</v>
      </c>
    </row>
    <row r="675" spans="1:29" x14ac:dyDescent="0.25">
      <c r="A675" s="1">
        <v>431970</v>
      </c>
      <c r="B675" s="1" t="s">
        <v>704</v>
      </c>
      <c r="C675" s="1" t="s">
        <v>57</v>
      </c>
      <c r="D675" s="1">
        <v>0</v>
      </c>
      <c r="E675" s="1">
        <f>COUNTIFS('Contratos assinados '!F:F,'Direcional Expansão'!B675,'Contratos assinados '!J:J, "Assinado por ambos")</f>
        <v>0</v>
      </c>
      <c r="F675" s="1">
        <f>COUNTIFS('Contratos assinados '!F:F,'Direcional Expansão'!B675,'Contratos assinados '!J:J,"Aquisição")</f>
        <v>0</v>
      </c>
      <c r="G675" s="1">
        <f>COUNTIFS('Contratos assinados '!F:F,'Direcional Expansão'!B675,'Contratos assinados '!J:J,"Ampliação")</f>
        <v>0</v>
      </c>
      <c r="H675" s="1">
        <f>COUNTIFS('Contratos assinados '!F:F,'Direcional Expansão'!B675,'Contratos assinados '!J:J,"Assinado por proprietário")</f>
        <v>0</v>
      </c>
      <c r="I675" s="1">
        <f t="shared" si="31"/>
        <v>0</v>
      </c>
      <c r="J675" s="3" t="str">
        <f>IF(D675=0, "-", COUNTIFS('Base Lojas'!B:B, A675, 'Base Lojas'!G:G, "&gt;500000")/D675)</f>
        <v>-</v>
      </c>
      <c r="K675" s="4" t="s">
        <v>35</v>
      </c>
      <c r="L675" s="2">
        <v>0</v>
      </c>
      <c r="M675" s="13">
        <v>517134.24016905029</v>
      </c>
      <c r="N675" s="2">
        <v>3264</v>
      </c>
      <c r="O675" s="5" t="str">
        <f>_xlfn.XLOOKUP(A675,Cidades!A:A,Cidades!D:D)</f>
        <v>Menor que 10k</v>
      </c>
      <c r="P675" s="5" t="str">
        <f>_xlfn.XLOOKUP(A675,'[1]1° RAIZ'!$A:$A,'[1]1° RAIZ'!$AH:$AH)</f>
        <v>Erechim</v>
      </c>
      <c r="Q675" s="5" t="str">
        <f>_xlfn.XLOOKUP(A675,'[1]1° RAIZ'!$A:$A,'[1]1° RAIZ'!$AE:$AE)</f>
        <v>Passo Fundo</v>
      </c>
      <c r="R675" s="2">
        <v>-8.1840211786879947E-5</v>
      </c>
      <c r="S675" s="2">
        <v>-3.3832063405994099E-3</v>
      </c>
      <c r="T675" s="2">
        <v>2</v>
      </c>
      <c r="U675" s="2">
        <v>0</v>
      </c>
      <c r="V675" s="2">
        <v>45934.960731683001</v>
      </c>
      <c r="W675" s="2">
        <v>3.9246561703235181</v>
      </c>
      <c r="X675" s="2">
        <v>-0.18720787261678681</v>
      </c>
      <c r="Y675" s="2">
        <v>-8.1064034205176008E-2</v>
      </c>
      <c r="Z675" s="2">
        <v>-0.1792649155886181</v>
      </c>
      <c r="AA675" s="2">
        <v>-0.1118618476552575</v>
      </c>
      <c r="AB675" s="1" t="str">
        <f t="shared" si="30"/>
        <v>Mercado insuficiente</v>
      </c>
      <c r="AC675" s="74" t="str">
        <f t="shared" si="32"/>
        <v>Validar</v>
      </c>
    </row>
    <row r="676" spans="1:29" x14ac:dyDescent="0.25">
      <c r="A676" s="1">
        <v>430537</v>
      </c>
      <c r="B676" s="1" t="s">
        <v>705</v>
      </c>
      <c r="C676" s="1" t="s">
        <v>57</v>
      </c>
      <c r="D676" s="1">
        <v>0</v>
      </c>
      <c r="E676" s="1">
        <f>COUNTIFS('Contratos assinados '!F:F,'Direcional Expansão'!B676,'Contratos assinados '!J:J, "Assinado por ambos")</f>
        <v>0</v>
      </c>
      <c r="F676" s="1">
        <f>COUNTIFS('Contratos assinados '!F:F,'Direcional Expansão'!B676,'Contratos assinados '!J:J,"Aquisição")</f>
        <v>0</v>
      </c>
      <c r="G676" s="1">
        <f>COUNTIFS('Contratos assinados '!F:F,'Direcional Expansão'!B676,'Contratos assinados '!J:J,"Ampliação")</f>
        <v>0</v>
      </c>
      <c r="H676" s="1">
        <f>COUNTIFS('Contratos assinados '!F:F,'Direcional Expansão'!B676,'Contratos assinados '!J:J,"Assinado por proprietário")</f>
        <v>0</v>
      </c>
      <c r="I676" s="1">
        <f t="shared" si="31"/>
        <v>0</v>
      </c>
      <c r="J676" s="3" t="str">
        <f>IF(D676=0, "-", COUNTIFS('Base Lojas'!B:B, A676, 'Base Lojas'!G:G, "&gt;500000")/D676)</f>
        <v>-</v>
      </c>
      <c r="K676" s="4" t="s">
        <v>35</v>
      </c>
      <c r="L676" s="2">
        <v>0</v>
      </c>
      <c r="M676" s="13">
        <v>396919.26751043252</v>
      </c>
      <c r="N676" s="2">
        <v>2768</v>
      </c>
      <c r="O676" s="5" t="str">
        <f>_xlfn.XLOOKUP(A676,Cidades!A:A,Cidades!D:D)</f>
        <v>Menor que 10k</v>
      </c>
      <c r="P676" s="5" t="str">
        <f>_xlfn.XLOOKUP(A676,'[1]1° RAIZ'!$A:$A,'[1]1° RAIZ'!$AH:$AH)</f>
        <v>Tapejara - Sananduva</v>
      </c>
      <c r="Q676" s="5" t="str">
        <f>_xlfn.XLOOKUP(A676,'[1]1° RAIZ'!$A:$A,'[1]1° RAIZ'!$AE:$AE)</f>
        <v>Passo Fundo</v>
      </c>
      <c r="R676" s="2">
        <v>-1.725839176333899E-4</v>
      </c>
      <c r="S676" s="2">
        <v>-6.105047757078097E-3</v>
      </c>
      <c r="T676" s="2">
        <v>2</v>
      </c>
      <c r="U676" s="2">
        <v>0</v>
      </c>
      <c r="V676" s="2">
        <v>60064.7777624749</v>
      </c>
      <c r="W676" s="2">
        <v>3.6218930572606389</v>
      </c>
      <c r="X676" s="2">
        <v>-0.23639901724399601</v>
      </c>
      <c r="Y676" s="2">
        <v>-0.25008656237192728</v>
      </c>
      <c r="Z676" s="2">
        <v>0.21298429346839731</v>
      </c>
      <c r="AA676" s="2">
        <v>-0.1123597912201703</v>
      </c>
      <c r="AB676" s="1" t="str">
        <f t="shared" si="30"/>
        <v>Mercado insuficiente</v>
      </c>
      <c r="AC676" s="74" t="str">
        <f t="shared" si="32"/>
        <v>Validar</v>
      </c>
    </row>
    <row r="677" spans="1:29" x14ac:dyDescent="0.25">
      <c r="A677" s="1">
        <v>430517</v>
      </c>
      <c r="B677" s="1" t="s">
        <v>706</v>
      </c>
      <c r="C677" s="1" t="s">
        <v>57</v>
      </c>
      <c r="D677" s="1">
        <v>1</v>
      </c>
      <c r="E677" s="1">
        <f>COUNTIFS('Contratos assinados '!F:F,'Direcional Expansão'!B677,'Contratos assinados '!J:J, "Assinado por ambos")</f>
        <v>0</v>
      </c>
      <c r="F677" s="1">
        <f>COUNTIFS('Contratos assinados '!F:F,'Direcional Expansão'!B677,'Contratos assinados '!J:J,"Aquisição")</f>
        <v>0</v>
      </c>
      <c r="G677" s="1">
        <f>COUNTIFS('Contratos assinados '!F:F,'Direcional Expansão'!B677,'Contratos assinados '!J:J,"Ampliação")</f>
        <v>0</v>
      </c>
      <c r="H677" s="1">
        <f>COUNTIFS('Contratos assinados '!F:F,'Direcional Expansão'!B677,'Contratos assinados '!J:J,"Assinado por proprietário")</f>
        <v>0</v>
      </c>
      <c r="I677" s="1">
        <f t="shared" si="31"/>
        <v>0</v>
      </c>
      <c r="J677" s="3">
        <f>IF(D677=0, "-", COUNTIFS('Base Lojas'!B:B, A677, 'Base Lojas'!G:G, "&gt;500000")/D677)</f>
        <v>0</v>
      </c>
      <c r="K677" s="4">
        <v>462574.77</v>
      </c>
      <c r="L677" s="2">
        <v>0.37126190380511892</v>
      </c>
      <c r="M677" s="13">
        <v>1245952.696085976</v>
      </c>
      <c r="N677" s="2">
        <v>9178</v>
      </c>
      <c r="O677" s="5" t="str">
        <f>_xlfn.XLOOKUP(A677,Cidades!A:A,Cidades!D:D)</f>
        <v>Menor que 10k</v>
      </c>
      <c r="P677" s="5" t="str">
        <f>_xlfn.XLOOKUP(A677,'[1]1° RAIZ'!$A:$A,'[1]1° RAIZ'!$AH:$AH)</f>
        <v>Camaquã</v>
      </c>
      <c r="Q677" s="5" t="str">
        <f>_xlfn.XLOOKUP(A677,'[1]1° RAIZ'!$A:$A,'[1]1° RAIZ'!$AE:$AE)</f>
        <v>Porto Alegre</v>
      </c>
      <c r="R677" s="2">
        <v>-8.6844507116332621E-5</v>
      </c>
      <c r="S677" s="2">
        <v>-2.0969875047087689E-3</v>
      </c>
      <c r="T677" s="2">
        <v>2</v>
      </c>
      <c r="U677" s="2">
        <v>0</v>
      </c>
      <c r="V677" s="2">
        <v>24503.278015315798</v>
      </c>
      <c r="W677" s="2">
        <v>2.531498687206601</v>
      </c>
      <c r="X677" s="2">
        <v>-0.27692004239335771</v>
      </c>
      <c r="Y677" s="2">
        <v>-0.52655972682329955</v>
      </c>
      <c r="Z677" s="2">
        <v>0.71254824560288987</v>
      </c>
      <c r="AA677" s="2">
        <v>-0.112380239384442</v>
      </c>
      <c r="AB677" s="1" t="str">
        <f t="shared" si="30"/>
        <v>Mercado insuficiente</v>
      </c>
      <c r="AC677" s="74" t="str">
        <f t="shared" si="32"/>
        <v>Validar</v>
      </c>
    </row>
    <row r="678" spans="1:29" x14ac:dyDescent="0.25">
      <c r="A678" s="1">
        <v>432065</v>
      </c>
      <c r="B678" s="1" t="s">
        <v>707</v>
      </c>
      <c r="C678" s="1" t="s">
        <v>57</v>
      </c>
      <c r="D678" s="1">
        <v>0</v>
      </c>
      <c r="E678" s="1">
        <f>COUNTIFS('Contratos assinados '!F:F,'Direcional Expansão'!B678,'Contratos assinados '!J:J, "Assinado por ambos")</f>
        <v>0</v>
      </c>
      <c r="F678" s="1">
        <f>COUNTIFS('Contratos assinados '!F:F,'Direcional Expansão'!B678,'Contratos assinados '!J:J,"Aquisição")</f>
        <v>0</v>
      </c>
      <c r="G678" s="1">
        <f>COUNTIFS('Contratos assinados '!F:F,'Direcional Expansão'!B678,'Contratos assinados '!J:J,"Ampliação")</f>
        <v>0</v>
      </c>
      <c r="H678" s="1">
        <f>COUNTIFS('Contratos assinados '!F:F,'Direcional Expansão'!B678,'Contratos assinados '!J:J,"Assinado por proprietário")</f>
        <v>0</v>
      </c>
      <c r="I678" s="1">
        <f t="shared" si="31"/>
        <v>0</v>
      </c>
      <c r="J678" s="3" t="str">
        <f>IF(D678=0, "-", COUNTIFS('Base Lojas'!B:B, A678, 'Base Lojas'!G:G, "&gt;500000")/D678)</f>
        <v>-</v>
      </c>
      <c r="K678" s="4" t="s">
        <v>35</v>
      </c>
      <c r="L678" s="2">
        <v>0</v>
      </c>
      <c r="M678" s="13">
        <v>335606.64737725537</v>
      </c>
      <c r="N678" s="2">
        <v>2149</v>
      </c>
      <c r="O678" s="5" t="str">
        <f>_xlfn.XLOOKUP(A678,Cidades!A:A,Cidades!D:D)</f>
        <v>Menor que 10k</v>
      </c>
      <c r="P678" s="5" t="str">
        <f>_xlfn.XLOOKUP(A678,'[1]1° RAIZ'!$A:$A,'[1]1° RAIZ'!$AH:$AH)</f>
        <v>Santa Maria</v>
      </c>
      <c r="Q678" s="5" t="str">
        <f>_xlfn.XLOOKUP(A678,'[1]1° RAIZ'!$A:$A,'[1]1° RAIZ'!$AE:$AE)</f>
        <v>Santa Maria</v>
      </c>
      <c r="R678" s="2">
        <v>-1.00949619048899E-4</v>
      </c>
      <c r="S678" s="2">
        <v>2.5318868223154212E-3</v>
      </c>
      <c r="T678" s="2">
        <v>1</v>
      </c>
      <c r="U678" s="2">
        <v>0</v>
      </c>
      <c r="V678" s="2">
        <v>48829.019920608698</v>
      </c>
      <c r="W678" s="2">
        <v>3.8664662433144139</v>
      </c>
      <c r="X678" s="2">
        <v>-0.20765715468074961</v>
      </c>
      <c r="Y678" s="2">
        <v>-5.023363084337263E-2</v>
      </c>
      <c r="Z678" s="2">
        <v>-0.148164379747873</v>
      </c>
      <c r="AA678" s="2">
        <v>-0.1125825342321307</v>
      </c>
      <c r="AB678" s="1" t="str">
        <f t="shared" si="30"/>
        <v>Mercado insuficiente</v>
      </c>
      <c r="AC678" s="74" t="str">
        <f t="shared" si="32"/>
        <v>Validar</v>
      </c>
    </row>
    <row r="679" spans="1:29" x14ac:dyDescent="0.25">
      <c r="A679" s="1">
        <v>421240</v>
      </c>
      <c r="B679" s="1" t="s">
        <v>708</v>
      </c>
      <c r="C679" s="1" t="s">
        <v>33</v>
      </c>
      <c r="D679" s="1">
        <v>0</v>
      </c>
      <c r="E679" s="1">
        <f>COUNTIFS('Contratos assinados '!F:F,'Direcional Expansão'!B679,'Contratos assinados '!J:J, "Assinado por ambos")</f>
        <v>0</v>
      </c>
      <c r="F679" s="1">
        <f>COUNTIFS('Contratos assinados '!F:F,'Direcional Expansão'!B679,'Contratos assinados '!J:J,"Aquisição")</f>
        <v>0</v>
      </c>
      <c r="G679" s="1">
        <f>COUNTIFS('Contratos assinados '!F:F,'Direcional Expansão'!B679,'Contratos assinados '!J:J,"Ampliação")</f>
        <v>0</v>
      </c>
      <c r="H679" s="1">
        <f>COUNTIFS('Contratos assinados '!F:F,'Direcional Expansão'!B679,'Contratos assinados '!J:J,"Assinado por proprietário")</f>
        <v>0</v>
      </c>
      <c r="I679" s="1">
        <f t="shared" si="31"/>
        <v>0</v>
      </c>
      <c r="J679" s="3" t="str">
        <f>IF(D679=0, "-", COUNTIFS('Base Lojas'!B:B, A679, 'Base Lojas'!G:G, "&gt;500000")/D679)</f>
        <v>-</v>
      </c>
      <c r="K679" s="4" t="s">
        <v>35</v>
      </c>
      <c r="L679" s="2">
        <v>0</v>
      </c>
      <c r="M679" s="13">
        <v>641174.82151113288</v>
      </c>
      <c r="N679" s="2">
        <v>4245</v>
      </c>
      <c r="O679" s="5" t="str">
        <f>_xlfn.XLOOKUP(A679,Cidades!A:A,Cidades!D:D)</f>
        <v>Menor que 10k</v>
      </c>
      <c r="P679" s="5" t="str">
        <f>_xlfn.XLOOKUP(A679,'[1]1° RAIZ'!$A:$A,'[1]1° RAIZ'!$AH:$AH)</f>
        <v>Tubarão</v>
      </c>
      <c r="Q679" s="5" t="str">
        <f>_xlfn.XLOOKUP(A679,'[1]1° RAIZ'!$A:$A,'[1]1° RAIZ'!$AE:$AE)</f>
        <v>Criciúma</v>
      </c>
      <c r="R679" s="2">
        <v>2.545463804929815E-5</v>
      </c>
      <c r="S679" s="2">
        <v>7.7016233743070206E-3</v>
      </c>
      <c r="T679" s="2">
        <v>4</v>
      </c>
      <c r="U679" s="2">
        <v>0</v>
      </c>
      <c r="V679" s="2">
        <v>62993.988789564799</v>
      </c>
      <c r="W679" s="2">
        <v>3.2687812880574181</v>
      </c>
      <c r="X679" s="2">
        <v>-0.22739801855771069</v>
      </c>
      <c r="Y679" s="2">
        <v>1.272621975436695E-2</v>
      </c>
      <c r="Z679" s="2">
        <v>-0.17055759826229749</v>
      </c>
      <c r="AA679" s="2">
        <v>-0.1144838664805226</v>
      </c>
      <c r="AB679" s="1" t="str">
        <f t="shared" si="30"/>
        <v>Mercado insuficiente</v>
      </c>
      <c r="AC679" s="74" t="str">
        <f t="shared" si="32"/>
        <v>Validar</v>
      </c>
    </row>
    <row r="680" spans="1:29" x14ac:dyDescent="0.25">
      <c r="A680" s="1">
        <v>430469</v>
      </c>
      <c r="B680" s="1" t="s">
        <v>709</v>
      </c>
      <c r="C680" s="1" t="s">
        <v>57</v>
      </c>
      <c r="D680" s="1">
        <v>0</v>
      </c>
      <c r="E680" s="1">
        <f>COUNTIFS('Contratos assinados '!F:F,'Direcional Expansão'!B680,'Contratos assinados '!J:J, "Assinado por ambos")</f>
        <v>0</v>
      </c>
      <c r="F680" s="1">
        <f>COUNTIFS('Contratos assinados '!F:F,'Direcional Expansão'!B680,'Contratos assinados '!J:J,"Aquisição")</f>
        <v>0</v>
      </c>
      <c r="G680" s="1">
        <f>COUNTIFS('Contratos assinados '!F:F,'Direcional Expansão'!B680,'Contratos assinados '!J:J,"Ampliação")</f>
        <v>0</v>
      </c>
      <c r="H680" s="1">
        <f>COUNTIFS('Contratos assinados '!F:F,'Direcional Expansão'!B680,'Contratos assinados '!J:J,"Assinado por proprietário")</f>
        <v>0</v>
      </c>
      <c r="I680" s="1">
        <f t="shared" si="31"/>
        <v>0</v>
      </c>
      <c r="J680" s="3" t="str">
        <f>IF(D680=0, "-", COUNTIFS('Base Lojas'!B:B, A680, 'Base Lojas'!G:G, "&gt;500000")/D680)</f>
        <v>-</v>
      </c>
      <c r="K680" s="4" t="s">
        <v>35</v>
      </c>
      <c r="L680" s="2">
        <v>0</v>
      </c>
      <c r="M680" s="13">
        <v>503412.64754444407</v>
      </c>
      <c r="N680" s="2">
        <v>2917</v>
      </c>
      <c r="O680" s="5" t="str">
        <f>_xlfn.XLOOKUP(A680,Cidades!A:A,Cidades!D:D)</f>
        <v>Menor que 10k</v>
      </c>
      <c r="P680" s="5" t="str">
        <f>_xlfn.XLOOKUP(A680,'[1]1° RAIZ'!$A:$A,'[1]1° RAIZ'!$AH:$AH)</f>
        <v>Lajeado</v>
      </c>
      <c r="Q680" s="5" t="str">
        <f>_xlfn.XLOOKUP(A680,'[1]1° RAIZ'!$A:$A,'[1]1° RAIZ'!$AE:$AE)</f>
        <v>Santa Cruz do Sul - Lajeado</v>
      </c>
      <c r="R680" s="2">
        <v>7.8222098161979668E-5</v>
      </c>
      <c r="S680" s="2">
        <v>1.118303433245282E-2</v>
      </c>
      <c r="T680" s="2">
        <v>1</v>
      </c>
      <c r="U680" s="2">
        <v>0</v>
      </c>
      <c r="V680" s="2">
        <v>35800.090307226303</v>
      </c>
      <c r="W680" s="2">
        <v>4.0337694429621873</v>
      </c>
      <c r="X680" s="2">
        <v>-0.1610357511223397</v>
      </c>
      <c r="Y680" s="2">
        <v>0.24577037535795421</v>
      </c>
      <c r="Z680" s="2">
        <v>-0.71323925104238473</v>
      </c>
      <c r="AA680" s="2">
        <v>-0.1146317595212295</v>
      </c>
      <c r="AB680" s="1" t="str">
        <f t="shared" si="30"/>
        <v>Mercado insuficiente</v>
      </c>
      <c r="AC680" s="74" t="str">
        <f t="shared" si="32"/>
        <v>Validar</v>
      </c>
    </row>
    <row r="681" spans="1:29" x14ac:dyDescent="0.25">
      <c r="A681" s="1">
        <v>421185</v>
      </c>
      <c r="B681" s="1" t="s">
        <v>710</v>
      </c>
      <c r="C681" s="1" t="s">
        <v>33</v>
      </c>
      <c r="D681" s="1">
        <v>0</v>
      </c>
      <c r="E681" s="1">
        <f>COUNTIFS('Contratos assinados '!F:F,'Direcional Expansão'!B681,'Contratos assinados '!J:J, "Assinado por ambos")</f>
        <v>0</v>
      </c>
      <c r="F681" s="1">
        <f>COUNTIFS('Contratos assinados '!F:F,'Direcional Expansão'!B681,'Contratos assinados '!J:J,"Aquisição")</f>
        <v>0</v>
      </c>
      <c r="G681" s="1">
        <f>COUNTIFS('Contratos assinados '!F:F,'Direcional Expansão'!B681,'Contratos assinados '!J:J,"Ampliação")</f>
        <v>0</v>
      </c>
      <c r="H681" s="1">
        <f>COUNTIFS('Contratos assinados '!F:F,'Direcional Expansão'!B681,'Contratos assinados '!J:J,"Assinado por proprietário")</f>
        <v>0</v>
      </c>
      <c r="I681" s="1">
        <f t="shared" si="31"/>
        <v>0</v>
      </c>
      <c r="J681" s="3" t="str">
        <f>IF(D681=0, "-", COUNTIFS('Base Lojas'!B:B, A681, 'Base Lojas'!G:G, "&gt;500000")/D681)</f>
        <v>-</v>
      </c>
      <c r="K681" s="4" t="s">
        <v>35</v>
      </c>
      <c r="L681" s="2">
        <v>0</v>
      </c>
      <c r="M681" s="13">
        <v>294050.70092947577</v>
      </c>
      <c r="N681" s="2">
        <v>2181</v>
      </c>
      <c r="O681" s="5" t="str">
        <f>_xlfn.XLOOKUP(A681,Cidades!A:A,Cidades!D:D)</f>
        <v>Menor que 10k</v>
      </c>
      <c r="P681" s="5" t="str">
        <f>_xlfn.XLOOKUP(A681,'[1]1° RAIZ'!$A:$A,'[1]1° RAIZ'!$AH:$AH)</f>
        <v>Xanxerê</v>
      </c>
      <c r="Q681" s="5" t="str">
        <f>_xlfn.XLOOKUP(A681,'[1]1° RAIZ'!$A:$A,'[1]1° RAIZ'!$AE:$AE)</f>
        <v>Chapecó</v>
      </c>
      <c r="R681" s="2">
        <v>-3.1056885642334333E-5</v>
      </c>
      <c r="S681" s="2">
        <v>4.5156455664165929E-3</v>
      </c>
      <c r="T681" s="2">
        <v>1</v>
      </c>
      <c r="U681" s="2">
        <v>0</v>
      </c>
      <c r="V681" s="2">
        <v>70475.673249232306</v>
      </c>
      <c r="W681" s="2">
        <v>3.2183112777808831</v>
      </c>
      <c r="X681" s="2">
        <v>-0.2749985476308901</v>
      </c>
      <c r="Y681" s="2">
        <v>-4.0406464745723347E-2</v>
      </c>
      <c r="Z681" s="2">
        <v>6.413794865836131E-2</v>
      </c>
      <c r="AA681" s="2">
        <v>-0.1156101833092481</v>
      </c>
      <c r="AB681" s="1" t="str">
        <f t="shared" si="30"/>
        <v>Mercado insuficiente</v>
      </c>
      <c r="AC681" s="74" t="str">
        <f t="shared" si="32"/>
        <v>Validar</v>
      </c>
    </row>
    <row r="682" spans="1:29" x14ac:dyDescent="0.25">
      <c r="A682" s="1">
        <v>421875</v>
      </c>
      <c r="B682" s="1" t="s">
        <v>711</v>
      </c>
      <c r="C682" s="1" t="s">
        <v>33</v>
      </c>
      <c r="D682" s="1">
        <v>0</v>
      </c>
      <c r="E682" s="1">
        <f>COUNTIFS('Contratos assinados '!F:F,'Direcional Expansão'!B682,'Contratos assinados '!J:J, "Assinado por ambos")</f>
        <v>0</v>
      </c>
      <c r="F682" s="1">
        <f>COUNTIFS('Contratos assinados '!F:F,'Direcional Expansão'!B682,'Contratos assinados '!J:J,"Aquisição")</f>
        <v>0</v>
      </c>
      <c r="G682" s="1">
        <f>COUNTIFS('Contratos assinados '!F:F,'Direcional Expansão'!B682,'Contratos assinados '!J:J,"Ampliação")</f>
        <v>0</v>
      </c>
      <c r="H682" s="1">
        <f>COUNTIFS('Contratos assinados '!F:F,'Direcional Expansão'!B682,'Contratos assinados '!J:J,"Assinado por proprietário")</f>
        <v>0</v>
      </c>
      <c r="I682" s="1">
        <f t="shared" si="31"/>
        <v>0</v>
      </c>
      <c r="J682" s="3" t="str">
        <f>IF(D682=0, "-", COUNTIFS('Base Lojas'!B:B, A682, 'Base Lojas'!G:G, "&gt;500000")/D682)</f>
        <v>-</v>
      </c>
      <c r="K682" s="4" t="s">
        <v>35</v>
      </c>
      <c r="L682" s="2">
        <v>0</v>
      </c>
      <c r="M682" s="13">
        <v>738398.91131047881</v>
      </c>
      <c r="N682" s="2">
        <v>4916</v>
      </c>
      <c r="O682" s="5" t="str">
        <f>_xlfn.XLOOKUP(A682,Cidades!A:A,Cidades!D:D)</f>
        <v>Menor que 10k</v>
      </c>
      <c r="P682" s="5" t="str">
        <f>_xlfn.XLOOKUP(A682,'[1]1° RAIZ'!$A:$A,'[1]1° RAIZ'!$AH:$AH)</f>
        <v>São Miguel do Oeste</v>
      </c>
      <c r="Q682" s="5" t="str">
        <f>_xlfn.XLOOKUP(A682,'[1]1° RAIZ'!$A:$A,'[1]1° RAIZ'!$AE:$AE)</f>
        <v>Chapecó</v>
      </c>
      <c r="R682" s="2">
        <v>4.5712305944491928E-5</v>
      </c>
      <c r="S682" s="2">
        <v>1.130587464645672E-2</v>
      </c>
      <c r="T682" s="2">
        <v>3</v>
      </c>
      <c r="U682" s="2">
        <v>0</v>
      </c>
      <c r="V682" s="2">
        <v>40441.504195187597</v>
      </c>
      <c r="W682" s="2">
        <v>3.8391847752971482</v>
      </c>
      <c r="X682" s="2">
        <v>-0.162356294321231</v>
      </c>
      <c r="Y682" s="2">
        <v>0.14025607005150109</v>
      </c>
      <c r="Z682" s="2">
        <v>-0.58743849347622368</v>
      </c>
      <c r="AA682" s="2">
        <v>-0.1160199435391687</v>
      </c>
      <c r="AB682" s="1" t="str">
        <f t="shared" si="30"/>
        <v>Mercado insuficiente</v>
      </c>
      <c r="AC682" s="74" t="str">
        <f t="shared" si="32"/>
        <v>Validar</v>
      </c>
    </row>
    <row r="683" spans="1:29" x14ac:dyDescent="0.25">
      <c r="A683" s="1">
        <v>410170</v>
      </c>
      <c r="B683" s="1" t="s">
        <v>712</v>
      </c>
      <c r="C683" s="1" t="s">
        <v>31</v>
      </c>
      <c r="D683" s="1">
        <v>1</v>
      </c>
      <c r="E683" s="1">
        <f>COUNTIFS('Contratos assinados '!F:F,'Direcional Expansão'!B683,'Contratos assinados '!J:J, "Assinado por ambos")</f>
        <v>0</v>
      </c>
      <c r="F683" s="1">
        <f>COUNTIFS('Contratos assinados '!F:F,'Direcional Expansão'!B683,'Contratos assinados '!J:J,"Aquisição")</f>
        <v>0</v>
      </c>
      <c r="G683" s="1">
        <f>COUNTIFS('Contratos assinados '!F:F,'Direcional Expansão'!B683,'Contratos assinados '!J:J,"Ampliação")</f>
        <v>0</v>
      </c>
      <c r="H683" s="1">
        <f>COUNTIFS('Contratos assinados '!F:F,'Direcional Expansão'!B683,'Contratos assinados '!J:J,"Assinado por proprietário")</f>
        <v>0</v>
      </c>
      <c r="I683" s="1">
        <f t="shared" si="31"/>
        <v>0</v>
      </c>
      <c r="J683" s="3">
        <f>IF(D683=0, "-", COUNTIFS('Base Lojas'!B:B, A683, 'Base Lojas'!G:G, "&gt;500000")/D683)</f>
        <v>0</v>
      </c>
      <c r="K683" s="4">
        <v>332273.8</v>
      </c>
      <c r="L683" s="2">
        <v>0.1803095080464015</v>
      </c>
      <c r="M683" s="13">
        <v>1842796.8863100191</v>
      </c>
      <c r="N683" s="2">
        <v>14485</v>
      </c>
      <c r="O683" s="5" t="str">
        <f>_xlfn.XLOOKUP(A683,Cidades!A:A,Cidades!D:D)</f>
        <v>Entre 10k e 20k</v>
      </c>
      <c r="P683" s="5" t="str">
        <f>_xlfn.XLOOKUP(A683,'[1]1° RAIZ'!$A:$A,'[1]1° RAIZ'!$AH:$AH)</f>
        <v>Campo Mourão</v>
      </c>
      <c r="Q683" s="5" t="str">
        <f>_xlfn.XLOOKUP(A683,'[1]1° RAIZ'!$A:$A,'[1]1° RAIZ'!$AE:$AE)</f>
        <v>Maringá</v>
      </c>
      <c r="R683" s="2">
        <v>5.868652035940336E-5</v>
      </c>
      <c r="S683" s="2">
        <v>1.1670322415368251E-2</v>
      </c>
      <c r="T683" s="2">
        <v>4</v>
      </c>
      <c r="U683" s="2">
        <v>0</v>
      </c>
      <c r="V683" s="2">
        <v>41495.0553601129</v>
      </c>
      <c r="W683" s="2">
        <v>2.7210677163189518</v>
      </c>
      <c r="X683" s="2">
        <v>-0.2167595734269612</v>
      </c>
      <c r="Y683" s="2">
        <v>-0.17572897644482471</v>
      </c>
      <c r="Z683" s="2">
        <v>5.8643253868382334E-3</v>
      </c>
      <c r="AA683" s="2">
        <v>-0.116938315694671</v>
      </c>
      <c r="AB683" s="1" t="str">
        <f t="shared" si="30"/>
        <v>Mercado insuficiente</v>
      </c>
      <c r="AC683" s="74" t="str">
        <f t="shared" si="32"/>
        <v>Validar</v>
      </c>
    </row>
    <row r="684" spans="1:29" x14ac:dyDescent="0.25">
      <c r="A684" s="1">
        <v>412795</v>
      </c>
      <c r="B684" s="1" t="s">
        <v>713</v>
      </c>
      <c r="C684" s="1" t="s">
        <v>31</v>
      </c>
      <c r="D684" s="1">
        <v>0</v>
      </c>
      <c r="E684" s="1">
        <f>COUNTIFS('Contratos assinados '!F:F,'Direcional Expansão'!B684,'Contratos assinados '!J:J, "Assinado por ambos")</f>
        <v>0</v>
      </c>
      <c r="F684" s="1">
        <f>COUNTIFS('Contratos assinados '!F:F,'Direcional Expansão'!B684,'Contratos assinados '!J:J,"Aquisição")</f>
        <v>0</v>
      </c>
      <c r="G684" s="1">
        <f>COUNTIFS('Contratos assinados '!F:F,'Direcional Expansão'!B684,'Contratos assinados '!J:J,"Ampliação")</f>
        <v>0</v>
      </c>
      <c r="H684" s="1">
        <f>COUNTIFS('Contratos assinados '!F:F,'Direcional Expansão'!B684,'Contratos assinados '!J:J,"Assinado por proprietário")</f>
        <v>0</v>
      </c>
      <c r="I684" s="1">
        <f t="shared" si="31"/>
        <v>0</v>
      </c>
      <c r="J684" s="3" t="str">
        <f>IF(D684=0, "-", COUNTIFS('Base Lojas'!B:B, A684, 'Base Lojas'!G:G, "&gt;500000")/D684)</f>
        <v>-</v>
      </c>
      <c r="K684" s="4" t="s">
        <v>35</v>
      </c>
      <c r="L684" s="2">
        <v>0</v>
      </c>
      <c r="M684" s="13">
        <v>1131717.5806907059</v>
      </c>
      <c r="N684" s="2">
        <v>8077</v>
      </c>
      <c r="O684" s="5" t="str">
        <f>_xlfn.XLOOKUP(A684,Cidades!A:A,Cidades!D:D)</f>
        <v>Menor que 10k</v>
      </c>
      <c r="P684" s="5" t="str">
        <f>_xlfn.XLOOKUP(A684,'[1]1° RAIZ'!$A:$A,'[1]1° RAIZ'!$AH:$AH)</f>
        <v>Toledo</v>
      </c>
      <c r="Q684" s="5" t="str">
        <f>_xlfn.XLOOKUP(A684,'[1]1° RAIZ'!$A:$A,'[1]1° RAIZ'!$AE:$AE)</f>
        <v>Cascavel</v>
      </c>
      <c r="R684" s="2">
        <v>7.6598899756996635E-6</v>
      </c>
      <c r="S684" s="2">
        <v>5.0995877534782963E-3</v>
      </c>
      <c r="T684" s="2">
        <v>5</v>
      </c>
      <c r="U684" s="2">
        <v>0</v>
      </c>
      <c r="V684" s="2">
        <v>59321.396480837102</v>
      </c>
      <c r="W684" s="2">
        <v>3.285618436887042</v>
      </c>
      <c r="X684" s="2">
        <v>-0.202238905216576</v>
      </c>
      <c r="Y684" s="2">
        <v>-7.3302021978861501E-2</v>
      </c>
      <c r="Z684" s="2">
        <v>-0.17836074198036</v>
      </c>
      <c r="AA684" s="2">
        <v>-0.1170427790847572</v>
      </c>
      <c r="AB684" s="1" t="str">
        <f t="shared" si="30"/>
        <v>Mercado insuficiente</v>
      </c>
      <c r="AC684" s="74" t="str">
        <f t="shared" si="32"/>
        <v>Validar</v>
      </c>
    </row>
    <row r="685" spans="1:29" x14ac:dyDescent="0.25">
      <c r="A685" s="1">
        <v>420020</v>
      </c>
      <c r="B685" s="1" t="s">
        <v>714</v>
      </c>
      <c r="C685" s="1" t="s">
        <v>33</v>
      </c>
      <c r="D685" s="1">
        <v>0</v>
      </c>
      <c r="E685" s="1">
        <f>COUNTIFS('Contratos assinados '!F:F,'Direcional Expansão'!B685,'Contratos assinados '!J:J, "Assinado por ambos")</f>
        <v>0</v>
      </c>
      <c r="F685" s="1">
        <f>COUNTIFS('Contratos assinados '!F:F,'Direcional Expansão'!B685,'Contratos assinados '!J:J,"Aquisição")</f>
        <v>0</v>
      </c>
      <c r="G685" s="1">
        <f>COUNTIFS('Contratos assinados '!F:F,'Direcional Expansão'!B685,'Contratos assinados '!J:J,"Ampliação")</f>
        <v>0</v>
      </c>
      <c r="H685" s="1">
        <f>COUNTIFS('Contratos assinados '!F:F,'Direcional Expansão'!B685,'Contratos assinados '!J:J,"Assinado por proprietário")</f>
        <v>0</v>
      </c>
      <c r="I685" s="1">
        <f t="shared" si="31"/>
        <v>0</v>
      </c>
      <c r="J685" s="3" t="str">
        <f>IF(D685=0, "-", COUNTIFS('Base Lojas'!B:B, A685, 'Base Lojas'!G:G, "&gt;500000")/D685)</f>
        <v>-</v>
      </c>
      <c r="K685" s="4" t="s">
        <v>35</v>
      </c>
      <c r="L685" s="2">
        <v>0</v>
      </c>
      <c r="M685" s="13">
        <v>1529408.851102951</v>
      </c>
      <c r="N685" s="2">
        <v>10990</v>
      </c>
      <c r="O685" s="5" t="str">
        <f>_xlfn.XLOOKUP(A685,Cidades!A:A,Cidades!D:D)</f>
        <v>Entre 10k e 20k</v>
      </c>
      <c r="P685" s="5" t="str">
        <f>_xlfn.XLOOKUP(A685,'[1]1° RAIZ'!$A:$A,'[1]1° RAIZ'!$AH:$AH)</f>
        <v>Rio do Sul</v>
      </c>
      <c r="Q685" s="5" t="str">
        <f>_xlfn.XLOOKUP(A685,'[1]1° RAIZ'!$A:$A,'[1]1° RAIZ'!$AE:$AE)</f>
        <v>Blumenau</v>
      </c>
      <c r="R685" s="2">
        <v>1.2692578585964619E-4</v>
      </c>
      <c r="S685" s="2">
        <v>1.459223219300676E-2</v>
      </c>
      <c r="T685" s="2">
        <v>6</v>
      </c>
      <c r="U685" s="2">
        <v>0</v>
      </c>
      <c r="V685" s="2">
        <v>38322.399045120997</v>
      </c>
      <c r="W685" s="2">
        <v>3.655180939937734</v>
      </c>
      <c r="X685" s="2">
        <v>-0.1208496462123948</v>
      </c>
      <c r="Y685" s="2">
        <v>0.16033580807695449</v>
      </c>
      <c r="Z685" s="2">
        <v>-0.77723039404145566</v>
      </c>
      <c r="AA685" s="2">
        <v>-0.1171201451676967</v>
      </c>
      <c r="AB685" s="1" t="str">
        <f t="shared" si="30"/>
        <v>Mercado insuficiente</v>
      </c>
      <c r="AC685" s="74" t="str">
        <f t="shared" si="32"/>
        <v>Validar</v>
      </c>
    </row>
    <row r="686" spans="1:29" x14ac:dyDescent="0.25">
      <c r="A686" s="1">
        <v>412460</v>
      </c>
      <c r="B686" s="1" t="s">
        <v>715</v>
      </c>
      <c r="C686" s="1" t="s">
        <v>31</v>
      </c>
      <c r="D686" s="1">
        <v>0</v>
      </c>
      <c r="E686" s="1">
        <f>COUNTIFS('Contratos assinados '!F:F,'Direcional Expansão'!B686,'Contratos assinados '!J:J, "Assinado por ambos")</f>
        <v>0</v>
      </c>
      <c r="F686" s="1">
        <f>COUNTIFS('Contratos assinados '!F:F,'Direcional Expansão'!B686,'Contratos assinados '!J:J,"Aquisição")</f>
        <v>0</v>
      </c>
      <c r="G686" s="1">
        <f>COUNTIFS('Contratos assinados '!F:F,'Direcional Expansão'!B686,'Contratos assinados '!J:J,"Ampliação")</f>
        <v>0</v>
      </c>
      <c r="H686" s="1">
        <f>COUNTIFS('Contratos assinados '!F:F,'Direcional Expansão'!B686,'Contratos assinados '!J:J,"Assinado por proprietário")</f>
        <v>0</v>
      </c>
      <c r="I686" s="1">
        <f t="shared" si="31"/>
        <v>0</v>
      </c>
      <c r="J686" s="3" t="str">
        <f>IF(D686=0, "-", COUNTIFS('Base Lojas'!B:B, A686, 'Base Lojas'!G:G, "&gt;500000")/D686)</f>
        <v>-</v>
      </c>
      <c r="K686" s="4" t="s">
        <v>35</v>
      </c>
      <c r="L686" s="2">
        <v>0</v>
      </c>
      <c r="M686" s="13">
        <v>849319.29004475777</v>
      </c>
      <c r="N686" s="2">
        <v>6587</v>
      </c>
      <c r="O686" s="5" t="str">
        <f>_xlfn.XLOOKUP(A686,Cidades!A:A,Cidades!D:D)</f>
        <v>Menor que 10k</v>
      </c>
      <c r="P686" s="5" t="str">
        <f>_xlfn.XLOOKUP(A686,'[1]1° RAIZ'!$A:$A,'[1]1° RAIZ'!$AH:$AH)</f>
        <v>Paranavaí</v>
      </c>
      <c r="Q686" s="5" t="str">
        <f>_xlfn.XLOOKUP(A686,'[1]1° RAIZ'!$A:$A,'[1]1° RAIZ'!$AE:$AE)</f>
        <v>Maringá</v>
      </c>
      <c r="R686" s="2">
        <v>2.7983917251288571E-5</v>
      </c>
      <c r="S686" s="2">
        <v>8.741698605836401E-3</v>
      </c>
      <c r="T686" s="2">
        <v>1</v>
      </c>
      <c r="U686" s="2">
        <v>0</v>
      </c>
      <c r="V686" s="2">
        <v>66451.021889434502</v>
      </c>
      <c r="W686" s="2">
        <v>3.1887251263142491</v>
      </c>
      <c r="X686" s="2">
        <v>-0.24930733737166491</v>
      </c>
      <c r="Y686" s="2">
        <v>2.4219188139685391E-2</v>
      </c>
      <c r="Z686" s="2">
        <v>-0.1268848846021717</v>
      </c>
      <c r="AA686" s="2">
        <v>-0.1171744844191487</v>
      </c>
      <c r="AB686" s="1" t="str">
        <f t="shared" si="30"/>
        <v>Mercado insuficiente</v>
      </c>
      <c r="AC686" s="74" t="str">
        <f t="shared" si="32"/>
        <v>Validar</v>
      </c>
    </row>
    <row r="687" spans="1:29" x14ac:dyDescent="0.25">
      <c r="A687" s="1">
        <v>431520</v>
      </c>
      <c r="B687" s="1" t="s">
        <v>716</v>
      </c>
      <c r="C687" s="1" t="s">
        <v>57</v>
      </c>
      <c r="D687" s="1">
        <v>0</v>
      </c>
      <c r="E687" s="1">
        <f>COUNTIFS('Contratos assinados '!F:F,'Direcional Expansão'!B687,'Contratos assinados '!J:J, "Assinado por ambos")</f>
        <v>0</v>
      </c>
      <c r="F687" s="1">
        <f>COUNTIFS('Contratos assinados '!F:F,'Direcional Expansão'!B687,'Contratos assinados '!J:J,"Aquisição")</f>
        <v>0</v>
      </c>
      <c r="G687" s="1">
        <f>COUNTIFS('Contratos assinados '!F:F,'Direcional Expansão'!B687,'Contratos assinados '!J:J,"Ampliação")</f>
        <v>0</v>
      </c>
      <c r="H687" s="1">
        <f>COUNTIFS('Contratos assinados '!F:F,'Direcional Expansão'!B687,'Contratos assinados '!J:J,"Assinado por proprietário")</f>
        <v>0</v>
      </c>
      <c r="I687" s="1">
        <f t="shared" si="31"/>
        <v>0</v>
      </c>
      <c r="J687" s="3" t="str">
        <f>IF(D687=0, "-", COUNTIFS('Base Lojas'!B:B, A687, 'Base Lojas'!G:G, "&gt;500000")/D687)</f>
        <v>-</v>
      </c>
      <c r="K687" s="4" t="s">
        <v>35</v>
      </c>
      <c r="L687" s="2">
        <v>0</v>
      </c>
      <c r="M687" s="13">
        <v>604887.74465056625</v>
      </c>
      <c r="N687" s="2">
        <v>3747</v>
      </c>
      <c r="O687" s="5" t="str">
        <f>_xlfn.XLOOKUP(A687,Cidades!A:A,Cidades!D:D)</f>
        <v>Menor que 10k</v>
      </c>
      <c r="P687" s="5" t="str">
        <f>_xlfn.XLOOKUP(A687,'[1]1° RAIZ'!$A:$A,'[1]1° RAIZ'!$AH:$AH)</f>
        <v>Encantado</v>
      </c>
      <c r="Q687" s="5" t="str">
        <f>_xlfn.XLOOKUP(A687,'[1]1° RAIZ'!$A:$A,'[1]1° RAIZ'!$AE:$AE)</f>
        <v>Santa Cruz do Sul - Lajeado</v>
      </c>
      <c r="R687" s="2">
        <v>-7.7719228579914429E-5</v>
      </c>
      <c r="S687" s="2">
        <v>-3.3204185172454048E-3</v>
      </c>
      <c r="T687" s="2">
        <v>1</v>
      </c>
      <c r="U687" s="2">
        <v>0</v>
      </c>
      <c r="V687" s="2">
        <v>39423.544806107602</v>
      </c>
      <c r="W687" s="2">
        <v>4.0680564401242751</v>
      </c>
      <c r="X687" s="2">
        <v>-0.17560115013809849</v>
      </c>
      <c r="Y687" s="2">
        <v>-6.5331492789268655E-2</v>
      </c>
      <c r="Z687" s="2">
        <v>-0.28933747071284599</v>
      </c>
      <c r="AA687" s="2">
        <v>-0.1172205165672771</v>
      </c>
      <c r="AB687" s="1" t="str">
        <f t="shared" si="30"/>
        <v>Mercado insuficiente</v>
      </c>
      <c r="AC687" s="74" t="str">
        <f t="shared" si="32"/>
        <v>Validar</v>
      </c>
    </row>
    <row r="688" spans="1:29" x14ac:dyDescent="0.25">
      <c r="A688" s="1">
        <v>431055</v>
      </c>
      <c r="B688" s="1" t="s">
        <v>717</v>
      </c>
      <c r="C688" s="1" t="s">
        <v>57</v>
      </c>
      <c r="D688" s="1">
        <v>0</v>
      </c>
      <c r="E688" s="1">
        <f>COUNTIFS('Contratos assinados '!F:F,'Direcional Expansão'!B688,'Contratos assinados '!J:J, "Assinado por ambos")</f>
        <v>0</v>
      </c>
      <c r="F688" s="1">
        <f>COUNTIFS('Contratos assinados '!F:F,'Direcional Expansão'!B688,'Contratos assinados '!J:J,"Aquisição")</f>
        <v>0</v>
      </c>
      <c r="G688" s="1">
        <f>COUNTIFS('Contratos assinados '!F:F,'Direcional Expansão'!B688,'Contratos assinados '!J:J,"Ampliação")</f>
        <v>0</v>
      </c>
      <c r="H688" s="1">
        <f>COUNTIFS('Contratos assinados '!F:F,'Direcional Expansão'!B688,'Contratos assinados '!J:J,"Assinado por proprietário")</f>
        <v>0</v>
      </c>
      <c r="I688" s="1">
        <f t="shared" si="31"/>
        <v>0</v>
      </c>
      <c r="J688" s="3" t="str">
        <f>IF(D688=0, "-", COUNTIFS('Base Lojas'!B:B, A688, 'Base Lojas'!G:G, "&gt;500000")/D688)</f>
        <v>-</v>
      </c>
      <c r="K688" s="4" t="s">
        <v>35</v>
      </c>
      <c r="L688" s="2">
        <v>0</v>
      </c>
      <c r="M688" s="13">
        <v>455006.81817704969</v>
      </c>
      <c r="N688" s="2">
        <v>2995</v>
      </c>
      <c r="O688" s="5" t="str">
        <f>_xlfn.XLOOKUP(A688,Cidades!A:A,Cidades!D:D)</f>
        <v>Menor que 10k</v>
      </c>
      <c r="P688" s="5" t="str">
        <f>_xlfn.XLOOKUP(A688,'[1]1° RAIZ'!$A:$A,'[1]1° RAIZ'!$AH:$AH)</f>
        <v>Santiago</v>
      </c>
      <c r="Q688" s="5" t="str">
        <f>_xlfn.XLOOKUP(A688,'[1]1° RAIZ'!$A:$A,'[1]1° RAIZ'!$AE:$AE)</f>
        <v>Santa Maria</v>
      </c>
      <c r="R688" s="2">
        <v>-1.062148898643522E-4</v>
      </c>
      <c r="S688" s="2">
        <v>-6.9649838354589599E-3</v>
      </c>
      <c r="T688" s="2">
        <v>2</v>
      </c>
      <c r="U688" s="2">
        <v>0</v>
      </c>
      <c r="V688" s="2">
        <v>91325.041129661302</v>
      </c>
      <c r="W688" s="2">
        <v>2.6938041669278259</v>
      </c>
      <c r="X688" s="2">
        <v>-0.33585488380002088</v>
      </c>
      <c r="Y688" s="2">
        <v>-0.31775156994306908</v>
      </c>
      <c r="Z688" s="2">
        <v>0.60474332592145852</v>
      </c>
      <c r="AA688" s="2">
        <v>-0.1197311035036123</v>
      </c>
      <c r="AB688" s="1" t="str">
        <f t="shared" si="30"/>
        <v>Mercado insuficiente</v>
      </c>
      <c r="AC688" s="74" t="str">
        <f t="shared" si="32"/>
        <v>Validar</v>
      </c>
    </row>
    <row r="689" spans="1:29" x14ac:dyDescent="0.25">
      <c r="A689" s="1">
        <v>421420</v>
      </c>
      <c r="B689" s="1" t="s">
        <v>718</v>
      </c>
      <c r="C689" s="1" t="s">
        <v>33</v>
      </c>
      <c r="D689" s="1">
        <v>0</v>
      </c>
      <c r="E689" s="1">
        <f>COUNTIFS('Contratos assinados '!F:F,'Direcional Expansão'!B689,'Contratos assinados '!J:J, "Assinado por ambos")</f>
        <v>0</v>
      </c>
      <c r="F689" s="1">
        <f>COUNTIFS('Contratos assinados '!F:F,'Direcional Expansão'!B689,'Contratos assinados '!J:J,"Aquisição")</f>
        <v>0</v>
      </c>
      <c r="G689" s="1">
        <f>COUNTIFS('Contratos assinados '!F:F,'Direcional Expansão'!B689,'Contratos assinados '!J:J,"Ampliação")</f>
        <v>0</v>
      </c>
      <c r="H689" s="1">
        <f>COUNTIFS('Contratos assinados '!F:F,'Direcional Expansão'!B689,'Contratos assinados '!J:J,"Assinado por proprietário")</f>
        <v>0</v>
      </c>
      <c r="I689" s="1">
        <f t="shared" si="31"/>
        <v>0</v>
      </c>
      <c r="J689" s="3" t="str">
        <f>IF(D689=0, "-", COUNTIFS('Base Lojas'!B:B, A689, 'Base Lojas'!G:G, "&gt;500000")/D689)</f>
        <v>-</v>
      </c>
      <c r="K689" s="4" t="s">
        <v>35</v>
      </c>
      <c r="L689" s="2">
        <v>0</v>
      </c>
      <c r="M689" s="13">
        <v>1630956.4307808571</v>
      </c>
      <c r="N689" s="2">
        <v>10937</v>
      </c>
      <c r="O689" s="5" t="str">
        <f>_xlfn.XLOOKUP(A689,Cidades!A:A,Cidades!D:D)</f>
        <v>Entre 10k e 20k</v>
      </c>
      <c r="P689" s="5" t="str">
        <f>_xlfn.XLOOKUP(A689,'[1]1° RAIZ'!$A:$A,'[1]1° RAIZ'!$AH:$AH)</f>
        <v>Chapecó</v>
      </c>
      <c r="Q689" s="5" t="str">
        <f>_xlfn.XLOOKUP(A689,'[1]1° RAIZ'!$A:$A,'[1]1° RAIZ'!$AE:$AE)</f>
        <v>Chapecó</v>
      </c>
      <c r="R689" s="2">
        <v>4.9952250946398988E-5</v>
      </c>
      <c r="S689" s="2">
        <v>8.7217625855628977E-3</v>
      </c>
      <c r="T689" s="2">
        <v>6</v>
      </c>
      <c r="U689" s="2">
        <v>0</v>
      </c>
      <c r="V689" s="2">
        <v>45427.621854115001</v>
      </c>
      <c r="W689" s="2">
        <v>3.512199657234901</v>
      </c>
      <c r="X689" s="2">
        <v>-0.1468630675123529</v>
      </c>
      <c r="Y689" s="2">
        <v>-8.5839064601339523E-3</v>
      </c>
      <c r="Z689" s="2">
        <v>-0.49401570359929259</v>
      </c>
      <c r="AA689" s="2">
        <v>-0.12018012696930939</v>
      </c>
      <c r="AB689" s="1" t="str">
        <f t="shared" si="30"/>
        <v>Mercado insuficiente</v>
      </c>
      <c r="AC689" s="74" t="str">
        <f t="shared" si="32"/>
        <v>Validar</v>
      </c>
    </row>
    <row r="690" spans="1:29" x14ac:dyDescent="0.25">
      <c r="A690" s="1">
        <v>430870</v>
      </c>
      <c r="B690" s="1" t="s">
        <v>719</v>
      </c>
      <c r="C690" s="1" t="s">
        <v>57</v>
      </c>
      <c r="D690" s="1">
        <v>0</v>
      </c>
      <c r="E690" s="1">
        <f>COUNTIFS('Contratos assinados '!F:F,'Direcional Expansão'!B690,'Contratos assinados '!J:J, "Assinado por ambos")</f>
        <v>0</v>
      </c>
      <c r="F690" s="1">
        <f>COUNTIFS('Contratos assinados '!F:F,'Direcional Expansão'!B690,'Contratos assinados '!J:J,"Aquisição")</f>
        <v>0</v>
      </c>
      <c r="G690" s="1">
        <f>COUNTIFS('Contratos assinados '!F:F,'Direcional Expansão'!B690,'Contratos assinados '!J:J,"Ampliação")</f>
        <v>0</v>
      </c>
      <c r="H690" s="1">
        <f>COUNTIFS('Contratos assinados '!F:F,'Direcional Expansão'!B690,'Contratos assinados '!J:J,"Assinado por proprietário")</f>
        <v>0</v>
      </c>
      <c r="I690" s="1">
        <f t="shared" si="31"/>
        <v>0</v>
      </c>
      <c r="J690" s="3" t="str">
        <f>IF(D690=0, "-", COUNTIFS('Base Lojas'!B:B, A690, 'Base Lojas'!G:G, "&gt;500000")/D690)</f>
        <v>-</v>
      </c>
      <c r="K690" s="4" t="s">
        <v>35</v>
      </c>
      <c r="L690" s="2">
        <v>0</v>
      </c>
      <c r="M690" s="13">
        <v>1130278.980306593</v>
      </c>
      <c r="N690" s="2">
        <v>5665</v>
      </c>
      <c r="O690" s="5" t="str">
        <f>_xlfn.XLOOKUP(A690,Cidades!A:A,Cidades!D:D)</f>
        <v>Menor que 10k</v>
      </c>
      <c r="P690" s="5" t="str">
        <f>_xlfn.XLOOKUP(A690,'[1]1° RAIZ'!$A:$A,'[1]1° RAIZ'!$AH:$AH)</f>
        <v>Erechim</v>
      </c>
      <c r="Q690" s="5" t="str">
        <f>_xlfn.XLOOKUP(A690,'[1]1° RAIZ'!$A:$A,'[1]1° RAIZ'!$AE:$AE)</f>
        <v>Passo Fundo</v>
      </c>
      <c r="R690" s="2">
        <v>-2.626080249428897E-5</v>
      </c>
      <c r="S690" s="2">
        <v>2.0981407843687632E-3</v>
      </c>
      <c r="T690" s="2">
        <v>1</v>
      </c>
      <c r="U690" s="2">
        <v>0</v>
      </c>
      <c r="V690" s="2">
        <v>55059.895517217497</v>
      </c>
      <c r="W690" s="2">
        <v>3.5280793739651188</v>
      </c>
      <c r="X690" s="2">
        <v>-0.21734851979307121</v>
      </c>
      <c r="Y690" s="2">
        <v>-5.9727407780581471E-2</v>
      </c>
      <c r="Z690" s="2">
        <v>-0.16705220748548291</v>
      </c>
      <c r="AA690" s="2">
        <v>-0.1202327175994372</v>
      </c>
      <c r="AB690" s="1" t="str">
        <f t="shared" si="30"/>
        <v>Mercado insuficiente</v>
      </c>
      <c r="AC690" s="74" t="str">
        <f t="shared" si="32"/>
        <v>Validar</v>
      </c>
    </row>
    <row r="691" spans="1:29" x14ac:dyDescent="0.25">
      <c r="A691" s="1">
        <v>431175</v>
      </c>
      <c r="B691" s="1" t="s">
        <v>720</v>
      </c>
      <c r="C691" s="1" t="s">
        <v>57</v>
      </c>
      <c r="D691" s="1">
        <v>0</v>
      </c>
      <c r="E691" s="1">
        <f>COUNTIFS('Contratos assinados '!F:F,'Direcional Expansão'!B691,'Contratos assinados '!J:J, "Assinado por ambos")</f>
        <v>0</v>
      </c>
      <c r="F691" s="1">
        <f>COUNTIFS('Contratos assinados '!F:F,'Direcional Expansão'!B691,'Contratos assinados '!J:J,"Aquisição")</f>
        <v>0</v>
      </c>
      <c r="G691" s="1">
        <f>COUNTIFS('Contratos assinados '!F:F,'Direcional Expansão'!B691,'Contratos assinados '!J:J,"Ampliação")</f>
        <v>0</v>
      </c>
      <c r="H691" s="1">
        <f>COUNTIFS('Contratos assinados '!F:F,'Direcional Expansão'!B691,'Contratos assinados '!J:J,"Assinado por proprietário")</f>
        <v>0</v>
      </c>
      <c r="I691" s="1">
        <f t="shared" si="31"/>
        <v>0</v>
      </c>
      <c r="J691" s="3" t="str">
        <f>IF(D691=0, "-", COUNTIFS('Base Lojas'!B:B, A691, 'Base Lojas'!G:G, "&gt;500000")/D691)</f>
        <v>-</v>
      </c>
      <c r="K691" s="4" t="s">
        <v>35</v>
      </c>
      <c r="L691" s="2">
        <v>0</v>
      </c>
      <c r="M691" s="13">
        <v>1076847.8904872721</v>
      </c>
      <c r="N691" s="2">
        <v>6801</v>
      </c>
      <c r="O691" s="5" t="str">
        <f>_xlfn.XLOOKUP(A691,Cidades!A:A,Cidades!D:D)</f>
        <v>Menor que 10k</v>
      </c>
      <c r="P691" s="5" t="str">
        <f>_xlfn.XLOOKUP(A691,'[1]1° RAIZ'!$A:$A,'[1]1° RAIZ'!$AH:$AH)</f>
        <v>Uruguaiana</v>
      </c>
      <c r="Q691" s="5" t="str">
        <f>_xlfn.XLOOKUP(A691,'[1]1° RAIZ'!$A:$A,'[1]1° RAIZ'!$AE:$AE)</f>
        <v>Uruguaiana</v>
      </c>
      <c r="R691" s="2">
        <v>-3.0228397296095941E-5</v>
      </c>
      <c r="S691" s="2">
        <v>1.9540120619032648E-3</v>
      </c>
      <c r="T691" s="2">
        <v>4</v>
      </c>
      <c r="U691" s="2">
        <v>0</v>
      </c>
      <c r="V691" s="2">
        <v>89138.546187359796</v>
      </c>
      <c r="W691" s="2">
        <v>2.5421400550725228</v>
      </c>
      <c r="X691" s="2">
        <v>-0.30610530697229338</v>
      </c>
      <c r="Y691" s="2">
        <v>-0.23209985162647531</v>
      </c>
      <c r="Z691" s="2">
        <v>0.37860747264315969</v>
      </c>
      <c r="AA691" s="2">
        <v>-0.1205491781541531</v>
      </c>
      <c r="AB691" s="1" t="str">
        <f t="shared" si="30"/>
        <v>Mercado insuficiente</v>
      </c>
      <c r="AC691" s="74" t="str">
        <f t="shared" si="32"/>
        <v>Validar</v>
      </c>
    </row>
    <row r="692" spans="1:29" x14ac:dyDescent="0.25">
      <c r="A692" s="1">
        <v>412520</v>
      </c>
      <c r="B692" s="1" t="s">
        <v>721</v>
      </c>
      <c r="C692" s="1" t="s">
        <v>31</v>
      </c>
      <c r="D692" s="1">
        <v>0</v>
      </c>
      <c r="E692" s="1">
        <f>COUNTIFS('Contratos assinados '!F:F,'Direcional Expansão'!B692,'Contratos assinados '!J:J, "Assinado por ambos")</f>
        <v>0</v>
      </c>
      <c r="F692" s="1">
        <f>COUNTIFS('Contratos assinados '!F:F,'Direcional Expansão'!B692,'Contratos assinados '!J:J,"Aquisição")</f>
        <v>0</v>
      </c>
      <c r="G692" s="1">
        <f>COUNTIFS('Contratos assinados '!F:F,'Direcional Expansão'!B692,'Contratos assinados '!J:J,"Ampliação")</f>
        <v>0</v>
      </c>
      <c r="H692" s="1">
        <f>COUNTIFS('Contratos assinados '!F:F,'Direcional Expansão'!B692,'Contratos assinados '!J:J,"Assinado por proprietário")</f>
        <v>0</v>
      </c>
      <c r="I692" s="1">
        <f t="shared" si="31"/>
        <v>0</v>
      </c>
      <c r="J692" s="3" t="str">
        <f>IF(D692=0, "-", COUNTIFS('Base Lojas'!B:B, A692, 'Base Lojas'!G:G, "&gt;500000")/D692)</f>
        <v>-</v>
      </c>
      <c r="K692" s="4" t="s">
        <v>35</v>
      </c>
      <c r="L692" s="2">
        <v>0</v>
      </c>
      <c r="M692" s="13">
        <v>1286095.5462583899</v>
      </c>
      <c r="N692" s="2">
        <v>9378</v>
      </c>
      <c r="O692" s="5" t="str">
        <f>_xlfn.XLOOKUP(A692,Cidades!A:A,Cidades!D:D)</f>
        <v>Menor que 10k</v>
      </c>
      <c r="P692" s="5" t="str">
        <f>_xlfn.XLOOKUP(A692,'[1]1° RAIZ'!$A:$A,'[1]1° RAIZ'!$AH:$AH)</f>
        <v>Dois Vizinhos</v>
      </c>
      <c r="Q692" s="5" t="str">
        <f>_xlfn.XLOOKUP(A692,'[1]1° RAIZ'!$A:$A,'[1]1° RAIZ'!$AE:$AE)</f>
        <v>Cascavel</v>
      </c>
      <c r="R692" s="2">
        <v>2.4446616949573839E-5</v>
      </c>
      <c r="S692" s="2">
        <v>8.0734071750958591E-3</v>
      </c>
      <c r="T692" s="2">
        <v>14</v>
      </c>
      <c r="U692" s="2">
        <v>0</v>
      </c>
      <c r="V692" s="2">
        <v>55838.995714818499</v>
      </c>
      <c r="W692" s="2">
        <v>3.0884429328244272</v>
      </c>
      <c r="X692" s="2">
        <v>-0.1469633933488958</v>
      </c>
      <c r="Y692" s="2">
        <v>-0.1773028584806208</v>
      </c>
      <c r="Z692" s="2">
        <v>-0.28527112413745959</v>
      </c>
      <c r="AA692" s="2">
        <v>-0.12067711533199391</v>
      </c>
      <c r="AB692" s="1" t="str">
        <f t="shared" si="30"/>
        <v>Mercado insuficiente</v>
      </c>
      <c r="AC692" s="74" t="str">
        <f t="shared" si="32"/>
        <v>Validar</v>
      </c>
    </row>
    <row r="693" spans="1:29" x14ac:dyDescent="0.25">
      <c r="A693" s="1">
        <v>411725</v>
      </c>
      <c r="B693" s="1" t="s">
        <v>722</v>
      </c>
      <c r="C693" s="1" t="s">
        <v>31</v>
      </c>
      <c r="D693" s="1">
        <v>0</v>
      </c>
      <c r="E693" s="1">
        <f>COUNTIFS('Contratos assinados '!F:F,'Direcional Expansão'!B693,'Contratos assinados '!J:J, "Assinado por ambos")</f>
        <v>0</v>
      </c>
      <c r="F693" s="1">
        <f>COUNTIFS('Contratos assinados '!F:F,'Direcional Expansão'!B693,'Contratos assinados '!J:J,"Aquisição")</f>
        <v>0</v>
      </c>
      <c r="G693" s="1">
        <f>COUNTIFS('Contratos assinados '!F:F,'Direcional Expansão'!B693,'Contratos assinados '!J:J,"Ampliação")</f>
        <v>0</v>
      </c>
      <c r="H693" s="1">
        <f>COUNTIFS('Contratos assinados '!F:F,'Direcional Expansão'!B693,'Contratos assinados '!J:J,"Assinado por proprietário")</f>
        <v>0</v>
      </c>
      <c r="I693" s="1">
        <f t="shared" si="31"/>
        <v>0</v>
      </c>
      <c r="J693" s="3" t="str">
        <f>IF(D693=0, "-", COUNTIFS('Base Lojas'!B:B, A693, 'Base Lojas'!G:G, "&gt;500000")/D693)</f>
        <v>-</v>
      </c>
      <c r="K693" s="4" t="s">
        <v>35</v>
      </c>
      <c r="L693" s="2">
        <v>0</v>
      </c>
      <c r="M693" s="13">
        <v>1725761.557467483</v>
      </c>
      <c r="N693" s="2">
        <v>12699</v>
      </c>
      <c r="O693" s="5" t="str">
        <f>_xlfn.XLOOKUP(A693,Cidades!A:A,Cidades!D:D)</f>
        <v>Entre 10k e 20k</v>
      </c>
      <c r="P693" s="5" t="str">
        <f>_xlfn.XLOOKUP(A693,'[1]1° RAIZ'!$A:$A,'[1]1° RAIZ'!$AH:$AH)</f>
        <v>Dois Vizinhos</v>
      </c>
      <c r="Q693" s="5" t="str">
        <f>_xlfn.XLOOKUP(A693,'[1]1° RAIZ'!$A:$A,'[1]1° RAIZ'!$AE:$AE)</f>
        <v>Cascavel</v>
      </c>
      <c r="R693" s="2">
        <v>1.571471018550641E-4</v>
      </c>
      <c r="S693" s="2">
        <v>2.0897594761332568E-2</v>
      </c>
      <c r="T693" s="2">
        <v>6</v>
      </c>
      <c r="U693" s="2">
        <v>0</v>
      </c>
      <c r="V693" s="2">
        <v>41624.238906439001</v>
      </c>
      <c r="W693" s="2">
        <v>3.4633632961323979</v>
      </c>
      <c r="X693" s="2">
        <v>-0.1298042921907504</v>
      </c>
      <c r="Y693" s="2">
        <v>0.19738513045640929</v>
      </c>
      <c r="Z693" s="2">
        <v>-0.82259478794712149</v>
      </c>
      <c r="AA693" s="2">
        <v>-0.12077985546015139</v>
      </c>
      <c r="AB693" s="1" t="str">
        <f t="shared" si="30"/>
        <v>Mercado insuficiente</v>
      </c>
      <c r="AC693" s="74" t="str">
        <f t="shared" si="32"/>
        <v>Validar</v>
      </c>
    </row>
    <row r="694" spans="1:29" x14ac:dyDescent="0.25">
      <c r="A694" s="1">
        <v>431247</v>
      </c>
      <c r="B694" s="1" t="s">
        <v>723</v>
      </c>
      <c r="C694" s="1" t="s">
        <v>57</v>
      </c>
      <c r="D694" s="1">
        <v>0</v>
      </c>
      <c r="E694" s="1">
        <f>COUNTIFS('Contratos assinados '!F:F,'Direcional Expansão'!B694,'Contratos assinados '!J:J, "Assinado por ambos")</f>
        <v>0</v>
      </c>
      <c r="F694" s="1">
        <f>COUNTIFS('Contratos assinados '!F:F,'Direcional Expansão'!B694,'Contratos assinados '!J:J,"Aquisição")</f>
        <v>0</v>
      </c>
      <c r="G694" s="1">
        <f>COUNTIFS('Contratos assinados '!F:F,'Direcional Expansão'!B694,'Contratos assinados '!J:J,"Ampliação")</f>
        <v>0</v>
      </c>
      <c r="H694" s="1">
        <f>COUNTIFS('Contratos assinados '!F:F,'Direcional Expansão'!B694,'Contratos assinados '!J:J,"Assinado por proprietário")</f>
        <v>0</v>
      </c>
      <c r="I694" s="1">
        <f t="shared" si="31"/>
        <v>0</v>
      </c>
      <c r="J694" s="3" t="str">
        <f>IF(D694=0, "-", COUNTIFS('Base Lojas'!B:B, A694, 'Base Lojas'!G:G, "&gt;500000")/D694)</f>
        <v>-</v>
      </c>
      <c r="K694" s="4" t="s">
        <v>35</v>
      </c>
      <c r="L694" s="2">
        <v>0</v>
      </c>
      <c r="M694" s="13">
        <v>1025430.8977345889</v>
      </c>
      <c r="N694" s="2">
        <v>6029</v>
      </c>
      <c r="O694" s="5" t="str">
        <f>_xlfn.XLOOKUP(A694,Cidades!A:A,Cidades!D:D)</f>
        <v>Menor que 10k</v>
      </c>
      <c r="P694" s="5" t="str">
        <f>_xlfn.XLOOKUP(A694,'[1]1° RAIZ'!$A:$A,'[1]1° RAIZ'!$AH:$AH)</f>
        <v>Novo Hamburgo - São Leopoldo</v>
      </c>
      <c r="Q694" s="5" t="str">
        <f>_xlfn.XLOOKUP(A694,'[1]1° RAIZ'!$A:$A,'[1]1° RAIZ'!$AE:$AE)</f>
        <v>Porto Alegre</v>
      </c>
      <c r="R694" s="2">
        <v>4.5974534530979223E-5</v>
      </c>
      <c r="S694" s="2">
        <v>8.260812363382497E-3</v>
      </c>
      <c r="T694" s="2">
        <v>2</v>
      </c>
      <c r="U694" s="2">
        <v>0</v>
      </c>
      <c r="V694" s="2">
        <v>50019.610084538297</v>
      </c>
      <c r="W694" s="2">
        <v>3.5602259303374968</v>
      </c>
      <c r="X694" s="2">
        <v>-0.1963061833767237</v>
      </c>
      <c r="Y694" s="2">
        <v>6.7277459894856464E-2</v>
      </c>
      <c r="Z694" s="2">
        <v>-0.41255672487192008</v>
      </c>
      <c r="AA694" s="2">
        <v>-0.1210178849429446</v>
      </c>
      <c r="AB694" s="1" t="str">
        <f t="shared" si="30"/>
        <v>Mercado insuficiente</v>
      </c>
      <c r="AC694" s="74" t="str">
        <f t="shared" si="32"/>
        <v>Validar</v>
      </c>
    </row>
    <row r="695" spans="1:29" x14ac:dyDescent="0.25">
      <c r="A695" s="1">
        <v>421725</v>
      </c>
      <c r="B695" s="1" t="s">
        <v>724</v>
      </c>
      <c r="C695" s="1" t="s">
        <v>33</v>
      </c>
      <c r="D695" s="1">
        <v>0</v>
      </c>
      <c r="E695" s="1">
        <f>COUNTIFS('Contratos assinados '!F:F,'Direcional Expansão'!B695,'Contratos assinados '!J:J, "Assinado por ambos")</f>
        <v>0</v>
      </c>
      <c r="F695" s="1">
        <f>COUNTIFS('Contratos assinados '!F:F,'Direcional Expansão'!B695,'Contratos assinados '!J:J,"Aquisição")</f>
        <v>0</v>
      </c>
      <c r="G695" s="1">
        <f>COUNTIFS('Contratos assinados '!F:F,'Direcional Expansão'!B695,'Contratos assinados '!J:J,"Ampliação")</f>
        <v>0</v>
      </c>
      <c r="H695" s="1">
        <f>COUNTIFS('Contratos assinados '!F:F,'Direcional Expansão'!B695,'Contratos assinados '!J:J,"Assinado por proprietário")</f>
        <v>0</v>
      </c>
      <c r="I695" s="1">
        <f t="shared" si="31"/>
        <v>0</v>
      </c>
      <c r="J695" s="3" t="str">
        <f>IF(D695=0, "-", COUNTIFS('Base Lojas'!B:B, A695, 'Base Lojas'!G:G, "&gt;500000")/D695)</f>
        <v>-</v>
      </c>
      <c r="K695" s="4" t="s">
        <v>35</v>
      </c>
      <c r="L695" s="2">
        <v>0</v>
      </c>
      <c r="M695" s="13">
        <v>710915.19280658127</v>
      </c>
      <c r="N695" s="2">
        <v>5776</v>
      </c>
      <c r="O695" s="5" t="str">
        <f>_xlfn.XLOOKUP(A695,Cidades!A:A,Cidades!D:D)</f>
        <v>Menor que 10k</v>
      </c>
      <c r="P695" s="5" t="str">
        <f>_xlfn.XLOOKUP(A695,'[1]1° RAIZ'!$A:$A,'[1]1° RAIZ'!$AH:$AH)</f>
        <v>Florianópolis</v>
      </c>
      <c r="Q695" s="5" t="str">
        <f>_xlfn.XLOOKUP(A695,'[1]1° RAIZ'!$A:$A,'[1]1° RAIZ'!$AE:$AE)</f>
        <v>Florianópolis</v>
      </c>
      <c r="R695" s="2">
        <v>1.5817914303325239E-4</v>
      </c>
      <c r="S695" s="2">
        <v>2.475056595004688E-2</v>
      </c>
      <c r="T695" s="2">
        <v>1</v>
      </c>
      <c r="U695" s="2">
        <v>0</v>
      </c>
      <c r="V695" s="2">
        <v>18446.964449463601</v>
      </c>
      <c r="W695" s="2">
        <v>4.2888854006008827</v>
      </c>
      <c r="X695" s="2">
        <v>-0.10693301443795181</v>
      </c>
      <c r="Y695" s="2">
        <v>0.44195917962566111</v>
      </c>
      <c r="Z695" s="2">
        <v>-1.2221923844461009</v>
      </c>
      <c r="AA695" s="2">
        <v>-0.1214551031690949</v>
      </c>
      <c r="AB695" s="1" t="str">
        <f t="shared" si="30"/>
        <v>Mercado insuficiente</v>
      </c>
      <c r="AC695" s="74" t="str">
        <f t="shared" si="32"/>
        <v>Validar</v>
      </c>
    </row>
    <row r="696" spans="1:29" x14ac:dyDescent="0.25">
      <c r="A696" s="1">
        <v>432254</v>
      </c>
      <c r="B696" s="1" t="s">
        <v>725</v>
      </c>
      <c r="C696" s="1" t="s">
        <v>57</v>
      </c>
      <c r="D696" s="1">
        <v>0</v>
      </c>
      <c r="E696" s="1">
        <f>COUNTIFS('Contratos assinados '!F:F,'Direcional Expansão'!B696,'Contratos assinados '!J:J, "Assinado por ambos")</f>
        <v>0</v>
      </c>
      <c r="F696" s="1">
        <f>COUNTIFS('Contratos assinados '!F:F,'Direcional Expansão'!B696,'Contratos assinados '!J:J,"Aquisição")</f>
        <v>0</v>
      </c>
      <c r="G696" s="1">
        <f>COUNTIFS('Contratos assinados '!F:F,'Direcional Expansão'!B696,'Contratos assinados '!J:J,"Ampliação")</f>
        <v>0</v>
      </c>
      <c r="H696" s="1">
        <f>COUNTIFS('Contratos assinados '!F:F,'Direcional Expansão'!B696,'Contratos assinados '!J:J,"Assinado por proprietário")</f>
        <v>0</v>
      </c>
      <c r="I696" s="1">
        <f t="shared" si="31"/>
        <v>0</v>
      </c>
      <c r="J696" s="3" t="str">
        <f>IF(D696=0, "-", COUNTIFS('Base Lojas'!B:B, A696, 'Base Lojas'!G:G, "&gt;500000")/D696)</f>
        <v>-</v>
      </c>
      <c r="K696" s="4" t="s">
        <v>35</v>
      </c>
      <c r="L696" s="2">
        <v>0</v>
      </c>
      <c r="M696" s="13">
        <v>1354072.8820724559</v>
      </c>
      <c r="N696" s="2">
        <v>6058</v>
      </c>
      <c r="O696" s="5" t="str">
        <f>_xlfn.XLOOKUP(A696,Cidades!A:A,Cidades!D:D)</f>
        <v>Menor que 10k</v>
      </c>
      <c r="P696" s="5" t="str">
        <f>_xlfn.XLOOKUP(A696,'[1]1° RAIZ'!$A:$A,'[1]1° RAIZ'!$AH:$AH)</f>
        <v>Caxias do Sul</v>
      </c>
      <c r="Q696" s="5" t="str">
        <f>_xlfn.XLOOKUP(A696,'[1]1° RAIZ'!$A:$A,'[1]1° RAIZ'!$AE:$AE)</f>
        <v>Caxias do Sul</v>
      </c>
      <c r="R696" s="2">
        <v>1.3009276914101471E-4</v>
      </c>
      <c r="S696" s="2">
        <v>1.835473224785833E-2</v>
      </c>
      <c r="T696" s="2">
        <v>1</v>
      </c>
      <c r="U696" s="2">
        <v>0</v>
      </c>
      <c r="V696" s="2">
        <v>35827.153394593399</v>
      </c>
      <c r="W696" s="2">
        <v>3.8234592384324828</v>
      </c>
      <c r="X696" s="2">
        <v>-0.15614869314461949</v>
      </c>
      <c r="Y696" s="2">
        <v>0.27685952195597668</v>
      </c>
      <c r="Z696" s="2">
        <v>-0.85148791177916294</v>
      </c>
      <c r="AA696" s="2">
        <v>-0.1238584627031868</v>
      </c>
      <c r="AB696" s="1" t="str">
        <f t="shared" si="30"/>
        <v>Mercado insuficiente</v>
      </c>
      <c r="AC696" s="74" t="str">
        <f t="shared" si="32"/>
        <v>Validar</v>
      </c>
    </row>
    <row r="697" spans="1:29" x14ac:dyDescent="0.25">
      <c r="A697" s="1">
        <v>420060</v>
      </c>
      <c r="B697" s="1" t="s">
        <v>726</v>
      </c>
      <c r="C697" s="1" t="s">
        <v>33</v>
      </c>
      <c r="D697" s="1">
        <v>0</v>
      </c>
      <c r="E697" s="1">
        <f>COUNTIFS('Contratos assinados '!F:F,'Direcional Expansão'!B697,'Contratos assinados '!J:J, "Assinado por ambos")</f>
        <v>0</v>
      </c>
      <c r="F697" s="1">
        <f>COUNTIFS('Contratos assinados '!F:F,'Direcional Expansão'!B697,'Contratos assinados '!J:J,"Aquisição")</f>
        <v>0</v>
      </c>
      <c r="G697" s="1">
        <f>COUNTIFS('Contratos assinados '!F:F,'Direcional Expansão'!B697,'Contratos assinados '!J:J,"Ampliação")</f>
        <v>0</v>
      </c>
      <c r="H697" s="1">
        <f>COUNTIFS('Contratos assinados '!F:F,'Direcional Expansão'!B697,'Contratos assinados '!J:J,"Assinado por proprietário")</f>
        <v>0</v>
      </c>
      <c r="I697" s="1">
        <f t="shared" si="31"/>
        <v>0</v>
      </c>
      <c r="J697" s="3" t="str">
        <f>IF(D697=0, "-", COUNTIFS('Base Lojas'!B:B, A697, 'Base Lojas'!G:G, "&gt;500000")/D697)</f>
        <v>-</v>
      </c>
      <c r="K697" s="4" t="s">
        <v>35</v>
      </c>
      <c r="L697" s="2">
        <v>0</v>
      </c>
      <c r="M697" s="13">
        <v>1005178.834121985</v>
      </c>
      <c r="N697" s="2">
        <v>6743</v>
      </c>
      <c r="O697" s="5" t="str">
        <f>_xlfn.XLOOKUP(A697,Cidades!A:A,Cidades!D:D)</f>
        <v>Menor que 10k</v>
      </c>
      <c r="P697" s="5" t="str">
        <f>_xlfn.XLOOKUP(A697,'[1]1° RAIZ'!$A:$A,'[1]1° RAIZ'!$AH:$AH)</f>
        <v>Florianópolis</v>
      </c>
      <c r="Q697" s="5" t="str">
        <f>_xlfn.XLOOKUP(A697,'[1]1° RAIZ'!$A:$A,'[1]1° RAIZ'!$AE:$AE)</f>
        <v>Florianópolis</v>
      </c>
      <c r="R697" s="2">
        <v>1.5146484449445109E-4</v>
      </c>
      <c r="S697" s="2">
        <v>2.055276568792852E-2</v>
      </c>
      <c r="T697" s="2">
        <v>4</v>
      </c>
      <c r="U697" s="2">
        <v>0</v>
      </c>
      <c r="V697" s="2">
        <v>31257.337237890599</v>
      </c>
      <c r="W697" s="2">
        <v>3.8584293645271468</v>
      </c>
      <c r="X697" s="2">
        <v>-0.12887334168957951</v>
      </c>
      <c r="Y697" s="2">
        <v>0.29471171542391678</v>
      </c>
      <c r="Z697" s="2">
        <v>-0.97658811926636324</v>
      </c>
      <c r="AA697" s="2">
        <v>-0.1239546875298302</v>
      </c>
      <c r="AB697" s="1" t="str">
        <f t="shared" si="30"/>
        <v>Mercado insuficiente</v>
      </c>
      <c r="AC697" s="74" t="str">
        <f t="shared" si="32"/>
        <v>Validar</v>
      </c>
    </row>
    <row r="698" spans="1:29" x14ac:dyDescent="0.25">
      <c r="A698" s="1">
        <v>411280</v>
      </c>
      <c r="B698" s="1" t="s">
        <v>727</v>
      </c>
      <c r="C698" s="1" t="s">
        <v>31</v>
      </c>
      <c r="D698" s="1">
        <v>0</v>
      </c>
      <c r="E698" s="1">
        <f>COUNTIFS('Contratos assinados '!F:F,'Direcional Expansão'!B698,'Contratos assinados '!J:J, "Assinado por ambos")</f>
        <v>0</v>
      </c>
      <c r="F698" s="1">
        <f>COUNTIFS('Contratos assinados '!F:F,'Direcional Expansão'!B698,'Contratos assinados '!J:J,"Aquisição")</f>
        <v>0</v>
      </c>
      <c r="G698" s="1">
        <f>COUNTIFS('Contratos assinados '!F:F,'Direcional Expansão'!B698,'Contratos assinados '!J:J,"Ampliação")</f>
        <v>0</v>
      </c>
      <c r="H698" s="1">
        <f>COUNTIFS('Contratos assinados '!F:F,'Direcional Expansão'!B698,'Contratos assinados '!J:J,"Assinado por proprietário")</f>
        <v>0</v>
      </c>
      <c r="I698" s="1">
        <f t="shared" si="31"/>
        <v>0</v>
      </c>
      <c r="J698" s="3" t="str">
        <f>IF(D698=0, "-", COUNTIFS('Base Lojas'!B:B, A698, 'Base Lojas'!G:G, "&gt;500000")/D698)</f>
        <v>-</v>
      </c>
      <c r="K698" s="4" t="s">
        <v>35</v>
      </c>
      <c r="L698" s="2">
        <v>0</v>
      </c>
      <c r="M698" s="13">
        <v>1591645.1351274471</v>
      </c>
      <c r="N698" s="2">
        <v>11945</v>
      </c>
      <c r="O698" s="5" t="str">
        <f>_xlfn.XLOOKUP(A698,Cidades!A:A,Cidades!D:D)</f>
        <v>Entre 10k e 20k</v>
      </c>
      <c r="P698" s="5" t="str">
        <f>_xlfn.XLOOKUP(A698,'[1]1° RAIZ'!$A:$A,'[1]1° RAIZ'!$AH:$AH)</f>
        <v>Santo Antônio da Platina</v>
      </c>
      <c r="Q698" s="5" t="str">
        <f>_xlfn.XLOOKUP(A698,'[1]1° RAIZ'!$A:$A,'[1]1° RAIZ'!$AE:$AE)</f>
        <v>Londrina</v>
      </c>
      <c r="R698" s="2">
        <v>8.2494832657720171E-5</v>
      </c>
      <c r="S698" s="2">
        <v>1.127059857406199E-2</v>
      </c>
      <c r="T698" s="2">
        <v>8</v>
      </c>
      <c r="U698" s="2">
        <v>0</v>
      </c>
      <c r="V698" s="2">
        <v>62010.657585175097</v>
      </c>
      <c r="W698" s="2">
        <v>2.945599270839387</v>
      </c>
      <c r="X698" s="2">
        <v>-0.19044899618364711</v>
      </c>
      <c r="Y698" s="2">
        <v>-6.2796592237819054E-2</v>
      </c>
      <c r="Z698" s="2">
        <v>-0.30537034844390432</v>
      </c>
      <c r="AA698" s="2">
        <v>-0.12500941165557711</v>
      </c>
      <c r="AB698" s="1" t="str">
        <f t="shared" si="30"/>
        <v>Mercado insuficiente</v>
      </c>
      <c r="AC698" s="74" t="str">
        <f t="shared" si="32"/>
        <v>Validar</v>
      </c>
    </row>
    <row r="699" spans="1:29" x14ac:dyDescent="0.25">
      <c r="A699" s="1">
        <v>412700</v>
      </c>
      <c r="B699" s="1" t="s">
        <v>728</v>
      </c>
      <c r="C699" s="1" t="s">
        <v>31</v>
      </c>
      <c r="D699" s="1">
        <v>0</v>
      </c>
      <c r="E699" s="1">
        <f>COUNTIFS('Contratos assinados '!F:F,'Direcional Expansão'!B699,'Contratos assinados '!J:J, "Assinado por ambos")</f>
        <v>0</v>
      </c>
      <c r="F699" s="1">
        <f>COUNTIFS('Contratos assinados '!F:F,'Direcional Expansão'!B699,'Contratos assinados '!J:J,"Aquisição")</f>
        <v>0</v>
      </c>
      <c r="G699" s="1">
        <f>COUNTIFS('Contratos assinados '!F:F,'Direcional Expansão'!B699,'Contratos assinados '!J:J,"Ampliação")</f>
        <v>0</v>
      </c>
      <c r="H699" s="1">
        <f>COUNTIFS('Contratos assinados '!F:F,'Direcional Expansão'!B699,'Contratos assinados '!J:J,"Assinado por proprietário")</f>
        <v>0</v>
      </c>
      <c r="I699" s="1">
        <f t="shared" si="31"/>
        <v>0</v>
      </c>
      <c r="J699" s="3" t="str">
        <f>IF(D699=0, "-", COUNTIFS('Base Lojas'!B:B, A699, 'Base Lojas'!G:G, "&gt;500000")/D699)</f>
        <v>-</v>
      </c>
      <c r="K699" s="4" t="s">
        <v>35</v>
      </c>
      <c r="L699" s="2">
        <v>0</v>
      </c>
      <c r="M699" s="13">
        <v>1121861.0398739111</v>
      </c>
      <c r="N699" s="2">
        <v>9547</v>
      </c>
      <c r="O699" s="5" t="str">
        <f>_xlfn.XLOOKUP(A699,Cidades!A:A,Cidades!D:D)</f>
        <v>Menor que 10k</v>
      </c>
      <c r="P699" s="5" t="str">
        <f>_xlfn.XLOOKUP(A699,'[1]1° RAIZ'!$A:$A,'[1]1° RAIZ'!$AH:$AH)</f>
        <v>Irati</v>
      </c>
      <c r="Q699" s="5" t="str">
        <f>_xlfn.XLOOKUP(A699,'[1]1° RAIZ'!$A:$A,'[1]1° RAIZ'!$AE:$AE)</f>
        <v>Ponta Grossa</v>
      </c>
      <c r="R699" s="2">
        <v>-5.6517698252306338E-5</v>
      </c>
      <c r="S699" s="2">
        <v>3.10876307389929E-3</v>
      </c>
      <c r="T699" s="2">
        <v>5</v>
      </c>
      <c r="U699" s="2">
        <v>0</v>
      </c>
      <c r="V699" s="2">
        <v>73011.482974901999</v>
      </c>
      <c r="W699" s="2">
        <v>2.8902304861303492</v>
      </c>
      <c r="X699" s="2">
        <v>-0.25213879552481688</v>
      </c>
      <c r="Y699" s="2">
        <v>-0.24965744146015109</v>
      </c>
      <c r="Z699" s="2">
        <v>0.157884269601898</v>
      </c>
      <c r="AA699" s="2">
        <v>-0.12529168808258709</v>
      </c>
      <c r="AB699" s="1" t="str">
        <f t="shared" si="30"/>
        <v>Mercado insuficiente</v>
      </c>
      <c r="AC699" s="74" t="str">
        <f t="shared" si="32"/>
        <v>Validar</v>
      </c>
    </row>
    <row r="700" spans="1:29" x14ac:dyDescent="0.25">
      <c r="A700" s="1">
        <v>411740</v>
      </c>
      <c r="B700" s="1" t="s">
        <v>729</v>
      </c>
      <c r="C700" s="1" t="s">
        <v>31</v>
      </c>
      <c r="D700" s="1">
        <v>0</v>
      </c>
      <c r="E700" s="1">
        <f>COUNTIFS('Contratos assinados '!F:F,'Direcional Expansão'!B700,'Contratos assinados '!J:J, "Assinado por ambos")</f>
        <v>0</v>
      </c>
      <c r="F700" s="1">
        <f>COUNTIFS('Contratos assinados '!F:F,'Direcional Expansão'!B700,'Contratos assinados '!J:J,"Aquisição")</f>
        <v>0</v>
      </c>
      <c r="G700" s="1">
        <f>COUNTIFS('Contratos assinados '!F:F,'Direcional Expansão'!B700,'Contratos assinados '!J:J,"Ampliação")</f>
        <v>0</v>
      </c>
      <c r="H700" s="1">
        <f>COUNTIFS('Contratos assinados '!F:F,'Direcional Expansão'!B700,'Contratos assinados '!J:J,"Assinado por proprietário")</f>
        <v>0</v>
      </c>
      <c r="I700" s="1">
        <f t="shared" si="31"/>
        <v>0</v>
      </c>
      <c r="J700" s="3" t="str">
        <f>IF(D700=0, "-", COUNTIFS('Base Lojas'!B:B, A700, 'Base Lojas'!G:G, "&gt;500000")/D700)</f>
        <v>-</v>
      </c>
      <c r="K700" s="4" t="s">
        <v>35</v>
      </c>
      <c r="L700" s="2">
        <v>0</v>
      </c>
      <c r="M700" s="13">
        <v>421998.81460006232</v>
      </c>
      <c r="N700" s="2">
        <v>3187</v>
      </c>
      <c r="O700" s="5" t="str">
        <f>_xlfn.XLOOKUP(A700,Cidades!A:A,Cidades!D:D)</f>
        <v>Menor que 10k</v>
      </c>
      <c r="P700" s="5" t="str">
        <f>_xlfn.XLOOKUP(A700,'[1]1° RAIZ'!$A:$A,'[1]1° RAIZ'!$AH:$AH)</f>
        <v>Maringá</v>
      </c>
      <c r="Q700" s="5" t="str">
        <f>_xlfn.XLOOKUP(A700,'[1]1° RAIZ'!$A:$A,'[1]1° RAIZ'!$AE:$AE)</f>
        <v>Maringá</v>
      </c>
      <c r="R700" s="2">
        <v>-4.5125319526114761E-5</v>
      </c>
      <c r="S700" s="2">
        <v>2.575644699880808E-3</v>
      </c>
      <c r="T700" s="2">
        <v>1</v>
      </c>
      <c r="U700" s="2">
        <v>0</v>
      </c>
      <c r="V700" s="2">
        <v>58937.526675509202</v>
      </c>
      <c r="W700" s="2">
        <v>3.4494310768810008</v>
      </c>
      <c r="X700" s="2">
        <v>-0.2464920234899973</v>
      </c>
      <c r="Y700" s="2">
        <v>-7.8568532923350046E-2</v>
      </c>
      <c r="Z700" s="2">
        <v>-8.058708291101041E-2</v>
      </c>
      <c r="AA700" s="2">
        <v>-0.12548516286366879</v>
      </c>
      <c r="AB700" s="1" t="str">
        <f t="shared" si="30"/>
        <v>Mercado insuficiente</v>
      </c>
      <c r="AC700" s="74" t="str">
        <f t="shared" si="32"/>
        <v>Validar</v>
      </c>
    </row>
    <row r="701" spans="1:29" x14ac:dyDescent="0.25">
      <c r="A701" s="1">
        <v>420170</v>
      </c>
      <c r="B701" s="1" t="s">
        <v>730</v>
      </c>
      <c r="C701" s="1" t="s">
        <v>33</v>
      </c>
      <c r="D701" s="1">
        <v>0</v>
      </c>
      <c r="E701" s="1">
        <f>COUNTIFS('Contratos assinados '!F:F,'Direcional Expansão'!B701,'Contratos assinados '!J:J, "Assinado por ambos")</f>
        <v>0</v>
      </c>
      <c r="F701" s="1">
        <f>COUNTIFS('Contratos assinados '!F:F,'Direcional Expansão'!B701,'Contratos assinados '!J:J,"Aquisição")</f>
        <v>0</v>
      </c>
      <c r="G701" s="1">
        <f>COUNTIFS('Contratos assinados '!F:F,'Direcional Expansão'!B701,'Contratos assinados '!J:J,"Ampliação")</f>
        <v>0</v>
      </c>
      <c r="H701" s="1">
        <f>COUNTIFS('Contratos assinados '!F:F,'Direcional Expansão'!B701,'Contratos assinados '!J:J,"Assinado por proprietário")</f>
        <v>0</v>
      </c>
      <c r="I701" s="1">
        <f t="shared" si="31"/>
        <v>0</v>
      </c>
      <c r="J701" s="3" t="str">
        <f>IF(D701=0, "-", COUNTIFS('Base Lojas'!B:B, A701, 'Base Lojas'!G:G, "&gt;500000")/D701)</f>
        <v>-</v>
      </c>
      <c r="K701" s="4" t="s">
        <v>35</v>
      </c>
      <c r="L701" s="2">
        <v>0</v>
      </c>
      <c r="M701" s="13">
        <v>1427234.3372795139</v>
      </c>
      <c r="N701" s="2">
        <v>8319</v>
      </c>
      <c r="O701" s="5" t="str">
        <f>_xlfn.XLOOKUP(A701,Cidades!A:A,Cidades!D:D)</f>
        <v>Menor que 10k</v>
      </c>
      <c r="P701" s="5" t="str">
        <f>_xlfn.XLOOKUP(A701,'[1]1° RAIZ'!$A:$A,'[1]1° RAIZ'!$AH:$AH)</f>
        <v>Blumenau</v>
      </c>
      <c r="Q701" s="5" t="str">
        <f>_xlfn.XLOOKUP(A701,'[1]1° RAIZ'!$A:$A,'[1]1° RAIZ'!$AE:$AE)</f>
        <v>Blumenau</v>
      </c>
      <c r="R701" s="2">
        <v>8.8464217297228305E-5</v>
      </c>
      <c r="S701" s="2">
        <v>1.2311930285134659E-2</v>
      </c>
      <c r="T701" s="2">
        <v>5</v>
      </c>
      <c r="U701" s="2">
        <v>0</v>
      </c>
      <c r="V701" s="2">
        <v>31651.613335522099</v>
      </c>
      <c r="W701" s="2">
        <v>3.8526285865980432</v>
      </c>
      <c r="X701" s="2">
        <v>-0.1209986505723941</v>
      </c>
      <c r="Y701" s="2">
        <v>0.1213031026553985</v>
      </c>
      <c r="Z701" s="2">
        <v>-0.80331868994152333</v>
      </c>
      <c r="AA701" s="2">
        <v>-0.1257802702813359</v>
      </c>
      <c r="AB701" s="1" t="str">
        <f t="shared" si="30"/>
        <v>Mercado insuficiente</v>
      </c>
      <c r="AC701" s="74" t="str">
        <f t="shared" si="32"/>
        <v>Validar</v>
      </c>
    </row>
    <row r="702" spans="1:29" x14ac:dyDescent="0.25">
      <c r="A702" s="1">
        <v>420680</v>
      </c>
      <c r="B702" s="1" t="s">
        <v>731</v>
      </c>
      <c r="C702" s="1" t="s">
        <v>33</v>
      </c>
      <c r="D702" s="1">
        <v>0</v>
      </c>
      <c r="E702" s="1">
        <f>COUNTIFS('Contratos assinados '!F:F,'Direcional Expansão'!B702,'Contratos assinados '!J:J, "Assinado por ambos")</f>
        <v>0</v>
      </c>
      <c r="F702" s="1">
        <f>COUNTIFS('Contratos assinados '!F:F,'Direcional Expansão'!B702,'Contratos assinados '!J:J,"Aquisição")</f>
        <v>0</v>
      </c>
      <c r="G702" s="1">
        <f>COUNTIFS('Contratos assinados '!F:F,'Direcional Expansão'!B702,'Contratos assinados '!J:J,"Ampliação")</f>
        <v>0</v>
      </c>
      <c r="H702" s="1">
        <f>COUNTIFS('Contratos assinados '!F:F,'Direcional Expansão'!B702,'Contratos assinados '!J:J,"Assinado por proprietário")</f>
        <v>0</v>
      </c>
      <c r="I702" s="1">
        <f t="shared" si="31"/>
        <v>0</v>
      </c>
      <c r="J702" s="3" t="str">
        <f>IF(D702=0, "-", COUNTIFS('Base Lojas'!B:B, A702, 'Base Lojas'!G:G, "&gt;500000")/D702)</f>
        <v>-</v>
      </c>
      <c r="K702" s="4" t="s">
        <v>35</v>
      </c>
      <c r="L702" s="2">
        <v>0</v>
      </c>
      <c r="M702" s="13">
        <v>468822.43891324231</v>
      </c>
      <c r="N702" s="2">
        <v>3269</v>
      </c>
      <c r="O702" s="5" t="str">
        <f>_xlfn.XLOOKUP(A702,Cidades!A:A,Cidades!D:D)</f>
        <v>Menor que 10k</v>
      </c>
      <c r="P702" s="5" t="str">
        <f>_xlfn.XLOOKUP(A702,'[1]1° RAIZ'!$A:$A,'[1]1° RAIZ'!$AH:$AH)</f>
        <v>Joaçaba - Herval d'Oeste</v>
      </c>
      <c r="Q702" s="5" t="str">
        <f>_xlfn.XLOOKUP(A702,'[1]1° RAIZ'!$A:$A,'[1]1° RAIZ'!$AE:$AE)</f>
        <v>Chapecó</v>
      </c>
      <c r="R702" s="2">
        <v>-2.406210295856082E-5</v>
      </c>
      <c r="S702" s="2">
        <v>4.2392965320385834E-3</v>
      </c>
      <c r="T702" s="2">
        <v>1</v>
      </c>
      <c r="U702" s="2">
        <v>0</v>
      </c>
      <c r="V702" s="2">
        <v>49764.775087313501</v>
      </c>
      <c r="W702" s="2">
        <v>3.6671876012649611</v>
      </c>
      <c r="X702" s="2">
        <v>-0.21751565142964649</v>
      </c>
      <c r="Y702" s="2">
        <v>-1.4083462721303751E-2</v>
      </c>
      <c r="Z702" s="2">
        <v>-0.27271016424520439</v>
      </c>
      <c r="AA702" s="2">
        <v>-0.1257962235032043</v>
      </c>
      <c r="AB702" s="1" t="str">
        <f t="shared" si="30"/>
        <v>Mercado insuficiente</v>
      </c>
      <c r="AC702" s="74" t="str">
        <f t="shared" si="32"/>
        <v>Validar</v>
      </c>
    </row>
    <row r="703" spans="1:29" x14ac:dyDescent="0.25">
      <c r="A703" s="1">
        <v>420180</v>
      </c>
      <c r="B703" s="1" t="s">
        <v>732</v>
      </c>
      <c r="C703" s="1" t="s">
        <v>33</v>
      </c>
      <c r="D703" s="1">
        <v>0</v>
      </c>
      <c r="E703" s="1">
        <f>COUNTIFS('Contratos assinados '!F:F,'Direcional Expansão'!B703,'Contratos assinados '!J:J, "Assinado por ambos")</f>
        <v>0</v>
      </c>
      <c r="F703" s="1">
        <f>COUNTIFS('Contratos assinados '!F:F,'Direcional Expansão'!B703,'Contratos assinados '!J:J,"Aquisição")</f>
        <v>0</v>
      </c>
      <c r="G703" s="1">
        <f>COUNTIFS('Contratos assinados '!F:F,'Direcional Expansão'!B703,'Contratos assinados '!J:J,"Ampliação")</f>
        <v>0</v>
      </c>
      <c r="H703" s="1">
        <f>COUNTIFS('Contratos assinados '!F:F,'Direcional Expansão'!B703,'Contratos assinados '!J:J,"Assinado por proprietário")</f>
        <v>0</v>
      </c>
      <c r="I703" s="1">
        <f t="shared" si="31"/>
        <v>0</v>
      </c>
      <c r="J703" s="3" t="str">
        <f>IF(D703=0, "-", COUNTIFS('Base Lojas'!B:B, A703, 'Base Lojas'!G:G, "&gt;500000")/D703)</f>
        <v>-</v>
      </c>
      <c r="K703" s="4" t="s">
        <v>35</v>
      </c>
      <c r="L703" s="2">
        <v>0</v>
      </c>
      <c r="M703" s="13">
        <v>554118.43783136318</v>
      </c>
      <c r="N703" s="2">
        <v>3227</v>
      </c>
      <c r="O703" s="5" t="str">
        <f>_xlfn.XLOOKUP(A703,Cidades!A:A,Cidades!D:D)</f>
        <v>Menor que 10k</v>
      </c>
      <c r="P703" s="5" t="str">
        <f>_xlfn.XLOOKUP(A703,'[1]1° RAIZ'!$A:$A,'[1]1° RAIZ'!$AH:$AH)</f>
        <v>Rio do Sul</v>
      </c>
      <c r="Q703" s="5" t="str">
        <f>_xlfn.XLOOKUP(A703,'[1]1° RAIZ'!$A:$A,'[1]1° RAIZ'!$AE:$AE)</f>
        <v>Blumenau</v>
      </c>
      <c r="R703" s="2">
        <v>-1.7192554152437592E-5</v>
      </c>
      <c r="S703" s="2">
        <v>4.1432116575426106E-3</v>
      </c>
      <c r="T703" s="2">
        <v>2</v>
      </c>
      <c r="U703" s="2">
        <v>0</v>
      </c>
      <c r="V703" s="2">
        <v>43502.740108020698</v>
      </c>
      <c r="W703" s="2">
        <v>3.80165084835969</v>
      </c>
      <c r="X703" s="2">
        <v>-0.1924453716129379</v>
      </c>
      <c r="Y703" s="2">
        <v>-2.117815553858341E-3</v>
      </c>
      <c r="Z703" s="2">
        <v>-0.38223760800428841</v>
      </c>
      <c r="AA703" s="2">
        <v>-0.12590100749946961</v>
      </c>
      <c r="AB703" s="1" t="str">
        <f t="shared" si="30"/>
        <v>Mercado insuficiente</v>
      </c>
      <c r="AC703" s="74" t="str">
        <f t="shared" si="32"/>
        <v>Validar</v>
      </c>
    </row>
    <row r="704" spans="1:29" x14ac:dyDescent="0.25">
      <c r="A704" s="1">
        <v>432060</v>
      </c>
      <c r="B704" s="1" t="s">
        <v>733</v>
      </c>
      <c r="C704" s="1" t="s">
        <v>57</v>
      </c>
      <c r="D704" s="1">
        <v>0</v>
      </c>
      <c r="E704" s="1">
        <f>COUNTIFS('Contratos assinados '!F:F,'Direcional Expansão'!B704,'Contratos assinados '!J:J, "Assinado por ambos")</f>
        <v>0</v>
      </c>
      <c r="F704" s="1">
        <f>COUNTIFS('Contratos assinados '!F:F,'Direcional Expansão'!B704,'Contratos assinados '!J:J,"Aquisição")</f>
        <v>0</v>
      </c>
      <c r="G704" s="1">
        <f>COUNTIFS('Contratos assinados '!F:F,'Direcional Expansão'!B704,'Contratos assinados '!J:J,"Ampliação")</f>
        <v>0</v>
      </c>
      <c r="H704" s="1">
        <f>COUNTIFS('Contratos assinados '!F:F,'Direcional Expansão'!B704,'Contratos assinados '!J:J,"Assinado por proprietário")</f>
        <v>0</v>
      </c>
      <c r="I704" s="1">
        <f t="shared" si="31"/>
        <v>0</v>
      </c>
      <c r="J704" s="3" t="str">
        <f>IF(D704=0, "-", COUNTIFS('Base Lojas'!B:B, A704, 'Base Lojas'!G:G, "&gt;500000")/D704)</f>
        <v>-</v>
      </c>
      <c r="K704" s="4" t="s">
        <v>35</v>
      </c>
      <c r="L704" s="2">
        <v>0</v>
      </c>
      <c r="M704" s="13">
        <v>544171.73390871135</v>
      </c>
      <c r="N704" s="2">
        <v>3406</v>
      </c>
      <c r="O704" s="5" t="str">
        <f>_xlfn.XLOOKUP(A704,Cidades!A:A,Cidades!D:D)</f>
        <v>Menor que 10k</v>
      </c>
      <c r="P704" s="5" t="str">
        <f>_xlfn.XLOOKUP(A704,'[1]1° RAIZ'!$A:$A,'[1]1° RAIZ'!$AH:$AH)</f>
        <v>Erechim</v>
      </c>
      <c r="Q704" s="5" t="str">
        <f>_xlfn.XLOOKUP(A704,'[1]1° RAIZ'!$A:$A,'[1]1° RAIZ'!$AE:$AE)</f>
        <v>Passo Fundo</v>
      </c>
      <c r="R704" s="2">
        <v>-9.2229347985403053E-5</v>
      </c>
      <c r="S704" s="2">
        <v>-3.6653734245413179E-3</v>
      </c>
      <c r="T704" s="2">
        <v>1</v>
      </c>
      <c r="U704" s="2">
        <v>0</v>
      </c>
      <c r="V704" s="2">
        <v>48558.9574843152</v>
      </c>
      <c r="W704" s="2">
        <v>3.7707475893612852</v>
      </c>
      <c r="X704" s="2">
        <v>-0.21436699458242339</v>
      </c>
      <c r="Y704" s="2">
        <v>-0.14777493734565739</v>
      </c>
      <c r="Z704" s="2">
        <v>-0.1193954936101506</v>
      </c>
      <c r="AA704" s="2">
        <v>-0.12619578049532421</v>
      </c>
      <c r="AB704" s="1" t="str">
        <f t="shared" si="30"/>
        <v>Mercado insuficiente</v>
      </c>
      <c r="AC704" s="74" t="str">
        <f t="shared" si="32"/>
        <v>Validar</v>
      </c>
    </row>
    <row r="705" spans="1:29" x14ac:dyDescent="0.25">
      <c r="A705" s="1">
        <v>420350</v>
      </c>
      <c r="B705" s="1" t="s">
        <v>734</v>
      </c>
      <c r="C705" s="1" t="s">
        <v>33</v>
      </c>
      <c r="D705" s="1">
        <v>0</v>
      </c>
      <c r="E705" s="1">
        <f>COUNTIFS('Contratos assinados '!F:F,'Direcional Expansão'!B705,'Contratos assinados '!J:J, "Assinado por ambos")</f>
        <v>0</v>
      </c>
      <c r="F705" s="1">
        <f>COUNTIFS('Contratos assinados '!F:F,'Direcional Expansão'!B705,'Contratos assinados '!J:J,"Aquisição")</f>
        <v>0</v>
      </c>
      <c r="G705" s="1">
        <f>COUNTIFS('Contratos assinados '!F:F,'Direcional Expansão'!B705,'Contratos assinados '!J:J,"Ampliação")</f>
        <v>0</v>
      </c>
      <c r="H705" s="1">
        <f>COUNTIFS('Contratos assinados '!F:F,'Direcional Expansão'!B705,'Contratos assinados '!J:J,"Assinado por proprietário")</f>
        <v>0</v>
      </c>
      <c r="I705" s="1">
        <f t="shared" si="31"/>
        <v>0</v>
      </c>
      <c r="J705" s="3" t="str">
        <f>IF(D705=0, "-", COUNTIFS('Base Lojas'!B:B, A705, 'Base Lojas'!G:G, "&gt;500000")/D705)</f>
        <v>-</v>
      </c>
      <c r="K705" s="4" t="s">
        <v>35</v>
      </c>
      <c r="L705" s="2">
        <v>0</v>
      </c>
      <c r="M705" s="13">
        <v>1423833.861881604</v>
      </c>
      <c r="N705" s="2">
        <v>9623</v>
      </c>
      <c r="O705" s="5" t="str">
        <f>_xlfn.XLOOKUP(A705,Cidades!A:A,Cidades!D:D)</f>
        <v>Menor que 10k</v>
      </c>
      <c r="P705" s="5" t="str">
        <f>_xlfn.XLOOKUP(A705,'[1]1° RAIZ'!$A:$A,'[1]1° RAIZ'!$AH:$AH)</f>
        <v>São Lourenço do Oeste</v>
      </c>
      <c r="Q705" s="5" t="str">
        <f>_xlfn.XLOOKUP(A705,'[1]1° RAIZ'!$A:$A,'[1]1° RAIZ'!$AE:$AE)</f>
        <v>Chapecó</v>
      </c>
      <c r="R705" s="2">
        <v>2.0515608173450331E-5</v>
      </c>
      <c r="S705" s="2">
        <v>8.9123343269101873E-3</v>
      </c>
      <c r="T705" s="2">
        <v>12</v>
      </c>
      <c r="U705" s="2">
        <v>0</v>
      </c>
      <c r="V705" s="2">
        <v>50031.468266926</v>
      </c>
      <c r="W705" s="2">
        <v>3.2354447518482479</v>
      </c>
      <c r="X705" s="2">
        <v>-0.14326537476971921</v>
      </c>
      <c r="Y705" s="2">
        <v>-0.15496692237708809</v>
      </c>
      <c r="Z705" s="2">
        <v>-0.37681836338903357</v>
      </c>
      <c r="AA705" s="2">
        <v>-0.1263385393230845</v>
      </c>
      <c r="AB705" s="1" t="str">
        <f t="shared" si="30"/>
        <v>Mercado insuficiente</v>
      </c>
      <c r="AC705" s="74" t="str">
        <f t="shared" si="32"/>
        <v>Validar</v>
      </c>
    </row>
    <row r="706" spans="1:29" x14ac:dyDescent="0.25">
      <c r="A706" s="1">
        <v>430800</v>
      </c>
      <c r="B706" s="1" t="s">
        <v>735</v>
      </c>
      <c r="C706" s="1" t="s">
        <v>57</v>
      </c>
      <c r="D706" s="1">
        <v>0</v>
      </c>
      <c r="E706" s="1">
        <f>COUNTIFS('Contratos assinados '!F:F,'Direcional Expansão'!B706,'Contratos assinados '!J:J, "Assinado por ambos")</f>
        <v>0</v>
      </c>
      <c r="F706" s="1">
        <f>COUNTIFS('Contratos assinados '!F:F,'Direcional Expansão'!B706,'Contratos assinados '!J:J,"Aquisição")</f>
        <v>0</v>
      </c>
      <c r="G706" s="1">
        <f>COUNTIFS('Contratos assinados '!F:F,'Direcional Expansão'!B706,'Contratos assinados '!J:J,"Ampliação")</f>
        <v>0</v>
      </c>
      <c r="H706" s="1">
        <f>COUNTIFS('Contratos assinados '!F:F,'Direcional Expansão'!B706,'Contratos assinados '!J:J,"Assinado por proprietário")</f>
        <v>0</v>
      </c>
      <c r="I706" s="1">
        <f t="shared" si="31"/>
        <v>0</v>
      </c>
      <c r="J706" s="3" t="str">
        <f>IF(D706=0, "-", COUNTIFS('Base Lojas'!B:B, A706, 'Base Lojas'!G:G, "&gt;500000")/D706)</f>
        <v>-</v>
      </c>
      <c r="K706" s="4" t="s">
        <v>35</v>
      </c>
      <c r="L706" s="2">
        <v>0</v>
      </c>
      <c r="M706" s="13">
        <v>1124891.8525853751</v>
      </c>
      <c r="N706" s="2">
        <v>6702</v>
      </c>
      <c r="O706" s="5" t="str">
        <f>_xlfn.XLOOKUP(A706,Cidades!A:A,Cidades!D:D)</f>
        <v>Menor que 10k</v>
      </c>
      <c r="P706" s="5" t="str">
        <f>_xlfn.XLOOKUP(A706,'[1]1° RAIZ'!$A:$A,'[1]1° RAIZ'!$AH:$AH)</f>
        <v>Santa Maria</v>
      </c>
      <c r="Q706" s="5" t="str">
        <f>_xlfn.XLOOKUP(A706,'[1]1° RAIZ'!$A:$A,'[1]1° RAIZ'!$AE:$AE)</f>
        <v>Santa Maria</v>
      </c>
      <c r="R706" s="2">
        <v>3.4516142055140981E-6</v>
      </c>
      <c r="S706" s="2">
        <v>7.3543880546993456E-3</v>
      </c>
      <c r="T706" s="2">
        <v>3</v>
      </c>
      <c r="U706" s="2">
        <v>0</v>
      </c>
      <c r="V706" s="2">
        <v>44378.417231840402</v>
      </c>
      <c r="W706" s="2">
        <v>3.6602596397921801</v>
      </c>
      <c r="X706" s="2">
        <v>-0.17903770277777201</v>
      </c>
      <c r="Y706" s="2">
        <v>-1.220970997116172E-2</v>
      </c>
      <c r="Z706" s="2">
        <v>-0.4255331026477418</v>
      </c>
      <c r="AA706" s="2">
        <v>-0.12658633628318389</v>
      </c>
      <c r="AB706" s="1" t="str">
        <f t="shared" si="30"/>
        <v>Mercado insuficiente</v>
      </c>
      <c r="AC706" s="74" t="str">
        <f t="shared" si="32"/>
        <v>Validar</v>
      </c>
    </row>
    <row r="707" spans="1:29" x14ac:dyDescent="0.25">
      <c r="A707" s="1">
        <v>412260</v>
      </c>
      <c r="B707" s="1" t="s">
        <v>736</v>
      </c>
      <c r="C707" s="1" t="s">
        <v>31</v>
      </c>
      <c r="D707" s="1">
        <v>0</v>
      </c>
      <c r="E707" s="1">
        <f>COUNTIFS('Contratos assinados '!F:F,'Direcional Expansão'!B707,'Contratos assinados '!J:J, "Assinado por ambos")</f>
        <v>0</v>
      </c>
      <c r="F707" s="1">
        <f>COUNTIFS('Contratos assinados '!F:F,'Direcional Expansão'!B707,'Contratos assinados '!J:J,"Aquisição")</f>
        <v>0</v>
      </c>
      <c r="G707" s="1">
        <f>COUNTIFS('Contratos assinados '!F:F,'Direcional Expansão'!B707,'Contratos assinados '!J:J,"Ampliação")</f>
        <v>0</v>
      </c>
      <c r="H707" s="1">
        <f>COUNTIFS('Contratos assinados '!F:F,'Direcional Expansão'!B707,'Contratos assinados '!J:J,"Assinado por proprietário")</f>
        <v>0</v>
      </c>
      <c r="I707" s="1">
        <f t="shared" si="31"/>
        <v>0</v>
      </c>
      <c r="J707" s="3" t="str">
        <f>IF(D707=0, "-", COUNTIFS('Base Lojas'!B:B, A707, 'Base Lojas'!G:G, "&gt;500000")/D707)</f>
        <v>-</v>
      </c>
      <c r="K707" s="4" t="s">
        <v>35</v>
      </c>
      <c r="L707" s="2">
        <v>0</v>
      </c>
      <c r="M707" s="13">
        <v>1340071.841132347</v>
      </c>
      <c r="N707" s="2">
        <v>9097</v>
      </c>
      <c r="O707" s="5" t="str">
        <f>_xlfn.XLOOKUP(A707,Cidades!A:A,Cidades!D:D)</f>
        <v>Menor que 10k</v>
      </c>
      <c r="P707" s="5" t="str">
        <f>_xlfn.XLOOKUP(A707,'[1]1° RAIZ'!$A:$A,'[1]1° RAIZ'!$AH:$AH)</f>
        <v>Cianorte</v>
      </c>
      <c r="Q707" s="5" t="str">
        <f>_xlfn.XLOOKUP(A707,'[1]1° RAIZ'!$A:$A,'[1]1° RAIZ'!$AE:$AE)</f>
        <v>Maringá</v>
      </c>
      <c r="R707" s="2">
        <v>7.8220654964522565E-6</v>
      </c>
      <c r="S707" s="2">
        <v>8.1517191013080748E-3</v>
      </c>
      <c r="T707" s="2">
        <v>5</v>
      </c>
      <c r="U707" s="2">
        <v>0</v>
      </c>
      <c r="V707" s="2">
        <v>42737.165911548102</v>
      </c>
      <c r="W707" s="2">
        <v>3.6132615322268178</v>
      </c>
      <c r="X707" s="2">
        <v>-0.15802259828626111</v>
      </c>
      <c r="Y707" s="2">
        <v>-4.5991513918408819E-2</v>
      </c>
      <c r="Z707" s="2">
        <v>-0.46437650912063838</v>
      </c>
      <c r="AA707" s="2">
        <v>-0.12693345272204429</v>
      </c>
      <c r="AB707" s="1" t="str">
        <f t="shared" ref="AB707:AB770" si="33">IF(B707="Capão do Leão","Erro IBGE",
   IF(AND(U707&lt;=0,M707&lt;=2000000),"Mercado insuficiente",
      IF(U707&lt;=0,"Limite de expansão",
         IF(K707&lt;500000,"Performance",
            IF(M707&lt;=2000000,"Mercado insuficiente","Expansão")
         )
      )
   )
)</f>
        <v>Mercado insuficiente</v>
      </c>
      <c r="AC707" s="74" t="str">
        <f t="shared" si="32"/>
        <v>Validar</v>
      </c>
    </row>
    <row r="708" spans="1:29" x14ac:dyDescent="0.25">
      <c r="A708" s="1">
        <v>420660</v>
      </c>
      <c r="B708" s="1" t="s">
        <v>737</v>
      </c>
      <c r="C708" s="1" t="s">
        <v>33</v>
      </c>
      <c r="D708" s="1">
        <v>0</v>
      </c>
      <c r="E708" s="1">
        <f>COUNTIFS('Contratos assinados '!F:F,'Direcional Expansão'!B708,'Contratos assinados '!J:J, "Assinado por ambos")</f>
        <v>0</v>
      </c>
      <c r="F708" s="1">
        <f>COUNTIFS('Contratos assinados '!F:F,'Direcional Expansão'!B708,'Contratos assinados '!J:J,"Aquisição")</f>
        <v>0</v>
      </c>
      <c r="G708" s="1">
        <f>COUNTIFS('Contratos assinados '!F:F,'Direcional Expansão'!B708,'Contratos assinados '!J:J,"Ampliação")</f>
        <v>0</v>
      </c>
      <c r="H708" s="1">
        <f>COUNTIFS('Contratos assinados '!F:F,'Direcional Expansão'!B708,'Contratos assinados '!J:J,"Assinado por proprietário")</f>
        <v>0</v>
      </c>
      <c r="I708" s="1">
        <f t="shared" ref="I708:I771" si="34">SUM(E708:H708)</f>
        <v>0</v>
      </c>
      <c r="J708" s="3" t="str">
        <f>IF(D708=0, "-", COUNTIFS('Base Lojas'!B:B, A708, 'Base Lojas'!G:G, "&gt;500000")/D708)</f>
        <v>-</v>
      </c>
      <c r="K708" s="4" t="s">
        <v>35</v>
      </c>
      <c r="L708" s="2">
        <v>0</v>
      </c>
      <c r="M708" s="13">
        <v>695877.12466596649</v>
      </c>
      <c r="N708" s="2">
        <v>4829</v>
      </c>
      <c r="O708" s="5" t="str">
        <f>_xlfn.XLOOKUP(A708,Cidades!A:A,Cidades!D:D)</f>
        <v>Menor que 10k</v>
      </c>
      <c r="P708" s="5" t="str">
        <f>_xlfn.XLOOKUP(A708,'[1]1° RAIZ'!$A:$A,'[1]1° RAIZ'!$AH:$AH)</f>
        <v>São Miguel do Oeste</v>
      </c>
      <c r="Q708" s="5" t="str">
        <f>_xlfn.XLOOKUP(A708,'[1]1° RAIZ'!$A:$A,'[1]1° RAIZ'!$AE:$AE)</f>
        <v>Chapecó</v>
      </c>
      <c r="R708" s="2">
        <v>-1.247461269214267E-5</v>
      </c>
      <c r="S708" s="2">
        <v>7.2916406684955248E-3</v>
      </c>
      <c r="T708" s="2">
        <v>6</v>
      </c>
      <c r="U708" s="2">
        <v>0</v>
      </c>
      <c r="V708" s="2">
        <v>46663.236048663799</v>
      </c>
      <c r="W708" s="2">
        <v>3.5703856212597431</v>
      </c>
      <c r="X708" s="2">
        <v>-0.17997222687107961</v>
      </c>
      <c r="Y708" s="2">
        <v>-6.2030666706826269E-2</v>
      </c>
      <c r="Z708" s="2">
        <v>-0.3645890292888555</v>
      </c>
      <c r="AA708" s="2">
        <v>-0.12719793184598541</v>
      </c>
      <c r="AB708" s="1" t="str">
        <f t="shared" si="33"/>
        <v>Mercado insuficiente</v>
      </c>
      <c r="AC708" s="74" t="str">
        <f t="shared" ref="AC708:AC771" si="35">IF(P708=B708,"Oportunidade","Validar")</f>
        <v>Validar</v>
      </c>
    </row>
    <row r="709" spans="1:29" x14ac:dyDescent="0.25">
      <c r="A709" s="1">
        <v>430367</v>
      </c>
      <c r="B709" s="1" t="s">
        <v>738</v>
      </c>
      <c r="C709" s="1" t="s">
        <v>57</v>
      </c>
      <c r="D709" s="1">
        <v>0</v>
      </c>
      <c r="E709" s="1">
        <f>COUNTIFS('Contratos assinados '!F:F,'Direcional Expansão'!B709,'Contratos assinados '!J:J, "Assinado por ambos")</f>
        <v>0</v>
      </c>
      <c r="F709" s="1">
        <f>COUNTIFS('Contratos assinados '!F:F,'Direcional Expansão'!B709,'Contratos assinados '!J:J,"Aquisição")</f>
        <v>0</v>
      </c>
      <c r="G709" s="1">
        <f>COUNTIFS('Contratos assinados '!F:F,'Direcional Expansão'!B709,'Contratos assinados '!J:J,"Ampliação")</f>
        <v>0</v>
      </c>
      <c r="H709" s="1">
        <f>COUNTIFS('Contratos assinados '!F:F,'Direcional Expansão'!B709,'Contratos assinados '!J:J,"Assinado por proprietário")</f>
        <v>0</v>
      </c>
      <c r="I709" s="1">
        <f t="shared" si="34"/>
        <v>0</v>
      </c>
      <c r="J709" s="3" t="str">
        <f>IF(D709=0, "-", COUNTIFS('Base Lojas'!B:B, A709, 'Base Lojas'!G:G, "&gt;500000")/D709)</f>
        <v>-</v>
      </c>
      <c r="K709" s="4" t="s">
        <v>35</v>
      </c>
      <c r="L709" s="2">
        <v>0</v>
      </c>
      <c r="M709" s="13">
        <v>553522.67915616115</v>
      </c>
      <c r="N709" s="2">
        <v>3242</v>
      </c>
      <c r="O709" s="5" t="str">
        <f>_xlfn.XLOOKUP(A709,Cidades!A:A,Cidades!D:D)</f>
        <v>Menor que 10k</v>
      </c>
      <c r="P709" s="5" t="str">
        <f>_xlfn.XLOOKUP(A709,'[1]1° RAIZ'!$A:$A,'[1]1° RAIZ'!$AH:$AH)</f>
        <v>Caxias do Sul</v>
      </c>
      <c r="Q709" s="5" t="str">
        <f>_xlfn.XLOOKUP(A709,'[1]1° RAIZ'!$A:$A,'[1]1° RAIZ'!$AE:$AE)</f>
        <v>Caxias do Sul</v>
      </c>
      <c r="R709" s="2">
        <v>-1.1853680528262081E-6</v>
      </c>
      <c r="S709" s="2">
        <v>5.6827356333466472E-3</v>
      </c>
      <c r="T709" s="2">
        <v>1</v>
      </c>
      <c r="U709" s="2">
        <v>0</v>
      </c>
      <c r="V709" s="2">
        <v>69547.598100356496</v>
      </c>
      <c r="W709" s="2">
        <v>3.0968885785422131</v>
      </c>
      <c r="X709" s="2">
        <v>-0.27950438027658758</v>
      </c>
      <c r="Y709" s="2">
        <v>-5.7841269184222097E-2</v>
      </c>
      <c r="Z709" s="2">
        <v>-8.6279525550693442E-3</v>
      </c>
      <c r="AA709" s="2">
        <v>-0.12834588713266981</v>
      </c>
      <c r="AB709" s="1" t="str">
        <f t="shared" si="33"/>
        <v>Mercado insuficiente</v>
      </c>
      <c r="AC709" s="74" t="str">
        <f t="shared" si="35"/>
        <v>Validar</v>
      </c>
    </row>
    <row r="710" spans="1:29" x14ac:dyDescent="0.25">
      <c r="A710" s="1">
        <v>430642</v>
      </c>
      <c r="B710" s="1" t="s">
        <v>739</v>
      </c>
      <c r="C710" s="1" t="s">
        <v>57</v>
      </c>
      <c r="D710" s="1">
        <v>0</v>
      </c>
      <c r="E710" s="1">
        <f>COUNTIFS('Contratos assinados '!F:F,'Direcional Expansão'!B710,'Contratos assinados '!J:J, "Assinado por ambos")</f>
        <v>0</v>
      </c>
      <c r="F710" s="1">
        <f>COUNTIFS('Contratos assinados '!F:F,'Direcional Expansão'!B710,'Contratos assinados '!J:J,"Aquisição")</f>
        <v>0</v>
      </c>
      <c r="G710" s="1">
        <f>COUNTIFS('Contratos assinados '!F:F,'Direcional Expansão'!B710,'Contratos assinados '!J:J,"Ampliação")</f>
        <v>0</v>
      </c>
      <c r="H710" s="1">
        <f>COUNTIFS('Contratos assinados '!F:F,'Direcional Expansão'!B710,'Contratos assinados '!J:J,"Assinado por proprietário")</f>
        <v>0</v>
      </c>
      <c r="I710" s="1">
        <f t="shared" si="34"/>
        <v>0</v>
      </c>
      <c r="J710" s="3" t="str">
        <f>IF(D710=0, "-", COUNTIFS('Base Lojas'!B:B, A710, 'Base Lojas'!G:G, "&gt;500000")/D710)</f>
        <v>-</v>
      </c>
      <c r="K710" s="4" t="s">
        <v>35</v>
      </c>
      <c r="L710" s="2">
        <v>0</v>
      </c>
      <c r="M710" s="13">
        <v>317973.32394657622</v>
      </c>
      <c r="N710" s="2">
        <v>2090</v>
      </c>
      <c r="O710" s="5" t="str">
        <f>_xlfn.XLOOKUP(A710,Cidades!A:A,Cidades!D:D)</f>
        <v>Menor que 10k</v>
      </c>
      <c r="P710" s="5" t="str">
        <f>_xlfn.XLOOKUP(A710,'[1]1° RAIZ'!$A:$A,'[1]1° RAIZ'!$AH:$AH)</f>
        <v>Palmeira das Missões</v>
      </c>
      <c r="Q710" s="5" t="str">
        <f>_xlfn.XLOOKUP(A710,'[1]1° RAIZ'!$A:$A,'[1]1° RAIZ'!$AE:$AE)</f>
        <v>Passo Fundo</v>
      </c>
      <c r="R710" s="2">
        <v>-2.424310557233578E-5</v>
      </c>
      <c r="S710" s="2">
        <v>2.778587866520521E-3</v>
      </c>
      <c r="T710" s="2">
        <v>1</v>
      </c>
      <c r="U710" s="2">
        <v>0</v>
      </c>
      <c r="V710" s="2">
        <v>105088.55693283</v>
      </c>
      <c r="W710" s="2">
        <v>2.2022330697105601</v>
      </c>
      <c r="X710" s="2">
        <v>-0.39337918952859308</v>
      </c>
      <c r="Y710" s="2">
        <v>-0.21368031814765451</v>
      </c>
      <c r="Z710" s="2">
        <v>0.6124789712528137</v>
      </c>
      <c r="AA710" s="2">
        <v>-0.12836648136467599</v>
      </c>
      <c r="AB710" s="1" t="str">
        <f t="shared" si="33"/>
        <v>Mercado insuficiente</v>
      </c>
      <c r="AC710" s="74" t="str">
        <f t="shared" si="35"/>
        <v>Validar</v>
      </c>
    </row>
    <row r="711" spans="1:29" x14ac:dyDescent="0.25">
      <c r="A711" s="1">
        <v>431647</v>
      </c>
      <c r="B711" s="1" t="s">
        <v>740</v>
      </c>
      <c r="C711" s="1" t="s">
        <v>57</v>
      </c>
      <c r="D711" s="1">
        <v>0</v>
      </c>
      <c r="E711" s="1">
        <f>COUNTIFS('Contratos assinados '!F:F,'Direcional Expansão'!B711,'Contratos assinados '!J:J, "Assinado por ambos")</f>
        <v>0</v>
      </c>
      <c r="F711" s="1">
        <f>COUNTIFS('Contratos assinados '!F:F,'Direcional Expansão'!B711,'Contratos assinados '!J:J,"Aquisição")</f>
        <v>0</v>
      </c>
      <c r="G711" s="1">
        <f>COUNTIFS('Contratos assinados '!F:F,'Direcional Expansão'!B711,'Contratos assinados '!J:J,"Ampliação")</f>
        <v>0</v>
      </c>
      <c r="H711" s="1">
        <f>COUNTIFS('Contratos assinados '!F:F,'Direcional Expansão'!B711,'Contratos assinados '!J:J,"Assinado por proprietário")</f>
        <v>0</v>
      </c>
      <c r="I711" s="1">
        <f t="shared" si="34"/>
        <v>0</v>
      </c>
      <c r="J711" s="3" t="str">
        <f>IF(D711=0, "-", COUNTIFS('Base Lojas'!B:B, A711, 'Base Lojas'!G:G, "&gt;500000")/D711)</f>
        <v>-</v>
      </c>
      <c r="K711" s="4" t="s">
        <v>35</v>
      </c>
      <c r="L711" s="2">
        <v>0</v>
      </c>
      <c r="M711" s="13">
        <v>511725.88380945259</v>
      </c>
      <c r="N711" s="2">
        <v>2877</v>
      </c>
      <c r="O711" s="5" t="str">
        <f>_xlfn.XLOOKUP(A711,Cidades!A:A,Cidades!D:D)</f>
        <v>Menor que 10k</v>
      </c>
      <c r="P711" s="5" t="str">
        <f>_xlfn.XLOOKUP(A711,'[1]1° RAIZ'!$A:$A,'[1]1° RAIZ'!$AH:$AH)</f>
        <v>Cerro Largo</v>
      </c>
      <c r="Q711" s="5" t="str">
        <f>_xlfn.XLOOKUP(A711,'[1]1° RAIZ'!$A:$A,'[1]1° RAIZ'!$AE:$AE)</f>
        <v>Ijuí</v>
      </c>
      <c r="R711" s="2">
        <v>5.7893256035692623E-5</v>
      </c>
      <c r="S711" s="2">
        <v>1.134534545053012E-2</v>
      </c>
      <c r="T711" s="2">
        <v>1</v>
      </c>
      <c r="U711" s="2">
        <v>0</v>
      </c>
      <c r="V711" s="2">
        <v>67815.260291708502</v>
      </c>
      <c r="W711" s="2">
        <v>3.0832660603683011</v>
      </c>
      <c r="X711" s="2">
        <v>-0.27430911004985847</v>
      </c>
      <c r="Y711" s="2">
        <v>5.7792275144772969E-2</v>
      </c>
      <c r="Z711" s="2">
        <v>-0.17630392569473621</v>
      </c>
      <c r="AA711" s="2">
        <v>-0.12863160070005819</v>
      </c>
      <c r="AB711" s="1" t="str">
        <f t="shared" si="33"/>
        <v>Mercado insuficiente</v>
      </c>
      <c r="AC711" s="74" t="str">
        <f t="shared" si="35"/>
        <v>Validar</v>
      </c>
    </row>
    <row r="712" spans="1:29" x14ac:dyDescent="0.25">
      <c r="A712" s="1">
        <v>411400</v>
      </c>
      <c r="B712" s="1" t="s">
        <v>741</v>
      </c>
      <c r="C712" s="1" t="s">
        <v>31</v>
      </c>
      <c r="D712" s="1">
        <v>0</v>
      </c>
      <c r="E712" s="1">
        <f>COUNTIFS('Contratos assinados '!F:F,'Direcional Expansão'!B712,'Contratos assinados '!J:J, "Assinado por ambos")</f>
        <v>0</v>
      </c>
      <c r="F712" s="1">
        <f>COUNTIFS('Contratos assinados '!F:F,'Direcional Expansão'!B712,'Contratos assinados '!J:J,"Aquisição")</f>
        <v>0</v>
      </c>
      <c r="G712" s="1">
        <f>COUNTIFS('Contratos assinados '!F:F,'Direcional Expansão'!B712,'Contratos assinados '!J:J,"Ampliação")</f>
        <v>0</v>
      </c>
      <c r="H712" s="1">
        <f>COUNTIFS('Contratos assinados '!F:F,'Direcional Expansão'!B712,'Contratos assinados '!J:J,"Assinado por proprietário")</f>
        <v>0</v>
      </c>
      <c r="I712" s="1">
        <f t="shared" si="34"/>
        <v>0</v>
      </c>
      <c r="J712" s="3" t="str">
        <f>IF(D712=0, "-", COUNTIFS('Base Lojas'!B:B, A712, 'Base Lojas'!G:G, "&gt;500000")/D712)</f>
        <v>-</v>
      </c>
      <c r="K712" s="4" t="s">
        <v>35</v>
      </c>
      <c r="L712" s="2">
        <v>0</v>
      </c>
      <c r="M712" s="13">
        <v>1797959.921033052</v>
      </c>
      <c r="N712" s="2">
        <v>13452</v>
      </c>
      <c r="O712" s="5" t="str">
        <f>_xlfn.XLOOKUP(A712,Cidades!A:A,Cidades!D:D)</f>
        <v>Entre 10k e 20k</v>
      </c>
      <c r="P712" s="5" t="str">
        <f>_xlfn.XLOOKUP(A712,'[1]1° RAIZ'!$A:$A,'[1]1° RAIZ'!$AH:$AH)</f>
        <v>Campo Mourão</v>
      </c>
      <c r="Q712" s="5" t="str">
        <f>_xlfn.XLOOKUP(A712,'[1]1° RAIZ'!$A:$A,'[1]1° RAIZ'!$AE:$AE)</f>
        <v>Maringá</v>
      </c>
      <c r="R712" s="2">
        <v>-2.8912894730053211E-5</v>
      </c>
      <c r="S712" s="2">
        <v>4.6336238951127928E-3</v>
      </c>
      <c r="T712" s="2">
        <v>5</v>
      </c>
      <c r="U712" s="2">
        <v>0</v>
      </c>
      <c r="V712" s="2">
        <v>66147.195298242994</v>
      </c>
      <c r="W712" s="2">
        <v>2.9524318227936499</v>
      </c>
      <c r="X712" s="2">
        <v>-0.2201578319006442</v>
      </c>
      <c r="Y712" s="2">
        <v>-0.23820839978899561</v>
      </c>
      <c r="Z712" s="2">
        <v>-5.87645675728974E-3</v>
      </c>
      <c r="AA712" s="2">
        <v>-0.12871917202022781</v>
      </c>
      <c r="AB712" s="1" t="str">
        <f t="shared" si="33"/>
        <v>Mercado insuficiente</v>
      </c>
      <c r="AC712" s="74" t="str">
        <f t="shared" si="35"/>
        <v>Validar</v>
      </c>
    </row>
    <row r="713" spans="1:29" x14ac:dyDescent="0.25">
      <c r="A713" s="1">
        <v>421890</v>
      </c>
      <c r="B713" s="1" t="s">
        <v>742</v>
      </c>
      <c r="C713" s="1" t="s">
        <v>33</v>
      </c>
      <c r="D713" s="1">
        <v>0</v>
      </c>
      <c r="E713" s="1">
        <f>COUNTIFS('Contratos assinados '!F:F,'Direcional Expansão'!B713,'Contratos assinados '!J:J, "Assinado por ambos")</f>
        <v>0</v>
      </c>
      <c r="F713" s="1">
        <f>COUNTIFS('Contratos assinados '!F:F,'Direcional Expansão'!B713,'Contratos assinados '!J:J,"Aquisição")</f>
        <v>0</v>
      </c>
      <c r="G713" s="1">
        <f>COUNTIFS('Contratos assinados '!F:F,'Direcional Expansão'!B713,'Contratos assinados '!J:J,"Ampliação")</f>
        <v>0</v>
      </c>
      <c r="H713" s="1">
        <f>COUNTIFS('Contratos assinados '!F:F,'Direcional Expansão'!B713,'Contratos assinados '!J:J,"Assinado por proprietário")</f>
        <v>0</v>
      </c>
      <c r="I713" s="1">
        <f t="shared" si="34"/>
        <v>0</v>
      </c>
      <c r="J713" s="3" t="str">
        <f>IF(D713=0, "-", COUNTIFS('Base Lojas'!B:B, A713, 'Base Lojas'!G:G, "&gt;500000")/D713)</f>
        <v>-</v>
      </c>
      <c r="K713" s="4" t="s">
        <v>35</v>
      </c>
      <c r="L713" s="2">
        <v>0</v>
      </c>
      <c r="M713" s="13">
        <v>1646897.276104185</v>
      </c>
      <c r="N713" s="2">
        <v>10834</v>
      </c>
      <c r="O713" s="5" t="str">
        <f>_xlfn.XLOOKUP(A713,Cidades!A:A,Cidades!D:D)</f>
        <v>Entre 10k e 20k</v>
      </c>
      <c r="P713" s="5" t="str">
        <f>_xlfn.XLOOKUP(A713,'[1]1° RAIZ'!$A:$A,'[1]1° RAIZ'!$AH:$AH)</f>
        <v>Lages</v>
      </c>
      <c r="Q713" s="5" t="str">
        <f>_xlfn.XLOOKUP(A713,'[1]1° RAIZ'!$A:$A,'[1]1° RAIZ'!$AE:$AE)</f>
        <v>Lages</v>
      </c>
      <c r="R713" s="2">
        <v>9.4342146129799971E-6</v>
      </c>
      <c r="S713" s="2">
        <v>9.1706272385272403E-3</v>
      </c>
      <c r="T713" s="2">
        <v>7</v>
      </c>
      <c r="U713" s="2">
        <v>0</v>
      </c>
      <c r="V713" s="2">
        <v>36302.320923155799</v>
      </c>
      <c r="W713" s="2">
        <v>3.6828246576944661</v>
      </c>
      <c r="X713" s="2">
        <v>-0.1245462889848877</v>
      </c>
      <c r="Y713" s="2">
        <v>-7.0451408868833762E-2</v>
      </c>
      <c r="Z713" s="2">
        <v>-0.5762679709859817</v>
      </c>
      <c r="AA713" s="2">
        <v>-0.12897122661846311</v>
      </c>
      <c r="AB713" s="1" t="str">
        <f t="shared" si="33"/>
        <v>Mercado insuficiente</v>
      </c>
      <c r="AC713" s="74" t="str">
        <f t="shared" si="35"/>
        <v>Validar</v>
      </c>
    </row>
    <row r="714" spans="1:29" x14ac:dyDescent="0.25">
      <c r="A714" s="1">
        <v>421560</v>
      </c>
      <c r="B714" s="1" t="s">
        <v>743</v>
      </c>
      <c r="C714" s="1" t="s">
        <v>33</v>
      </c>
      <c r="D714" s="1">
        <v>0</v>
      </c>
      <c r="E714" s="1">
        <f>COUNTIFS('Contratos assinados '!F:F,'Direcional Expansão'!B714,'Contratos assinados '!J:J, "Assinado por ambos")</f>
        <v>0</v>
      </c>
      <c r="F714" s="1">
        <f>COUNTIFS('Contratos assinados '!F:F,'Direcional Expansão'!B714,'Contratos assinados '!J:J,"Aquisição")</f>
        <v>0</v>
      </c>
      <c r="G714" s="1">
        <f>COUNTIFS('Contratos assinados '!F:F,'Direcional Expansão'!B714,'Contratos assinados '!J:J,"Ampliação")</f>
        <v>0</v>
      </c>
      <c r="H714" s="1">
        <f>COUNTIFS('Contratos assinados '!F:F,'Direcional Expansão'!B714,'Contratos assinados '!J:J,"Assinado por proprietário")</f>
        <v>0</v>
      </c>
      <c r="I714" s="1">
        <f t="shared" si="34"/>
        <v>0</v>
      </c>
      <c r="J714" s="3" t="str">
        <f>IF(D714=0, "-", COUNTIFS('Base Lojas'!B:B, A714, 'Base Lojas'!G:G, "&gt;500000")/D714)</f>
        <v>-</v>
      </c>
      <c r="K714" s="4" t="s">
        <v>35</v>
      </c>
      <c r="L714" s="2">
        <v>0</v>
      </c>
      <c r="M714" s="13">
        <v>322943.73536677583</v>
      </c>
      <c r="N714" s="2">
        <v>2088</v>
      </c>
      <c r="O714" s="5" t="str">
        <f>_xlfn.XLOOKUP(A714,Cidades!A:A,Cidades!D:D)</f>
        <v>Menor que 10k</v>
      </c>
      <c r="P714" s="5" t="str">
        <f>_xlfn.XLOOKUP(A714,'[1]1° RAIZ'!$A:$A,'[1]1° RAIZ'!$AH:$AH)</f>
        <v>Tubarão</v>
      </c>
      <c r="Q714" s="5" t="str">
        <f>_xlfn.XLOOKUP(A714,'[1]1° RAIZ'!$A:$A,'[1]1° RAIZ'!$AE:$AE)</f>
        <v>Criciúma</v>
      </c>
      <c r="R714" s="2">
        <v>8.5239720783247827E-6</v>
      </c>
      <c r="S714" s="2">
        <v>9.0224081112160182E-3</v>
      </c>
      <c r="T714" s="2">
        <v>1</v>
      </c>
      <c r="U714" s="2">
        <v>0</v>
      </c>
      <c r="V714" s="2">
        <v>38536.182812213199</v>
      </c>
      <c r="W714" s="2">
        <v>3.9103444724261198</v>
      </c>
      <c r="X714" s="2">
        <v>-0.19011487602182109</v>
      </c>
      <c r="Y714" s="2">
        <v>9.0748186956020896E-2</v>
      </c>
      <c r="Z714" s="2">
        <v>-0.54096146912411025</v>
      </c>
      <c r="AA714" s="2">
        <v>-0.12966190805593639</v>
      </c>
      <c r="AB714" s="1" t="str">
        <f t="shared" si="33"/>
        <v>Mercado insuficiente</v>
      </c>
      <c r="AC714" s="74" t="str">
        <f t="shared" si="35"/>
        <v>Validar</v>
      </c>
    </row>
    <row r="715" spans="1:29" x14ac:dyDescent="0.25">
      <c r="A715" s="1">
        <v>411373</v>
      </c>
      <c r="B715" s="1" t="s">
        <v>744</v>
      </c>
      <c r="C715" s="1" t="s">
        <v>31</v>
      </c>
      <c r="D715" s="1">
        <v>0</v>
      </c>
      <c r="E715" s="1">
        <f>COUNTIFS('Contratos assinados '!F:F,'Direcional Expansão'!B715,'Contratos assinados '!J:J, "Assinado por ambos")</f>
        <v>0</v>
      </c>
      <c r="F715" s="1">
        <f>COUNTIFS('Contratos assinados '!F:F,'Direcional Expansão'!B715,'Contratos assinados '!J:J,"Aquisição")</f>
        <v>0</v>
      </c>
      <c r="G715" s="1">
        <f>COUNTIFS('Contratos assinados '!F:F,'Direcional Expansão'!B715,'Contratos assinados '!J:J,"Ampliação")</f>
        <v>0</v>
      </c>
      <c r="H715" s="1">
        <f>COUNTIFS('Contratos assinados '!F:F,'Direcional Expansão'!B715,'Contratos assinados '!J:J,"Assinado por proprietário")</f>
        <v>0</v>
      </c>
      <c r="I715" s="1">
        <f t="shared" si="34"/>
        <v>0</v>
      </c>
      <c r="J715" s="3" t="str">
        <f>IF(D715=0, "-", COUNTIFS('Base Lojas'!B:B, A715, 'Base Lojas'!G:G, "&gt;500000")/D715)</f>
        <v>-</v>
      </c>
      <c r="K715" s="4" t="s">
        <v>35</v>
      </c>
      <c r="L715" s="2">
        <v>0</v>
      </c>
      <c r="M715" s="13">
        <v>860412.17384040658</v>
      </c>
      <c r="N715" s="2">
        <v>6690</v>
      </c>
      <c r="O715" s="5" t="str">
        <f>_xlfn.XLOOKUP(A715,Cidades!A:A,Cidades!D:D)</f>
        <v>Menor que 10k</v>
      </c>
      <c r="P715" s="5" t="str">
        <f>_xlfn.XLOOKUP(A715,'[1]1° RAIZ'!$A:$A,'[1]1° RAIZ'!$AH:$AH)</f>
        <v>Campo Mourão</v>
      </c>
      <c r="Q715" s="5" t="str">
        <f>_xlfn.XLOOKUP(A715,'[1]1° RAIZ'!$A:$A,'[1]1° RAIZ'!$AE:$AE)</f>
        <v>Maringá</v>
      </c>
      <c r="R715" s="2">
        <v>-6.8675814642734647E-5</v>
      </c>
      <c r="S715" s="2">
        <v>1.419996584028693E-3</v>
      </c>
      <c r="T715" s="2">
        <v>3</v>
      </c>
      <c r="U715" s="2">
        <v>0</v>
      </c>
      <c r="V715" s="2">
        <v>92805.613967653</v>
      </c>
      <c r="W715" s="2">
        <v>2.4311082556011989</v>
      </c>
      <c r="X715" s="2">
        <v>-0.33532917077752861</v>
      </c>
      <c r="Y715" s="2">
        <v>-0.30913582604125478</v>
      </c>
      <c r="Z715" s="2">
        <v>0.50267760241836001</v>
      </c>
      <c r="AA715" s="2">
        <v>-0.12991924859931031</v>
      </c>
      <c r="AB715" s="1" t="str">
        <f t="shared" si="33"/>
        <v>Mercado insuficiente</v>
      </c>
      <c r="AC715" s="74" t="str">
        <f t="shared" si="35"/>
        <v>Validar</v>
      </c>
    </row>
    <row r="716" spans="1:29" x14ac:dyDescent="0.25">
      <c r="A716" s="1">
        <v>431090</v>
      </c>
      <c r="B716" s="1" t="s">
        <v>745</v>
      </c>
      <c r="C716" s="1" t="s">
        <v>57</v>
      </c>
      <c r="D716" s="1">
        <v>0</v>
      </c>
      <c r="E716" s="1">
        <f>COUNTIFS('Contratos assinados '!F:F,'Direcional Expansão'!B716,'Contratos assinados '!J:J, "Assinado por ambos")</f>
        <v>0</v>
      </c>
      <c r="F716" s="1">
        <f>COUNTIFS('Contratos assinados '!F:F,'Direcional Expansão'!B716,'Contratos assinados '!J:J,"Aquisição")</f>
        <v>0</v>
      </c>
      <c r="G716" s="1">
        <f>COUNTIFS('Contratos assinados '!F:F,'Direcional Expansão'!B716,'Contratos assinados '!J:J,"Ampliação")</f>
        <v>0</v>
      </c>
      <c r="H716" s="1">
        <f>COUNTIFS('Contratos assinados '!F:F,'Direcional Expansão'!B716,'Contratos assinados '!J:J,"Assinado por proprietário")</f>
        <v>0</v>
      </c>
      <c r="I716" s="1">
        <f t="shared" si="34"/>
        <v>0</v>
      </c>
      <c r="J716" s="3" t="str">
        <f>IF(D716=0, "-", COUNTIFS('Base Lojas'!B:B, A716, 'Base Lojas'!G:G, "&gt;500000")/D716)</f>
        <v>-</v>
      </c>
      <c r="K716" s="4" t="s">
        <v>35</v>
      </c>
      <c r="L716" s="2">
        <v>0</v>
      </c>
      <c r="M716" s="13">
        <v>723650.17060326657</v>
      </c>
      <c r="N716" s="2">
        <v>3338</v>
      </c>
      <c r="O716" s="5" t="str">
        <f>_xlfn.XLOOKUP(A716,Cidades!A:A,Cidades!D:D)</f>
        <v>Menor que 10k</v>
      </c>
      <c r="P716" s="5" t="str">
        <f>_xlfn.XLOOKUP(A716,'[1]1° RAIZ'!$A:$A,'[1]1° RAIZ'!$AH:$AH)</f>
        <v>Erechim</v>
      </c>
      <c r="Q716" s="5" t="str">
        <f>_xlfn.XLOOKUP(A716,'[1]1° RAIZ'!$A:$A,'[1]1° RAIZ'!$AE:$AE)</f>
        <v>Passo Fundo</v>
      </c>
      <c r="R716" s="2">
        <v>-6.4300705890266708E-5</v>
      </c>
      <c r="S716" s="2">
        <v>-8.6839094425394947E-4</v>
      </c>
      <c r="T716" s="2">
        <v>1</v>
      </c>
      <c r="U716" s="2">
        <v>0</v>
      </c>
      <c r="V716" s="2">
        <v>76926.282214850595</v>
      </c>
      <c r="W716" s="2">
        <v>2.9485935226780171</v>
      </c>
      <c r="X716" s="2">
        <v>-0.30329386089885058</v>
      </c>
      <c r="Y716" s="2">
        <v>-0.21327499762319549</v>
      </c>
      <c r="Z716" s="2">
        <v>0.26173291805451132</v>
      </c>
      <c r="AA716" s="2">
        <v>-0.12998501243192759</v>
      </c>
      <c r="AB716" s="1" t="str">
        <f t="shared" si="33"/>
        <v>Mercado insuficiente</v>
      </c>
      <c r="AC716" s="74" t="str">
        <f t="shared" si="35"/>
        <v>Validar</v>
      </c>
    </row>
    <row r="717" spans="1:29" x14ac:dyDescent="0.25">
      <c r="A717" s="1">
        <v>411065</v>
      </c>
      <c r="B717" s="1" t="s">
        <v>746</v>
      </c>
      <c r="C717" s="1" t="s">
        <v>31</v>
      </c>
      <c r="D717" s="1">
        <v>0</v>
      </c>
      <c r="E717" s="1">
        <f>COUNTIFS('Contratos assinados '!F:F,'Direcional Expansão'!B717,'Contratos assinados '!J:J, "Assinado por ambos")</f>
        <v>0</v>
      </c>
      <c r="F717" s="1">
        <f>COUNTIFS('Contratos assinados '!F:F,'Direcional Expansão'!B717,'Contratos assinados '!J:J,"Aquisição")</f>
        <v>0</v>
      </c>
      <c r="G717" s="1">
        <f>COUNTIFS('Contratos assinados '!F:F,'Direcional Expansão'!B717,'Contratos assinados '!J:J,"Ampliação")</f>
        <v>0</v>
      </c>
      <c r="H717" s="1">
        <f>COUNTIFS('Contratos assinados '!F:F,'Direcional Expansão'!B717,'Contratos assinados '!J:J,"Assinado por proprietário")</f>
        <v>0</v>
      </c>
      <c r="I717" s="1">
        <f t="shared" si="34"/>
        <v>0</v>
      </c>
      <c r="J717" s="3" t="str">
        <f>IF(D717=0, "-", COUNTIFS('Base Lojas'!B:B, A717, 'Base Lojas'!G:G, "&gt;500000")/D717)</f>
        <v>-</v>
      </c>
      <c r="K717" s="4" t="s">
        <v>35</v>
      </c>
      <c r="L717" s="2">
        <v>0</v>
      </c>
      <c r="M717" s="13">
        <v>265924.93436512019</v>
      </c>
      <c r="N717" s="2">
        <v>2343</v>
      </c>
      <c r="O717" s="5" t="str">
        <f>_xlfn.XLOOKUP(A717,Cidades!A:A,Cidades!D:D)</f>
        <v>Menor que 10k</v>
      </c>
      <c r="P717" s="5" t="str">
        <f>_xlfn.XLOOKUP(A717,'[1]1° RAIZ'!$A:$A,'[1]1° RAIZ'!$AH:$AH)</f>
        <v>Toledo</v>
      </c>
      <c r="Q717" s="5" t="str">
        <f>_xlfn.XLOOKUP(A717,'[1]1° RAIZ'!$A:$A,'[1]1° RAIZ'!$AE:$AE)</f>
        <v>Cascavel</v>
      </c>
      <c r="R717" s="2">
        <v>-7.3254788432589588E-5</v>
      </c>
      <c r="S717" s="2">
        <v>-1.792863190148597E-3</v>
      </c>
      <c r="T717" s="2">
        <v>2</v>
      </c>
      <c r="U717" s="2">
        <v>0</v>
      </c>
      <c r="V717" s="2">
        <v>94251.207747891298</v>
      </c>
      <c r="W717" s="2">
        <v>2.5033978859455801</v>
      </c>
      <c r="X717" s="2">
        <v>-0.35801104571543318</v>
      </c>
      <c r="Y717" s="2">
        <v>-0.28637534784631857</v>
      </c>
      <c r="Z717" s="2">
        <v>0.55613944409356864</v>
      </c>
      <c r="AA717" s="2">
        <v>-0.1301994852481618</v>
      </c>
      <c r="AB717" s="1" t="str">
        <f t="shared" si="33"/>
        <v>Mercado insuficiente</v>
      </c>
      <c r="AC717" s="74" t="str">
        <f t="shared" si="35"/>
        <v>Validar</v>
      </c>
    </row>
    <row r="718" spans="1:29" x14ac:dyDescent="0.25">
      <c r="A718" s="1">
        <v>420260</v>
      </c>
      <c r="B718" s="1" t="s">
        <v>747</v>
      </c>
      <c r="C718" s="1" t="s">
        <v>33</v>
      </c>
      <c r="D718" s="1">
        <v>0</v>
      </c>
      <c r="E718" s="1">
        <f>COUNTIFS('Contratos assinados '!F:F,'Direcional Expansão'!B718,'Contratos assinados '!J:J, "Assinado por ambos")</f>
        <v>0</v>
      </c>
      <c r="F718" s="1">
        <f>COUNTIFS('Contratos assinados '!F:F,'Direcional Expansão'!B718,'Contratos assinados '!J:J,"Aquisição")</f>
        <v>0</v>
      </c>
      <c r="G718" s="1">
        <f>COUNTIFS('Contratos assinados '!F:F,'Direcional Expansão'!B718,'Contratos assinados '!J:J,"Ampliação")</f>
        <v>0</v>
      </c>
      <c r="H718" s="1">
        <f>COUNTIFS('Contratos assinados '!F:F,'Direcional Expansão'!B718,'Contratos assinados '!J:J,"Assinado por proprietário")</f>
        <v>0</v>
      </c>
      <c r="I718" s="1">
        <f t="shared" si="34"/>
        <v>0</v>
      </c>
      <c r="J718" s="3" t="str">
        <f>IF(D718=0, "-", COUNTIFS('Base Lojas'!B:B, A718, 'Base Lojas'!G:G, "&gt;500000")/D718)</f>
        <v>-</v>
      </c>
      <c r="K718" s="4" t="s">
        <v>35</v>
      </c>
      <c r="L718" s="2">
        <v>0</v>
      </c>
      <c r="M718" s="13">
        <v>1222682.332071922</v>
      </c>
      <c r="N718" s="2">
        <v>8418</v>
      </c>
      <c r="O718" s="5" t="str">
        <f>_xlfn.XLOOKUP(A718,Cidades!A:A,Cidades!D:D)</f>
        <v>Menor que 10k</v>
      </c>
      <c r="P718" s="5" t="str">
        <f>_xlfn.XLOOKUP(A718,'[1]1° RAIZ'!$A:$A,'[1]1° RAIZ'!$AH:$AH)</f>
        <v>Lages</v>
      </c>
      <c r="Q718" s="5" t="str">
        <f>_xlfn.XLOOKUP(A718,'[1]1° RAIZ'!$A:$A,'[1]1° RAIZ'!$AE:$AE)</f>
        <v>Lages</v>
      </c>
      <c r="R718" s="2">
        <v>-4.6343823761921807E-5</v>
      </c>
      <c r="S718" s="2">
        <v>3.028830514313352E-3</v>
      </c>
      <c r="T718" s="2">
        <v>5</v>
      </c>
      <c r="U718" s="2">
        <v>0</v>
      </c>
      <c r="V718" s="2">
        <v>56528.325793015902</v>
      </c>
      <c r="W718" s="2">
        <v>3.289635008269888</v>
      </c>
      <c r="X718" s="2">
        <v>-0.20723308727367831</v>
      </c>
      <c r="Y718" s="2">
        <v>-0.19758840727789431</v>
      </c>
      <c r="Z718" s="2">
        <v>-0.119024998825062</v>
      </c>
      <c r="AA718" s="2">
        <v>-0.13028540758070489</v>
      </c>
      <c r="AB718" s="1" t="str">
        <f t="shared" si="33"/>
        <v>Mercado insuficiente</v>
      </c>
      <c r="AC718" s="74" t="str">
        <f t="shared" si="35"/>
        <v>Validar</v>
      </c>
    </row>
    <row r="719" spans="1:29" x14ac:dyDescent="0.25">
      <c r="A719" s="1">
        <v>430781</v>
      </c>
      <c r="B719" s="1" t="s">
        <v>748</v>
      </c>
      <c r="C719" s="1" t="s">
        <v>57</v>
      </c>
      <c r="D719" s="1">
        <v>0</v>
      </c>
      <c r="E719" s="1">
        <f>COUNTIFS('Contratos assinados '!F:F,'Direcional Expansão'!B719,'Contratos assinados '!J:J, "Assinado por ambos")</f>
        <v>0</v>
      </c>
      <c r="F719" s="1">
        <f>COUNTIFS('Contratos assinados '!F:F,'Direcional Expansão'!B719,'Contratos assinados '!J:J,"Aquisição")</f>
        <v>0</v>
      </c>
      <c r="G719" s="1">
        <f>COUNTIFS('Contratos assinados '!F:F,'Direcional Expansão'!B719,'Contratos assinados '!J:J,"Ampliação")</f>
        <v>0</v>
      </c>
      <c r="H719" s="1">
        <f>COUNTIFS('Contratos assinados '!F:F,'Direcional Expansão'!B719,'Contratos assinados '!J:J,"Assinado por proprietário")</f>
        <v>0</v>
      </c>
      <c r="I719" s="1">
        <f t="shared" si="34"/>
        <v>0</v>
      </c>
      <c r="J719" s="3" t="str">
        <f>IF(D719=0, "-", COUNTIFS('Base Lojas'!B:B, A719, 'Base Lojas'!G:G, "&gt;500000")/D719)</f>
        <v>-</v>
      </c>
      <c r="K719" s="4" t="s">
        <v>35</v>
      </c>
      <c r="L719" s="2">
        <v>0</v>
      </c>
      <c r="M719" s="13">
        <v>485691.34037303441</v>
      </c>
      <c r="N719" s="2">
        <v>3070</v>
      </c>
      <c r="O719" s="5" t="str">
        <f>_xlfn.XLOOKUP(A719,Cidades!A:A,Cidades!D:D)</f>
        <v>Menor que 10k</v>
      </c>
      <c r="P719" s="5" t="str">
        <f>_xlfn.XLOOKUP(A719,'[1]1° RAIZ'!$A:$A,'[1]1° RAIZ'!$AH:$AH)</f>
        <v>Sobradinho</v>
      </c>
      <c r="Q719" s="5" t="str">
        <f>_xlfn.XLOOKUP(A719,'[1]1° RAIZ'!$A:$A,'[1]1° RAIZ'!$AE:$AE)</f>
        <v>Santa Cruz do Sul - Lajeado</v>
      </c>
      <c r="R719" s="2">
        <v>-1.2764295736239939E-4</v>
      </c>
      <c r="S719" s="2">
        <v>-5.6703730011575804E-3</v>
      </c>
      <c r="T719" s="2">
        <v>2</v>
      </c>
      <c r="U719" s="2">
        <v>0</v>
      </c>
      <c r="V719" s="2">
        <v>71352.231627580302</v>
      </c>
      <c r="W719" s="2">
        <v>3.1405195516870088</v>
      </c>
      <c r="X719" s="2">
        <v>-0.28638433637079919</v>
      </c>
      <c r="Y719" s="2">
        <v>-0.31052535583037899</v>
      </c>
      <c r="Z719" s="2">
        <v>0.31344017353287917</v>
      </c>
      <c r="AA719" s="2">
        <v>-0.1308786458639859</v>
      </c>
      <c r="AB719" s="1" t="str">
        <f t="shared" si="33"/>
        <v>Mercado insuficiente</v>
      </c>
      <c r="AC719" s="74" t="str">
        <f t="shared" si="35"/>
        <v>Validar</v>
      </c>
    </row>
    <row r="720" spans="1:29" x14ac:dyDescent="0.25">
      <c r="A720" s="1">
        <v>420543</v>
      </c>
      <c r="B720" s="1" t="s">
        <v>749</v>
      </c>
      <c r="C720" s="1" t="s">
        <v>33</v>
      </c>
      <c r="D720" s="1">
        <v>0</v>
      </c>
      <c r="E720" s="1">
        <f>COUNTIFS('Contratos assinados '!F:F,'Direcional Expansão'!B720,'Contratos assinados '!J:J, "Assinado por ambos")</f>
        <v>0</v>
      </c>
      <c r="F720" s="1">
        <f>COUNTIFS('Contratos assinados '!F:F,'Direcional Expansão'!B720,'Contratos assinados '!J:J,"Aquisição")</f>
        <v>0</v>
      </c>
      <c r="G720" s="1">
        <f>COUNTIFS('Contratos assinados '!F:F,'Direcional Expansão'!B720,'Contratos assinados '!J:J,"Ampliação")</f>
        <v>0</v>
      </c>
      <c r="H720" s="1">
        <f>COUNTIFS('Contratos assinados '!F:F,'Direcional Expansão'!B720,'Contratos assinados '!J:J,"Assinado por proprietário")</f>
        <v>0</v>
      </c>
      <c r="I720" s="1">
        <f t="shared" si="34"/>
        <v>0</v>
      </c>
      <c r="J720" s="3" t="str">
        <f>IF(D720=0, "-", COUNTIFS('Base Lojas'!B:B, A720, 'Base Lojas'!G:G, "&gt;500000")/D720)</f>
        <v>-</v>
      </c>
      <c r="K720" s="4" t="s">
        <v>35</v>
      </c>
      <c r="L720" s="2">
        <v>0</v>
      </c>
      <c r="M720" s="13">
        <v>354901.84560773498</v>
      </c>
      <c r="N720" s="2">
        <v>2682</v>
      </c>
      <c r="O720" s="5" t="str">
        <f>_xlfn.XLOOKUP(A720,Cidades!A:A,Cidades!D:D)</f>
        <v>Menor que 10k</v>
      </c>
      <c r="P720" s="5" t="str">
        <f>_xlfn.XLOOKUP(A720,'[1]1° RAIZ'!$A:$A,'[1]1° RAIZ'!$AH:$AH)</f>
        <v>Chapecó</v>
      </c>
      <c r="Q720" s="5" t="str">
        <f>_xlfn.XLOOKUP(A720,'[1]1° RAIZ'!$A:$A,'[1]1° RAIZ'!$AE:$AE)</f>
        <v>Chapecó</v>
      </c>
      <c r="R720" s="2">
        <v>2.3617690848567461E-5</v>
      </c>
      <c r="S720" s="2">
        <v>1.118811317954416E-2</v>
      </c>
      <c r="T720" s="2">
        <v>1</v>
      </c>
      <c r="U720" s="2">
        <v>0</v>
      </c>
      <c r="V720" s="2">
        <v>32222.983096779699</v>
      </c>
      <c r="W720" s="2">
        <v>4.0406414283706384</v>
      </c>
      <c r="X720" s="2">
        <v>-0.170492869379958</v>
      </c>
      <c r="Y720" s="2">
        <v>0.13522717492038541</v>
      </c>
      <c r="Z720" s="2">
        <v>-0.68200100175904632</v>
      </c>
      <c r="AA720" s="2">
        <v>-0.13100458717186431</v>
      </c>
      <c r="AB720" s="1" t="str">
        <f t="shared" si="33"/>
        <v>Mercado insuficiente</v>
      </c>
      <c r="AC720" s="74" t="str">
        <f t="shared" si="35"/>
        <v>Validar</v>
      </c>
    </row>
    <row r="721" spans="1:29" x14ac:dyDescent="0.25">
      <c r="A721" s="1">
        <v>420675</v>
      </c>
      <c r="B721" s="1" t="s">
        <v>750</v>
      </c>
      <c r="C721" s="1" t="s">
        <v>33</v>
      </c>
      <c r="D721" s="1">
        <v>0</v>
      </c>
      <c r="E721" s="1">
        <f>COUNTIFS('Contratos assinados '!F:F,'Direcional Expansão'!B721,'Contratos assinados '!J:J, "Assinado por ambos")</f>
        <v>0</v>
      </c>
      <c r="F721" s="1">
        <f>COUNTIFS('Contratos assinados '!F:F,'Direcional Expansão'!B721,'Contratos assinados '!J:J,"Aquisição")</f>
        <v>0</v>
      </c>
      <c r="G721" s="1">
        <f>COUNTIFS('Contratos assinados '!F:F,'Direcional Expansão'!B721,'Contratos assinados '!J:J,"Ampliação")</f>
        <v>0</v>
      </c>
      <c r="H721" s="1">
        <f>COUNTIFS('Contratos assinados '!F:F,'Direcional Expansão'!B721,'Contratos assinados '!J:J,"Assinado por proprietário")</f>
        <v>0</v>
      </c>
      <c r="I721" s="1">
        <f t="shared" si="34"/>
        <v>0</v>
      </c>
      <c r="J721" s="3" t="str">
        <f>IF(D721=0, "-", COUNTIFS('Base Lojas'!B:B, A721, 'Base Lojas'!G:G, "&gt;500000")/D721)</f>
        <v>-</v>
      </c>
      <c r="K721" s="4" t="s">
        <v>35</v>
      </c>
      <c r="L721" s="2">
        <v>0</v>
      </c>
      <c r="M721" s="13">
        <v>463264.00768180232</v>
      </c>
      <c r="N721" s="2">
        <v>2008</v>
      </c>
      <c r="O721" s="5" t="str">
        <f>_xlfn.XLOOKUP(A721,Cidades!A:A,Cidades!D:D)</f>
        <v>Menor que 10k</v>
      </c>
      <c r="P721" s="5" t="str">
        <f>_xlfn.XLOOKUP(A721,'[1]1° RAIZ'!$A:$A,'[1]1° RAIZ'!$AH:$AH)</f>
        <v>Videira</v>
      </c>
      <c r="Q721" s="5" t="str">
        <f>_xlfn.XLOOKUP(A721,'[1]1° RAIZ'!$A:$A,'[1]1° RAIZ'!$AE:$AE)</f>
        <v>Caçador</v>
      </c>
      <c r="R721" s="2">
        <v>2.4551030540678201E-5</v>
      </c>
      <c r="S721" s="2">
        <v>5.321036383048483E-3</v>
      </c>
      <c r="T721" s="2">
        <v>1</v>
      </c>
      <c r="U721" s="2">
        <v>0</v>
      </c>
      <c r="V721" s="2">
        <v>41342.378596893803</v>
      </c>
      <c r="W721" s="2">
        <v>3.8187914096027411</v>
      </c>
      <c r="X721" s="2">
        <v>-0.19870038244098581</v>
      </c>
      <c r="Y721" s="2">
        <v>6.100950424880415E-2</v>
      </c>
      <c r="Z721" s="2">
        <v>-0.49430482647693891</v>
      </c>
      <c r="AA721" s="2">
        <v>-0.1322723787742629</v>
      </c>
      <c r="AB721" s="1" t="str">
        <f t="shared" si="33"/>
        <v>Mercado insuficiente</v>
      </c>
      <c r="AC721" s="74" t="str">
        <f t="shared" si="35"/>
        <v>Validar</v>
      </c>
    </row>
    <row r="722" spans="1:29" x14ac:dyDescent="0.25">
      <c r="A722" s="1">
        <v>420520</v>
      </c>
      <c r="B722" s="1" t="s">
        <v>751</v>
      </c>
      <c r="C722" s="1" t="s">
        <v>33</v>
      </c>
      <c r="D722" s="1">
        <v>0</v>
      </c>
      <c r="E722" s="1">
        <f>COUNTIFS('Contratos assinados '!F:F,'Direcional Expansão'!B722,'Contratos assinados '!J:J, "Assinado por ambos")</f>
        <v>0</v>
      </c>
      <c r="F722" s="1">
        <f>COUNTIFS('Contratos assinados '!F:F,'Direcional Expansão'!B722,'Contratos assinados '!J:J,"Aquisição")</f>
        <v>0</v>
      </c>
      <c r="G722" s="1">
        <f>COUNTIFS('Contratos assinados '!F:F,'Direcional Expansão'!B722,'Contratos assinados '!J:J,"Ampliação")</f>
        <v>0</v>
      </c>
      <c r="H722" s="1">
        <f>COUNTIFS('Contratos assinados '!F:F,'Direcional Expansão'!B722,'Contratos assinados '!J:J,"Assinado por proprietário")</f>
        <v>0</v>
      </c>
      <c r="I722" s="1">
        <f t="shared" si="34"/>
        <v>0</v>
      </c>
      <c r="J722" s="3" t="str">
        <f>IF(D722=0, "-", COUNTIFS('Base Lojas'!B:B, A722, 'Base Lojas'!G:G, "&gt;500000")/D722)</f>
        <v>-</v>
      </c>
      <c r="K722" s="4" t="s">
        <v>35</v>
      </c>
      <c r="L722" s="2">
        <v>0</v>
      </c>
      <c r="M722" s="13">
        <v>830459.49425298476</v>
      </c>
      <c r="N722" s="2">
        <v>4885</v>
      </c>
      <c r="O722" s="5" t="str">
        <f>_xlfn.XLOOKUP(A722,Cidades!A:A,Cidades!D:D)</f>
        <v>Menor que 10k</v>
      </c>
      <c r="P722" s="5" t="str">
        <f>_xlfn.XLOOKUP(A722,'[1]1° RAIZ'!$A:$A,'[1]1° RAIZ'!$AH:$AH)</f>
        <v>Joaçaba - Herval d'Oeste</v>
      </c>
      <c r="Q722" s="5" t="str">
        <f>_xlfn.XLOOKUP(A722,'[1]1° RAIZ'!$A:$A,'[1]1° RAIZ'!$AE:$AE)</f>
        <v>Chapecó</v>
      </c>
      <c r="R722" s="2">
        <v>8.908991147790868E-5</v>
      </c>
      <c r="S722" s="2">
        <v>1.311927053993389E-2</v>
      </c>
      <c r="T722" s="2">
        <v>3</v>
      </c>
      <c r="U722" s="2">
        <v>0</v>
      </c>
      <c r="V722" s="2">
        <v>40174.969876115298</v>
      </c>
      <c r="W722" s="2">
        <v>3.6785913153259622</v>
      </c>
      <c r="X722" s="2">
        <v>-0.17570061076771051</v>
      </c>
      <c r="Y722" s="2">
        <v>0.137238917691764</v>
      </c>
      <c r="Z722" s="2">
        <v>-0.6775347139097726</v>
      </c>
      <c r="AA722" s="2">
        <v>-0.13242300329198359</v>
      </c>
      <c r="AB722" s="1" t="str">
        <f t="shared" si="33"/>
        <v>Mercado insuficiente</v>
      </c>
      <c r="AC722" s="74" t="str">
        <f t="shared" si="35"/>
        <v>Validar</v>
      </c>
    </row>
    <row r="723" spans="1:29" x14ac:dyDescent="0.25">
      <c r="A723" s="1">
        <v>412033</v>
      </c>
      <c r="B723" s="1" t="s">
        <v>752</v>
      </c>
      <c r="C723" s="1" t="s">
        <v>31</v>
      </c>
      <c r="D723" s="1">
        <v>0</v>
      </c>
      <c r="E723" s="1">
        <f>COUNTIFS('Contratos assinados '!F:F,'Direcional Expansão'!B723,'Contratos assinados '!J:J, "Assinado por ambos")</f>
        <v>0</v>
      </c>
      <c r="F723" s="1">
        <f>COUNTIFS('Contratos assinados '!F:F,'Direcional Expansão'!B723,'Contratos assinados '!J:J,"Aquisição")</f>
        <v>0</v>
      </c>
      <c r="G723" s="1">
        <f>COUNTIFS('Contratos assinados '!F:F,'Direcional Expansão'!B723,'Contratos assinados '!J:J,"Ampliação")</f>
        <v>0</v>
      </c>
      <c r="H723" s="1">
        <f>COUNTIFS('Contratos assinados '!F:F,'Direcional Expansão'!B723,'Contratos assinados '!J:J,"Assinado por proprietário")</f>
        <v>0</v>
      </c>
      <c r="I723" s="1">
        <f t="shared" si="34"/>
        <v>0</v>
      </c>
      <c r="J723" s="3" t="str">
        <f>IF(D723=0, "-", COUNTIFS('Base Lojas'!B:B, A723, 'Base Lojas'!G:G, "&gt;500000")/D723)</f>
        <v>-</v>
      </c>
      <c r="K723" s="4" t="s">
        <v>35</v>
      </c>
      <c r="L723" s="2">
        <v>0</v>
      </c>
      <c r="M723" s="13">
        <v>595782.34355226881</v>
      </c>
      <c r="N723" s="2">
        <v>3709</v>
      </c>
      <c r="O723" s="5" t="str">
        <f>_xlfn.XLOOKUP(A723,Cidades!A:A,Cidades!D:D)</f>
        <v>Menor que 10k</v>
      </c>
      <c r="P723" s="5" t="str">
        <f>_xlfn.XLOOKUP(A723,'[1]1° RAIZ'!$A:$A,'[1]1° RAIZ'!$AH:$AH)</f>
        <v>Londrina</v>
      </c>
      <c r="Q723" s="5" t="str">
        <f>_xlfn.XLOOKUP(A723,'[1]1° RAIZ'!$A:$A,'[1]1° RAIZ'!$AE:$AE)</f>
        <v>Londrina</v>
      </c>
      <c r="R723" s="2">
        <v>5.9434801915774223E-5</v>
      </c>
      <c r="S723" s="2">
        <v>1.447108076452275E-2</v>
      </c>
      <c r="T723" s="2">
        <v>3</v>
      </c>
      <c r="U723" s="2">
        <v>0</v>
      </c>
      <c r="V723" s="2">
        <v>50543.234653348802</v>
      </c>
      <c r="W723" s="2">
        <v>3.4052593474667461</v>
      </c>
      <c r="X723" s="2">
        <v>-0.21733105690267049</v>
      </c>
      <c r="Y723" s="2">
        <v>7.4135407463855593E-2</v>
      </c>
      <c r="Z723" s="2">
        <v>-0.47648261331431618</v>
      </c>
      <c r="AA723" s="2">
        <v>-0.13628282832748731</v>
      </c>
      <c r="AB723" s="1" t="str">
        <f t="shared" si="33"/>
        <v>Mercado insuficiente</v>
      </c>
      <c r="AC723" s="74" t="str">
        <f t="shared" si="35"/>
        <v>Validar</v>
      </c>
    </row>
    <row r="724" spans="1:29" x14ac:dyDescent="0.25">
      <c r="A724" s="1">
        <v>411880</v>
      </c>
      <c r="B724" s="1" t="s">
        <v>753</v>
      </c>
      <c r="C724" s="1" t="s">
        <v>31</v>
      </c>
      <c r="D724" s="1">
        <v>0</v>
      </c>
      <c r="E724" s="1">
        <f>COUNTIFS('Contratos assinados '!F:F,'Direcional Expansão'!B724,'Contratos assinados '!J:J, "Assinado por ambos")</f>
        <v>0</v>
      </c>
      <c r="F724" s="1">
        <f>COUNTIFS('Contratos assinados '!F:F,'Direcional Expansão'!B724,'Contratos assinados '!J:J,"Aquisição")</f>
        <v>0</v>
      </c>
      <c r="G724" s="1">
        <f>COUNTIFS('Contratos assinados '!F:F,'Direcional Expansão'!B724,'Contratos assinados '!J:J,"Ampliação")</f>
        <v>0</v>
      </c>
      <c r="H724" s="1">
        <f>COUNTIFS('Contratos assinados '!F:F,'Direcional Expansão'!B724,'Contratos assinados '!J:J,"Assinado por proprietário")</f>
        <v>0</v>
      </c>
      <c r="I724" s="1">
        <f t="shared" si="34"/>
        <v>0</v>
      </c>
      <c r="J724" s="3" t="str">
        <f>IF(D724=0, "-", COUNTIFS('Base Lojas'!B:B, A724, 'Base Lojas'!G:G, "&gt;500000")/D724)</f>
        <v>-</v>
      </c>
      <c r="K724" s="4" t="s">
        <v>35</v>
      </c>
      <c r="L724" s="2">
        <v>0</v>
      </c>
      <c r="M724" s="13">
        <v>1781640.761852473</v>
      </c>
      <c r="N724" s="2">
        <v>13346</v>
      </c>
      <c r="O724" s="5" t="str">
        <f>_xlfn.XLOOKUP(A724,Cidades!A:A,Cidades!D:D)</f>
        <v>Entre 10k e 20k</v>
      </c>
      <c r="P724" s="5" t="str">
        <f>_xlfn.XLOOKUP(A724,'[1]1° RAIZ'!$A:$A,'[1]1° RAIZ'!$AH:$AH)</f>
        <v>Campo Mourão</v>
      </c>
      <c r="Q724" s="5" t="str">
        <f>_xlfn.XLOOKUP(A724,'[1]1° RAIZ'!$A:$A,'[1]1° RAIZ'!$AE:$AE)</f>
        <v>Maringá</v>
      </c>
      <c r="R724" s="2">
        <v>-1.5733316553857569E-5</v>
      </c>
      <c r="S724" s="2">
        <v>5.6410936744724083E-3</v>
      </c>
      <c r="T724" s="2">
        <v>5</v>
      </c>
      <c r="U724" s="2">
        <v>0</v>
      </c>
      <c r="V724" s="2">
        <v>38050.6342351856</v>
      </c>
      <c r="W724" s="2">
        <v>3.628226039764558</v>
      </c>
      <c r="X724" s="2">
        <v>-0.14143410358606889</v>
      </c>
      <c r="Y724" s="2">
        <v>-0.14827063616103661</v>
      </c>
      <c r="Z724" s="2">
        <v>-0.47978015258958712</v>
      </c>
      <c r="AA724" s="2">
        <v>-0.13634925678168069</v>
      </c>
      <c r="AB724" s="1" t="str">
        <f t="shared" si="33"/>
        <v>Mercado insuficiente</v>
      </c>
      <c r="AC724" s="74" t="str">
        <f t="shared" si="35"/>
        <v>Validar</v>
      </c>
    </row>
    <row r="725" spans="1:29" x14ac:dyDescent="0.25">
      <c r="A725" s="1">
        <v>421985</v>
      </c>
      <c r="B725" s="1" t="s">
        <v>754</v>
      </c>
      <c r="C725" s="1" t="s">
        <v>33</v>
      </c>
      <c r="D725" s="1">
        <v>0</v>
      </c>
      <c r="E725" s="1">
        <f>COUNTIFS('Contratos assinados '!F:F,'Direcional Expansão'!B725,'Contratos assinados '!J:J, "Assinado por ambos")</f>
        <v>0</v>
      </c>
      <c r="F725" s="1">
        <f>COUNTIFS('Contratos assinados '!F:F,'Direcional Expansão'!B725,'Contratos assinados '!J:J,"Aquisição")</f>
        <v>0</v>
      </c>
      <c r="G725" s="1">
        <f>COUNTIFS('Contratos assinados '!F:F,'Direcional Expansão'!B725,'Contratos assinados '!J:J,"Ampliação")</f>
        <v>0</v>
      </c>
      <c r="H725" s="1">
        <f>COUNTIFS('Contratos assinados '!F:F,'Direcional Expansão'!B725,'Contratos assinados '!J:J,"Assinado por proprietário")</f>
        <v>0</v>
      </c>
      <c r="I725" s="1">
        <f t="shared" si="34"/>
        <v>0</v>
      </c>
      <c r="J725" s="3" t="str">
        <f>IF(D725=0, "-", COUNTIFS('Base Lojas'!B:B, A725, 'Base Lojas'!G:G, "&gt;500000")/D725)</f>
        <v>-</v>
      </c>
      <c r="K725" s="4" t="s">
        <v>35</v>
      </c>
      <c r="L725" s="2">
        <v>0</v>
      </c>
      <c r="M725" s="13">
        <v>491401.15934582142</v>
      </c>
      <c r="N725" s="2">
        <v>3930</v>
      </c>
      <c r="O725" s="5" t="str">
        <f>_xlfn.XLOOKUP(A725,Cidades!A:A,Cidades!D:D)</f>
        <v>Menor que 10k</v>
      </c>
      <c r="P725" s="5" t="str">
        <f>_xlfn.XLOOKUP(A725,'[1]1° RAIZ'!$A:$A,'[1]1° RAIZ'!$AH:$AH)</f>
        <v>Joaçaba - Herval d'Oeste</v>
      </c>
      <c r="Q725" s="5" t="str">
        <f>_xlfn.XLOOKUP(A725,'[1]1° RAIZ'!$A:$A,'[1]1° RAIZ'!$AE:$AE)</f>
        <v>Chapecó</v>
      </c>
      <c r="R725" s="2">
        <v>2.1224537627581919E-4</v>
      </c>
      <c r="S725" s="2">
        <v>2.036420291474705E-2</v>
      </c>
      <c r="T725" s="2">
        <v>2</v>
      </c>
      <c r="U725" s="2">
        <v>0</v>
      </c>
      <c r="V725" s="2">
        <v>27429.916393204301</v>
      </c>
      <c r="W725" s="2">
        <v>3.9269129102338671</v>
      </c>
      <c r="X725" s="2">
        <v>-0.14674238131731199</v>
      </c>
      <c r="Y725" s="2">
        <v>0.38785650660894289</v>
      </c>
      <c r="Z725" s="2">
        <v>-1.1368182657520181</v>
      </c>
      <c r="AA725" s="2">
        <v>-0.136449995878104</v>
      </c>
      <c r="AB725" s="1" t="str">
        <f t="shared" si="33"/>
        <v>Mercado insuficiente</v>
      </c>
      <c r="AC725" s="74" t="str">
        <f t="shared" si="35"/>
        <v>Validar</v>
      </c>
    </row>
    <row r="726" spans="1:29" x14ac:dyDescent="0.25">
      <c r="A726" s="1">
        <v>430040</v>
      </c>
      <c r="B726" s="1" t="s">
        <v>755</v>
      </c>
      <c r="C726" s="1" t="s">
        <v>57</v>
      </c>
      <c r="D726" s="1">
        <v>6</v>
      </c>
      <c r="E726" s="1">
        <f>COUNTIFS('Contratos assinados '!F:F,'Direcional Expansão'!B726,'Contratos assinados '!J:J, "Assinado por ambos")</f>
        <v>0</v>
      </c>
      <c r="F726" s="1">
        <f>COUNTIFS('Contratos assinados '!F:F,'Direcional Expansão'!B726,'Contratos assinados '!J:J,"Aquisição")</f>
        <v>0</v>
      </c>
      <c r="G726" s="1">
        <f>COUNTIFS('Contratos assinados '!F:F,'Direcional Expansão'!B726,'Contratos assinados '!J:J,"Ampliação")</f>
        <v>0</v>
      </c>
      <c r="H726" s="1">
        <f>COUNTIFS('Contratos assinados '!F:F,'Direcional Expansão'!B726,'Contratos assinados '!J:J,"Assinado por proprietário")</f>
        <v>0</v>
      </c>
      <c r="I726" s="1">
        <f t="shared" si="34"/>
        <v>0</v>
      </c>
      <c r="J726" s="3">
        <f>IF(D726=0, "-", COUNTIFS('Base Lojas'!B:B, A726, 'Base Lojas'!G:G, "&gt;500000")/D726)</f>
        <v>0.66666666666666663</v>
      </c>
      <c r="K726" s="4">
        <v>738272.58666666679</v>
      </c>
      <c r="L726" s="2">
        <v>0.35131876752384611</v>
      </c>
      <c r="M726" s="13">
        <v>12608593.47543776</v>
      </c>
      <c r="N726" s="2">
        <v>72409</v>
      </c>
      <c r="O726" s="5" t="str">
        <f>_xlfn.XLOOKUP(A726,Cidades!A:A,Cidades!D:D)</f>
        <v>Entre 50k e 100k</v>
      </c>
      <c r="P726" s="5" t="str">
        <f>_xlfn.XLOOKUP(A726,'[1]1° RAIZ'!$A:$A,'[1]1° RAIZ'!$AH:$AH)</f>
        <v>Uruguaiana</v>
      </c>
      <c r="Q726" s="5" t="str">
        <f>_xlfn.XLOOKUP(A726,'[1]1° RAIZ'!$A:$A,'[1]1° RAIZ'!$AE:$AE)</f>
        <v>Uruguaiana</v>
      </c>
      <c r="R726" s="2">
        <v>-5.3836945821324998E-3</v>
      </c>
      <c r="S726" s="2">
        <v>-2.8139666034154848E-4</v>
      </c>
      <c r="T726" s="2">
        <v>21</v>
      </c>
      <c r="U726" s="2">
        <v>0</v>
      </c>
      <c r="V726" s="2">
        <v>46492.583762575698</v>
      </c>
      <c r="W726" s="2">
        <v>3.3082933331480038</v>
      </c>
      <c r="X726" s="2">
        <v>-0.27024294503413793</v>
      </c>
      <c r="Y726" s="2">
        <v>-7.8144241341528522</v>
      </c>
      <c r="Z726" s="2">
        <v>9.6627177927138916</v>
      </c>
      <c r="AA726" s="2">
        <v>-0.13676339441255991</v>
      </c>
      <c r="AB726" s="1" t="str">
        <f t="shared" si="33"/>
        <v>Limite de expansão</v>
      </c>
      <c r="AC726" s="74" t="str">
        <f t="shared" si="35"/>
        <v>Validar</v>
      </c>
    </row>
    <row r="727" spans="1:29" x14ac:dyDescent="0.25">
      <c r="A727" s="1">
        <v>411390</v>
      </c>
      <c r="B727" s="1" t="s">
        <v>756</v>
      </c>
      <c r="C727" s="1" t="s">
        <v>31</v>
      </c>
      <c r="D727" s="1">
        <v>0</v>
      </c>
      <c r="E727" s="1">
        <f>COUNTIFS('Contratos assinados '!F:F,'Direcional Expansão'!B727,'Contratos assinados '!J:J, "Assinado por ambos")</f>
        <v>0</v>
      </c>
      <c r="F727" s="1">
        <f>COUNTIFS('Contratos assinados '!F:F,'Direcional Expansão'!B727,'Contratos assinados '!J:J,"Aquisição")</f>
        <v>0</v>
      </c>
      <c r="G727" s="1">
        <f>COUNTIFS('Contratos assinados '!F:F,'Direcional Expansão'!B727,'Contratos assinados '!J:J,"Ampliação")</f>
        <v>0</v>
      </c>
      <c r="H727" s="1">
        <f>COUNTIFS('Contratos assinados '!F:F,'Direcional Expansão'!B727,'Contratos assinados '!J:J,"Assinado por proprietário")</f>
        <v>0</v>
      </c>
      <c r="I727" s="1">
        <f t="shared" si="34"/>
        <v>0</v>
      </c>
      <c r="J727" s="3" t="str">
        <f>IF(D727=0, "-", COUNTIFS('Base Lojas'!B:B, A727, 'Base Lojas'!G:G, "&gt;500000")/D727)</f>
        <v>-</v>
      </c>
      <c r="K727" s="4" t="s">
        <v>35</v>
      </c>
      <c r="L727" s="2">
        <v>0</v>
      </c>
      <c r="M727" s="13">
        <v>1634544.512599902</v>
      </c>
      <c r="N727" s="2">
        <v>13428</v>
      </c>
      <c r="O727" s="5" t="str">
        <f>_xlfn.XLOOKUP(A727,Cidades!A:A,Cidades!D:D)</f>
        <v>Entre 10k e 20k</v>
      </c>
      <c r="P727" s="5" t="str">
        <f>_xlfn.XLOOKUP(A727,'[1]1° RAIZ'!$A:$A,'[1]1° RAIZ'!$AH:$AH)</f>
        <v>Irati</v>
      </c>
      <c r="Q727" s="5" t="str">
        <f>_xlfn.XLOOKUP(A727,'[1]1° RAIZ'!$A:$A,'[1]1° RAIZ'!$AE:$AE)</f>
        <v>Ponta Grossa</v>
      </c>
      <c r="R727" s="2">
        <v>2.6551960771892261E-5</v>
      </c>
      <c r="S727" s="2">
        <v>1.011197864974989E-2</v>
      </c>
      <c r="T727" s="2">
        <v>8</v>
      </c>
      <c r="U727" s="2">
        <v>0</v>
      </c>
      <c r="V727" s="2">
        <v>62614.315640257097</v>
      </c>
      <c r="W727" s="2">
        <v>2.8563034491825232</v>
      </c>
      <c r="X727" s="2">
        <v>-0.203286830373062</v>
      </c>
      <c r="Y727" s="2">
        <v>-0.19547258899832901</v>
      </c>
      <c r="Z727" s="2">
        <v>-0.19598393427078209</v>
      </c>
      <c r="AA727" s="2">
        <v>-0.13708612780998869</v>
      </c>
      <c r="AB727" s="1" t="str">
        <f t="shared" si="33"/>
        <v>Mercado insuficiente</v>
      </c>
      <c r="AC727" s="74" t="str">
        <f t="shared" si="35"/>
        <v>Validar</v>
      </c>
    </row>
    <row r="728" spans="1:29" x14ac:dyDescent="0.25">
      <c r="A728" s="1">
        <v>420740</v>
      </c>
      <c r="B728" s="1" t="s">
        <v>757</v>
      </c>
      <c r="C728" s="1" t="s">
        <v>33</v>
      </c>
      <c r="D728" s="1">
        <v>0</v>
      </c>
      <c r="E728" s="1">
        <f>COUNTIFS('Contratos assinados '!F:F,'Direcional Expansão'!B728,'Contratos assinados '!J:J, "Assinado por ambos")</f>
        <v>0</v>
      </c>
      <c r="F728" s="1">
        <f>COUNTIFS('Contratos assinados '!F:F,'Direcional Expansão'!B728,'Contratos assinados '!J:J,"Aquisição")</f>
        <v>0</v>
      </c>
      <c r="G728" s="1">
        <f>COUNTIFS('Contratos assinados '!F:F,'Direcional Expansão'!B728,'Contratos assinados '!J:J,"Ampliação")</f>
        <v>0</v>
      </c>
      <c r="H728" s="1">
        <f>COUNTIFS('Contratos assinados '!F:F,'Direcional Expansão'!B728,'Contratos assinados '!J:J,"Assinado por proprietário")</f>
        <v>0</v>
      </c>
      <c r="I728" s="1">
        <f t="shared" si="34"/>
        <v>0</v>
      </c>
      <c r="J728" s="3" t="str">
        <f>IF(D728=0, "-", COUNTIFS('Base Lojas'!B:B, A728, 'Base Lojas'!G:G, "&gt;500000")/D728)</f>
        <v>-</v>
      </c>
      <c r="K728" s="4" t="s">
        <v>35</v>
      </c>
      <c r="L728" s="2">
        <v>0</v>
      </c>
      <c r="M728" s="13">
        <v>975053.58322793222</v>
      </c>
      <c r="N728" s="2">
        <v>5982</v>
      </c>
      <c r="O728" s="5" t="str">
        <f>_xlfn.XLOOKUP(A728,Cidades!A:A,Cidades!D:D)</f>
        <v>Menor que 10k</v>
      </c>
      <c r="P728" s="5" t="str">
        <f>_xlfn.XLOOKUP(A728,'[1]1° RAIZ'!$A:$A,'[1]1° RAIZ'!$AH:$AH)</f>
        <v>Ituporanga</v>
      </c>
      <c r="Q728" s="5" t="str">
        <f>_xlfn.XLOOKUP(A728,'[1]1° RAIZ'!$A:$A,'[1]1° RAIZ'!$AE:$AE)</f>
        <v>Blumenau</v>
      </c>
      <c r="R728" s="2">
        <v>3.5996233871229409E-5</v>
      </c>
      <c r="S728" s="2">
        <v>8.8678002016697732E-3</v>
      </c>
      <c r="T728" s="2">
        <v>3</v>
      </c>
      <c r="U728" s="2">
        <v>0</v>
      </c>
      <c r="V728" s="2">
        <v>47649.1462659971</v>
      </c>
      <c r="W728" s="2">
        <v>3.468343303481173</v>
      </c>
      <c r="X728" s="2">
        <v>-0.20246672986896619</v>
      </c>
      <c r="Y728" s="2">
        <v>-1.2985632684987111E-2</v>
      </c>
      <c r="Z728" s="2">
        <v>-0.43989782916036752</v>
      </c>
      <c r="AA728" s="2">
        <v>-0.13831589815667289</v>
      </c>
      <c r="AB728" s="1" t="str">
        <f t="shared" si="33"/>
        <v>Mercado insuficiente</v>
      </c>
      <c r="AC728" s="74" t="str">
        <f t="shared" si="35"/>
        <v>Validar</v>
      </c>
    </row>
    <row r="729" spans="1:29" x14ac:dyDescent="0.25">
      <c r="A729" s="1">
        <v>412865</v>
      </c>
      <c r="B729" s="1" t="s">
        <v>758</v>
      </c>
      <c r="C729" s="1" t="s">
        <v>31</v>
      </c>
      <c r="D729" s="1">
        <v>0</v>
      </c>
      <c r="E729" s="1">
        <f>COUNTIFS('Contratos assinados '!F:F,'Direcional Expansão'!B729,'Contratos assinados '!J:J, "Assinado por ambos")</f>
        <v>0</v>
      </c>
      <c r="F729" s="1">
        <f>COUNTIFS('Contratos assinados '!F:F,'Direcional Expansão'!B729,'Contratos assinados '!J:J,"Aquisição")</f>
        <v>0</v>
      </c>
      <c r="G729" s="1">
        <f>COUNTIFS('Contratos assinados '!F:F,'Direcional Expansão'!B729,'Contratos assinados '!J:J,"Ampliação")</f>
        <v>0</v>
      </c>
      <c r="H729" s="1">
        <f>COUNTIFS('Contratos assinados '!F:F,'Direcional Expansão'!B729,'Contratos assinados '!J:J,"Assinado por proprietário")</f>
        <v>0</v>
      </c>
      <c r="I729" s="1">
        <f t="shared" si="34"/>
        <v>0</v>
      </c>
      <c r="J729" s="3" t="str">
        <f>IF(D729=0, "-", COUNTIFS('Base Lojas'!B:B, A729, 'Base Lojas'!G:G, "&gt;500000")/D729)</f>
        <v>-</v>
      </c>
      <c r="K729" s="4" t="s">
        <v>35</v>
      </c>
      <c r="L729" s="2">
        <v>0</v>
      </c>
      <c r="M729" s="13">
        <v>458604.88897481561</v>
      </c>
      <c r="N729" s="2">
        <v>3811</v>
      </c>
      <c r="O729" s="5" t="str">
        <f>_xlfn.XLOOKUP(A729,Cidades!A:A,Cidades!D:D)</f>
        <v>Menor que 10k</v>
      </c>
      <c r="P729" s="5" t="str">
        <f>_xlfn.XLOOKUP(A729,'[1]1° RAIZ'!$A:$A,'[1]1° RAIZ'!$AH:$AH)</f>
        <v>Laranjeiras do Sul - Quedas do Iguaçu</v>
      </c>
      <c r="Q729" s="5" t="str">
        <f>_xlfn.XLOOKUP(A729,'[1]1° RAIZ'!$A:$A,'[1]1° RAIZ'!$AE:$AE)</f>
        <v>Cascavel</v>
      </c>
      <c r="R729" s="2">
        <v>-2.7518955760026389E-5</v>
      </c>
      <c r="S729" s="2">
        <v>5.2533141539807806E-3</v>
      </c>
      <c r="T729" s="2">
        <v>0</v>
      </c>
      <c r="U729" s="2">
        <v>0</v>
      </c>
      <c r="V729" s="2">
        <v>55916.107930576203</v>
      </c>
      <c r="W729" s="2">
        <v>3.420190567174703</v>
      </c>
      <c r="X729" s="2">
        <v>-0.25340788614823517</v>
      </c>
      <c r="Y729" s="2">
        <v>-7.0615212066033023E-2</v>
      </c>
      <c r="Z729" s="2">
        <v>-0.17826695891555699</v>
      </c>
      <c r="AA729" s="2">
        <v>-0.13843716957257821</v>
      </c>
      <c r="AB729" s="1" t="str">
        <f t="shared" si="33"/>
        <v>Mercado insuficiente</v>
      </c>
      <c r="AC729" s="74" t="str">
        <f t="shared" si="35"/>
        <v>Validar</v>
      </c>
    </row>
    <row r="730" spans="1:29" x14ac:dyDescent="0.25">
      <c r="A730" s="1">
        <v>420870</v>
      </c>
      <c r="B730" s="1" t="s">
        <v>759</v>
      </c>
      <c r="C730" s="1" t="s">
        <v>33</v>
      </c>
      <c r="D730" s="1">
        <v>0</v>
      </c>
      <c r="E730" s="1">
        <f>COUNTIFS('Contratos assinados '!F:F,'Direcional Expansão'!B730,'Contratos assinados '!J:J, "Assinado por ambos")</f>
        <v>0</v>
      </c>
      <c r="F730" s="1">
        <f>COUNTIFS('Contratos assinados '!F:F,'Direcional Expansão'!B730,'Contratos assinados '!J:J,"Aquisição")</f>
        <v>0</v>
      </c>
      <c r="G730" s="1">
        <f>COUNTIFS('Contratos assinados '!F:F,'Direcional Expansão'!B730,'Contratos assinados '!J:J,"Ampliação")</f>
        <v>0</v>
      </c>
      <c r="H730" s="1">
        <f>COUNTIFS('Contratos assinados '!F:F,'Direcional Expansão'!B730,'Contratos assinados '!J:J,"Assinado por proprietário")</f>
        <v>0</v>
      </c>
      <c r="I730" s="1">
        <f t="shared" si="34"/>
        <v>0</v>
      </c>
      <c r="J730" s="3" t="str">
        <f>IF(D730=0, "-", COUNTIFS('Base Lojas'!B:B, A730, 'Base Lojas'!G:G, "&gt;500000")/D730)</f>
        <v>-</v>
      </c>
      <c r="K730" s="4" t="s">
        <v>35</v>
      </c>
      <c r="L730" s="2">
        <v>0</v>
      </c>
      <c r="M730" s="13">
        <v>1490434.0595517179</v>
      </c>
      <c r="N730" s="2">
        <v>10624</v>
      </c>
      <c r="O730" s="5" t="str">
        <f>_xlfn.XLOOKUP(A730,Cidades!A:A,Cidades!D:D)</f>
        <v>Entre 10k e 20k</v>
      </c>
      <c r="P730" s="5" t="str">
        <f>_xlfn.XLOOKUP(A730,'[1]1° RAIZ'!$A:$A,'[1]1° RAIZ'!$AH:$AH)</f>
        <v>Araranguá</v>
      </c>
      <c r="Q730" s="5" t="str">
        <f>_xlfn.XLOOKUP(A730,'[1]1° RAIZ'!$A:$A,'[1]1° RAIZ'!$AE:$AE)</f>
        <v>Criciúma</v>
      </c>
      <c r="R730" s="2">
        <v>1.1594205080411869E-6</v>
      </c>
      <c r="S730" s="2">
        <v>5.3734867364991779E-3</v>
      </c>
      <c r="T730" s="2">
        <v>5</v>
      </c>
      <c r="U730" s="2">
        <v>0</v>
      </c>
      <c r="V730" s="2">
        <v>55204.864725159103</v>
      </c>
      <c r="W730" s="2">
        <v>3.185395343731126</v>
      </c>
      <c r="X730" s="2">
        <v>-0.203468498887793</v>
      </c>
      <c r="Y730" s="2">
        <v>-0.1747377618295563</v>
      </c>
      <c r="Z730" s="2">
        <v>-0.2353837288384556</v>
      </c>
      <c r="AA730" s="2">
        <v>-0.13867696029350221</v>
      </c>
      <c r="AB730" s="1" t="str">
        <f t="shared" si="33"/>
        <v>Mercado insuficiente</v>
      </c>
      <c r="AC730" s="74" t="str">
        <f t="shared" si="35"/>
        <v>Validar</v>
      </c>
    </row>
    <row r="731" spans="1:29" x14ac:dyDescent="0.25">
      <c r="A731" s="1">
        <v>410710</v>
      </c>
      <c r="B731" s="1" t="s">
        <v>760</v>
      </c>
      <c r="C731" s="1" t="s">
        <v>31</v>
      </c>
      <c r="D731" s="1">
        <v>0</v>
      </c>
      <c r="E731" s="1">
        <f>COUNTIFS('Contratos assinados '!F:F,'Direcional Expansão'!B731,'Contratos assinados '!J:J, "Assinado por ambos")</f>
        <v>0</v>
      </c>
      <c r="F731" s="1">
        <f>COUNTIFS('Contratos assinados '!F:F,'Direcional Expansão'!B731,'Contratos assinados '!J:J,"Aquisição")</f>
        <v>0</v>
      </c>
      <c r="G731" s="1">
        <f>COUNTIFS('Contratos assinados '!F:F,'Direcional Expansão'!B731,'Contratos assinados '!J:J,"Ampliação")</f>
        <v>0</v>
      </c>
      <c r="H731" s="1">
        <f>COUNTIFS('Contratos assinados '!F:F,'Direcional Expansão'!B731,'Contratos assinados '!J:J,"Assinado por proprietário")</f>
        <v>0</v>
      </c>
      <c r="I731" s="1">
        <f t="shared" si="34"/>
        <v>0</v>
      </c>
      <c r="J731" s="3" t="str">
        <f>IF(D731=0, "-", COUNTIFS('Base Lojas'!B:B, A731, 'Base Lojas'!G:G, "&gt;500000")/D731)</f>
        <v>-</v>
      </c>
      <c r="K731" s="4" t="s">
        <v>35</v>
      </c>
      <c r="L731" s="2">
        <v>0</v>
      </c>
      <c r="M731" s="13">
        <v>694423.63370387093</v>
      </c>
      <c r="N731" s="2">
        <v>5142</v>
      </c>
      <c r="O731" s="5" t="str">
        <f>_xlfn.XLOOKUP(A731,Cidades!A:A,Cidades!D:D)</f>
        <v>Menor que 10k</v>
      </c>
      <c r="P731" s="5" t="str">
        <f>_xlfn.XLOOKUP(A731,'[1]1° RAIZ'!$A:$A,'[1]1° RAIZ'!$AH:$AH)</f>
        <v>Paranavaí</v>
      </c>
      <c r="Q731" s="5" t="str">
        <f>_xlfn.XLOOKUP(A731,'[1]1° RAIZ'!$A:$A,'[1]1° RAIZ'!$AE:$AE)</f>
        <v>Maringá</v>
      </c>
      <c r="R731" s="2">
        <v>-5.4971524944039673E-5</v>
      </c>
      <c r="S731" s="2">
        <v>2.4513753535264642E-3</v>
      </c>
      <c r="T731" s="2">
        <v>2</v>
      </c>
      <c r="U731" s="2">
        <v>0</v>
      </c>
      <c r="V731" s="2">
        <v>65511.891110233599</v>
      </c>
      <c r="W731" s="2">
        <v>3.1155001083250271</v>
      </c>
      <c r="X731" s="2">
        <v>-0.26990692574148117</v>
      </c>
      <c r="Y731" s="2">
        <v>-0.20162460163140911</v>
      </c>
      <c r="Z731" s="2">
        <v>3.9975210417802803E-2</v>
      </c>
      <c r="AA731" s="2">
        <v>-0.1394058763696592</v>
      </c>
      <c r="AB731" s="1" t="str">
        <f t="shared" si="33"/>
        <v>Mercado insuficiente</v>
      </c>
      <c r="AC731" s="74" t="str">
        <f t="shared" si="35"/>
        <v>Validar</v>
      </c>
    </row>
    <row r="732" spans="1:29" x14ac:dyDescent="0.25">
      <c r="A732" s="1">
        <v>431590</v>
      </c>
      <c r="B732" s="1" t="s">
        <v>761</v>
      </c>
      <c r="C732" s="1" t="s">
        <v>57</v>
      </c>
      <c r="D732" s="1">
        <v>0</v>
      </c>
      <c r="E732" s="1">
        <f>COUNTIFS('Contratos assinados '!F:F,'Direcional Expansão'!B732,'Contratos assinados '!J:J, "Assinado por ambos")</f>
        <v>0</v>
      </c>
      <c r="F732" s="1">
        <f>COUNTIFS('Contratos assinados '!F:F,'Direcional Expansão'!B732,'Contratos assinados '!J:J,"Aquisição")</f>
        <v>0</v>
      </c>
      <c r="G732" s="1">
        <f>COUNTIFS('Contratos assinados '!F:F,'Direcional Expansão'!B732,'Contratos assinados '!J:J,"Ampliação")</f>
        <v>0</v>
      </c>
      <c r="H732" s="1">
        <f>COUNTIFS('Contratos assinados '!F:F,'Direcional Expansão'!B732,'Contratos assinados '!J:J,"Assinado por proprietário")</f>
        <v>0</v>
      </c>
      <c r="I732" s="1">
        <f t="shared" si="34"/>
        <v>0</v>
      </c>
      <c r="J732" s="3" t="str">
        <f>IF(D732=0, "-", COUNTIFS('Base Lojas'!B:B, A732, 'Base Lojas'!G:G, "&gt;500000")/D732)</f>
        <v>-</v>
      </c>
      <c r="K732" s="4" t="s">
        <v>35</v>
      </c>
      <c r="L732" s="2">
        <v>0</v>
      </c>
      <c r="M732" s="13">
        <v>1109832.8761169889</v>
      </c>
      <c r="N732" s="2">
        <v>6654</v>
      </c>
      <c r="O732" s="5" t="str">
        <f>_xlfn.XLOOKUP(A732,Cidades!A:A,Cidades!D:D)</f>
        <v>Menor que 10k</v>
      </c>
      <c r="P732" s="5" t="str">
        <f>_xlfn.XLOOKUP(A732,'[1]1° RAIZ'!$A:$A,'[1]1° RAIZ'!$AH:$AH)</f>
        <v>Frederico Westphalen</v>
      </c>
      <c r="Q732" s="5" t="str">
        <f>_xlfn.XLOOKUP(A732,'[1]1° RAIZ'!$A:$A,'[1]1° RAIZ'!$AE:$AE)</f>
        <v>Passo Fundo</v>
      </c>
      <c r="R732" s="2">
        <v>1.139026182752856E-4</v>
      </c>
      <c r="S732" s="2">
        <v>1.473805708806375E-2</v>
      </c>
      <c r="T732" s="2">
        <v>3</v>
      </c>
      <c r="U732" s="2">
        <v>0</v>
      </c>
      <c r="V732" s="2">
        <v>45972.525824720498</v>
      </c>
      <c r="W732" s="2">
        <v>3.4143719282354739</v>
      </c>
      <c r="X732" s="2">
        <v>-0.19422330592250681</v>
      </c>
      <c r="Y732" s="2">
        <v>0.1107185625192485</v>
      </c>
      <c r="Z732" s="2">
        <v>-0.63866614043565229</v>
      </c>
      <c r="AA732" s="2">
        <v>-0.13969139141439371</v>
      </c>
      <c r="AB732" s="1" t="str">
        <f t="shared" si="33"/>
        <v>Mercado insuficiente</v>
      </c>
      <c r="AC732" s="74" t="str">
        <f t="shared" si="35"/>
        <v>Validar</v>
      </c>
    </row>
    <row r="733" spans="1:29" x14ac:dyDescent="0.25">
      <c r="A733" s="1">
        <v>411160</v>
      </c>
      <c r="B733" s="1" t="s">
        <v>762</v>
      </c>
      <c r="C733" s="1" t="s">
        <v>31</v>
      </c>
      <c r="D733" s="1">
        <v>0</v>
      </c>
      <c r="E733" s="1">
        <f>COUNTIFS('Contratos assinados '!F:F,'Direcional Expansão'!B733,'Contratos assinados '!J:J, "Assinado por ambos")</f>
        <v>0</v>
      </c>
      <c r="F733" s="1">
        <f>COUNTIFS('Contratos assinados '!F:F,'Direcional Expansão'!B733,'Contratos assinados '!J:J,"Aquisição")</f>
        <v>0</v>
      </c>
      <c r="G733" s="1">
        <f>COUNTIFS('Contratos assinados '!F:F,'Direcional Expansão'!B733,'Contratos assinados '!J:J,"Ampliação")</f>
        <v>0</v>
      </c>
      <c r="H733" s="1">
        <f>COUNTIFS('Contratos assinados '!F:F,'Direcional Expansão'!B733,'Contratos assinados '!J:J,"Assinado por proprietário")</f>
        <v>0</v>
      </c>
      <c r="I733" s="1">
        <f t="shared" si="34"/>
        <v>0</v>
      </c>
      <c r="J733" s="3" t="str">
        <f>IF(D733=0, "-", COUNTIFS('Base Lojas'!B:B, A733, 'Base Lojas'!G:G, "&gt;500000")/D733)</f>
        <v>-</v>
      </c>
      <c r="K733" s="4" t="s">
        <v>35</v>
      </c>
      <c r="L733" s="2">
        <v>0</v>
      </c>
      <c r="M733" s="13">
        <v>426713.26022347622</v>
      </c>
      <c r="N733" s="2">
        <v>2708</v>
      </c>
      <c r="O733" s="5" t="str">
        <f>_xlfn.XLOOKUP(A733,Cidades!A:A,Cidades!D:D)</f>
        <v>Menor que 10k</v>
      </c>
      <c r="P733" s="5" t="str">
        <f>_xlfn.XLOOKUP(A733,'[1]1° RAIZ'!$A:$A,'[1]1° RAIZ'!$AH:$AH)</f>
        <v>Maringá</v>
      </c>
      <c r="Q733" s="5" t="str">
        <f>_xlfn.XLOOKUP(A733,'[1]1° RAIZ'!$A:$A,'[1]1° RAIZ'!$AE:$AE)</f>
        <v>Maringá</v>
      </c>
      <c r="R733" s="2">
        <v>-8.0493560353078747E-5</v>
      </c>
      <c r="S733" s="2">
        <v>9.4232042678665806E-3</v>
      </c>
      <c r="T733" s="2">
        <v>2</v>
      </c>
      <c r="U733" s="2">
        <v>0</v>
      </c>
      <c r="V733" s="2">
        <v>60385.446054551503</v>
      </c>
      <c r="W733" s="2">
        <v>3.2640585807749281</v>
      </c>
      <c r="X733" s="2">
        <v>-0.26425199071678501</v>
      </c>
      <c r="Y733" s="2">
        <v>-0.1467319022927738</v>
      </c>
      <c r="Z733" s="2">
        <v>-5.3886832008895741E-2</v>
      </c>
      <c r="AA733" s="2">
        <v>-0.13981196081007549</v>
      </c>
      <c r="AB733" s="1" t="str">
        <f t="shared" si="33"/>
        <v>Mercado insuficiente</v>
      </c>
      <c r="AC733" s="74" t="str">
        <f t="shared" si="35"/>
        <v>Validar</v>
      </c>
    </row>
    <row r="734" spans="1:29" x14ac:dyDescent="0.25">
      <c r="A734" s="1">
        <v>411870</v>
      </c>
      <c r="B734" s="1" t="s">
        <v>763</v>
      </c>
      <c r="C734" s="1" t="s">
        <v>31</v>
      </c>
      <c r="D734" s="1">
        <v>0</v>
      </c>
      <c r="E734" s="1">
        <f>COUNTIFS('Contratos assinados '!F:F,'Direcional Expansão'!B734,'Contratos assinados '!J:J, "Assinado por ambos")</f>
        <v>0</v>
      </c>
      <c r="F734" s="1">
        <f>COUNTIFS('Contratos assinados '!F:F,'Direcional Expansão'!B734,'Contratos assinados '!J:J,"Aquisição")</f>
        <v>0</v>
      </c>
      <c r="G734" s="1">
        <f>COUNTIFS('Contratos assinados '!F:F,'Direcional Expansão'!B734,'Contratos assinados '!J:J,"Ampliação")</f>
        <v>0</v>
      </c>
      <c r="H734" s="1">
        <f>COUNTIFS('Contratos assinados '!F:F,'Direcional Expansão'!B734,'Contratos assinados '!J:J,"Assinado por proprietário")</f>
        <v>0</v>
      </c>
      <c r="I734" s="1">
        <f t="shared" si="34"/>
        <v>0</v>
      </c>
      <c r="J734" s="3" t="str">
        <f>IF(D734=0, "-", COUNTIFS('Base Lojas'!B:B, A734, 'Base Lojas'!G:G, "&gt;500000")/D734)</f>
        <v>-</v>
      </c>
      <c r="K734" s="4" t="s">
        <v>35</v>
      </c>
      <c r="L734" s="2">
        <v>0</v>
      </c>
      <c r="M734" s="13">
        <v>825447.21596899349</v>
      </c>
      <c r="N734" s="2">
        <v>6343</v>
      </c>
      <c r="O734" s="5" t="str">
        <f>_xlfn.XLOOKUP(A734,Cidades!A:A,Cidades!D:D)</f>
        <v>Menor que 10k</v>
      </c>
      <c r="P734" s="5" t="str">
        <f>_xlfn.XLOOKUP(A734,'[1]1° RAIZ'!$A:$A,'[1]1° RAIZ'!$AH:$AH)</f>
        <v>União da Vitória</v>
      </c>
      <c r="Q734" s="5" t="str">
        <f>_xlfn.XLOOKUP(A734,'[1]1° RAIZ'!$A:$A,'[1]1° RAIZ'!$AE:$AE)</f>
        <v>Curitiba</v>
      </c>
      <c r="R734" s="2">
        <v>-6.5975136157103703E-5</v>
      </c>
      <c r="S734" s="2">
        <v>-2.4140056748811481E-4</v>
      </c>
      <c r="T734" s="2">
        <v>2</v>
      </c>
      <c r="U734" s="2">
        <v>0</v>
      </c>
      <c r="V734" s="2">
        <v>70671.135783788093</v>
      </c>
      <c r="W734" s="2">
        <v>2.9744497898382538</v>
      </c>
      <c r="X734" s="2">
        <v>-0.28294796610330142</v>
      </c>
      <c r="Y734" s="2">
        <v>-0.26415266492377742</v>
      </c>
      <c r="Z734" s="2">
        <v>0.16059601149547079</v>
      </c>
      <c r="AA734" s="2">
        <v>-0.14018953981570159</v>
      </c>
      <c r="AB734" s="1" t="str">
        <f t="shared" si="33"/>
        <v>Mercado insuficiente</v>
      </c>
      <c r="AC734" s="74" t="str">
        <f t="shared" si="35"/>
        <v>Validar</v>
      </c>
    </row>
    <row r="735" spans="1:29" x14ac:dyDescent="0.25">
      <c r="A735" s="1">
        <v>420075</v>
      </c>
      <c r="B735" s="1" t="s">
        <v>764</v>
      </c>
      <c r="C735" s="1" t="s">
        <v>33</v>
      </c>
      <c r="D735" s="1">
        <v>0</v>
      </c>
      <c r="E735" s="1">
        <f>COUNTIFS('Contratos assinados '!F:F,'Direcional Expansão'!B735,'Contratos assinados '!J:J, "Assinado por ambos")</f>
        <v>0</v>
      </c>
      <c r="F735" s="1">
        <f>COUNTIFS('Contratos assinados '!F:F,'Direcional Expansão'!B735,'Contratos assinados '!J:J,"Aquisição")</f>
        <v>0</v>
      </c>
      <c r="G735" s="1">
        <f>COUNTIFS('Contratos assinados '!F:F,'Direcional Expansão'!B735,'Contratos assinados '!J:J,"Ampliação")</f>
        <v>0</v>
      </c>
      <c r="H735" s="1">
        <f>COUNTIFS('Contratos assinados '!F:F,'Direcional Expansão'!B735,'Contratos assinados '!J:J,"Assinado por proprietário")</f>
        <v>0</v>
      </c>
      <c r="I735" s="1">
        <f t="shared" si="34"/>
        <v>0</v>
      </c>
      <c r="J735" s="3" t="str">
        <f>IF(D735=0, "-", COUNTIFS('Base Lojas'!B:B, A735, 'Base Lojas'!G:G, "&gt;500000")/D735)</f>
        <v>-</v>
      </c>
      <c r="K735" s="4" t="s">
        <v>35</v>
      </c>
      <c r="L735" s="2">
        <v>0</v>
      </c>
      <c r="M735" s="13">
        <v>313543.7075150928</v>
      </c>
      <c r="N735" s="2">
        <v>1856</v>
      </c>
      <c r="O735" s="5" t="str">
        <f>_xlfn.XLOOKUP(A735,Cidades!A:A,Cidades!D:D)</f>
        <v>Menor que 10k</v>
      </c>
      <c r="P735" s="5" t="str">
        <f>_xlfn.XLOOKUP(A735,'[1]1° RAIZ'!$A:$A,'[1]1° RAIZ'!$AH:$AH)</f>
        <v>Concórdia</v>
      </c>
      <c r="Q735" s="5" t="str">
        <f>_xlfn.XLOOKUP(A735,'[1]1° RAIZ'!$A:$A,'[1]1° RAIZ'!$AE:$AE)</f>
        <v>Chapecó</v>
      </c>
      <c r="R735" s="2">
        <v>-5.9224256842795873E-5</v>
      </c>
      <c r="S735" s="2">
        <v>9.5834133077232764E-4</v>
      </c>
      <c r="T735" s="2">
        <v>1</v>
      </c>
      <c r="U735" s="2">
        <v>0</v>
      </c>
      <c r="V735" s="2">
        <v>48226.306194988101</v>
      </c>
      <c r="W735" s="2">
        <v>3.6482377141924771</v>
      </c>
      <c r="X735" s="2">
        <v>-0.23251295145124551</v>
      </c>
      <c r="Y735" s="2">
        <v>-0.11856633444537221</v>
      </c>
      <c r="Z735" s="2">
        <v>-0.21587799548317499</v>
      </c>
      <c r="AA735" s="2">
        <v>-0.1407342925903797</v>
      </c>
      <c r="AB735" s="1" t="str">
        <f t="shared" si="33"/>
        <v>Mercado insuficiente</v>
      </c>
      <c r="AC735" s="74" t="str">
        <f t="shared" si="35"/>
        <v>Validar</v>
      </c>
    </row>
    <row r="736" spans="1:29" x14ac:dyDescent="0.25">
      <c r="A736" s="1">
        <v>410337</v>
      </c>
      <c r="B736" s="1" t="s">
        <v>765</v>
      </c>
      <c r="C736" s="1" t="s">
        <v>31</v>
      </c>
      <c r="D736" s="1">
        <v>0</v>
      </c>
      <c r="E736" s="1">
        <f>COUNTIFS('Contratos assinados '!F:F,'Direcional Expansão'!B736,'Contratos assinados '!J:J, "Assinado por ambos")</f>
        <v>0</v>
      </c>
      <c r="F736" s="1">
        <f>COUNTIFS('Contratos assinados '!F:F,'Direcional Expansão'!B736,'Contratos assinados '!J:J,"Aquisição")</f>
        <v>0</v>
      </c>
      <c r="G736" s="1">
        <f>COUNTIFS('Contratos assinados '!F:F,'Direcional Expansão'!B736,'Contratos assinados '!J:J,"Ampliação")</f>
        <v>0</v>
      </c>
      <c r="H736" s="1">
        <f>COUNTIFS('Contratos assinados '!F:F,'Direcional Expansão'!B736,'Contratos assinados '!J:J,"Assinado por proprietário")</f>
        <v>0</v>
      </c>
      <c r="I736" s="1">
        <f t="shared" si="34"/>
        <v>0</v>
      </c>
      <c r="J736" s="3" t="str">
        <f>IF(D736=0, "-", COUNTIFS('Base Lojas'!B:B, A736, 'Base Lojas'!G:G, "&gt;500000")/D736)</f>
        <v>-</v>
      </c>
      <c r="K736" s="4" t="s">
        <v>35</v>
      </c>
      <c r="L736" s="2">
        <v>0</v>
      </c>
      <c r="M736" s="13">
        <v>524026.36291714723</v>
      </c>
      <c r="N736" s="2">
        <v>3708</v>
      </c>
      <c r="O736" s="5" t="str">
        <f>_xlfn.XLOOKUP(A736,Cidades!A:A,Cidades!D:D)</f>
        <v>Menor que 10k</v>
      </c>
      <c r="P736" s="5" t="str">
        <f>_xlfn.XLOOKUP(A736,'[1]1° RAIZ'!$A:$A,'[1]1° RAIZ'!$AH:$AH)</f>
        <v>Umuarama</v>
      </c>
      <c r="Q736" s="5" t="str">
        <f>_xlfn.XLOOKUP(A736,'[1]1° RAIZ'!$A:$A,'[1]1° RAIZ'!$AE:$AE)</f>
        <v>Maringá</v>
      </c>
      <c r="R736" s="2">
        <v>1.1179979079143591E-4</v>
      </c>
      <c r="S736" s="2">
        <v>1.6715363816932619E-2</v>
      </c>
      <c r="T736" s="2">
        <v>1</v>
      </c>
      <c r="U736" s="2">
        <v>0</v>
      </c>
      <c r="V736" s="2">
        <v>80659.1365543461</v>
      </c>
      <c r="W736" s="2">
        <v>2.5782651826929439</v>
      </c>
      <c r="X736" s="2">
        <v>-0.32325807518377098</v>
      </c>
      <c r="Y736" s="2">
        <v>5.9749293659685537E-2</v>
      </c>
      <c r="Z736" s="2">
        <v>-0.1034616485659587</v>
      </c>
      <c r="AA736" s="2">
        <v>-0.14088035516892239</v>
      </c>
      <c r="AB736" s="1" t="str">
        <f t="shared" si="33"/>
        <v>Mercado insuficiente</v>
      </c>
      <c r="AC736" s="74" t="str">
        <f t="shared" si="35"/>
        <v>Validar</v>
      </c>
    </row>
    <row r="737" spans="1:29" x14ac:dyDescent="0.25">
      <c r="A737" s="1">
        <v>432230</v>
      </c>
      <c r="B737" s="1" t="s">
        <v>766</v>
      </c>
      <c r="C737" s="1" t="s">
        <v>57</v>
      </c>
      <c r="D737" s="1">
        <v>0</v>
      </c>
      <c r="E737" s="1">
        <f>COUNTIFS('Contratos assinados '!F:F,'Direcional Expansão'!B737,'Contratos assinados '!J:J, "Assinado por ambos")</f>
        <v>0</v>
      </c>
      <c r="F737" s="1">
        <f>COUNTIFS('Contratos assinados '!F:F,'Direcional Expansão'!B737,'Contratos assinados '!J:J,"Aquisição")</f>
        <v>0</v>
      </c>
      <c r="G737" s="1">
        <f>COUNTIFS('Contratos assinados '!F:F,'Direcional Expansão'!B737,'Contratos assinados '!J:J,"Ampliação")</f>
        <v>0</v>
      </c>
      <c r="H737" s="1">
        <f>COUNTIFS('Contratos assinados '!F:F,'Direcional Expansão'!B737,'Contratos assinados '!J:J,"Assinado por proprietário")</f>
        <v>0</v>
      </c>
      <c r="I737" s="1">
        <f t="shared" si="34"/>
        <v>0</v>
      </c>
      <c r="J737" s="3" t="str">
        <f>IF(D737=0, "-", COUNTIFS('Base Lojas'!B:B, A737, 'Base Lojas'!G:G, "&gt;500000")/D737)</f>
        <v>-</v>
      </c>
      <c r="K737" s="4" t="s">
        <v>35</v>
      </c>
      <c r="L737" s="2">
        <v>0</v>
      </c>
      <c r="M737" s="13">
        <v>1515082.99510285</v>
      </c>
      <c r="N737" s="2">
        <v>8363</v>
      </c>
      <c r="O737" s="5" t="str">
        <f>_xlfn.XLOOKUP(A737,Cidades!A:A,Cidades!D:D)</f>
        <v>Menor que 10k</v>
      </c>
      <c r="P737" s="5" t="str">
        <f>_xlfn.XLOOKUP(A737,'[1]1° RAIZ'!$A:$A,'[1]1° RAIZ'!$AH:$AH)</f>
        <v>Santa Rosa</v>
      </c>
      <c r="Q737" s="5" t="str">
        <f>_xlfn.XLOOKUP(A737,'[1]1° RAIZ'!$A:$A,'[1]1° RAIZ'!$AE:$AE)</f>
        <v>Ijuí</v>
      </c>
      <c r="R737" s="2">
        <v>-1.7624793932541349E-5</v>
      </c>
      <c r="S737" s="2">
        <v>2.0692983776191549E-3</v>
      </c>
      <c r="T737" s="2">
        <v>4</v>
      </c>
      <c r="U737" s="2">
        <v>0</v>
      </c>
      <c r="V737" s="2">
        <v>50558.5362635727</v>
      </c>
      <c r="W737" s="2">
        <v>3.3596965560884322</v>
      </c>
      <c r="X737" s="2">
        <v>-0.20092303691592461</v>
      </c>
      <c r="Y737" s="2">
        <v>-0.18716513063469781</v>
      </c>
      <c r="Z737" s="2">
        <v>-0.25306105628720721</v>
      </c>
      <c r="AA737" s="2">
        <v>-0.14139979035933781</v>
      </c>
      <c r="AB737" s="1" t="str">
        <f t="shared" si="33"/>
        <v>Mercado insuficiente</v>
      </c>
      <c r="AC737" s="74" t="str">
        <f t="shared" si="35"/>
        <v>Validar</v>
      </c>
    </row>
    <row r="738" spans="1:29" x14ac:dyDescent="0.25">
      <c r="A738" s="1">
        <v>410190</v>
      </c>
      <c r="B738" s="1" t="s">
        <v>767</v>
      </c>
      <c r="C738" s="1" t="s">
        <v>31</v>
      </c>
      <c r="D738" s="1">
        <v>0</v>
      </c>
      <c r="E738" s="1">
        <f>COUNTIFS('Contratos assinados '!F:F,'Direcional Expansão'!B738,'Contratos assinados '!J:J, "Assinado por ambos")</f>
        <v>0</v>
      </c>
      <c r="F738" s="1">
        <f>COUNTIFS('Contratos assinados '!F:F,'Direcional Expansão'!B738,'Contratos assinados '!J:J,"Aquisição")</f>
        <v>0</v>
      </c>
      <c r="G738" s="1">
        <f>COUNTIFS('Contratos assinados '!F:F,'Direcional Expansão'!B738,'Contratos assinados '!J:J,"Ampliação")</f>
        <v>0</v>
      </c>
      <c r="H738" s="1">
        <f>COUNTIFS('Contratos assinados '!F:F,'Direcional Expansão'!B738,'Contratos assinados '!J:J,"Assinado por proprietário")</f>
        <v>0</v>
      </c>
      <c r="I738" s="1">
        <f t="shared" si="34"/>
        <v>0</v>
      </c>
      <c r="J738" s="3" t="str">
        <f>IF(D738=0, "-", COUNTIFS('Base Lojas'!B:B, A738, 'Base Lojas'!G:G, "&gt;500000")/D738)</f>
        <v>-</v>
      </c>
      <c r="K738" s="4" t="s">
        <v>35</v>
      </c>
      <c r="L738" s="2">
        <v>0</v>
      </c>
      <c r="M738" s="13">
        <v>1701293.331089125</v>
      </c>
      <c r="N738" s="2">
        <v>13797</v>
      </c>
      <c r="O738" s="5" t="str">
        <f>_xlfn.XLOOKUP(A738,Cidades!A:A,Cidades!D:D)</f>
        <v>Entre 10k e 20k</v>
      </c>
      <c r="P738" s="5" t="str">
        <f>_xlfn.XLOOKUP(A738,'[1]1° RAIZ'!$A:$A,'[1]1° RAIZ'!$AH:$AH)</f>
        <v>Londrina</v>
      </c>
      <c r="Q738" s="5" t="str">
        <f>_xlfn.XLOOKUP(A738,'[1]1° RAIZ'!$A:$A,'[1]1° RAIZ'!$AE:$AE)</f>
        <v>Londrina</v>
      </c>
      <c r="R738" s="2">
        <v>-1.3058376882696729E-4</v>
      </c>
      <c r="S738" s="2">
        <v>-5.2538863876914199E-3</v>
      </c>
      <c r="T738" s="2">
        <v>8</v>
      </c>
      <c r="U738" s="2">
        <v>0</v>
      </c>
      <c r="V738" s="2">
        <v>45214.704553241703</v>
      </c>
      <c r="W738" s="2">
        <v>3.4311269719524842</v>
      </c>
      <c r="X738" s="2">
        <v>-0.15800542021953429</v>
      </c>
      <c r="Y738" s="2">
        <v>-0.4525901772689197</v>
      </c>
      <c r="Z738" s="2">
        <v>-9.6135849725271172E-2</v>
      </c>
      <c r="AA738" s="2">
        <v>-0.14341198487520221</v>
      </c>
      <c r="AB738" s="1" t="str">
        <f t="shared" si="33"/>
        <v>Mercado insuficiente</v>
      </c>
      <c r="AC738" s="74" t="str">
        <f t="shared" si="35"/>
        <v>Validar</v>
      </c>
    </row>
    <row r="739" spans="1:29" x14ac:dyDescent="0.25">
      <c r="A739" s="1">
        <v>430495</v>
      </c>
      <c r="B739" s="1" t="s">
        <v>768</v>
      </c>
      <c r="C739" s="1" t="s">
        <v>57</v>
      </c>
      <c r="D739" s="1">
        <v>0</v>
      </c>
      <c r="E739" s="1">
        <f>COUNTIFS('Contratos assinados '!F:F,'Direcional Expansão'!B739,'Contratos assinados '!J:J, "Assinado por ambos")</f>
        <v>0</v>
      </c>
      <c r="F739" s="1">
        <f>COUNTIFS('Contratos assinados '!F:F,'Direcional Expansão'!B739,'Contratos assinados '!J:J,"Aquisição")</f>
        <v>0</v>
      </c>
      <c r="G739" s="1">
        <f>COUNTIFS('Contratos assinados '!F:F,'Direcional Expansão'!B739,'Contratos assinados '!J:J,"Ampliação")</f>
        <v>0</v>
      </c>
      <c r="H739" s="1">
        <f>COUNTIFS('Contratos assinados '!F:F,'Direcional Expansão'!B739,'Contratos assinados '!J:J,"Assinado por proprietário")</f>
        <v>0</v>
      </c>
      <c r="I739" s="1">
        <f t="shared" si="34"/>
        <v>0</v>
      </c>
      <c r="J739" s="3" t="str">
        <f>IF(D739=0, "-", COUNTIFS('Base Lojas'!B:B, A739, 'Base Lojas'!G:G, "&gt;500000")/D739)</f>
        <v>-</v>
      </c>
      <c r="K739" s="4" t="s">
        <v>35</v>
      </c>
      <c r="L739" s="2">
        <v>0</v>
      </c>
      <c r="M739" s="13">
        <v>608109.60096920468</v>
      </c>
      <c r="N739" s="2">
        <v>3000</v>
      </c>
      <c r="O739" s="5" t="str">
        <f>_xlfn.XLOOKUP(A739,Cidades!A:A,Cidades!D:D)</f>
        <v>Menor que 10k</v>
      </c>
      <c r="P739" s="5" t="str">
        <f>_xlfn.XLOOKUP(A739,'[1]1° RAIZ'!$A:$A,'[1]1° RAIZ'!$AH:$AH)</f>
        <v>Lagoa Vermelha</v>
      </c>
      <c r="Q739" s="5" t="str">
        <f>_xlfn.XLOOKUP(A739,'[1]1° RAIZ'!$A:$A,'[1]1° RAIZ'!$AE:$AE)</f>
        <v>Passo Fundo</v>
      </c>
      <c r="R739" s="2">
        <v>-1.792620335859807E-6</v>
      </c>
      <c r="S739" s="2">
        <v>2.775102307666311E-3</v>
      </c>
      <c r="T739" s="2">
        <v>1</v>
      </c>
      <c r="U739" s="2">
        <v>0</v>
      </c>
      <c r="V739" s="2">
        <v>73130.815253997396</v>
      </c>
      <c r="W739" s="2">
        <v>2.891917990846292</v>
      </c>
      <c r="X739" s="2">
        <v>-0.30560961696981559</v>
      </c>
      <c r="Y739" s="2">
        <v>-0.15295288389907491</v>
      </c>
      <c r="Z739" s="2">
        <v>7.028369887226911E-2</v>
      </c>
      <c r="AA739" s="2">
        <v>-0.14414503988963659</v>
      </c>
      <c r="AB739" s="1" t="str">
        <f t="shared" si="33"/>
        <v>Mercado insuficiente</v>
      </c>
      <c r="AC739" s="74" t="str">
        <f t="shared" si="35"/>
        <v>Validar</v>
      </c>
    </row>
    <row r="740" spans="1:29" x14ac:dyDescent="0.25">
      <c r="A740" s="1">
        <v>431403</v>
      </c>
      <c r="B740" s="1" t="s">
        <v>769</v>
      </c>
      <c r="C740" s="1" t="s">
        <v>57</v>
      </c>
      <c r="D740" s="1">
        <v>0</v>
      </c>
      <c r="E740" s="1">
        <f>COUNTIFS('Contratos assinados '!F:F,'Direcional Expansão'!B740,'Contratos assinados '!J:J, "Assinado por ambos")</f>
        <v>0</v>
      </c>
      <c r="F740" s="1">
        <f>COUNTIFS('Contratos assinados '!F:F,'Direcional Expansão'!B740,'Contratos assinados '!J:J,"Aquisição")</f>
        <v>0</v>
      </c>
      <c r="G740" s="1">
        <f>COUNTIFS('Contratos assinados '!F:F,'Direcional Expansão'!B740,'Contratos assinados '!J:J,"Ampliação")</f>
        <v>0</v>
      </c>
      <c r="H740" s="1">
        <f>COUNTIFS('Contratos assinados '!F:F,'Direcional Expansão'!B740,'Contratos assinados '!J:J,"Assinado por proprietário")</f>
        <v>0</v>
      </c>
      <c r="I740" s="1">
        <f t="shared" si="34"/>
        <v>0</v>
      </c>
      <c r="J740" s="3" t="str">
        <f>IF(D740=0, "-", COUNTIFS('Base Lojas'!B:B, A740, 'Base Lojas'!G:G, "&gt;500000")/D740)</f>
        <v>-</v>
      </c>
      <c r="K740" s="4" t="s">
        <v>35</v>
      </c>
      <c r="L740" s="2">
        <v>0</v>
      </c>
      <c r="M740" s="13">
        <v>789187.09835978074</v>
      </c>
      <c r="N740" s="2">
        <v>4319</v>
      </c>
      <c r="O740" s="5" t="str">
        <f>_xlfn.XLOOKUP(A740,Cidades!A:A,Cidades!D:D)</f>
        <v>Menor que 10k</v>
      </c>
      <c r="P740" s="5" t="str">
        <f>_xlfn.XLOOKUP(A740,'[1]1° RAIZ'!$A:$A,'[1]1° RAIZ'!$AH:$AH)</f>
        <v>Montenegro</v>
      </c>
      <c r="Q740" s="5" t="str">
        <f>_xlfn.XLOOKUP(A740,'[1]1° RAIZ'!$A:$A,'[1]1° RAIZ'!$AE:$AE)</f>
        <v>Porto Alegre</v>
      </c>
      <c r="R740" s="2">
        <v>1.606013786316996E-4</v>
      </c>
      <c r="S740" s="2">
        <v>2.237301507760758E-2</v>
      </c>
      <c r="T740" s="2">
        <v>2</v>
      </c>
      <c r="U740" s="2">
        <v>0</v>
      </c>
      <c r="V740" s="2">
        <v>34535.0375775754</v>
      </c>
      <c r="W740" s="2">
        <v>3.6700550650085768</v>
      </c>
      <c r="X740" s="2">
        <v>-0.17666064522056649</v>
      </c>
      <c r="Y740" s="2">
        <v>0.27113975732582968</v>
      </c>
      <c r="Z740" s="2">
        <v>-0.95565569555179664</v>
      </c>
      <c r="AA740" s="2">
        <v>-0.14530954412756261</v>
      </c>
      <c r="AB740" s="1" t="str">
        <f t="shared" si="33"/>
        <v>Mercado insuficiente</v>
      </c>
      <c r="AC740" s="74" t="str">
        <f t="shared" si="35"/>
        <v>Validar</v>
      </c>
    </row>
    <row r="741" spans="1:29" x14ac:dyDescent="0.25">
      <c r="A741" s="1">
        <v>430970</v>
      </c>
      <c r="B741" s="1" t="s">
        <v>770</v>
      </c>
      <c r="C741" s="1" t="s">
        <v>57</v>
      </c>
      <c r="D741" s="1">
        <v>0</v>
      </c>
      <c r="E741" s="1">
        <f>COUNTIFS('Contratos assinados '!F:F,'Direcional Expansão'!B741,'Contratos assinados '!J:J, "Assinado por ambos")</f>
        <v>0</v>
      </c>
      <c r="F741" s="1">
        <f>COUNTIFS('Contratos assinados '!F:F,'Direcional Expansão'!B741,'Contratos assinados '!J:J,"Aquisição")</f>
        <v>0</v>
      </c>
      <c r="G741" s="1">
        <f>COUNTIFS('Contratos assinados '!F:F,'Direcional Expansão'!B741,'Contratos assinados '!J:J,"Ampliação")</f>
        <v>0</v>
      </c>
      <c r="H741" s="1">
        <f>COUNTIFS('Contratos assinados '!F:F,'Direcional Expansão'!B741,'Contratos assinados '!J:J,"Assinado por proprietário")</f>
        <v>0</v>
      </c>
      <c r="I741" s="1">
        <f t="shared" si="34"/>
        <v>0</v>
      </c>
      <c r="J741" s="3" t="str">
        <f>IF(D741=0, "-", COUNTIFS('Base Lojas'!B:B, A741, 'Base Lojas'!G:G, "&gt;500000")/D741)</f>
        <v>-</v>
      </c>
      <c r="K741" s="4" t="s">
        <v>35</v>
      </c>
      <c r="L741" s="2">
        <v>0</v>
      </c>
      <c r="M741" s="13">
        <v>893950.4453199202</v>
      </c>
      <c r="N741" s="2">
        <v>4681</v>
      </c>
      <c r="O741" s="5" t="str">
        <f>_xlfn.XLOOKUP(A741,Cidades!A:A,Cidades!D:D)</f>
        <v>Menor que 10k</v>
      </c>
      <c r="P741" s="5" t="str">
        <f>_xlfn.XLOOKUP(A741,'[1]1° RAIZ'!$A:$A,'[1]1° RAIZ'!$AH:$AH)</f>
        <v>Três Passos</v>
      </c>
      <c r="Q741" s="5" t="str">
        <f>_xlfn.XLOOKUP(A741,'[1]1° RAIZ'!$A:$A,'[1]1° RAIZ'!$AE:$AE)</f>
        <v>Ijuí</v>
      </c>
      <c r="R741" s="2">
        <v>-3.8076168422753743E-5</v>
      </c>
      <c r="S741" s="2">
        <v>1.4307213431929979E-3</v>
      </c>
      <c r="T741" s="2">
        <v>1</v>
      </c>
      <c r="U741" s="2">
        <v>0</v>
      </c>
      <c r="V741" s="2">
        <v>54055.958167119301</v>
      </c>
      <c r="W741" s="2">
        <v>3.3839970342815811</v>
      </c>
      <c r="X741" s="2">
        <v>-0.24412821341676999</v>
      </c>
      <c r="Y741" s="2">
        <v>-0.16309610165937849</v>
      </c>
      <c r="Z741" s="2">
        <v>-0.16085294658732061</v>
      </c>
      <c r="AA741" s="2">
        <v>-0.14580872534530731</v>
      </c>
      <c r="AB741" s="1" t="str">
        <f t="shared" si="33"/>
        <v>Mercado insuficiente</v>
      </c>
      <c r="AC741" s="74" t="str">
        <f t="shared" si="35"/>
        <v>Validar</v>
      </c>
    </row>
    <row r="742" spans="1:29" x14ac:dyDescent="0.25">
      <c r="A742" s="1">
        <v>431360</v>
      </c>
      <c r="B742" s="1" t="s">
        <v>771</v>
      </c>
      <c r="C742" s="1" t="s">
        <v>57</v>
      </c>
      <c r="D742" s="1">
        <v>0</v>
      </c>
      <c r="E742" s="1">
        <f>COUNTIFS('Contratos assinados '!F:F,'Direcional Expansão'!B742,'Contratos assinados '!J:J, "Assinado por ambos")</f>
        <v>0</v>
      </c>
      <c r="F742" s="1">
        <f>COUNTIFS('Contratos assinados '!F:F,'Direcional Expansão'!B742,'Contratos assinados '!J:J,"Aquisição")</f>
        <v>0</v>
      </c>
      <c r="G742" s="1">
        <f>COUNTIFS('Contratos assinados '!F:F,'Direcional Expansão'!B742,'Contratos assinados '!J:J,"Ampliação")</f>
        <v>0</v>
      </c>
      <c r="H742" s="1">
        <f>COUNTIFS('Contratos assinados '!F:F,'Direcional Expansão'!B742,'Contratos assinados '!J:J,"Assinado por proprietário")</f>
        <v>0</v>
      </c>
      <c r="I742" s="1">
        <f t="shared" si="34"/>
        <v>0</v>
      </c>
      <c r="J742" s="3" t="str">
        <f>IF(D742=0, "-", COUNTIFS('Base Lojas'!B:B, A742, 'Base Lojas'!G:G, "&gt;500000")/D742)</f>
        <v>-</v>
      </c>
      <c r="K742" s="4" t="s">
        <v>35</v>
      </c>
      <c r="L742" s="2">
        <v>0</v>
      </c>
      <c r="M742" s="13">
        <v>629014.86150754045</v>
      </c>
      <c r="N742" s="2">
        <v>3629</v>
      </c>
      <c r="O742" s="5" t="str">
        <f>_xlfn.XLOOKUP(A742,Cidades!A:A,Cidades!D:D)</f>
        <v>Menor que 10k</v>
      </c>
      <c r="P742" s="5" t="str">
        <f>_xlfn.XLOOKUP(A742,'[1]1° RAIZ'!$A:$A,'[1]1° RAIZ'!$AH:$AH)</f>
        <v>Tapejara - Sananduva</v>
      </c>
      <c r="Q742" s="5" t="str">
        <f>_xlfn.XLOOKUP(A742,'[1]1° RAIZ'!$A:$A,'[1]1° RAIZ'!$AE:$AE)</f>
        <v>Passo Fundo</v>
      </c>
      <c r="R742" s="2">
        <v>-1.1952109867102491E-4</v>
      </c>
      <c r="S742" s="2">
        <v>-4.3165206655461086E-3</v>
      </c>
      <c r="T742" s="2">
        <v>1</v>
      </c>
      <c r="U742" s="2">
        <v>0</v>
      </c>
      <c r="V742" s="2">
        <v>51198.560046419698</v>
      </c>
      <c r="W742" s="2">
        <v>3.5523634729550269</v>
      </c>
      <c r="X742" s="2">
        <v>-0.24270615873788479</v>
      </c>
      <c r="Y742" s="2">
        <v>-0.27736510985868418</v>
      </c>
      <c r="Z742" s="2">
        <v>-2.9336718085969431E-2</v>
      </c>
      <c r="AA742" s="2">
        <v>-0.14663653920696301</v>
      </c>
      <c r="AB742" s="1" t="str">
        <f t="shared" si="33"/>
        <v>Mercado insuficiente</v>
      </c>
      <c r="AC742" s="74" t="str">
        <f t="shared" si="35"/>
        <v>Validar</v>
      </c>
    </row>
    <row r="743" spans="1:29" x14ac:dyDescent="0.25">
      <c r="A743" s="1">
        <v>432146</v>
      </c>
      <c r="B743" s="1" t="s">
        <v>772</v>
      </c>
      <c r="C743" s="1" t="s">
        <v>57</v>
      </c>
      <c r="D743" s="1">
        <v>0</v>
      </c>
      <c r="E743" s="1">
        <f>COUNTIFS('Contratos assinados '!F:F,'Direcional Expansão'!B743,'Contratos assinados '!J:J, "Assinado por ambos")</f>
        <v>0</v>
      </c>
      <c r="F743" s="1">
        <f>COUNTIFS('Contratos assinados '!F:F,'Direcional Expansão'!B743,'Contratos assinados '!J:J,"Aquisição")</f>
        <v>0</v>
      </c>
      <c r="G743" s="1">
        <f>COUNTIFS('Contratos assinados '!F:F,'Direcional Expansão'!B743,'Contratos assinados '!J:J,"Ampliação")</f>
        <v>0</v>
      </c>
      <c r="H743" s="1">
        <f>COUNTIFS('Contratos assinados '!F:F,'Direcional Expansão'!B743,'Contratos assinados '!J:J,"Assinado por proprietário")</f>
        <v>0</v>
      </c>
      <c r="I743" s="1">
        <f t="shared" si="34"/>
        <v>0</v>
      </c>
      <c r="J743" s="3" t="str">
        <f>IF(D743=0, "-", COUNTIFS('Base Lojas'!B:B, A743, 'Base Lojas'!G:G, "&gt;500000")/D743)</f>
        <v>-</v>
      </c>
      <c r="K743" s="4" t="s">
        <v>35</v>
      </c>
      <c r="L743" s="2">
        <v>0</v>
      </c>
      <c r="M743" s="13">
        <v>589137.80106839852</v>
      </c>
      <c r="N743" s="2">
        <v>3267</v>
      </c>
      <c r="O743" s="5" t="str">
        <f>_xlfn.XLOOKUP(A743,Cidades!A:A,Cidades!D:D)</f>
        <v>Menor que 10k</v>
      </c>
      <c r="P743" s="5" t="str">
        <f>_xlfn.XLOOKUP(A743,'[1]1° RAIZ'!$A:$A,'[1]1° RAIZ'!$AH:$AH)</f>
        <v>Passo Fundo</v>
      </c>
      <c r="Q743" s="5" t="str">
        <f>_xlfn.XLOOKUP(A743,'[1]1° RAIZ'!$A:$A,'[1]1° RAIZ'!$AE:$AE)</f>
        <v>Passo Fundo</v>
      </c>
      <c r="R743" s="2">
        <v>1.4080575417722889E-4</v>
      </c>
      <c r="S743" s="2">
        <v>1.857227484204715E-2</v>
      </c>
      <c r="T743" s="2">
        <v>2</v>
      </c>
      <c r="U743" s="2">
        <v>0</v>
      </c>
      <c r="V743" s="2">
        <v>58520.773452370697</v>
      </c>
      <c r="W743" s="2">
        <v>3.0699646464744599</v>
      </c>
      <c r="X743" s="2">
        <v>-0.25576564454372019</v>
      </c>
      <c r="Y743" s="2">
        <v>0.14492166445686519</v>
      </c>
      <c r="Z743" s="2">
        <v>-0.51563062934160964</v>
      </c>
      <c r="AA743" s="2">
        <v>-0.14693169899129679</v>
      </c>
      <c r="AB743" s="1" t="str">
        <f t="shared" si="33"/>
        <v>Mercado insuficiente</v>
      </c>
      <c r="AC743" s="74" t="str">
        <f t="shared" si="35"/>
        <v>Validar</v>
      </c>
    </row>
    <row r="744" spans="1:29" x14ac:dyDescent="0.25">
      <c r="A744" s="1">
        <v>421200</v>
      </c>
      <c r="B744" s="1" t="s">
        <v>773</v>
      </c>
      <c r="C744" s="1" t="s">
        <v>33</v>
      </c>
      <c r="D744" s="1">
        <v>0</v>
      </c>
      <c r="E744" s="1">
        <f>COUNTIFS('Contratos assinados '!F:F,'Direcional Expansão'!B744,'Contratos assinados '!J:J, "Assinado por ambos")</f>
        <v>0</v>
      </c>
      <c r="F744" s="1">
        <f>COUNTIFS('Contratos assinados '!F:F,'Direcional Expansão'!B744,'Contratos assinados '!J:J,"Aquisição")</f>
        <v>0</v>
      </c>
      <c r="G744" s="1">
        <f>COUNTIFS('Contratos assinados '!F:F,'Direcional Expansão'!B744,'Contratos assinados '!J:J,"Ampliação")</f>
        <v>0</v>
      </c>
      <c r="H744" s="1">
        <f>COUNTIFS('Contratos assinados '!F:F,'Direcional Expansão'!B744,'Contratos assinados '!J:J,"Assinado por proprietário")</f>
        <v>0</v>
      </c>
      <c r="I744" s="1">
        <f t="shared" si="34"/>
        <v>0</v>
      </c>
      <c r="J744" s="3" t="str">
        <f>IF(D744=0, "-", COUNTIFS('Base Lojas'!B:B, A744, 'Base Lojas'!G:G, "&gt;500000")/D744)</f>
        <v>-</v>
      </c>
      <c r="K744" s="4" t="s">
        <v>35</v>
      </c>
      <c r="L744" s="2">
        <v>0</v>
      </c>
      <c r="M744" s="13">
        <v>1218910.3040100201</v>
      </c>
      <c r="N744" s="2">
        <v>7605</v>
      </c>
      <c r="O744" s="5" t="str">
        <f>_xlfn.XLOOKUP(A744,Cidades!A:A,Cidades!D:D)</f>
        <v>Menor que 10k</v>
      </c>
      <c r="P744" s="5" t="str">
        <f>_xlfn.XLOOKUP(A744,'[1]1° RAIZ'!$A:$A,'[1]1° RAIZ'!$AH:$AH)</f>
        <v>São Miguel do Oeste</v>
      </c>
      <c r="Q744" s="5" t="str">
        <f>_xlfn.XLOOKUP(A744,'[1]1° RAIZ'!$A:$A,'[1]1° RAIZ'!$AE:$AE)</f>
        <v>Chapecó</v>
      </c>
      <c r="R744" s="2">
        <v>-1.6002974554745199E-5</v>
      </c>
      <c r="S744" s="2">
        <v>8.7257958519959544E-3</v>
      </c>
      <c r="T744" s="2">
        <v>4</v>
      </c>
      <c r="U744" s="2">
        <v>0</v>
      </c>
      <c r="V744" s="2">
        <v>48665.254162988203</v>
      </c>
      <c r="W744" s="2">
        <v>3.3444970829728979</v>
      </c>
      <c r="X744" s="2">
        <v>-0.20726069769431571</v>
      </c>
      <c r="Y744" s="2">
        <v>-0.14703324027893541</v>
      </c>
      <c r="Z744" s="2">
        <v>-0.33794315765984329</v>
      </c>
      <c r="AA744" s="2">
        <v>-0.14801275649480189</v>
      </c>
      <c r="AB744" s="1" t="str">
        <f t="shared" si="33"/>
        <v>Mercado insuficiente</v>
      </c>
      <c r="AC744" s="74" t="str">
        <f t="shared" si="35"/>
        <v>Validar</v>
      </c>
    </row>
    <row r="745" spans="1:29" x14ac:dyDescent="0.25">
      <c r="A745" s="1">
        <v>430085</v>
      </c>
      <c r="B745" s="1" t="s">
        <v>774</v>
      </c>
      <c r="C745" s="1" t="s">
        <v>57</v>
      </c>
      <c r="D745" s="1">
        <v>0</v>
      </c>
      <c r="E745" s="1">
        <f>COUNTIFS('Contratos assinados '!F:F,'Direcional Expansão'!B745,'Contratos assinados '!J:J, "Assinado por ambos")</f>
        <v>0</v>
      </c>
      <c r="F745" s="1">
        <f>COUNTIFS('Contratos assinados '!F:F,'Direcional Expansão'!B745,'Contratos assinados '!J:J,"Aquisição")</f>
        <v>0</v>
      </c>
      <c r="G745" s="1">
        <f>COUNTIFS('Contratos assinados '!F:F,'Direcional Expansão'!B745,'Contratos assinados '!J:J,"Ampliação")</f>
        <v>0</v>
      </c>
      <c r="H745" s="1">
        <f>COUNTIFS('Contratos assinados '!F:F,'Direcional Expansão'!B745,'Contratos assinados '!J:J,"Assinado por proprietário")</f>
        <v>0</v>
      </c>
      <c r="I745" s="1">
        <f t="shared" si="34"/>
        <v>0</v>
      </c>
      <c r="J745" s="3" t="str">
        <f>IF(D745=0, "-", COUNTIFS('Base Lojas'!B:B, A745, 'Base Lojas'!G:G, "&gt;500000")/D745)</f>
        <v>-</v>
      </c>
      <c r="K745" s="4" t="s">
        <v>35</v>
      </c>
      <c r="L745" s="2">
        <v>0</v>
      </c>
      <c r="M745" s="13">
        <v>777955.50261454412</v>
      </c>
      <c r="N745" s="2">
        <v>4112</v>
      </c>
      <c r="O745" s="5" t="str">
        <f>_xlfn.XLOOKUP(A745,Cidades!A:A,Cidades!D:D)</f>
        <v>Menor que 10k</v>
      </c>
      <c r="P745" s="5" t="str">
        <f>_xlfn.XLOOKUP(A745,'[1]1° RAIZ'!$A:$A,'[1]1° RAIZ'!$AH:$AH)</f>
        <v>Camaquã</v>
      </c>
      <c r="Q745" s="5" t="str">
        <f>_xlfn.XLOOKUP(A745,'[1]1° RAIZ'!$A:$A,'[1]1° RAIZ'!$AE:$AE)</f>
        <v>Porto Alegre</v>
      </c>
      <c r="R745" s="2">
        <v>8.3012188695337226E-5</v>
      </c>
      <c r="S745" s="2">
        <v>1.472076639644526E-2</v>
      </c>
      <c r="T745" s="2">
        <v>3</v>
      </c>
      <c r="U745" s="2">
        <v>0</v>
      </c>
      <c r="V745" s="2">
        <v>76053.629361934203</v>
      </c>
      <c r="W745" s="2">
        <v>2.6068672884965469</v>
      </c>
      <c r="X745" s="2">
        <v>-0.30413601579095351</v>
      </c>
      <c r="Y745" s="2">
        <v>-3.8130201598732323E-2</v>
      </c>
      <c r="Z745" s="2">
        <v>-0.1142644491393966</v>
      </c>
      <c r="AA745" s="2">
        <v>-0.14805863820316331</v>
      </c>
      <c r="AB745" s="1" t="str">
        <f t="shared" si="33"/>
        <v>Mercado insuficiente</v>
      </c>
      <c r="AC745" s="74" t="str">
        <f t="shared" si="35"/>
        <v>Validar</v>
      </c>
    </row>
    <row r="746" spans="1:29" x14ac:dyDescent="0.25">
      <c r="A746" s="1">
        <v>432070</v>
      </c>
      <c r="B746" s="1" t="s">
        <v>775</v>
      </c>
      <c r="C746" s="1" t="s">
        <v>57</v>
      </c>
      <c r="D746" s="1">
        <v>0</v>
      </c>
      <c r="E746" s="1">
        <f>COUNTIFS('Contratos assinados '!F:F,'Direcional Expansão'!B746,'Contratos assinados '!J:J, "Assinado por ambos")</f>
        <v>0</v>
      </c>
      <c r="F746" s="1">
        <f>COUNTIFS('Contratos assinados '!F:F,'Direcional Expansão'!B746,'Contratos assinados '!J:J,"Aquisição")</f>
        <v>0</v>
      </c>
      <c r="G746" s="1">
        <f>COUNTIFS('Contratos assinados '!F:F,'Direcional Expansão'!B746,'Contratos assinados '!J:J,"Ampliação")</f>
        <v>0</v>
      </c>
      <c r="H746" s="1">
        <f>COUNTIFS('Contratos assinados '!F:F,'Direcional Expansão'!B746,'Contratos assinados '!J:J,"Assinado por proprietário")</f>
        <v>0</v>
      </c>
      <c r="I746" s="1">
        <f t="shared" si="34"/>
        <v>0</v>
      </c>
      <c r="J746" s="3" t="str">
        <f>IF(D746=0, "-", COUNTIFS('Base Lojas'!B:B, A746, 'Base Lojas'!G:G, "&gt;500000")/D746)</f>
        <v>-</v>
      </c>
      <c r="K746" s="4" t="s">
        <v>35</v>
      </c>
      <c r="L746" s="2">
        <v>0</v>
      </c>
      <c r="M746" s="13">
        <v>2569481.0896682981</v>
      </c>
      <c r="N746" s="2">
        <v>14226</v>
      </c>
      <c r="O746" s="5" t="str">
        <f>_xlfn.XLOOKUP(A746,Cidades!A:A,Cidades!D:D)</f>
        <v>Entre 10k e 20k</v>
      </c>
      <c r="P746" s="5" t="str">
        <f>_xlfn.XLOOKUP(A746,'[1]1° RAIZ'!$A:$A,'[1]1° RAIZ'!$AH:$AH)</f>
        <v>Sobradinho</v>
      </c>
      <c r="Q746" s="5" t="str">
        <f>_xlfn.XLOOKUP(A746,'[1]1° RAIZ'!$A:$A,'[1]1° RAIZ'!$AE:$AE)</f>
        <v>Santa Cruz do Sul - Lajeado</v>
      </c>
      <c r="R746" s="2">
        <v>-3.183154323823656E-6</v>
      </c>
      <c r="S746" s="2">
        <v>5.6011727731952732E-3</v>
      </c>
      <c r="T746" s="2">
        <v>6</v>
      </c>
      <c r="U746" s="2">
        <v>0</v>
      </c>
      <c r="V746" s="2">
        <v>34021.3886595164</v>
      </c>
      <c r="W746" s="2">
        <v>3.566059959472859</v>
      </c>
      <c r="X746" s="2">
        <v>-0.12651099077409189</v>
      </c>
      <c r="Y746" s="2">
        <v>-0.20764536683142731</v>
      </c>
      <c r="Z746" s="2">
        <v>-0.56326656128417851</v>
      </c>
      <c r="AA746" s="2">
        <v>-0.14807125547020011</v>
      </c>
      <c r="AB746" s="1" t="str">
        <f t="shared" si="33"/>
        <v>Limite de expansão</v>
      </c>
      <c r="AC746" s="74" t="str">
        <f t="shared" si="35"/>
        <v>Oportunidade</v>
      </c>
    </row>
    <row r="747" spans="1:29" x14ac:dyDescent="0.25">
      <c r="A747" s="1">
        <v>410560</v>
      </c>
      <c r="B747" s="1" t="s">
        <v>776</v>
      </c>
      <c r="C747" s="1" t="s">
        <v>31</v>
      </c>
      <c r="D747" s="1">
        <v>0</v>
      </c>
      <c r="E747" s="1">
        <f>COUNTIFS('Contratos assinados '!F:F,'Direcional Expansão'!B747,'Contratos assinados '!J:J, "Assinado por ambos")</f>
        <v>0</v>
      </c>
      <c r="F747" s="1">
        <f>COUNTIFS('Contratos assinados '!F:F,'Direcional Expansão'!B747,'Contratos assinados '!J:J,"Aquisição")</f>
        <v>0</v>
      </c>
      <c r="G747" s="1">
        <f>COUNTIFS('Contratos assinados '!F:F,'Direcional Expansão'!B747,'Contratos assinados '!J:J,"Ampliação")</f>
        <v>0</v>
      </c>
      <c r="H747" s="1">
        <f>COUNTIFS('Contratos assinados '!F:F,'Direcional Expansão'!B747,'Contratos assinados '!J:J,"Assinado por proprietário")</f>
        <v>0</v>
      </c>
      <c r="I747" s="1">
        <f t="shared" si="34"/>
        <v>0</v>
      </c>
      <c r="J747" s="3" t="str">
        <f>IF(D747=0, "-", COUNTIFS('Base Lojas'!B:B, A747, 'Base Lojas'!G:G, "&gt;500000")/D747)</f>
        <v>-</v>
      </c>
      <c r="K747" s="4" t="s">
        <v>35</v>
      </c>
      <c r="L747" s="2">
        <v>0</v>
      </c>
      <c r="M747" s="13">
        <v>1459439.6868252</v>
      </c>
      <c r="N747" s="2">
        <v>11467</v>
      </c>
      <c r="O747" s="5" t="str">
        <f>_xlfn.XLOOKUP(A747,Cidades!A:A,Cidades!D:D)</f>
        <v>Entre 10k e 20k</v>
      </c>
      <c r="P747" s="5" t="str">
        <f>_xlfn.XLOOKUP(A747,'[1]1° RAIZ'!$A:$A,'[1]1° RAIZ'!$AH:$AH)</f>
        <v>Umuarama</v>
      </c>
      <c r="Q747" s="5" t="str">
        <f>_xlfn.XLOOKUP(A747,'[1]1° RAIZ'!$A:$A,'[1]1° RAIZ'!$AE:$AE)</f>
        <v>Maringá</v>
      </c>
      <c r="R747" s="2">
        <v>2.7349360381849761E-5</v>
      </c>
      <c r="S747" s="2">
        <v>1.071391138030209E-2</v>
      </c>
      <c r="T747" s="2">
        <v>5</v>
      </c>
      <c r="U747" s="2">
        <v>0</v>
      </c>
      <c r="V747" s="2">
        <v>41592.471290535199</v>
      </c>
      <c r="W747" s="2">
        <v>3.4189937401143018</v>
      </c>
      <c r="X747" s="2">
        <v>-0.1704715991271932</v>
      </c>
      <c r="Y747" s="2">
        <v>-0.10466926068491809</v>
      </c>
      <c r="Z747" s="2">
        <v>-0.53501764210309433</v>
      </c>
      <c r="AA747" s="2">
        <v>-0.14874589638485811</v>
      </c>
      <c r="AB747" s="1" t="str">
        <f t="shared" si="33"/>
        <v>Mercado insuficiente</v>
      </c>
      <c r="AC747" s="74" t="str">
        <f t="shared" si="35"/>
        <v>Validar</v>
      </c>
    </row>
    <row r="748" spans="1:29" x14ac:dyDescent="0.25">
      <c r="A748" s="1">
        <v>430250</v>
      </c>
      <c r="B748" s="1" t="s">
        <v>777</v>
      </c>
      <c r="C748" s="1" t="s">
        <v>57</v>
      </c>
      <c r="D748" s="1">
        <v>0</v>
      </c>
      <c r="E748" s="1">
        <f>COUNTIFS('Contratos assinados '!F:F,'Direcional Expansão'!B748,'Contratos assinados '!J:J, "Assinado por ambos")</f>
        <v>0</v>
      </c>
      <c r="F748" s="1">
        <f>COUNTIFS('Contratos assinados '!F:F,'Direcional Expansão'!B748,'Contratos assinados '!J:J,"Aquisição")</f>
        <v>0</v>
      </c>
      <c r="G748" s="1">
        <f>COUNTIFS('Contratos assinados '!F:F,'Direcional Expansão'!B748,'Contratos assinados '!J:J,"Ampliação")</f>
        <v>0</v>
      </c>
      <c r="H748" s="1">
        <f>COUNTIFS('Contratos assinados '!F:F,'Direcional Expansão'!B748,'Contratos assinados '!J:J,"Assinado por proprietário")</f>
        <v>0</v>
      </c>
      <c r="I748" s="1">
        <f t="shared" si="34"/>
        <v>0</v>
      </c>
      <c r="J748" s="3" t="str">
        <f>IF(D748=0, "-", COUNTIFS('Base Lojas'!B:B, A748, 'Base Lojas'!G:G, "&gt;500000")/D748)</f>
        <v>-</v>
      </c>
      <c r="K748" s="4" t="s">
        <v>35</v>
      </c>
      <c r="L748" s="2">
        <v>0</v>
      </c>
      <c r="M748" s="13">
        <v>887224.74788421066</v>
      </c>
      <c r="N748" s="2">
        <v>5890</v>
      </c>
      <c r="O748" s="5" t="str">
        <f>_xlfn.XLOOKUP(A748,Cidades!A:A,Cidades!D:D)</f>
        <v>Menor que 10k</v>
      </c>
      <c r="P748" s="5" t="str">
        <f>_xlfn.XLOOKUP(A748,'[1]1° RAIZ'!$A:$A,'[1]1° RAIZ'!$AH:$AH)</f>
        <v>São Luiz Gonzaga</v>
      </c>
      <c r="Q748" s="5" t="str">
        <f>_xlfn.XLOOKUP(A748,'[1]1° RAIZ'!$A:$A,'[1]1° RAIZ'!$AE:$AE)</f>
        <v>Ijuí</v>
      </c>
      <c r="R748" s="2">
        <v>-1.1957136807113849E-4</v>
      </c>
      <c r="S748" s="2">
        <v>-6.9383829120319707E-3</v>
      </c>
      <c r="T748" s="2">
        <v>5</v>
      </c>
      <c r="U748" s="2">
        <v>0</v>
      </c>
      <c r="V748" s="2">
        <v>92374.513430626001</v>
      </c>
      <c r="W748" s="2">
        <v>2.3208710276348619</v>
      </c>
      <c r="X748" s="2">
        <v>-0.34490566325221922</v>
      </c>
      <c r="Y748" s="2">
        <v>-0.52472576373014668</v>
      </c>
      <c r="Z748" s="2">
        <v>0.64150134831261729</v>
      </c>
      <c r="AA748" s="2">
        <v>-0.14918092302486319</v>
      </c>
      <c r="AB748" s="1" t="str">
        <f t="shared" si="33"/>
        <v>Mercado insuficiente</v>
      </c>
      <c r="AC748" s="74" t="str">
        <f t="shared" si="35"/>
        <v>Validar</v>
      </c>
    </row>
    <row r="749" spans="1:29" x14ac:dyDescent="0.25">
      <c r="A749" s="1">
        <v>421569</v>
      </c>
      <c r="B749" s="1" t="s">
        <v>778</v>
      </c>
      <c r="C749" s="1" t="s">
        <v>33</v>
      </c>
      <c r="D749" s="1">
        <v>0</v>
      </c>
      <c r="E749" s="1">
        <f>COUNTIFS('Contratos assinados '!F:F,'Direcional Expansão'!B749,'Contratos assinados '!J:J, "Assinado por ambos")</f>
        <v>0</v>
      </c>
      <c r="F749" s="1">
        <f>COUNTIFS('Contratos assinados '!F:F,'Direcional Expansão'!B749,'Contratos assinados '!J:J,"Aquisição")</f>
        <v>0</v>
      </c>
      <c r="G749" s="1">
        <f>COUNTIFS('Contratos assinados '!F:F,'Direcional Expansão'!B749,'Contratos assinados '!J:J,"Ampliação")</f>
        <v>0</v>
      </c>
      <c r="H749" s="1">
        <f>COUNTIFS('Contratos assinados '!F:F,'Direcional Expansão'!B749,'Contratos assinados '!J:J,"Assinado por proprietário")</f>
        <v>0</v>
      </c>
      <c r="I749" s="1">
        <f t="shared" si="34"/>
        <v>0</v>
      </c>
      <c r="J749" s="3" t="str">
        <f>IF(D749=0, "-", COUNTIFS('Base Lojas'!B:B, A749, 'Base Lojas'!G:G, "&gt;500000")/D749)</f>
        <v>-</v>
      </c>
      <c r="K749" s="4" t="s">
        <v>35</v>
      </c>
      <c r="L749" s="2">
        <v>0</v>
      </c>
      <c r="M749" s="13">
        <v>230426.69808064491</v>
      </c>
      <c r="N749" s="2">
        <v>1651</v>
      </c>
      <c r="O749" s="5" t="str">
        <f>_xlfn.XLOOKUP(A749,Cidades!A:A,Cidades!D:D)</f>
        <v>Menor que 10k</v>
      </c>
      <c r="P749" s="5" t="str">
        <f>_xlfn.XLOOKUP(A749,'[1]1° RAIZ'!$A:$A,'[1]1° RAIZ'!$AH:$AH)</f>
        <v>Chapecó</v>
      </c>
      <c r="Q749" s="5" t="str">
        <f>_xlfn.XLOOKUP(A749,'[1]1° RAIZ'!$A:$A,'[1]1° RAIZ'!$AE:$AE)</f>
        <v>Chapecó</v>
      </c>
      <c r="R749" s="2">
        <v>9.2366991591561482E-5</v>
      </c>
      <c r="S749" s="2">
        <v>1.5385415695138739E-2</v>
      </c>
      <c r="T749" s="2">
        <v>1</v>
      </c>
      <c r="U749" s="2">
        <v>0</v>
      </c>
      <c r="V749" s="2">
        <v>31556.2480853462</v>
      </c>
      <c r="W749" s="2">
        <v>3.8669527314450529</v>
      </c>
      <c r="X749" s="2">
        <v>-0.18804313604979411</v>
      </c>
      <c r="Y749" s="2">
        <v>0.18283356486149799</v>
      </c>
      <c r="Z749" s="2">
        <v>-0.83892532852698709</v>
      </c>
      <c r="AA749" s="2">
        <v>-0.14954149363427571</v>
      </c>
      <c r="AB749" s="1" t="str">
        <f t="shared" si="33"/>
        <v>Mercado insuficiente</v>
      </c>
      <c r="AC749" s="74" t="str">
        <f t="shared" si="35"/>
        <v>Validar</v>
      </c>
    </row>
    <row r="750" spans="1:29" x14ac:dyDescent="0.25">
      <c r="A750" s="1">
        <v>421223</v>
      </c>
      <c r="B750" s="1" t="s">
        <v>779</v>
      </c>
      <c r="C750" s="1" t="s">
        <v>33</v>
      </c>
      <c r="D750" s="1">
        <v>0</v>
      </c>
      <c r="E750" s="1">
        <f>COUNTIFS('Contratos assinados '!F:F,'Direcional Expansão'!B750,'Contratos assinados '!J:J, "Assinado por ambos")</f>
        <v>0</v>
      </c>
      <c r="F750" s="1">
        <f>COUNTIFS('Contratos assinados '!F:F,'Direcional Expansão'!B750,'Contratos assinados '!J:J,"Aquisição")</f>
        <v>0</v>
      </c>
      <c r="G750" s="1">
        <f>COUNTIFS('Contratos assinados '!F:F,'Direcional Expansão'!B750,'Contratos assinados '!J:J,"Ampliação")</f>
        <v>0</v>
      </c>
      <c r="H750" s="1">
        <f>COUNTIFS('Contratos assinados '!F:F,'Direcional Expansão'!B750,'Contratos assinados '!J:J,"Assinado por proprietário")</f>
        <v>0</v>
      </c>
      <c r="I750" s="1">
        <f t="shared" si="34"/>
        <v>0</v>
      </c>
      <c r="J750" s="3" t="str">
        <f>IF(D750=0, "-", COUNTIFS('Base Lojas'!B:B, A750, 'Base Lojas'!G:G, "&gt;500000")/D750)</f>
        <v>-</v>
      </c>
      <c r="K750" s="4" t="s">
        <v>35</v>
      </c>
      <c r="L750" s="2">
        <v>0</v>
      </c>
      <c r="M750" s="13">
        <v>701758.78732822347</v>
      </c>
      <c r="N750" s="2">
        <v>4267</v>
      </c>
      <c r="O750" s="5" t="str">
        <f>_xlfn.XLOOKUP(A750,Cidades!A:A,Cidades!D:D)</f>
        <v>Menor que 10k</v>
      </c>
      <c r="P750" s="5" t="str">
        <f>_xlfn.XLOOKUP(A750,'[1]1° RAIZ'!$A:$A,'[1]1° RAIZ'!$AH:$AH)</f>
        <v>São Miguel do Oeste</v>
      </c>
      <c r="Q750" s="5" t="str">
        <f>_xlfn.XLOOKUP(A750,'[1]1° RAIZ'!$A:$A,'[1]1° RAIZ'!$AE:$AE)</f>
        <v>Chapecó</v>
      </c>
      <c r="R750" s="2">
        <v>3.4531805213708907E-5</v>
      </c>
      <c r="S750" s="2">
        <v>1.059911885144338E-2</v>
      </c>
      <c r="T750" s="2">
        <v>2</v>
      </c>
      <c r="U750" s="2">
        <v>0</v>
      </c>
      <c r="V750" s="2">
        <v>36757.628833926501</v>
      </c>
      <c r="W750" s="2">
        <v>3.7146571223711331</v>
      </c>
      <c r="X750" s="2">
        <v>-0.1913147074300906</v>
      </c>
      <c r="Y750" s="2">
        <v>2.2067402505500058E-2</v>
      </c>
      <c r="Z750" s="2">
        <v>-0.62431227015602564</v>
      </c>
      <c r="AA750" s="2">
        <v>-0.14957436716515299</v>
      </c>
      <c r="AB750" s="1" t="str">
        <f t="shared" si="33"/>
        <v>Mercado insuficiente</v>
      </c>
      <c r="AC750" s="74" t="str">
        <f t="shared" si="35"/>
        <v>Validar</v>
      </c>
    </row>
    <row r="751" spans="1:29" x14ac:dyDescent="0.25">
      <c r="A751" s="1">
        <v>420370</v>
      </c>
      <c r="B751" s="1" t="s">
        <v>780</v>
      </c>
      <c r="C751" s="1" t="s">
        <v>33</v>
      </c>
      <c r="D751" s="1">
        <v>0</v>
      </c>
      <c r="E751" s="1">
        <f>COUNTIFS('Contratos assinados '!F:F,'Direcional Expansão'!B751,'Contratos assinados '!J:J, "Assinado por ambos")</f>
        <v>0</v>
      </c>
      <c r="F751" s="1">
        <f>COUNTIFS('Contratos assinados '!F:F,'Direcional Expansão'!B751,'Contratos assinados '!J:J,"Aquisição")</f>
        <v>0</v>
      </c>
      <c r="G751" s="1">
        <f>COUNTIFS('Contratos assinados '!F:F,'Direcional Expansão'!B751,'Contratos assinados '!J:J,"Ampliação")</f>
        <v>0</v>
      </c>
      <c r="H751" s="1">
        <f>COUNTIFS('Contratos assinados '!F:F,'Direcional Expansão'!B751,'Contratos assinados '!J:J,"Assinado por proprietário")</f>
        <v>0</v>
      </c>
      <c r="I751" s="1">
        <f t="shared" si="34"/>
        <v>0</v>
      </c>
      <c r="J751" s="3" t="str">
        <f>IF(D751=0, "-", COUNTIFS('Base Lojas'!B:B, A751, 'Base Lojas'!G:G, "&gt;500000")/D751)</f>
        <v>-</v>
      </c>
      <c r="K751" s="4" t="s">
        <v>35</v>
      </c>
      <c r="L751" s="2">
        <v>0</v>
      </c>
      <c r="M751" s="13">
        <v>1992932.5911278541</v>
      </c>
      <c r="N751" s="2">
        <v>12821</v>
      </c>
      <c r="O751" s="5" t="str">
        <f>_xlfn.XLOOKUP(A751,Cidades!A:A,Cidades!D:D)</f>
        <v>Entre 10k e 20k</v>
      </c>
      <c r="P751" s="5" t="str">
        <f>_xlfn.XLOOKUP(A751,'[1]1° RAIZ'!$A:$A,'[1]1° RAIZ'!$AH:$AH)</f>
        <v>Brusque</v>
      </c>
      <c r="Q751" s="5" t="str">
        <f>_xlfn.XLOOKUP(A751,'[1]1° RAIZ'!$A:$A,'[1]1° RAIZ'!$AE:$AE)</f>
        <v>Blumenau</v>
      </c>
      <c r="R751" s="2">
        <v>1.471861146160758E-4</v>
      </c>
      <c r="S751" s="2">
        <v>1.832968892903275E-2</v>
      </c>
      <c r="T751" s="2">
        <v>8</v>
      </c>
      <c r="U751" s="2">
        <v>0</v>
      </c>
      <c r="V751" s="2">
        <v>24494.181515320099</v>
      </c>
      <c r="W751" s="2">
        <v>3.6441887085596312</v>
      </c>
      <c r="X751" s="2">
        <v>-9.3796218019496128E-2</v>
      </c>
      <c r="Y751" s="2">
        <v>7.4665308814052214E-2</v>
      </c>
      <c r="Z751" s="2">
        <v>-1.0592988084659789</v>
      </c>
      <c r="AA751" s="2">
        <v>-0.1501318939246114</v>
      </c>
      <c r="AB751" s="1" t="str">
        <f t="shared" si="33"/>
        <v>Mercado insuficiente</v>
      </c>
      <c r="AC751" s="74" t="str">
        <f t="shared" si="35"/>
        <v>Validar</v>
      </c>
    </row>
    <row r="752" spans="1:29" x14ac:dyDescent="0.25">
      <c r="A752" s="1">
        <v>410405</v>
      </c>
      <c r="B752" s="1" t="s">
        <v>781</v>
      </c>
      <c r="C752" s="1" t="s">
        <v>31</v>
      </c>
      <c r="D752" s="1">
        <v>0</v>
      </c>
      <c r="E752" s="1">
        <f>COUNTIFS('Contratos assinados '!F:F,'Direcional Expansão'!B752,'Contratos assinados '!J:J, "Assinado por ambos")</f>
        <v>0</v>
      </c>
      <c r="F752" s="1">
        <f>COUNTIFS('Contratos assinados '!F:F,'Direcional Expansão'!B752,'Contratos assinados '!J:J,"Aquisição")</f>
        <v>0</v>
      </c>
      <c r="G752" s="1">
        <f>COUNTIFS('Contratos assinados '!F:F,'Direcional Expansão'!B752,'Contratos assinados '!J:J,"Ampliação")</f>
        <v>0</v>
      </c>
      <c r="H752" s="1">
        <f>COUNTIFS('Contratos assinados '!F:F,'Direcional Expansão'!B752,'Contratos assinados '!J:J,"Assinado por proprietário")</f>
        <v>0</v>
      </c>
      <c r="I752" s="1">
        <f t="shared" si="34"/>
        <v>0</v>
      </c>
      <c r="J752" s="3" t="str">
        <f>IF(D752=0, "-", COUNTIFS('Base Lojas'!B:B, A752, 'Base Lojas'!G:G, "&gt;500000")/D752)</f>
        <v>-</v>
      </c>
      <c r="K752" s="4" t="s">
        <v>35</v>
      </c>
      <c r="L752" s="2">
        <v>0</v>
      </c>
      <c r="M752" s="13">
        <v>490159.20019132382</v>
      </c>
      <c r="N752" s="2">
        <v>4027</v>
      </c>
      <c r="O752" s="5" t="str">
        <f>_xlfn.XLOOKUP(A752,Cidades!A:A,Cidades!D:D)</f>
        <v>Menor que 10k</v>
      </c>
      <c r="P752" s="5" t="str">
        <f>_xlfn.XLOOKUP(A752,'[1]1° RAIZ'!$A:$A,'[1]1° RAIZ'!$AH:$AH)</f>
        <v>Cascavel</v>
      </c>
      <c r="Q752" s="5" t="str">
        <f>_xlfn.XLOOKUP(A752,'[1]1° RAIZ'!$A:$A,'[1]1° RAIZ'!$AE:$AE)</f>
        <v>Cascavel</v>
      </c>
      <c r="R752" s="2">
        <v>-6.9123455346726818E-5</v>
      </c>
      <c r="S752" s="2">
        <v>3.3441778454081921E-3</v>
      </c>
      <c r="T752" s="2">
        <v>1</v>
      </c>
      <c r="U752" s="2">
        <v>0</v>
      </c>
      <c r="V752" s="2">
        <v>63307.499872448003</v>
      </c>
      <c r="W752" s="2">
        <v>3.117770080754124</v>
      </c>
      <c r="X752" s="2">
        <v>-0.28603117342461831</v>
      </c>
      <c r="Y752" s="2">
        <v>-0.23019617639499559</v>
      </c>
      <c r="Z752" s="2">
        <v>2.011935624212265E-2</v>
      </c>
      <c r="AA752" s="2">
        <v>-0.15265225055568329</v>
      </c>
      <c r="AB752" s="1" t="str">
        <f t="shared" si="33"/>
        <v>Mercado insuficiente</v>
      </c>
      <c r="AC752" s="74" t="str">
        <f t="shared" si="35"/>
        <v>Validar</v>
      </c>
    </row>
    <row r="753" spans="1:29" x14ac:dyDescent="0.25">
      <c r="A753" s="1">
        <v>411585</v>
      </c>
      <c r="B753" s="1" t="s">
        <v>782</v>
      </c>
      <c r="C753" s="1" t="s">
        <v>31</v>
      </c>
      <c r="D753" s="1">
        <v>0</v>
      </c>
      <c r="E753" s="1">
        <f>COUNTIFS('Contratos assinados '!F:F,'Direcional Expansão'!B753,'Contratos assinados '!J:J, "Assinado por ambos")</f>
        <v>0</v>
      </c>
      <c r="F753" s="1">
        <f>COUNTIFS('Contratos assinados '!F:F,'Direcional Expansão'!B753,'Contratos assinados '!J:J,"Aquisição")</f>
        <v>0</v>
      </c>
      <c r="G753" s="1">
        <f>COUNTIFS('Contratos assinados '!F:F,'Direcional Expansão'!B753,'Contratos assinados '!J:J,"Ampliação")</f>
        <v>0</v>
      </c>
      <c r="H753" s="1">
        <f>COUNTIFS('Contratos assinados '!F:F,'Direcional Expansão'!B753,'Contratos assinados '!J:J,"Assinado por proprietário")</f>
        <v>0</v>
      </c>
      <c r="I753" s="1">
        <f t="shared" si="34"/>
        <v>0</v>
      </c>
      <c r="J753" s="3" t="str">
        <f>IF(D753=0, "-", COUNTIFS('Base Lojas'!B:B, A753, 'Base Lojas'!G:G, "&gt;500000")/D753)</f>
        <v>-</v>
      </c>
      <c r="K753" s="4" t="s">
        <v>35</v>
      </c>
      <c r="L753" s="2">
        <v>0</v>
      </c>
      <c r="M753" s="13">
        <v>833995.2452161602</v>
      </c>
      <c r="N753" s="2">
        <v>5931</v>
      </c>
      <c r="O753" s="5" t="str">
        <f>_xlfn.XLOOKUP(A753,Cidades!A:A,Cidades!D:D)</f>
        <v>Menor que 10k</v>
      </c>
      <c r="P753" s="5" t="str">
        <f>_xlfn.XLOOKUP(A753,'[1]1° RAIZ'!$A:$A,'[1]1° RAIZ'!$AH:$AH)</f>
        <v>Marechal Cândido Rondon</v>
      </c>
      <c r="Q753" s="5" t="str">
        <f>_xlfn.XLOOKUP(A753,'[1]1° RAIZ'!$A:$A,'[1]1° RAIZ'!$AE:$AE)</f>
        <v>Cascavel</v>
      </c>
      <c r="R753" s="2">
        <v>1.250811737405333E-4</v>
      </c>
      <c r="S753" s="2">
        <v>1.60962743454145E-2</v>
      </c>
      <c r="T753" s="2">
        <v>2</v>
      </c>
      <c r="U753" s="2">
        <v>0</v>
      </c>
      <c r="V753" s="2">
        <v>50680.761698455499</v>
      </c>
      <c r="W753" s="2">
        <v>3.2122302246119698</v>
      </c>
      <c r="X753" s="2">
        <v>-0.23093689978053761</v>
      </c>
      <c r="Y753" s="2">
        <v>8.9292309167757919E-2</v>
      </c>
      <c r="Z753" s="2">
        <v>-0.59433615281776353</v>
      </c>
      <c r="AA753" s="2">
        <v>-0.15335018046226589</v>
      </c>
      <c r="AB753" s="1" t="str">
        <f t="shared" si="33"/>
        <v>Mercado insuficiente</v>
      </c>
      <c r="AC753" s="74" t="str">
        <f t="shared" si="35"/>
        <v>Validar</v>
      </c>
    </row>
    <row r="754" spans="1:29" x14ac:dyDescent="0.25">
      <c r="A754" s="1">
        <v>421590</v>
      </c>
      <c r="B754" s="1" t="s">
        <v>783</v>
      </c>
      <c r="C754" s="1" t="s">
        <v>33</v>
      </c>
      <c r="D754" s="1">
        <v>0</v>
      </c>
      <c r="E754" s="1">
        <f>COUNTIFS('Contratos assinados '!F:F,'Direcional Expansão'!B754,'Contratos assinados '!J:J, "Assinado por ambos")</f>
        <v>0</v>
      </c>
      <c r="F754" s="1">
        <f>COUNTIFS('Contratos assinados '!F:F,'Direcional Expansão'!B754,'Contratos assinados '!J:J,"Aquisição")</f>
        <v>0</v>
      </c>
      <c r="G754" s="1">
        <f>COUNTIFS('Contratos assinados '!F:F,'Direcional Expansão'!B754,'Contratos assinados '!J:J,"Ampliação")</f>
        <v>0</v>
      </c>
      <c r="H754" s="1">
        <f>COUNTIFS('Contratos assinados '!F:F,'Direcional Expansão'!B754,'Contratos assinados '!J:J,"Assinado por proprietário")</f>
        <v>0</v>
      </c>
      <c r="I754" s="1">
        <f t="shared" si="34"/>
        <v>0</v>
      </c>
      <c r="J754" s="3" t="str">
        <f>IF(D754=0, "-", COUNTIFS('Base Lojas'!B:B, A754, 'Base Lojas'!G:G, "&gt;500000")/D754)</f>
        <v>-</v>
      </c>
      <c r="K754" s="4" t="s">
        <v>35</v>
      </c>
      <c r="L754" s="2">
        <v>0</v>
      </c>
      <c r="M754" s="13">
        <v>502714.5670057314</v>
      </c>
      <c r="N754" s="2">
        <v>2946</v>
      </c>
      <c r="O754" s="5" t="str">
        <f>_xlfn.XLOOKUP(A754,Cidades!A:A,Cidades!D:D)</f>
        <v>Menor que 10k</v>
      </c>
      <c r="P754" s="5" t="str">
        <f>_xlfn.XLOOKUP(A754,'[1]1° RAIZ'!$A:$A,'[1]1° RAIZ'!$AH:$AH)</f>
        <v>Florianópolis</v>
      </c>
      <c r="Q754" s="5" t="str">
        <f>_xlfn.XLOOKUP(A754,'[1]1° RAIZ'!$A:$A,'[1]1° RAIZ'!$AE:$AE)</f>
        <v>Florianópolis</v>
      </c>
      <c r="R754" s="2">
        <v>-1.6008010449134471E-5</v>
      </c>
      <c r="S754" s="2">
        <v>5.7232541368252843E-3</v>
      </c>
      <c r="T754" s="2">
        <v>2</v>
      </c>
      <c r="U754" s="2">
        <v>0</v>
      </c>
      <c r="V754" s="2">
        <v>42511.833540386797</v>
      </c>
      <c r="W754" s="2">
        <v>3.604286747274783</v>
      </c>
      <c r="X754" s="2">
        <v>-0.21857096377397681</v>
      </c>
      <c r="Y754" s="2">
        <v>-9.3527096052613251E-2</v>
      </c>
      <c r="Z754" s="2">
        <v>-0.41411475877680431</v>
      </c>
      <c r="AA754" s="2">
        <v>-0.15382395421586531</v>
      </c>
      <c r="AB754" s="1" t="str">
        <f t="shared" si="33"/>
        <v>Mercado insuficiente</v>
      </c>
      <c r="AC754" s="74" t="str">
        <f t="shared" si="35"/>
        <v>Validar</v>
      </c>
    </row>
    <row r="755" spans="1:29" x14ac:dyDescent="0.25">
      <c r="A755" s="1">
        <v>420515</v>
      </c>
      <c r="B755" s="1" t="s">
        <v>784</v>
      </c>
      <c r="C755" s="1" t="s">
        <v>33</v>
      </c>
      <c r="D755" s="1">
        <v>0</v>
      </c>
      <c r="E755" s="1">
        <f>COUNTIFS('Contratos assinados '!F:F,'Direcional Expansão'!B755,'Contratos assinados '!J:J, "Assinado por ambos")</f>
        <v>0</v>
      </c>
      <c r="F755" s="1">
        <f>COUNTIFS('Contratos assinados '!F:F,'Direcional Expansão'!B755,'Contratos assinados '!J:J,"Aquisição")</f>
        <v>0</v>
      </c>
      <c r="G755" s="1">
        <f>COUNTIFS('Contratos assinados '!F:F,'Direcional Expansão'!B755,'Contratos assinados '!J:J,"Ampliação")</f>
        <v>0</v>
      </c>
      <c r="H755" s="1">
        <f>COUNTIFS('Contratos assinados '!F:F,'Direcional Expansão'!B755,'Contratos assinados '!J:J,"Assinado por proprietário")</f>
        <v>0</v>
      </c>
      <c r="I755" s="1">
        <f t="shared" si="34"/>
        <v>0</v>
      </c>
      <c r="J755" s="3" t="str">
        <f>IF(D755=0, "-", COUNTIFS('Base Lojas'!B:B, A755, 'Base Lojas'!G:G, "&gt;500000")/D755)</f>
        <v>-</v>
      </c>
      <c r="K755" s="4" t="s">
        <v>35</v>
      </c>
      <c r="L755" s="2">
        <v>0</v>
      </c>
      <c r="M755" s="13">
        <v>492725.49780285411</v>
      </c>
      <c r="N755" s="2">
        <v>3637</v>
      </c>
      <c r="O755" s="5" t="str">
        <f>_xlfn.XLOOKUP(A755,Cidades!A:A,Cidades!D:D)</f>
        <v>Menor que 10k</v>
      </c>
      <c r="P755" s="5" t="str">
        <f>_xlfn.XLOOKUP(A755,'[1]1° RAIZ'!$A:$A,'[1]1° RAIZ'!$AH:$AH)</f>
        <v>Blumenau</v>
      </c>
      <c r="Q755" s="5" t="str">
        <f>_xlfn.XLOOKUP(A755,'[1]1° RAIZ'!$A:$A,'[1]1° RAIZ'!$AE:$AE)</f>
        <v>Blumenau</v>
      </c>
      <c r="R755" s="2">
        <v>7.0138633788707768E-6</v>
      </c>
      <c r="S755" s="2">
        <v>6.5034296431876193E-3</v>
      </c>
      <c r="T755" s="2">
        <v>1</v>
      </c>
      <c r="U755" s="2">
        <v>0</v>
      </c>
      <c r="V755" s="2">
        <v>53111.256124563799</v>
      </c>
      <c r="W755" s="2">
        <v>3.3226837571337611</v>
      </c>
      <c r="X755" s="2">
        <v>-0.25410950693037621</v>
      </c>
      <c r="Y755" s="2">
        <v>-8.7257202053727584E-2</v>
      </c>
      <c r="Z755" s="2">
        <v>-0.28993497657604178</v>
      </c>
      <c r="AA755" s="2">
        <v>-0.15387982067824699</v>
      </c>
      <c r="AB755" s="1" t="str">
        <f t="shared" si="33"/>
        <v>Mercado insuficiente</v>
      </c>
      <c r="AC755" s="74" t="str">
        <f t="shared" si="35"/>
        <v>Validar</v>
      </c>
    </row>
    <row r="756" spans="1:29" x14ac:dyDescent="0.25">
      <c r="A756" s="1">
        <v>421840</v>
      </c>
      <c r="B756" s="1" t="s">
        <v>785</v>
      </c>
      <c r="C756" s="1" t="s">
        <v>33</v>
      </c>
      <c r="D756" s="1">
        <v>0</v>
      </c>
      <c r="E756" s="1">
        <f>COUNTIFS('Contratos assinados '!F:F,'Direcional Expansão'!B756,'Contratos assinados '!J:J, "Assinado por ambos")</f>
        <v>0</v>
      </c>
      <c r="F756" s="1">
        <f>COUNTIFS('Contratos assinados '!F:F,'Direcional Expansão'!B756,'Contratos assinados '!J:J,"Aquisição")</f>
        <v>0</v>
      </c>
      <c r="G756" s="1">
        <f>COUNTIFS('Contratos assinados '!F:F,'Direcional Expansão'!B756,'Contratos assinados '!J:J,"Ampliação")</f>
        <v>0</v>
      </c>
      <c r="H756" s="1">
        <f>COUNTIFS('Contratos assinados '!F:F,'Direcional Expansão'!B756,'Contratos assinados '!J:J,"Assinado por proprietário")</f>
        <v>0</v>
      </c>
      <c r="I756" s="1">
        <f t="shared" si="34"/>
        <v>0</v>
      </c>
      <c r="J756" s="3" t="str">
        <f>IF(D756=0, "-", COUNTIFS('Base Lojas'!B:B, A756, 'Base Lojas'!G:G, "&gt;500000")/D756)</f>
        <v>-</v>
      </c>
      <c r="K756" s="4" t="s">
        <v>35</v>
      </c>
      <c r="L756" s="2">
        <v>0</v>
      </c>
      <c r="M756" s="13">
        <v>989326.23346769635</v>
      </c>
      <c r="N756" s="2">
        <v>7362</v>
      </c>
      <c r="O756" s="5" t="str">
        <f>_xlfn.XLOOKUP(A756,Cidades!A:A,Cidades!D:D)</f>
        <v>Menor que 10k</v>
      </c>
      <c r="P756" s="5" t="str">
        <f>_xlfn.XLOOKUP(A756,'[1]1° RAIZ'!$A:$A,'[1]1° RAIZ'!$AH:$AH)</f>
        <v>Tubarão</v>
      </c>
      <c r="Q756" s="5" t="str">
        <f>_xlfn.XLOOKUP(A756,'[1]1° RAIZ'!$A:$A,'[1]1° RAIZ'!$AE:$AE)</f>
        <v>Criciúma</v>
      </c>
      <c r="R756" s="2">
        <v>5.256004939197201E-5</v>
      </c>
      <c r="S756" s="2">
        <v>9.2870751267624119E-3</v>
      </c>
      <c r="T756" s="2">
        <v>3</v>
      </c>
      <c r="U756" s="2">
        <v>0</v>
      </c>
      <c r="V756" s="2">
        <v>29487.293294900199</v>
      </c>
      <c r="W756" s="2">
        <v>3.7998506707835111</v>
      </c>
      <c r="X756" s="2">
        <v>-0.15920367073653621</v>
      </c>
      <c r="Y756" s="2">
        <v>6.5100850650438098E-4</v>
      </c>
      <c r="Z756" s="2">
        <v>-0.75806863545012149</v>
      </c>
      <c r="AA756" s="2">
        <v>-0.15425167759382441</v>
      </c>
      <c r="AB756" s="1" t="str">
        <f t="shared" si="33"/>
        <v>Mercado insuficiente</v>
      </c>
      <c r="AC756" s="74" t="str">
        <f t="shared" si="35"/>
        <v>Validar</v>
      </c>
    </row>
    <row r="757" spans="1:29" x14ac:dyDescent="0.25">
      <c r="A757" s="1">
        <v>412680</v>
      </c>
      <c r="B757" s="1" t="s">
        <v>786</v>
      </c>
      <c r="C757" s="1" t="s">
        <v>31</v>
      </c>
      <c r="D757" s="1">
        <v>1</v>
      </c>
      <c r="E757" s="1">
        <f>COUNTIFS('Contratos assinados '!F:F,'Direcional Expansão'!B757,'Contratos assinados '!J:J, "Assinado por ambos")</f>
        <v>0</v>
      </c>
      <c r="F757" s="1">
        <f>COUNTIFS('Contratos assinados '!F:F,'Direcional Expansão'!B757,'Contratos assinados '!J:J,"Aquisição")</f>
        <v>0</v>
      </c>
      <c r="G757" s="1">
        <f>COUNTIFS('Contratos assinados '!F:F,'Direcional Expansão'!B757,'Contratos assinados '!J:J,"Ampliação")</f>
        <v>0</v>
      </c>
      <c r="H757" s="1">
        <f>COUNTIFS('Contratos assinados '!F:F,'Direcional Expansão'!B757,'Contratos assinados '!J:J,"Assinado por proprietário")</f>
        <v>0</v>
      </c>
      <c r="I757" s="1">
        <f t="shared" si="34"/>
        <v>0</v>
      </c>
      <c r="J757" s="3">
        <f>IF(D757=0, "-", COUNTIFS('Base Lojas'!B:B, A757, 'Base Lojas'!G:G, "&gt;500000")/D757)</f>
        <v>0</v>
      </c>
      <c r="K757" s="4">
        <v>256836.15</v>
      </c>
      <c r="L757" s="2">
        <v>0.1185137940227541</v>
      </c>
      <c r="M757" s="13">
        <v>2167141.4042376252</v>
      </c>
      <c r="N757" s="2">
        <v>15869</v>
      </c>
      <c r="O757" s="5" t="str">
        <f>_xlfn.XLOOKUP(A757,Cidades!A:A,Cidades!D:D)</f>
        <v>Entre 10k e 20k</v>
      </c>
      <c r="P757" s="5" t="str">
        <f>_xlfn.XLOOKUP(A757,'[1]1° RAIZ'!$A:$A,'[1]1° RAIZ'!$AH:$AH)</f>
        <v>Cianorte</v>
      </c>
      <c r="Q757" s="5" t="str">
        <f>_xlfn.XLOOKUP(A757,'[1]1° RAIZ'!$A:$A,'[1]1° RAIZ'!$AE:$AE)</f>
        <v>Maringá</v>
      </c>
      <c r="R757" s="2">
        <v>6.4318260710984895E-5</v>
      </c>
      <c r="S757" s="2">
        <v>1.214883465461414E-2</v>
      </c>
      <c r="T757" s="2">
        <v>0</v>
      </c>
      <c r="U757" s="2">
        <v>0</v>
      </c>
      <c r="V757" s="2">
        <v>34321.750369934503</v>
      </c>
      <c r="W757" s="2">
        <v>2.976201399227826</v>
      </c>
      <c r="X757" s="2">
        <v>-0.21899980242194089</v>
      </c>
      <c r="Y757" s="2">
        <v>-0.17674621330371229</v>
      </c>
      <c r="Z757" s="2">
        <v>-0.32631578161414271</v>
      </c>
      <c r="AA757" s="2">
        <v>-0.15596164356444389</v>
      </c>
      <c r="AB757" s="1" t="str">
        <f t="shared" si="33"/>
        <v>Limite de expansão</v>
      </c>
      <c r="AC757" s="74" t="str">
        <f t="shared" si="35"/>
        <v>Validar</v>
      </c>
    </row>
    <row r="758" spans="1:29" x14ac:dyDescent="0.25">
      <c r="A758" s="1">
        <v>420410</v>
      </c>
      <c r="B758" s="1" t="s">
        <v>787</v>
      </c>
      <c r="C758" s="1" t="s">
        <v>33</v>
      </c>
      <c r="D758" s="1">
        <v>0</v>
      </c>
      <c r="E758" s="1">
        <f>COUNTIFS('Contratos assinados '!F:F,'Direcional Expansão'!B758,'Contratos assinados '!J:J, "Assinado por ambos")</f>
        <v>0</v>
      </c>
      <c r="F758" s="1">
        <f>COUNTIFS('Contratos assinados '!F:F,'Direcional Expansão'!B758,'Contratos assinados '!J:J,"Aquisição")</f>
        <v>0</v>
      </c>
      <c r="G758" s="1">
        <f>COUNTIFS('Contratos assinados '!F:F,'Direcional Expansão'!B758,'Contratos assinados '!J:J,"Ampliação")</f>
        <v>0</v>
      </c>
      <c r="H758" s="1">
        <f>COUNTIFS('Contratos assinados '!F:F,'Direcional Expansão'!B758,'Contratos assinados '!J:J,"Assinado por proprietário")</f>
        <v>0</v>
      </c>
      <c r="I758" s="1">
        <f t="shared" si="34"/>
        <v>0</v>
      </c>
      <c r="J758" s="3" t="str">
        <f>IF(D758=0, "-", COUNTIFS('Base Lojas'!B:B, A758, 'Base Lojas'!G:G, "&gt;500000")/D758)</f>
        <v>-</v>
      </c>
      <c r="K758" s="4" t="s">
        <v>35</v>
      </c>
      <c r="L758" s="2">
        <v>0</v>
      </c>
      <c r="M758" s="13">
        <v>618653.88558837783</v>
      </c>
      <c r="N758" s="2">
        <v>4614</v>
      </c>
      <c r="O758" s="5" t="str">
        <f>_xlfn.XLOOKUP(A758,Cidades!A:A,Cidades!D:D)</f>
        <v>Menor que 10k</v>
      </c>
      <c r="P758" s="5" t="str">
        <f>_xlfn.XLOOKUP(A758,'[1]1° RAIZ'!$A:$A,'[1]1° RAIZ'!$AH:$AH)</f>
        <v>Chapecó</v>
      </c>
      <c r="Q758" s="5" t="str">
        <f>_xlfn.XLOOKUP(A758,'[1]1° RAIZ'!$A:$A,'[1]1° RAIZ'!$AE:$AE)</f>
        <v>Chapecó</v>
      </c>
      <c r="R758" s="2">
        <v>3.5546035466600402E-5</v>
      </c>
      <c r="S758" s="2">
        <v>7.7305745659530523E-3</v>
      </c>
      <c r="T758" s="2">
        <v>2</v>
      </c>
      <c r="U758" s="2">
        <v>0</v>
      </c>
      <c r="V758" s="2">
        <v>38936.769345125504</v>
      </c>
      <c r="W758" s="2">
        <v>3.6083380427298222</v>
      </c>
      <c r="X758" s="2">
        <v>-0.20537509274690641</v>
      </c>
      <c r="Y758" s="2">
        <v>-3.4804593404152179E-2</v>
      </c>
      <c r="Z758" s="2">
        <v>-0.57009490709909549</v>
      </c>
      <c r="AA758" s="2">
        <v>-0.1575588672542925</v>
      </c>
      <c r="AB758" s="1" t="str">
        <f t="shared" si="33"/>
        <v>Mercado insuficiente</v>
      </c>
      <c r="AC758" s="74" t="str">
        <f t="shared" si="35"/>
        <v>Validar</v>
      </c>
    </row>
    <row r="759" spans="1:29" x14ac:dyDescent="0.25">
      <c r="A759" s="1">
        <v>411605</v>
      </c>
      <c r="B759" s="1" t="s">
        <v>788</v>
      </c>
      <c r="C759" s="1" t="s">
        <v>31</v>
      </c>
      <c r="D759" s="1">
        <v>0</v>
      </c>
      <c r="E759" s="1">
        <f>COUNTIFS('Contratos assinados '!F:F,'Direcional Expansão'!B759,'Contratos assinados '!J:J, "Assinado por ambos")</f>
        <v>0</v>
      </c>
      <c r="F759" s="1">
        <f>COUNTIFS('Contratos assinados '!F:F,'Direcional Expansão'!B759,'Contratos assinados '!J:J,"Aquisição")</f>
        <v>0</v>
      </c>
      <c r="G759" s="1">
        <f>COUNTIFS('Contratos assinados '!F:F,'Direcional Expansão'!B759,'Contratos assinados '!J:J,"Ampliação")</f>
        <v>0</v>
      </c>
      <c r="H759" s="1">
        <f>COUNTIFS('Contratos assinados '!F:F,'Direcional Expansão'!B759,'Contratos assinados '!J:J,"Assinado por proprietário")</f>
        <v>0</v>
      </c>
      <c r="I759" s="1">
        <f t="shared" si="34"/>
        <v>0</v>
      </c>
      <c r="J759" s="3" t="str">
        <f>IF(D759=0, "-", COUNTIFS('Base Lojas'!B:B, A759, 'Base Lojas'!G:G, "&gt;500000")/D759)</f>
        <v>-</v>
      </c>
      <c r="K759" s="4" t="s">
        <v>35</v>
      </c>
      <c r="L759" s="2">
        <v>0</v>
      </c>
      <c r="M759" s="13">
        <v>1431603.664220731</v>
      </c>
      <c r="N759" s="2">
        <v>11064</v>
      </c>
      <c r="O759" s="5" t="str">
        <f>_xlfn.XLOOKUP(A759,Cidades!A:A,Cidades!D:D)</f>
        <v>Entre 10k e 20k</v>
      </c>
      <c r="P759" s="5" t="str">
        <f>_xlfn.XLOOKUP(A759,'[1]1° RAIZ'!$A:$A,'[1]1° RAIZ'!$AH:$AH)</f>
        <v>Foz do Iguaçu</v>
      </c>
      <c r="Q759" s="5" t="str">
        <f>_xlfn.XLOOKUP(A759,'[1]1° RAIZ'!$A:$A,'[1]1° RAIZ'!$AE:$AE)</f>
        <v>Cascavel</v>
      </c>
      <c r="R759" s="2">
        <v>4.2243280798106577E-5</v>
      </c>
      <c r="S759" s="2">
        <v>8.2447581284526006E-3</v>
      </c>
      <c r="T759" s="2">
        <v>7</v>
      </c>
      <c r="U759" s="2">
        <v>0</v>
      </c>
      <c r="V759" s="2">
        <v>46429.2019708468</v>
      </c>
      <c r="W759" s="2">
        <v>3.163753552572095</v>
      </c>
      <c r="X759" s="2">
        <v>-0.1863977363777643</v>
      </c>
      <c r="Y759" s="2">
        <v>-0.1901356894675319</v>
      </c>
      <c r="Z759" s="2">
        <v>-0.46523473910024971</v>
      </c>
      <c r="AA759" s="2">
        <v>-0.1598638259285641</v>
      </c>
      <c r="AB759" s="1" t="str">
        <f t="shared" si="33"/>
        <v>Mercado insuficiente</v>
      </c>
      <c r="AC759" s="74" t="str">
        <f t="shared" si="35"/>
        <v>Validar</v>
      </c>
    </row>
    <row r="760" spans="1:29" x14ac:dyDescent="0.25">
      <c r="A760" s="1">
        <v>430825</v>
      </c>
      <c r="B760" s="1" t="s">
        <v>789</v>
      </c>
      <c r="C760" s="1" t="s">
        <v>57</v>
      </c>
      <c r="D760" s="1">
        <v>0</v>
      </c>
      <c r="E760" s="1">
        <f>COUNTIFS('Contratos assinados '!F:F,'Direcional Expansão'!B760,'Contratos assinados '!J:J, "Assinado por ambos")</f>
        <v>0</v>
      </c>
      <c r="F760" s="1">
        <f>COUNTIFS('Contratos assinados '!F:F,'Direcional Expansão'!B760,'Contratos assinados '!J:J,"Aquisição")</f>
        <v>0</v>
      </c>
      <c r="G760" s="1">
        <f>COUNTIFS('Contratos assinados '!F:F,'Direcional Expansão'!B760,'Contratos assinados '!J:J,"Ampliação")</f>
        <v>0</v>
      </c>
      <c r="H760" s="1">
        <f>COUNTIFS('Contratos assinados '!F:F,'Direcional Expansão'!B760,'Contratos assinados '!J:J,"Assinado por proprietário")</f>
        <v>0</v>
      </c>
      <c r="I760" s="1">
        <f t="shared" si="34"/>
        <v>0</v>
      </c>
      <c r="J760" s="3" t="str">
        <f>IF(D760=0, "-", COUNTIFS('Base Lojas'!B:B, A760, 'Base Lojas'!G:G, "&gt;500000")/D760)</f>
        <v>-</v>
      </c>
      <c r="K760" s="4" t="s">
        <v>35</v>
      </c>
      <c r="L760" s="2">
        <v>0</v>
      </c>
      <c r="M760" s="13">
        <v>303474.47619160317</v>
      </c>
      <c r="N760" s="2">
        <v>1668</v>
      </c>
      <c r="O760" s="5" t="str">
        <f>_xlfn.XLOOKUP(A760,Cidades!A:A,Cidades!D:D)</f>
        <v>Menor que 10k</v>
      </c>
      <c r="P760" s="5" t="str">
        <f>_xlfn.XLOOKUP(A760,'[1]1° RAIZ'!$A:$A,'[1]1° RAIZ'!$AH:$AH)</f>
        <v>Erechim</v>
      </c>
      <c r="Q760" s="5" t="str">
        <f>_xlfn.XLOOKUP(A760,'[1]1° RAIZ'!$A:$A,'[1]1° RAIZ'!$AE:$AE)</f>
        <v>Passo Fundo</v>
      </c>
      <c r="R760" s="2">
        <v>-1.454560765214563E-4</v>
      </c>
      <c r="S760" s="2">
        <v>-3.6628410721004649E-3</v>
      </c>
      <c r="T760" s="2">
        <v>1</v>
      </c>
      <c r="U760" s="2">
        <v>0</v>
      </c>
      <c r="V760" s="2">
        <v>68628.094399927999</v>
      </c>
      <c r="W760" s="2">
        <v>3.026897153550586</v>
      </c>
      <c r="X760" s="2">
        <v>-0.31785391911030808</v>
      </c>
      <c r="Y760" s="2">
        <v>-0.39689032117200318</v>
      </c>
      <c r="Z760" s="2">
        <v>0.2816039553118721</v>
      </c>
      <c r="AA760" s="2">
        <v>-0.16034674242985661</v>
      </c>
      <c r="AB760" s="1" t="str">
        <f t="shared" si="33"/>
        <v>Mercado insuficiente</v>
      </c>
      <c r="AC760" s="74" t="str">
        <f t="shared" si="35"/>
        <v>Validar</v>
      </c>
    </row>
    <row r="761" spans="1:29" x14ac:dyDescent="0.25">
      <c r="A761" s="1">
        <v>410260</v>
      </c>
      <c r="B761" s="1" t="s">
        <v>790</v>
      </c>
      <c r="C761" s="1" t="s">
        <v>31</v>
      </c>
      <c r="D761" s="1">
        <v>0</v>
      </c>
      <c r="E761" s="1">
        <f>COUNTIFS('Contratos assinados '!F:F,'Direcional Expansão'!B761,'Contratos assinados '!J:J, "Assinado por ambos")</f>
        <v>0</v>
      </c>
      <c r="F761" s="1">
        <f>COUNTIFS('Contratos assinados '!F:F,'Direcional Expansão'!B761,'Contratos assinados '!J:J,"Aquisição")</f>
        <v>0</v>
      </c>
      <c r="G761" s="1">
        <f>COUNTIFS('Contratos assinados '!F:F,'Direcional Expansão'!B761,'Contratos assinados '!J:J,"Ampliação")</f>
        <v>0</v>
      </c>
      <c r="H761" s="1">
        <f>COUNTIFS('Contratos assinados '!F:F,'Direcional Expansão'!B761,'Contratos assinados '!J:J,"Assinado por proprietário")</f>
        <v>0</v>
      </c>
      <c r="I761" s="1">
        <f t="shared" si="34"/>
        <v>0</v>
      </c>
      <c r="J761" s="3" t="str">
        <f>IF(D761=0, "-", COUNTIFS('Base Lojas'!B:B, A761, 'Base Lojas'!G:G, "&gt;500000")/D761)</f>
        <v>-</v>
      </c>
      <c r="K761" s="4" t="s">
        <v>35</v>
      </c>
      <c r="L761" s="2">
        <v>0</v>
      </c>
      <c r="M761" s="13">
        <v>1308615.7172355279</v>
      </c>
      <c r="N761" s="2">
        <v>9759</v>
      </c>
      <c r="O761" s="5" t="str">
        <f>_xlfn.XLOOKUP(A761,Cidades!A:A,Cidades!D:D)</f>
        <v>Menor que 10k</v>
      </c>
      <c r="P761" s="5" t="str">
        <f>_xlfn.XLOOKUP(A761,'[1]1° RAIZ'!$A:$A,'[1]1° RAIZ'!$AH:$AH)</f>
        <v>Francisco Beltrão</v>
      </c>
      <c r="Q761" s="5" t="str">
        <f>_xlfn.XLOOKUP(A761,'[1]1° RAIZ'!$A:$A,'[1]1° RAIZ'!$AE:$AE)</f>
        <v>Cascavel</v>
      </c>
      <c r="R761" s="2">
        <v>1.7362077516591689E-6</v>
      </c>
      <c r="S761" s="2">
        <v>9.7483062622409911E-3</v>
      </c>
      <c r="T761" s="2">
        <v>8</v>
      </c>
      <c r="U761" s="2">
        <v>0</v>
      </c>
      <c r="V761" s="2">
        <v>30126.861564901799</v>
      </c>
      <c r="W761" s="2">
        <v>3.596180676317049</v>
      </c>
      <c r="X761" s="2">
        <v>-0.13841555380670531</v>
      </c>
      <c r="Y761" s="2">
        <v>-0.1802722756854078</v>
      </c>
      <c r="Z761" s="2">
        <v>-0.6689648074100526</v>
      </c>
      <c r="AA761" s="2">
        <v>-0.161267987721298</v>
      </c>
      <c r="AB761" s="1" t="str">
        <f t="shared" si="33"/>
        <v>Mercado insuficiente</v>
      </c>
      <c r="AC761" s="74" t="str">
        <f t="shared" si="35"/>
        <v>Validar</v>
      </c>
    </row>
    <row r="762" spans="1:29" x14ac:dyDescent="0.25">
      <c r="A762" s="1">
        <v>412170</v>
      </c>
      <c r="B762" s="1" t="s">
        <v>791</v>
      </c>
      <c r="C762" s="1" t="s">
        <v>31</v>
      </c>
      <c r="D762" s="1">
        <v>1</v>
      </c>
      <c r="E762" s="1">
        <f>COUNTIFS('Contratos assinados '!F:F,'Direcional Expansão'!B762,'Contratos assinados '!J:J, "Assinado por ambos")</f>
        <v>0</v>
      </c>
      <c r="F762" s="1">
        <f>COUNTIFS('Contratos assinados '!F:F,'Direcional Expansão'!B762,'Contratos assinados '!J:J,"Aquisição")</f>
        <v>0</v>
      </c>
      <c r="G762" s="1">
        <f>COUNTIFS('Contratos assinados '!F:F,'Direcional Expansão'!B762,'Contratos assinados '!J:J,"Ampliação")</f>
        <v>0</v>
      </c>
      <c r="H762" s="1">
        <f>COUNTIFS('Contratos assinados '!F:F,'Direcional Expansão'!B762,'Contratos assinados '!J:J,"Assinado por proprietário")</f>
        <v>0</v>
      </c>
      <c r="I762" s="1">
        <f t="shared" si="34"/>
        <v>0</v>
      </c>
      <c r="J762" s="3">
        <f>IF(D762=0, "-", COUNTIFS('Base Lojas'!B:B, A762, 'Base Lojas'!G:G, "&gt;500000")/D762)</f>
        <v>0</v>
      </c>
      <c r="K762" s="4">
        <v>416101.55</v>
      </c>
      <c r="L762" s="2">
        <v>0.16419672524203699</v>
      </c>
      <c r="M762" s="13">
        <v>2534164.7306707152</v>
      </c>
      <c r="N762" s="2">
        <v>24573</v>
      </c>
      <c r="O762" s="5" t="str">
        <f>_xlfn.XLOOKUP(A762,Cidades!A:A,Cidades!D:D)</f>
        <v>Entre 20k e 30k</v>
      </c>
      <c r="P762" s="5" t="str">
        <f>_xlfn.XLOOKUP(A762,'[1]1° RAIZ'!$A:$A,'[1]1° RAIZ'!$AH:$AH)</f>
        <v>Telêmaco Borba</v>
      </c>
      <c r="Q762" s="5" t="str">
        <f>_xlfn.XLOOKUP(A762,'[1]1° RAIZ'!$A:$A,'[1]1° RAIZ'!$AE:$AE)</f>
        <v>Ponta Grossa</v>
      </c>
      <c r="R762" s="2">
        <v>-1.8661488933072729E-5</v>
      </c>
      <c r="S762" s="2">
        <v>7.1454680801850126E-3</v>
      </c>
      <c r="T762" s="2">
        <v>11</v>
      </c>
      <c r="U762" s="2">
        <v>0</v>
      </c>
      <c r="V762" s="2">
        <v>34454.215894137698</v>
      </c>
      <c r="W762" s="2">
        <v>2.4070177119555272</v>
      </c>
      <c r="X762" s="2">
        <v>-0.17466414628341781</v>
      </c>
      <c r="Y762" s="2">
        <v>-0.60629411418709289</v>
      </c>
      <c r="Z762" s="2">
        <v>9.0425473575024432E-4</v>
      </c>
      <c r="AA762" s="2">
        <v>-0.1615521842451916</v>
      </c>
      <c r="AB762" s="1" t="str">
        <f t="shared" si="33"/>
        <v>Limite de expansão</v>
      </c>
      <c r="AC762" s="74" t="str">
        <f t="shared" si="35"/>
        <v>Validar</v>
      </c>
    </row>
    <row r="763" spans="1:29" x14ac:dyDescent="0.25">
      <c r="A763" s="1">
        <v>431349</v>
      </c>
      <c r="B763" s="1" t="s">
        <v>792</v>
      </c>
      <c r="C763" s="1" t="s">
        <v>57</v>
      </c>
      <c r="D763" s="1">
        <v>0</v>
      </c>
      <c r="E763" s="1">
        <f>COUNTIFS('Contratos assinados '!F:F,'Direcional Expansão'!B763,'Contratos assinados '!J:J, "Assinado por ambos")</f>
        <v>0</v>
      </c>
      <c r="F763" s="1">
        <f>COUNTIFS('Contratos assinados '!F:F,'Direcional Expansão'!B763,'Contratos assinados '!J:J,"Aquisição")</f>
        <v>0</v>
      </c>
      <c r="G763" s="1">
        <f>COUNTIFS('Contratos assinados '!F:F,'Direcional Expansão'!B763,'Contratos assinados '!J:J,"Ampliação")</f>
        <v>0</v>
      </c>
      <c r="H763" s="1">
        <f>COUNTIFS('Contratos assinados '!F:F,'Direcional Expansão'!B763,'Contratos assinados '!J:J,"Assinado por proprietário")</f>
        <v>0</v>
      </c>
      <c r="I763" s="1">
        <f t="shared" si="34"/>
        <v>0</v>
      </c>
      <c r="J763" s="3" t="str">
        <f>IF(D763=0, "-", COUNTIFS('Base Lojas'!B:B, A763, 'Base Lojas'!G:G, "&gt;500000")/D763)</f>
        <v>-</v>
      </c>
      <c r="K763" s="4" t="s">
        <v>35</v>
      </c>
      <c r="L763" s="2">
        <v>0</v>
      </c>
      <c r="M763" s="13">
        <v>747409.55351332074</v>
      </c>
      <c r="N763" s="2">
        <v>4272</v>
      </c>
      <c r="O763" s="5" t="str">
        <f>_xlfn.XLOOKUP(A763,Cidades!A:A,Cidades!D:D)</f>
        <v>Menor que 10k</v>
      </c>
      <c r="P763" s="5" t="str">
        <f>_xlfn.XLOOKUP(A763,'[1]1° RAIZ'!$A:$A,'[1]1° RAIZ'!$AH:$AH)</f>
        <v>Palmeira das Missões</v>
      </c>
      <c r="Q763" s="5" t="str">
        <f>_xlfn.XLOOKUP(A763,'[1]1° RAIZ'!$A:$A,'[1]1° RAIZ'!$AE:$AE)</f>
        <v>Passo Fundo</v>
      </c>
      <c r="R763" s="2">
        <v>5.4999093680014883E-5</v>
      </c>
      <c r="S763" s="2">
        <v>1.136206586776045E-2</v>
      </c>
      <c r="T763" s="2">
        <v>1</v>
      </c>
      <c r="U763" s="2">
        <v>0</v>
      </c>
      <c r="V763" s="2">
        <v>34762.436407829497</v>
      </c>
      <c r="W763" s="2">
        <v>3.6703280550586892</v>
      </c>
      <c r="X763" s="2">
        <v>-0.20208810915108469</v>
      </c>
      <c r="Y763" s="2">
        <v>1.9462917937395539E-2</v>
      </c>
      <c r="Z763" s="2">
        <v>-0.69583095675952145</v>
      </c>
      <c r="AA763" s="2">
        <v>-0.16270225120361029</v>
      </c>
      <c r="AB763" s="1" t="str">
        <f t="shared" si="33"/>
        <v>Mercado insuficiente</v>
      </c>
      <c r="AC763" s="74" t="str">
        <f t="shared" si="35"/>
        <v>Validar</v>
      </c>
    </row>
    <row r="764" spans="1:29" x14ac:dyDescent="0.25">
      <c r="A764" s="1">
        <v>430590</v>
      </c>
      <c r="B764" s="1" t="s">
        <v>793</v>
      </c>
      <c r="C764" s="1" t="s">
        <v>57</v>
      </c>
      <c r="D764" s="1">
        <v>0</v>
      </c>
      <c r="E764" s="1">
        <f>COUNTIFS('Contratos assinados '!F:F,'Direcional Expansão'!B764,'Contratos assinados '!J:J, "Assinado por ambos")</f>
        <v>0</v>
      </c>
      <c r="F764" s="1">
        <f>COUNTIFS('Contratos assinados '!F:F,'Direcional Expansão'!B764,'Contratos assinados '!J:J,"Aquisição")</f>
        <v>0</v>
      </c>
      <c r="G764" s="1">
        <f>COUNTIFS('Contratos assinados '!F:F,'Direcional Expansão'!B764,'Contratos assinados '!J:J,"Ampliação")</f>
        <v>0</v>
      </c>
      <c r="H764" s="1">
        <f>COUNTIFS('Contratos assinados '!F:F,'Direcional Expansão'!B764,'Contratos assinados '!J:J,"Assinado por proprietário")</f>
        <v>0</v>
      </c>
      <c r="I764" s="1">
        <f t="shared" si="34"/>
        <v>0</v>
      </c>
      <c r="J764" s="3" t="str">
        <f>IF(D764=0, "-", COUNTIFS('Base Lojas'!B:B, A764, 'Base Lojas'!G:G, "&gt;500000")/D764)</f>
        <v>-</v>
      </c>
      <c r="K764" s="4" t="s">
        <v>35</v>
      </c>
      <c r="L764" s="2">
        <v>0</v>
      </c>
      <c r="M764" s="13">
        <v>792905.91733420431</v>
      </c>
      <c r="N764" s="2">
        <v>6144</v>
      </c>
      <c r="O764" s="5" t="str">
        <f>_xlfn.XLOOKUP(A764,Cidades!A:A,Cidades!D:D)</f>
        <v>Menor que 10k</v>
      </c>
      <c r="P764" s="5" t="str">
        <f>_xlfn.XLOOKUP(A764,'[1]1° RAIZ'!$A:$A,'[1]1° RAIZ'!$AH:$AH)</f>
        <v>Ijuí</v>
      </c>
      <c r="Q764" s="5" t="str">
        <f>_xlfn.XLOOKUP(A764,'[1]1° RAIZ'!$A:$A,'[1]1° RAIZ'!$AE:$AE)</f>
        <v>Ijuí</v>
      </c>
      <c r="R764" s="2">
        <v>-1.7684737340948109E-4</v>
      </c>
      <c r="S764" s="2">
        <v>-1.4587052852137241E-2</v>
      </c>
      <c r="T764" s="2">
        <v>1</v>
      </c>
      <c r="U764" s="2">
        <v>0</v>
      </c>
      <c r="V764" s="2">
        <v>93351.486850570596</v>
      </c>
      <c r="W764" s="2">
        <v>2.3545030525241768</v>
      </c>
      <c r="X764" s="2">
        <v>-0.38266206812290471</v>
      </c>
      <c r="Y764" s="2">
        <v>-0.64339041622345572</v>
      </c>
      <c r="Z764" s="2">
        <v>0.80911311600927083</v>
      </c>
      <c r="AA764" s="2">
        <v>-0.1632059635216517</v>
      </c>
      <c r="AB764" s="1" t="str">
        <f t="shared" si="33"/>
        <v>Mercado insuficiente</v>
      </c>
      <c r="AC764" s="74" t="str">
        <f t="shared" si="35"/>
        <v>Validar</v>
      </c>
    </row>
    <row r="765" spans="1:29" x14ac:dyDescent="0.25">
      <c r="A765" s="1">
        <v>420620</v>
      </c>
      <c r="B765" s="1" t="s">
        <v>794</v>
      </c>
      <c r="C765" s="1" t="s">
        <v>33</v>
      </c>
      <c r="D765" s="1">
        <v>0</v>
      </c>
      <c r="E765" s="1">
        <f>COUNTIFS('Contratos assinados '!F:F,'Direcional Expansão'!B765,'Contratos assinados '!J:J, "Assinado por ambos")</f>
        <v>0</v>
      </c>
      <c r="F765" s="1">
        <f>COUNTIFS('Contratos assinados '!F:F,'Direcional Expansão'!B765,'Contratos assinados '!J:J,"Aquisição")</f>
        <v>0</v>
      </c>
      <c r="G765" s="1">
        <f>COUNTIFS('Contratos assinados '!F:F,'Direcional Expansão'!B765,'Contratos assinados '!J:J,"Ampliação")</f>
        <v>0</v>
      </c>
      <c r="H765" s="1">
        <f>COUNTIFS('Contratos assinados '!F:F,'Direcional Expansão'!B765,'Contratos assinados '!J:J,"Assinado por proprietário")</f>
        <v>0</v>
      </c>
      <c r="I765" s="1">
        <f t="shared" si="34"/>
        <v>0</v>
      </c>
      <c r="J765" s="3" t="str">
        <f>IF(D765=0, "-", COUNTIFS('Base Lojas'!B:B, A765, 'Base Lojas'!G:G, "&gt;500000")/D765)</f>
        <v>-</v>
      </c>
      <c r="K765" s="4" t="s">
        <v>35</v>
      </c>
      <c r="L765" s="2">
        <v>0</v>
      </c>
      <c r="M765" s="13">
        <v>1848355.729968996</v>
      </c>
      <c r="N765" s="2">
        <v>12435</v>
      </c>
      <c r="O765" s="5" t="str">
        <f>_xlfn.XLOOKUP(A765,Cidades!A:A,Cidades!D:D)</f>
        <v>Entre 10k e 20k</v>
      </c>
      <c r="P765" s="5" t="str">
        <f>_xlfn.XLOOKUP(A765,'[1]1° RAIZ'!$A:$A,'[1]1° RAIZ'!$AH:$AH)</f>
        <v>Tubarão</v>
      </c>
      <c r="Q765" s="5" t="str">
        <f>_xlfn.XLOOKUP(A765,'[1]1° RAIZ'!$A:$A,'[1]1° RAIZ'!$AE:$AE)</f>
        <v>Criciúma</v>
      </c>
      <c r="R765" s="2">
        <v>1.2093356060936199E-4</v>
      </c>
      <c r="S765" s="2">
        <v>1.3822062459328819E-2</v>
      </c>
      <c r="T765" s="2">
        <v>5</v>
      </c>
      <c r="U765" s="2">
        <v>0</v>
      </c>
      <c r="V765" s="2">
        <v>33160.552134875303</v>
      </c>
      <c r="W765" s="2">
        <v>3.4302473029599998</v>
      </c>
      <c r="X765" s="2">
        <v>-0.1505309144500542</v>
      </c>
      <c r="Y765" s="2">
        <v>-1.906534703630397E-2</v>
      </c>
      <c r="Z765" s="2">
        <v>-0.84539322550382967</v>
      </c>
      <c r="AA765" s="2">
        <v>-0.1633653621825861</v>
      </c>
      <c r="AB765" s="1" t="str">
        <f t="shared" si="33"/>
        <v>Mercado insuficiente</v>
      </c>
      <c r="AC765" s="74" t="str">
        <f t="shared" si="35"/>
        <v>Validar</v>
      </c>
    </row>
    <row r="766" spans="1:29" x14ac:dyDescent="0.25">
      <c r="A766" s="1">
        <v>431630</v>
      </c>
      <c r="B766" s="1" t="s">
        <v>795</v>
      </c>
      <c r="C766" s="1" t="s">
        <v>57</v>
      </c>
      <c r="D766" s="1">
        <v>0</v>
      </c>
      <c r="E766" s="1">
        <f>COUNTIFS('Contratos assinados '!F:F,'Direcional Expansão'!B766,'Contratos assinados '!J:J, "Assinado por ambos")</f>
        <v>0</v>
      </c>
      <c r="F766" s="1">
        <f>COUNTIFS('Contratos assinados '!F:F,'Direcional Expansão'!B766,'Contratos assinados '!J:J,"Aquisição")</f>
        <v>0</v>
      </c>
      <c r="G766" s="1">
        <f>COUNTIFS('Contratos assinados '!F:F,'Direcional Expansão'!B766,'Contratos assinados '!J:J,"Ampliação")</f>
        <v>0</v>
      </c>
      <c r="H766" s="1">
        <f>COUNTIFS('Contratos assinados '!F:F,'Direcional Expansão'!B766,'Contratos assinados '!J:J,"Assinado por proprietário")</f>
        <v>0</v>
      </c>
      <c r="I766" s="1">
        <f t="shared" si="34"/>
        <v>0</v>
      </c>
      <c r="J766" s="3" t="str">
        <f>IF(D766=0, "-", COUNTIFS('Base Lojas'!B:B, A766, 'Base Lojas'!G:G, "&gt;500000")/D766)</f>
        <v>-</v>
      </c>
      <c r="K766" s="4" t="s">
        <v>35</v>
      </c>
      <c r="L766" s="2">
        <v>0</v>
      </c>
      <c r="M766" s="13">
        <v>1077697.0960511849</v>
      </c>
      <c r="N766" s="2">
        <v>6576</v>
      </c>
      <c r="O766" s="5" t="str">
        <f>_xlfn.XLOOKUP(A766,Cidades!A:A,Cidades!D:D)</f>
        <v>Menor que 10k</v>
      </c>
      <c r="P766" s="5" t="str">
        <f>_xlfn.XLOOKUP(A766,'[1]1° RAIZ'!$A:$A,'[1]1° RAIZ'!$AH:$AH)</f>
        <v>Cerro Largo</v>
      </c>
      <c r="Q766" s="5" t="str">
        <f>_xlfn.XLOOKUP(A766,'[1]1° RAIZ'!$A:$A,'[1]1° RAIZ'!$AE:$AE)</f>
        <v>Ijuí</v>
      </c>
      <c r="R766" s="2">
        <v>-7.0127836768462125E-5</v>
      </c>
      <c r="S766" s="2">
        <v>-2.217688772070403E-4</v>
      </c>
      <c r="T766" s="2">
        <v>3</v>
      </c>
      <c r="U766" s="2">
        <v>0</v>
      </c>
      <c r="V766" s="2">
        <v>73495.675305233497</v>
      </c>
      <c r="W766" s="2">
        <v>2.680511054069282</v>
      </c>
      <c r="X766" s="2">
        <v>-0.30732600775772662</v>
      </c>
      <c r="Y766" s="2">
        <v>-0.39277583830569451</v>
      </c>
      <c r="Z766" s="2">
        <v>0.21046833322443109</v>
      </c>
      <c r="AA766" s="2">
        <v>-0.16339197316884821</v>
      </c>
      <c r="AB766" s="1" t="str">
        <f t="shared" si="33"/>
        <v>Mercado insuficiente</v>
      </c>
      <c r="AC766" s="74" t="str">
        <f t="shared" si="35"/>
        <v>Validar</v>
      </c>
    </row>
    <row r="767" spans="1:29" x14ac:dyDescent="0.25">
      <c r="A767" s="1">
        <v>410755</v>
      </c>
      <c r="B767" s="1" t="s">
        <v>796</v>
      </c>
      <c r="C767" s="1" t="s">
        <v>31</v>
      </c>
      <c r="D767" s="1">
        <v>0</v>
      </c>
      <c r="E767" s="1">
        <f>COUNTIFS('Contratos assinados '!F:F,'Direcional Expansão'!B767,'Contratos assinados '!J:J, "Assinado por ambos")</f>
        <v>0</v>
      </c>
      <c r="F767" s="1">
        <f>COUNTIFS('Contratos assinados '!F:F,'Direcional Expansão'!B767,'Contratos assinados '!J:J,"Aquisição")</f>
        <v>0</v>
      </c>
      <c r="G767" s="1">
        <f>COUNTIFS('Contratos assinados '!F:F,'Direcional Expansão'!B767,'Contratos assinados '!J:J,"Ampliação")</f>
        <v>0</v>
      </c>
      <c r="H767" s="1">
        <f>COUNTIFS('Contratos assinados '!F:F,'Direcional Expansão'!B767,'Contratos assinados '!J:J,"Assinado por proprietário")</f>
        <v>0</v>
      </c>
      <c r="I767" s="1">
        <f t="shared" si="34"/>
        <v>0</v>
      </c>
      <c r="J767" s="3" t="str">
        <f>IF(D767=0, "-", COUNTIFS('Base Lojas'!B:B, A767, 'Base Lojas'!G:G, "&gt;500000")/D767)</f>
        <v>-</v>
      </c>
      <c r="K767" s="4" t="s">
        <v>35</v>
      </c>
      <c r="L767" s="2">
        <v>0</v>
      </c>
      <c r="M767" s="13">
        <v>381086.84737256629</v>
      </c>
      <c r="N767" s="2">
        <v>3039</v>
      </c>
      <c r="O767" s="5" t="str">
        <f>_xlfn.XLOOKUP(A767,Cidades!A:A,Cidades!D:D)</f>
        <v>Menor que 10k</v>
      </c>
      <c r="P767" s="5" t="str">
        <f>_xlfn.XLOOKUP(A767,'[1]1° RAIZ'!$A:$A,'[1]1° RAIZ'!$AH:$AH)</f>
        <v>Campo Mourão</v>
      </c>
      <c r="Q767" s="5" t="str">
        <f>_xlfn.XLOOKUP(A767,'[1]1° RAIZ'!$A:$A,'[1]1° RAIZ'!$AE:$AE)</f>
        <v>Maringá</v>
      </c>
      <c r="R767" s="2">
        <v>-1.01940146481222E-4</v>
      </c>
      <c r="S767" s="2">
        <v>-1.149628229096145E-3</v>
      </c>
      <c r="T767" s="2">
        <v>2</v>
      </c>
      <c r="U767" s="2">
        <v>0</v>
      </c>
      <c r="V767" s="2">
        <v>81346.933196748403</v>
      </c>
      <c r="W767" s="2">
        <v>2.583506556163333</v>
      </c>
      <c r="X767" s="2">
        <v>-0.35079889281697307</v>
      </c>
      <c r="Y767" s="2">
        <v>-0.41034105817434402</v>
      </c>
      <c r="Z767" s="2">
        <v>0.39207876453615881</v>
      </c>
      <c r="AA767" s="2">
        <v>-0.16370123943251</v>
      </c>
      <c r="AB767" s="1" t="str">
        <f t="shared" si="33"/>
        <v>Mercado insuficiente</v>
      </c>
      <c r="AC767" s="74" t="str">
        <f t="shared" si="35"/>
        <v>Validar</v>
      </c>
    </row>
    <row r="768" spans="1:29" x14ac:dyDescent="0.25">
      <c r="A768" s="1">
        <v>411000</v>
      </c>
      <c r="B768" s="1" t="s">
        <v>797</v>
      </c>
      <c r="C768" s="1" t="s">
        <v>31</v>
      </c>
      <c r="D768" s="1">
        <v>0</v>
      </c>
      <c r="E768" s="1">
        <f>COUNTIFS('Contratos assinados '!F:F,'Direcional Expansão'!B768,'Contratos assinados '!J:J, "Assinado por ambos")</f>
        <v>0</v>
      </c>
      <c r="F768" s="1">
        <f>COUNTIFS('Contratos assinados '!F:F,'Direcional Expansão'!B768,'Contratos assinados '!J:J,"Aquisição")</f>
        <v>0</v>
      </c>
      <c r="G768" s="1">
        <f>COUNTIFS('Contratos assinados '!F:F,'Direcional Expansão'!B768,'Contratos assinados '!J:J,"Ampliação")</f>
        <v>0</v>
      </c>
      <c r="H768" s="1">
        <f>COUNTIFS('Contratos assinados '!F:F,'Direcional Expansão'!B768,'Contratos assinados '!J:J,"Assinado por proprietário")</f>
        <v>0</v>
      </c>
      <c r="I768" s="1">
        <f t="shared" si="34"/>
        <v>0</v>
      </c>
      <c r="J768" s="3" t="str">
        <f>IF(D768=0, "-", COUNTIFS('Base Lojas'!B:B, A768, 'Base Lojas'!G:G, "&gt;500000")/D768)</f>
        <v>-</v>
      </c>
      <c r="K768" s="4" t="s">
        <v>35</v>
      </c>
      <c r="L768" s="2">
        <v>0</v>
      </c>
      <c r="M768" s="13">
        <v>741003.24308774003</v>
      </c>
      <c r="N768" s="2">
        <v>5338</v>
      </c>
      <c r="O768" s="5" t="str">
        <f>_xlfn.XLOOKUP(A768,Cidades!A:A,Cidades!D:D)</f>
        <v>Menor que 10k</v>
      </c>
      <c r="P768" s="5" t="str">
        <f>_xlfn.XLOOKUP(A768,'[1]1° RAIZ'!$A:$A,'[1]1° RAIZ'!$AH:$AH)</f>
        <v>Maringá</v>
      </c>
      <c r="Q768" s="5" t="str">
        <f>_xlfn.XLOOKUP(A768,'[1]1° RAIZ'!$A:$A,'[1]1° RAIZ'!$AE:$AE)</f>
        <v>Maringá</v>
      </c>
      <c r="R768" s="2">
        <v>2.2602316184088249E-4</v>
      </c>
      <c r="S768" s="2">
        <v>2.7074611759564601E-2</v>
      </c>
      <c r="T768" s="2">
        <v>2</v>
      </c>
      <c r="U768" s="2">
        <v>0</v>
      </c>
      <c r="V768" s="2">
        <v>42133.145256742202</v>
      </c>
      <c r="W768" s="2">
        <v>3.2515361718874369</v>
      </c>
      <c r="X768" s="2">
        <v>-0.21545727528973621</v>
      </c>
      <c r="Y768" s="2">
        <v>0.27535196328764477</v>
      </c>
      <c r="Z768" s="2">
        <v>-0.97991273676207269</v>
      </c>
      <c r="AA768" s="2">
        <v>-0.1639952112784617</v>
      </c>
      <c r="AB768" s="1" t="str">
        <f t="shared" si="33"/>
        <v>Mercado insuficiente</v>
      </c>
      <c r="AC768" s="74" t="str">
        <f t="shared" si="35"/>
        <v>Validar</v>
      </c>
    </row>
    <row r="769" spans="1:29" x14ac:dyDescent="0.25">
      <c r="A769" s="1">
        <v>431057</v>
      </c>
      <c r="B769" s="1" t="s">
        <v>798</v>
      </c>
      <c r="C769" s="1" t="s">
        <v>57</v>
      </c>
      <c r="D769" s="1">
        <v>0</v>
      </c>
      <c r="E769" s="1">
        <f>COUNTIFS('Contratos assinados '!F:F,'Direcional Expansão'!B769,'Contratos assinados '!J:J, "Assinado por ambos")</f>
        <v>0</v>
      </c>
      <c r="F769" s="1">
        <f>COUNTIFS('Contratos assinados '!F:F,'Direcional Expansão'!B769,'Contratos assinados '!J:J,"Aquisição")</f>
        <v>0</v>
      </c>
      <c r="G769" s="1">
        <f>COUNTIFS('Contratos assinados '!F:F,'Direcional Expansão'!B769,'Contratos assinados '!J:J,"Ampliação")</f>
        <v>0</v>
      </c>
      <c r="H769" s="1">
        <f>COUNTIFS('Contratos assinados '!F:F,'Direcional Expansão'!B769,'Contratos assinados '!J:J,"Assinado por proprietário")</f>
        <v>0</v>
      </c>
      <c r="I769" s="1">
        <f t="shared" si="34"/>
        <v>0</v>
      </c>
      <c r="J769" s="3" t="str">
        <f>IF(D769=0, "-", COUNTIFS('Base Lojas'!B:B, A769, 'Base Lojas'!G:G, "&gt;500000")/D769)</f>
        <v>-</v>
      </c>
      <c r="K769" s="4" t="s">
        <v>35</v>
      </c>
      <c r="L769" s="2">
        <v>0</v>
      </c>
      <c r="M769" s="13">
        <v>314743.58490472741</v>
      </c>
      <c r="N769" s="2">
        <v>1937</v>
      </c>
      <c r="O769" s="5" t="str">
        <f>_xlfn.XLOOKUP(A769,Cidades!A:A,Cidades!D:D)</f>
        <v>Menor que 10k</v>
      </c>
      <c r="P769" s="5" t="str">
        <f>_xlfn.XLOOKUP(A769,'[1]1° RAIZ'!$A:$A,'[1]1° RAIZ'!$AH:$AH)</f>
        <v>Soledade</v>
      </c>
      <c r="Q769" s="5" t="str">
        <f>_xlfn.XLOOKUP(A769,'[1]1° RAIZ'!$A:$A,'[1]1° RAIZ'!$AE:$AE)</f>
        <v>Passo Fundo</v>
      </c>
      <c r="R769" s="2">
        <v>-1.4336824843632861E-4</v>
      </c>
      <c r="S769" s="2">
        <v>-6.3758739943161613E-3</v>
      </c>
      <c r="T769" s="2">
        <v>1</v>
      </c>
      <c r="U769" s="2">
        <v>0</v>
      </c>
      <c r="V769" s="2">
        <v>54045.334915992498</v>
      </c>
      <c r="W769" s="2">
        <v>3.3825647169094002</v>
      </c>
      <c r="X769" s="2">
        <v>-0.27695747415388478</v>
      </c>
      <c r="Y769" s="2">
        <v>-0.38521820618387198</v>
      </c>
      <c r="Z769" s="2">
        <v>6.8307212295821443E-2</v>
      </c>
      <c r="AA769" s="2">
        <v>-0.1656003985438102</v>
      </c>
      <c r="AB769" s="1" t="str">
        <f t="shared" si="33"/>
        <v>Mercado insuficiente</v>
      </c>
      <c r="AC769" s="74" t="str">
        <f t="shared" si="35"/>
        <v>Validar</v>
      </c>
    </row>
    <row r="770" spans="1:29" x14ac:dyDescent="0.25">
      <c r="A770" s="1">
        <v>430697</v>
      </c>
      <c r="B770" s="1" t="s">
        <v>799</v>
      </c>
      <c r="C770" s="1" t="s">
        <v>57</v>
      </c>
      <c r="D770" s="1">
        <v>0</v>
      </c>
      <c r="E770" s="1">
        <f>COUNTIFS('Contratos assinados '!F:F,'Direcional Expansão'!B770,'Contratos assinados '!J:J, "Assinado por ambos")</f>
        <v>0</v>
      </c>
      <c r="F770" s="1">
        <f>COUNTIFS('Contratos assinados '!F:F,'Direcional Expansão'!B770,'Contratos assinados '!J:J,"Aquisição")</f>
        <v>0</v>
      </c>
      <c r="G770" s="1">
        <f>COUNTIFS('Contratos assinados '!F:F,'Direcional Expansão'!B770,'Contratos assinados '!J:J,"Ampliação")</f>
        <v>0</v>
      </c>
      <c r="H770" s="1">
        <f>COUNTIFS('Contratos assinados '!F:F,'Direcional Expansão'!B770,'Contratos assinados '!J:J,"Assinado por proprietário")</f>
        <v>0</v>
      </c>
      <c r="I770" s="1">
        <f t="shared" si="34"/>
        <v>0</v>
      </c>
      <c r="J770" s="3" t="str">
        <f>IF(D770=0, "-", COUNTIFS('Base Lojas'!B:B, A770, 'Base Lojas'!G:G, "&gt;500000")/D770)</f>
        <v>-</v>
      </c>
      <c r="K770" s="4" t="s">
        <v>35</v>
      </c>
      <c r="L770" s="2">
        <v>0</v>
      </c>
      <c r="M770" s="13">
        <v>483795.68046130909</v>
      </c>
      <c r="N770" s="2">
        <v>3054</v>
      </c>
      <c r="O770" s="5" t="str">
        <f>_xlfn.XLOOKUP(A770,Cidades!A:A,Cidades!D:D)</f>
        <v>Menor que 10k</v>
      </c>
      <c r="P770" s="5" t="str">
        <f>_xlfn.XLOOKUP(A770,'[1]1° RAIZ'!$A:$A,'[1]1° RAIZ'!$AH:$AH)</f>
        <v>Erechim</v>
      </c>
      <c r="Q770" s="5" t="str">
        <f>_xlfn.XLOOKUP(A770,'[1]1° RAIZ'!$A:$A,'[1]1° RAIZ'!$AE:$AE)</f>
        <v>Passo Fundo</v>
      </c>
      <c r="R770" s="2">
        <v>2.147707178616898E-5</v>
      </c>
      <c r="S770" s="2">
        <v>5.5184041953191274E-3</v>
      </c>
      <c r="T770" s="2">
        <v>1</v>
      </c>
      <c r="U770" s="2">
        <v>0</v>
      </c>
      <c r="V770" s="2">
        <v>65029.505081908603</v>
      </c>
      <c r="W770" s="2">
        <v>2.9125127168379321</v>
      </c>
      <c r="X770" s="2">
        <v>-0.30323206949677151</v>
      </c>
      <c r="Y770" s="2">
        <v>-0.16237385437430449</v>
      </c>
      <c r="Z770" s="2">
        <v>-0.1186389293639365</v>
      </c>
      <c r="AA770" s="2">
        <v>-0.16605660347637499</v>
      </c>
      <c r="AB770" s="1" t="str">
        <f t="shared" si="33"/>
        <v>Mercado insuficiente</v>
      </c>
      <c r="AC770" s="74" t="str">
        <f t="shared" si="35"/>
        <v>Validar</v>
      </c>
    </row>
    <row r="771" spans="1:29" x14ac:dyDescent="0.25">
      <c r="A771" s="1">
        <v>431695</v>
      </c>
      <c r="B771" s="1" t="s">
        <v>800</v>
      </c>
      <c r="C771" s="1" t="s">
        <v>57</v>
      </c>
      <c r="D771" s="1">
        <v>0</v>
      </c>
      <c r="E771" s="1">
        <f>COUNTIFS('Contratos assinados '!F:F,'Direcional Expansão'!B771,'Contratos assinados '!J:J, "Assinado por ambos")</f>
        <v>0</v>
      </c>
      <c r="F771" s="1">
        <f>COUNTIFS('Contratos assinados '!F:F,'Direcional Expansão'!B771,'Contratos assinados '!J:J,"Aquisição")</f>
        <v>0</v>
      </c>
      <c r="G771" s="1">
        <f>COUNTIFS('Contratos assinados '!F:F,'Direcional Expansão'!B771,'Contratos assinados '!J:J,"Ampliação")</f>
        <v>0</v>
      </c>
      <c r="H771" s="1">
        <f>COUNTIFS('Contratos assinados '!F:F,'Direcional Expansão'!B771,'Contratos assinados '!J:J,"Assinado por proprietário")</f>
        <v>0</v>
      </c>
      <c r="I771" s="1">
        <f t="shared" si="34"/>
        <v>0</v>
      </c>
      <c r="J771" s="3" t="str">
        <f>IF(D771=0, "-", COUNTIFS('Base Lojas'!B:B, A771, 'Base Lojas'!G:G, "&gt;500000")/D771)</f>
        <v>-</v>
      </c>
      <c r="K771" s="4" t="s">
        <v>35</v>
      </c>
      <c r="L771" s="2">
        <v>0</v>
      </c>
      <c r="M771" s="13">
        <v>1115489.1634882379</v>
      </c>
      <c r="N771" s="2">
        <v>6340</v>
      </c>
      <c r="O771" s="5" t="str">
        <f>_xlfn.XLOOKUP(A771,Cidades!A:A,Cidades!D:D)</f>
        <v>Menor que 10k</v>
      </c>
      <c r="P771" s="5" t="str">
        <f>_xlfn.XLOOKUP(A771,'[1]1° RAIZ'!$A:$A,'[1]1° RAIZ'!$AH:$AH)</f>
        <v>Novo Hamburgo - São Leopoldo</v>
      </c>
      <c r="Q771" s="5" t="str">
        <f>_xlfn.XLOOKUP(A771,'[1]1° RAIZ'!$A:$A,'[1]1° RAIZ'!$AE:$AE)</f>
        <v>Porto Alegre</v>
      </c>
      <c r="R771" s="2">
        <v>3.5697990353116267E-5</v>
      </c>
      <c r="S771" s="2">
        <v>7.8293188158531368E-3</v>
      </c>
      <c r="T771" s="2">
        <v>3</v>
      </c>
      <c r="U771" s="2">
        <v>0</v>
      </c>
      <c r="V771" s="2">
        <v>48463.217222824896</v>
      </c>
      <c r="W771" s="2">
        <v>3.2176464516853822</v>
      </c>
      <c r="X771" s="2">
        <v>-0.23120638675792271</v>
      </c>
      <c r="Y771" s="2">
        <v>-0.1412567194510346</v>
      </c>
      <c r="Z771" s="2">
        <v>-0.42028741407875508</v>
      </c>
      <c r="AA771" s="2">
        <v>-0.16677998097303501</v>
      </c>
      <c r="AB771" s="1" t="str">
        <f t="shared" ref="AB771:AB834" si="36">IF(B771="Capão do Leão","Erro IBGE",
   IF(AND(U771&lt;=0,M771&lt;=2000000),"Mercado insuficiente",
      IF(U771&lt;=0,"Limite de expansão",
         IF(K771&lt;500000,"Performance",
            IF(M771&lt;=2000000,"Mercado insuficiente","Expansão")
         )
      )
   )
)</f>
        <v>Mercado insuficiente</v>
      </c>
      <c r="AC771" s="74" t="str">
        <f t="shared" si="35"/>
        <v>Validar</v>
      </c>
    </row>
    <row r="772" spans="1:29" x14ac:dyDescent="0.25">
      <c r="A772" s="1">
        <v>430330</v>
      </c>
      <c r="B772" s="1" t="s">
        <v>801</v>
      </c>
      <c r="C772" s="1" t="s">
        <v>57</v>
      </c>
      <c r="D772" s="1">
        <v>0</v>
      </c>
      <c r="E772" s="1">
        <f>COUNTIFS('Contratos assinados '!F:F,'Direcional Expansão'!B772,'Contratos assinados '!J:J, "Assinado por ambos")</f>
        <v>0</v>
      </c>
      <c r="F772" s="1">
        <f>COUNTIFS('Contratos assinados '!F:F,'Direcional Expansão'!B772,'Contratos assinados '!J:J,"Aquisição")</f>
        <v>0</v>
      </c>
      <c r="G772" s="1">
        <f>COUNTIFS('Contratos assinados '!F:F,'Direcional Expansão'!B772,'Contratos assinados '!J:J,"Ampliação")</f>
        <v>0</v>
      </c>
      <c r="H772" s="1">
        <f>COUNTIFS('Contratos assinados '!F:F,'Direcional Expansão'!B772,'Contratos assinados '!J:J,"Assinado por proprietário")</f>
        <v>0</v>
      </c>
      <c r="I772" s="1">
        <f t="shared" ref="I772:I835" si="37">SUM(E772:H772)</f>
        <v>0</v>
      </c>
      <c r="J772" s="3" t="str">
        <f>IF(D772=0, "-", COUNTIFS('Base Lojas'!B:B, A772, 'Base Lojas'!G:G, "&gt;500000")/D772)</f>
        <v>-</v>
      </c>
      <c r="K772" s="4" t="s">
        <v>35</v>
      </c>
      <c r="L772" s="2">
        <v>0</v>
      </c>
      <c r="M772" s="13">
        <v>871251.8417369955</v>
      </c>
      <c r="N772" s="2">
        <v>4704</v>
      </c>
      <c r="O772" s="5" t="str">
        <f>_xlfn.XLOOKUP(A772,Cidades!A:A,Cidades!D:D)</f>
        <v>Menor que 10k</v>
      </c>
      <c r="P772" s="5" t="str">
        <f>_xlfn.XLOOKUP(A772,'[1]1° RAIZ'!$A:$A,'[1]1° RAIZ'!$AH:$AH)</f>
        <v>São Luiz Gonzaga</v>
      </c>
      <c r="Q772" s="5" t="str">
        <f>_xlfn.XLOOKUP(A772,'[1]1° RAIZ'!$A:$A,'[1]1° RAIZ'!$AE:$AE)</f>
        <v>Ijuí</v>
      </c>
      <c r="R772" s="2">
        <v>-3.9753174582928257E-5</v>
      </c>
      <c r="S772" s="2">
        <v>2.3920587066390549E-3</v>
      </c>
      <c r="T772" s="2">
        <v>2</v>
      </c>
      <c r="U772" s="2">
        <v>0</v>
      </c>
      <c r="V772" s="2">
        <v>62169.5815438676</v>
      </c>
      <c r="W772" s="2">
        <v>2.9684964527947821</v>
      </c>
      <c r="X772" s="2">
        <v>-0.28645595101939297</v>
      </c>
      <c r="Y772" s="2">
        <v>-0.28663785618616178</v>
      </c>
      <c r="Z772" s="2">
        <v>-3.9077063506418618E-2</v>
      </c>
      <c r="AA772" s="2">
        <v>-0.1677153946040558</v>
      </c>
      <c r="AB772" s="1" t="str">
        <f t="shared" si="36"/>
        <v>Mercado insuficiente</v>
      </c>
      <c r="AC772" s="74" t="str">
        <f t="shared" ref="AC772:AC835" si="38">IF(P772=B772,"Oportunidade","Validar")</f>
        <v>Validar</v>
      </c>
    </row>
    <row r="773" spans="1:29" x14ac:dyDescent="0.25">
      <c r="A773" s="1">
        <v>421715</v>
      </c>
      <c r="B773" s="1" t="s">
        <v>802</v>
      </c>
      <c r="C773" s="1" t="s">
        <v>33</v>
      </c>
      <c r="D773" s="1">
        <v>0</v>
      </c>
      <c r="E773" s="1">
        <f>COUNTIFS('Contratos assinados '!F:F,'Direcional Expansão'!B773,'Contratos assinados '!J:J, "Assinado por ambos")</f>
        <v>0</v>
      </c>
      <c r="F773" s="1">
        <f>COUNTIFS('Contratos assinados '!F:F,'Direcional Expansão'!B773,'Contratos assinados '!J:J,"Aquisição")</f>
        <v>0</v>
      </c>
      <c r="G773" s="1">
        <f>COUNTIFS('Contratos assinados '!F:F,'Direcional Expansão'!B773,'Contratos assinados '!J:J,"Ampliação")</f>
        <v>0</v>
      </c>
      <c r="H773" s="1">
        <f>COUNTIFS('Contratos assinados '!F:F,'Direcional Expansão'!B773,'Contratos assinados '!J:J,"Assinado por proprietário")</f>
        <v>0</v>
      </c>
      <c r="I773" s="1">
        <f t="shared" si="37"/>
        <v>0</v>
      </c>
      <c r="J773" s="3" t="str">
        <f>IF(D773=0, "-", COUNTIFS('Base Lojas'!B:B, A773, 'Base Lojas'!G:G, "&gt;500000")/D773)</f>
        <v>-</v>
      </c>
      <c r="K773" s="4" t="s">
        <v>35</v>
      </c>
      <c r="L773" s="2">
        <v>0</v>
      </c>
      <c r="M773" s="13">
        <v>264019.9144605968</v>
      </c>
      <c r="N773" s="2">
        <v>1781</v>
      </c>
      <c r="O773" s="5" t="str">
        <f>_xlfn.XLOOKUP(A773,Cidades!A:A,Cidades!D:D)</f>
        <v>Menor que 10k</v>
      </c>
      <c r="P773" s="5" t="str">
        <f>_xlfn.XLOOKUP(A773,'[1]1° RAIZ'!$A:$A,'[1]1° RAIZ'!$AH:$AH)</f>
        <v>Maravilha</v>
      </c>
      <c r="Q773" s="5" t="str">
        <f>_xlfn.XLOOKUP(A773,'[1]1° RAIZ'!$A:$A,'[1]1° RAIZ'!$AE:$AE)</f>
        <v>Chapecó</v>
      </c>
      <c r="R773" s="2">
        <v>-5.1238995093828572E-5</v>
      </c>
      <c r="S773" s="2">
        <v>3.9615780946278267E-3</v>
      </c>
      <c r="T773" s="2">
        <v>1</v>
      </c>
      <c r="U773" s="2">
        <v>0</v>
      </c>
      <c r="V773" s="2">
        <v>31915.8526361396</v>
      </c>
      <c r="W773" s="2">
        <v>3.850340499310744</v>
      </c>
      <c r="X773" s="2">
        <v>-0.21049400180099889</v>
      </c>
      <c r="Y773" s="2">
        <v>-0.1381726570380726</v>
      </c>
      <c r="Z773" s="2">
        <v>-0.51183191657702032</v>
      </c>
      <c r="AA773" s="2">
        <v>-0.16796611718229421</v>
      </c>
      <c r="AB773" s="1" t="str">
        <f t="shared" si="36"/>
        <v>Mercado insuficiente</v>
      </c>
      <c r="AC773" s="74" t="str">
        <f t="shared" si="38"/>
        <v>Validar</v>
      </c>
    </row>
    <row r="774" spans="1:29" x14ac:dyDescent="0.25">
      <c r="A774" s="1">
        <v>432162</v>
      </c>
      <c r="B774" s="1" t="s">
        <v>803</v>
      </c>
      <c r="C774" s="1" t="s">
        <v>57</v>
      </c>
      <c r="D774" s="1">
        <v>0</v>
      </c>
      <c r="E774" s="1">
        <f>COUNTIFS('Contratos assinados '!F:F,'Direcional Expansão'!B774,'Contratos assinados '!J:J, "Assinado por ambos")</f>
        <v>0</v>
      </c>
      <c r="F774" s="1">
        <f>COUNTIFS('Contratos assinados '!F:F,'Direcional Expansão'!B774,'Contratos assinados '!J:J,"Aquisição")</f>
        <v>0</v>
      </c>
      <c r="G774" s="1">
        <f>COUNTIFS('Contratos assinados '!F:F,'Direcional Expansão'!B774,'Contratos assinados '!J:J,"Ampliação")</f>
        <v>0</v>
      </c>
      <c r="H774" s="1">
        <f>COUNTIFS('Contratos assinados '!F:F,'Direcional Expansão'!B774,'Contratos assinados '!J:J,"Assinado por proprietário")</f>
        <v>0</v>
      </c>
      <c r="I774" s="1">
        <f t="shared" si="37"/>
        <v>0</v>
      </c>
      <c r="J774" s="3" t="str">
        <f>IF(D774=0, "-", COUNTIFS('Base Lojas'!B:B, A774, 'Base Lojas'!G:G, "&gt;500000")/D774)</f>
        <v>-</v>
      </c>
      <c r="K774" s="4" t="s">
        <v>35</v>
      </c>
      <c r="L774" s="2">
        <v>0</v>
      </c>
      <c r="M774" s="13">
        <v>367041.51568817452</v>
      </c>
      <c r="N774" s="2">
        <v>2152</v>
      </c>
      <c r="O774" s="5" t="str">
        <f>_xlfn.XLOOKUP(A774,Cidades!A:A,Cidades!D:D)</f>
        <v>Menor que 10k</v>
      </c>
      <c r="P774" s="5" t="str">
        <f>_xlfn.XLOOKUP(A774,'[1]1° RAIZ'!$A:$A,'[1]1° RAIZ'!$AH:$AH)</f>
        <v>Lajeado</v>
      </c>
      <c r="Q774" s="5" t="str">
        <f>_xlfn.XLOOKUP(A774,'[1]1° RAIZ'!$A:$A,'[1]1° RAIZ'!$AE:$AE)</f>
        <v>Santa Cruz do Sul - Lajeado</v>
      </c>
      <c r="R774" s="2">
        <v>-5.5675194786283238E-5</v>
      </c>
      <c r="S774" s="2">
        <v>-3.9657130218229142E-4</v>
      </c>
      <c r="T774" s="2">
        <v>1</v>
      </c>
      <c r="U774" s="2">
        <v>0</v>
      </c>
      <c r="V774" s="2">
        <v>40099.064417614798</v>
      </c>
      <c r="W774" s="2">
        <v>3.6474822000588931</v>
      </c>
      <c r="X774" s="2">
        <v>-0.23340318088859621</v>
      </c>
      <c r="Y774" s="2">
        <v>-0.2068521635693388</v>
      </c>
      <c r="Z774" s="2">
        <v>-0.34150108032114579</v>
      </c>
      <c r="AA774" s="2">
        <v>-0.16816278422747821</v>
      </c>
      <c r="AB774" s="1" t="str">
        <f t="shared" si="36"/>
        <v>Mercado insuficiente</v>
      </c>
      <c r="AC774" s="74" t="str">
        <f t="shared" si="38"/>
        <v>Validar</v>
      </c>
    </row>
    <row r="775" spans="1:29" x14ac:dyDescent="0.25">
      <c r="A775" s="1">
        <v>420257</v>
      </c>
      <c r="B775" s="1" t="s">
        <v>804</v>
      </c>
      <c r="C775" s="1" t="s">
        <v>33</v>
      </c>
      <c r="D775" s="1">
        <v>0</v>
      </c>
      <c r="E775" s="1">
        <f>COUNTIFS('Contratos assinados '!F:F,'Direcional Expansão'!B775,'Contratos assinados '!J:J, "Assinado por ambos")</f>
        <v>0</v>
      </c>
      <c r="F775" s="1">
        <f>COUNTIFS('Contratos assinados '!F:F,'Direcional Expansão'!B775,'Contratos assinados '!J:J,"Aquisição")</f>
        <v>0</v>
      </c>
      <c r="G775" s="1">
        <f>COUNTIFS('Contratos assinados '!F:F,'Direcional Expansão'!B775,'Contratos assinados '!J:J,"Ampliação")</f>
        <v>0</v>
      </c>
      <c r="H775" s="1">
        <f>COUNTIFS('Contratos assinados '!F:F,'Direcional Expansão'!B775,'Contratos assinados '!J:J,"Assinado por proprietário")</f>
        <v>0</v>
      </c>
      <c r="I775" s="1">
        <f t="shared" si="37"/>
        <v>0</v>
      </c>
      <c r="J775" s="3" t="str">
        <f>IF(D775=0, "-", COUNTIFS('Base Lojas'!B:B, A775, 'Base Lojas'!G:G, "&gt;500000")/D775)</f>
        <v>-</v>
      </c>
      <c r="K775" s="4" t="s">
        <v>35</v>
      </c>
      <c r="L775" s="2">
        <v>0</v>
      </c>
      <c r="M775" s="13">
        <v>397213.97338369337</v>
      </c>
      <c r="N775" s="2">
        <v>2187</v>
      </c>
      <c r="O775" s="5" t="str">
        <f>_xlfn.XLOOKUP(A775,Cidades!A:A,Cidades!D:D)</f>
        <v>Menor que 10k</v>
      </c>
      <c r="P775" s="5" t="str">
        <f>_xlfn.XLOOKUP(A775,'[1]1° RAIZ'!$A:$A,'[1]1° RAIZ'!$AH:$AH)</f>
        <v>Maravilha</v>
      </c>
      <c r="Q775" s="5" t="str">
        <f>_xlfn.XLOOKUP(A775,'[1]1° RAIZ'!$A:$A,'[1]1° RAIZ'!$AE:$AE)</f>
        <v>Chapecó</v>
      </c>
      <c r="R775" s="2">
        <v>1.961169458407408E-5</v>
      </c>
      <c r="S775" s="2">
        <v>8.0036923549846595E-3</v>
      </c>
      <c r="T775" s="2">
        <v>2</v>
      </c>
      <c r="U775" s="2">
        <v>0</v>
      </c>
      <c r="V775" s="2">
        <v>37104.789942895302</v>
      </c>
      <c r="W775" s="2">
        <v>3.6146936755786432</v>
      </c>
      <c r="X775" s="2">
        <v>-0.21770097832547811</v>
      </c>
      <c r="Y775" s="2">
        <v>-6.7136607608703214E-2</v>
      </c>
      <c r="Z775" s="2">
        <v>-0.5766714270752521</v>
      </c>
      <c r="AA775" s="2">
        <v>-0.1682128553618801</v>
      </c>
      <c r="AB775" s="1" t="str">
        <f t="shared" si="36"/>
        <v>Mercado insuficiente</v>
      </c>
      <c r="AC775" s="74" t="str">
        <f t="shared" si="38"/>
        <v>Validar</v>
      </c>
    </row>
    <row r="776" spans="1:29" x14ac:dyDescent="0.25">
      <c r="A776" s="1">
        <v>431150</v>
      </c>
      <c r="B776" s="1" t="s">
        <v>805</v>
      </c>
      <c r="C776" s="1" t="s">
        <v>57</v>
      </c>
      <c r="D776" s="1">
        <v>0</v>
      </c>
      <c r="E776" s="1">
        <f>COUNTIFS('Contratos assinados '!F:F,'Direcional Expansão'!B776,'Contratos assinados '!J:J, "Assinado por ambos")</f>
        <v>0</v>
      </c>
      <c r="F776" s="1">
        <f>COUNTIFS('Contratos assinados '!F:F,'Direcional Expansão'!B776,'Contratos assinados '!J:J,"Aquisição")</f>
        <v>0</v>
      </c>
      <c r="G776" s="1">
        <f>COUNTIFS('Contratos assinados '!F:F,'Direcional Expansão'!B776,'Contratos assinados '!J:J,"Ampliação")</f>
        <v>0</v>
      </c>
      <c r="H776" s="1">
        <f>COUNTIFS('Contratos assinados '!F:F,'Direcional Expansão'!B776,'Contratos assinados '!J:J,"Assinado por proprietário")</f>
        <v>0</v>
      </c>
      <c r="I776" s="1">
        <f t="shared" si="37"/>
        <v>0</v>
      </c>
      <c r="J776" s="3" t="str">
        <f>IF(D776=0, "-", COUNTIFS('Base Lojas'!B:B, A776, 'Base Lojas'!G:G, "&gt;500000")/D776)</f>
        <v>-</v>
      </c>
      <c r="K776" s="4" t="s">
        <v>35</v>
      </c>
      <c r="L776" s="2">
        <v>0</v>
      </c>
      <c r="M776" s="13">
        <v>1198516.3336874309</v>
      </c>
      <c r="N776" s="2">
        <v>7157</v>
      </c>
      <c r="O776" s="5" t="str">
        <f>_xlfn.XLOOKUP(A776,Cidades!A:A,Cidades!D:D)</f>
        <v>Menor que 10k</v>
      </c>
      <c r="P776" s="5" t="str">
        <f>_xlfn.XLOOKUP(A776,'[1]1° RAIZ'!$A:$A,'[1]1° RAIZ'!$AH:$AH)</f>
        <v>São Gabriel - Caçapava do Sul</v>
      </c>
      <c r="Q776" s="5" t="str">
        <f>_xlfn.XLOOKUP(A776,'[1]1° RAIZ'!$A:$A,'[1]1° RAIZ'!$AE:$AE)</f>
        <v>Santa Maria</v>
      </c>
      <c r="R776" s="2">
        <v>-5.3009256304528132E-5</v>
      </c>
      <c r="S776" s="2">
        <v>1.599985285597461E-3</v>
      </c>
      <c r="T776" s="2">
        <v>3</v>
      </c>
      <c r="U776" s="2">
        <v>0</v>
      </c>
      <c r="V776" s="2">
        <v>76826.712427798804</v>
      </c>
      <c r="W776" s="2">
        <v>2.522927137250909</v>
      </c>
      <c r="X776" s="2">
        <v>-0.31994753681067289</v>
      </c>
      <c r="Y776" s="2">
        <v>-0.39783695621535919</v>
      </c>
      <c r="Z776" s="2">
        <v>0.22106400575194221</v>
      </c>
      <c r="AA776" s="2">
        <v>-0.16828608151956501</v>
      </c>
      <c r="AB776" s="1" t="str">
        <f t="shared" si="36"/>
        <v>Mercado insuficiente</v>
      </c>
      <c r="AC776" s="74" t="str">
        <f t="shared" si="38"/>
        <v>Validar</v>
      </c>
    </row>
    <row r="777" spans="1:29" x14ac:dyDescent="0.25">
      <c r="A777" s="1">
        <v>430673</v>
      </c>
      <c r="B777" s="1" t="s">
        <v>806</v>
      </c>
      <c r="C777" s="1" t="s">
        <v>57</v>
      </c>
      <c r="D777" s="1">
        <v>0</v>
      </c>
      <c r="E777" s="1">
        <f>COUNTIFS('Contratos assinados '!F:F,'Direcional Expansão'!B777,'Contratos assinados '!J:J, "Assinado por ambos")</f>
        <v>0</v>
      </c>
      <c r="F777" s="1">
        <f>COUNTIFS('Contratos assinados '!F:F,'Direcional Expansão'!B777,'Contratos assinados '!J:J,"Aquisição")</f>
        <v>0</v>
      </c>
      <c r="G777" s="1">
        <f>COUNTIFS('Contratos assinados '!F:F,'Direcional Expansão'!B777,'Contratos assinados '!J:J,"Ampliação")</f>
        <v>0</v>
      </c>
      <c r="H777" s="1">
        <f>COUNTIFS('Contratos assinados '!F:F,'Direcional Expansão'!B777,'Contratos assinados '!J:J,"Assinado por proprietário")</f>
        <v>0</v>
      </c>
      <c r="I777" s="1">
        <f t="shared" si="37"/>
        <v>0</v>
      </c>
      <c r="J777" s="3" t="str">
        <f>IF(D777=0, "-", COUNTIFS('Base Lojas'!B:B, A777, 'Base Lojas'!G:G, "&gt;500000")/D777)</f>
        <v>-</v>
      </c>
      <c r="K777" s="4" t="s">
        <v>35</v>
      </c>
      <c r="L777" s="2">
        <v>0</v>
      </c>
      <c r="M777" s="13">
        <v>767580.99629918416</v>
      </c>
      <c r="N777" s="2">
        <v>4470</v>
      </c>
      <c r="O777" s="5" t="str">
        <f>_xlfn.XLOOKUP(A777,Cidades!A:A,Cidades!D:D)</f>
        <v>Menor que 10k</v>
      </c>
      <c r="P777" s="5" t="str">
        <f>_xlfn.XLOOKUP(A777,'[1]1° RAIZ'!$A:$A,'[1]1° RAIZ'!$AH:$AH)</f>
        <v>Três de Maio</v>
      </c>
      <c r="Q777" s="5" t="str">
        <f>_xlfn.XLOOKUP(A777,'[1]1° RAIZ'!$A:$A,'[1]1° RAIZ'!$AE:$AE)</f>
        <v>Ijuí</v>
      </c>
      <c r="R777" s="2">
        <v>-1.320194419092624E-4</v>
      </c>
      <c r="S777" s="2">
        <v>-8.559451287786457E-3</v>
      </c>
      <c r="T777" s="2">
        <v>5</v>
      </c>
      <c r="U777" s="2">
        <v>0</v>
      </c>
      <c r="V777" s="2">
        <v>64755.447439858603</v>
      </c>
      <c r="W777" s="2">
        <v>2.9254565168771678</v>
      </c>
      <c r="X777" s="2">
        <v>-0.28474486213633121</v>
      </c>
      <c r="Y777" s="2">
        <v>-0.52586751530817888</v>
      </c>
      <c r="Z777" s="2">
        <v>0.23590781747485559</v>
      </c>
      <c r="AA777" s="2">
        <v>-0.1700279689215731</v>
      </c>
      <c r="AB777" s="1" t="str">
        <f t="shared" si="36"/>
        <v>Mercado insuficiente</v>
      </c>
      <c r="AC777" s="74" t="str">
        <f t="shared" si="38"/>
        <v>Validar</v>
      </c>
    </row>
    <row r="778" spans="1:29" x14ac:dyDescent="0.25">
      <c r="A778" s="1">
        <v>410300</v>
      </c>
      <c r="B778" s="1" t="s">
        <v>807</v>
      </c>
      <c r="C778" s="1" t="s">
        <v>31</v>
      </c>
      <c r="D778" s="1">
        <v>0</v>
      </c>
      <c r="E778" s="1">
        <f>COUNTIFS('Contratos assinados '!F:F,'Direcional Expansão'!B778,'Contratos assinados '!J:J, "Assinado por ambos")</f>
        <v>0</v>
      </c>
      <c r="F778" s="1">
        <f>COUNTIFS('Contratos assinados '!F:F,'Direcional Expansão'!B778,'Contratos assinados '!J:J,"Aquisição")</f>
        <v>0</v>
      </c>
      <c r="G778" s="1">
        <f>COUNTIFS('Contratos assinados '!F:F,'Direcional Expansão'!B778,'Contratos assinados '!J:J,"Ampliação")</f>
        <v>0</v>
      </c>
      <c r="H778" s="1">
        <f>COUNTIFS('Contratos assinados '!F:F,'Direcional Expansão'!B778,'Contratos assinados '!J:J,"Assinado por proprietário")</f>
        <v>0</v>
      </c>
      <c r="I778" s="1">
        <f t="shared" si="37"/>
        <v>0</v>
      </c>
      <c r="J778" s="3" t="str">
        <f>IF(D778=0, "-", COUNTIFS('Base Lojas'!B:B, A778, 'Base Lojas'!G:G, "&gt;500000")/D778)</f>
        <v>-</v>
      </c>
      <c r="K778" s="4" t="s">
        <v>35</v>
      </c>
      <c r="L778" s="2">
        <v>0</v>
      </c>
      <c r="M778" s="13">
        <v>575232.05204401654</v>
      </c>
      <c r="N778" s="2">
        <v>4558</v>
      </c>
      <c r="O778" s="5" t="str">
        <f>_xlfn.XLOOKUP(A778,Cidades!A:A,Cidades!D:D)</f>
        <v>Menor que 10k</v>
      </c>
      <c r="P778" s="5" t="str">
        <f>_xlfn.XLOOKUP(A778,'[1]1° RAIZ'!$A:$A,'[1]1° RAIZ'!$AH:$AH)</f>
        <v>Campo Mourão</v>
      </c>
      <c r="Q778" s="5" t="str">
        <f>_xlfn.XLOOKUP(A778,'[1]1° RAIZ'!$A:$A,'[1]1° RAIZ'!$AE:$AE)</f>
        <v>Maringá</v>
      </c>
      <c r="R778" s="2">
        <v>-1.685659088793701E-6</v>
      </c>
      <c r="S778" s="2">
        <v>5.5322015187158069E-3</v>
      </c>
      <c r="T778" s="2">
        <v>2</v>
      </c>
      <c r="U778" s="2">
        <v>0</v>
      </c>
      <c r="V778" s="2">
        <v>69783.444978521104</v>
      </c>
      <c r="W778" s="2">
        <v>2.7240667456284058</v>
      </c>
      <c r="X778" s="2">
        <v>-0.31436570854726542</v>
      </c>
      <c r="Y778" s="2">
        <v>-0.24761027547214801</v>
      </c>
      <c r="Z778" s="2">
        <v>-5.8191387168644044E-3</v>
      </c>
      <c r="AA778" s="2">
        <v>-0.1701871566480985</v>
      </c>
      <c r="AB778" s="1" t="str">
        <f t="shared" si="36"/>
        <v>Mercado insuficiente</v>
      </c>
      <c r="AC778" s="74" t="str">
        <f t="shared" si="38"/>
        <v>Validar</v>
      </c>
    </row>
    <row r="779" spans="1:29" x14ac:dyDescent="0.25">
      <c r="A779" s="1">
        <v>410260</v>
      </c>
      <c r="B779" s="1" t="s">
        <v>790</v>
      </c>
      <c r="C779" s="1" t="s">
        <v>31</v>
      </c>
      <c r="D779" s="1">
        <v>0</v>
      </c>
      <c r="E779" s="1">
        <f>COUNTIFS('Contratos assinados '!F:F,'Direcional Expansão'!B779,'Contratos assinados '!J:J, "Assinado por ambos")</f>
        <v>0</v>
      </c>
      <c r="F779" s="1">
        <f>COUNTIFS('Contratos assinados '!F:F,'Direcional Expansão'!B779,'Contratos assinados '!J:J,"Aquisição")</f>
        <v>0</v>
      </c>
      <c r="G779" s="1">
        <f>COUNTIFS('Contratos assinados '!F:F,'Direcional Expansão'!B779,'Contratos assinados '!J:J,"Ampliação")</f>
        <v>0</v>
      </c>
      <c r="H779" s="1">
        <f>COUNTIFS('Contratos assinados '!F:F,'Direcional Expansão'!B779,'Contratos assinados '!J:J,"Assinado por proprietário")</f>
        <v>0</v>
      </c>
      <c r="I779" s="1">
        <f t="shared" si="37"/>
        <v>0</v>
      </c>
      <c r="J779" s="3" t="str">
        <f>IF(D779=0, "-", COUNTIFS('Base Lojas'!B:B, A779, 'Base Lojas'!G:G, "&gt;500000")/D779)</f>
        <v>-</v>
      </c>
      <c r="K779" s="4" t="s">
        <v>35</v>
      </c>
      <c r="L779" s="2">
        <v>0</v>
      </c>
      <c r="M779" s="13">
        <v>786102.46422029287</v>
      </c>
      <c r="N779" s="2">
        <v>4831</v>
      </c>
      <c r="O779" s="5" t="str">
        <f>_xlfn.XLOOKUP(A779,Cidades!A:A,Cidades!D:D)</f>
        <v>Menor que 10k</v>
      </c>
      <c r="P779" s="5" t="str">
        <f>_xlfn.XLOOKUP(A779,'[1]1° RAIZ'!$A:$A,'[1]1° RAIZ'!$AH:$AH)</f>
        <v>Francisco Beltrão</v>
      </c>
      <c r="Q779" s="5" t="str">
        <f>_xlfn.XLOOKUP(A779,'[1]1° RAIZ'!$A:$A,'[1]1° RAIZ'!$AE:$AE)</f>
        <v>Cascavel</v>
      </c>
      <c r="R779" s="2">
        <v>1.7362077516591689E-6</v>
      </c>
      <c r="S779" s="2">
        <v>9.7483062622409911E-3</v>
      </c>
      <c r="T779" s="2">
        <v>8</v>
      </c>
      <c r="U779" s="2">
        <v>0</v>
      </c>
      <c r="V779" s="2">
        <v>30126.861564901799</v>
      </c>
      <c r="W779" s="2">
        <v>3.596180676317049</v>
      </c>
      <c r="X779" s="2">
        <v>-0.16156676634263009</v>
      </c>
      <c r="Y779" s="2">
        <v>-0.1734017303405769</v>
      </c>
      <c r="Z779" s="2">
        <v>-0.67137964140079132</v>
      </c>
      <c r="AA779" s="2">
        <v>-0.17041436610748639</v>
      </c>
      <c r="AB779" s="1" t="str">
        <f t="shared" si="36"/>
        <v>Mercado insuficiente</v>
      </c>
      <c r="AC779" s="74" t="str">
        <f t="shared" si="38"/>
        <v>Validar</v>
      </c>
    </row>
    <row r="780" spans="1:29" x14ac:dyDescent="0.25">
      <c r="A780" s="1">
        <v>412402</v>
      </c>
      <c r="B780" s="1" t="s">
        <v>808</v>
      </c>
      <c r="C780" s="1" t="s">
        <v>31</v>
      </c>
      <c r="D780" s="1">
        <v>0</v>
      </c>
      <c r="E780" s="1">
        <f>COUNTIFS('Contratos assinados '!F:F,'Direcional Expansão'!B780,'Contratos assinados '!J:J, "Assinado por ambos")</f>
        <v>0</v>
      </c>
      <c r="F780" s="1">
        <f>COUNTIFS('Contratos assinados '!F:F,'Direcional Expansão'!B780,'Contratos assinados '!J:J,"Aquisição")</f>
        <v>0</v>
      </c>
      <c r="G780" s="1">
        <f>COUNTIFS('Contratos assinados '!F:F,'Direcional Expansão'!B780,'Contratos assinados '!J:J,"Ampliação")</f>
        <v>0</v>
      </c>
      <c r="H780" s="1">
        <f>COUNTIFS('Contratos assinados '!F:F,'Direcional Expansão'!B780,'Contratos assinados '!J:J,"Assinado por proprietário")</f>
        <v>0</v>
      </c>
      <c r="I780" s="1">
        <f t="shared" si="37"/>
        <v>0</v>
      </c>
      <c r="J780" s="3" t="str">
        <f>IF(D780=0, "-", COUNTIFS('Base Lojas'!B:B, A780, 'Base Lojas'!G:G, "&gt;500000")/D780)</f>
        <v>-</v>
      </c>
      <c r="K780" s="4" t="s">
        <v>35</v>
      </c>
      <c r="L780" s="2">
        <v>0</v>
      </c>
      <c r="M780" s="13">
        <v>2015808.9550614031</v>
      </c>
      <c r="N780" s="2">
        <v>13174</v>
      </c>
      <c r="O780" s="5" t="str">
        <f>_xlfn.XLOOKUP(A780,Cidades!A:A,Cidades!D:D)</f>
        <v>Entre 10k e 20k</v>
      </c>
      <c r="P780" s="5" t="str">
        <f>_xlfn.XLOOKUP(A780,'[1]1° RAIZ'!$A:$A,'[1]1° RAIZ'!$AH:$AH)</f>
        <v>Cascavel</v>
      </c>
      <c r="Q780" s="5" t="str">
        <f>_xlfn.XLOOKUP(A780,'[1]1° RAIZ'!$A:$A,'[1]1° RAIZ'!$AE:$AE)</f>
        <v>Cascavel</v>
      </c>
      <c r="R780" s="2">
        <v>1.8792232278613821E-4</v>
      </c>
      <c r="S780" s="2">
        <v>2.2774436789245071E-2</v>
      </c>
      <c r="T780" s="2">
        <v>4</v>
      </c>
      <c r="U780" s="2">
        <v>0</v>
      </c>
      <c r="V780" s="2">
        <v>47115.085358406999</v>
      </c>
      <c r="W780" s="2">
        <v>2.9134830040290121</v>
      </c>
      <c r="X780" s="2">
        <v>-0.20357418510434669</v>
      </c>
      <c r="Y780" s="2">
        <v>4.2210414033294501E-2</v>
      </c>
      <c r="Z780" s="2">
        <v>-0.80328566420955927</v>
      </c>
      <c r="AA780" s="2">
        <v>-0.1723282886609184</v>
      </c>
      <c r="AB780" s="1" t="str">
        <f t="shared" si="36"/>
        <v>Limite de expansão</v>
      </c>
      <c r="AC780" s="74" t="str">
        <f t="shared" si="38"/>
        <v>Validar</v>
      </c>
    </row>
    <row r="781" spans="1:29" x14ac:dyDescent="0.25">
      <c r="A781" s="1">
        <v>410442</v>
      </c>
      <c r="B781" s="1" t="s">
        <v>809</v>
      </c>
      <c r="C781" s="1" t="s">
        <v>31</v>
      </c>
      <c r="D781" s="1">
        <v>0</v>
      </c>
      <c r="E781" s="1">
        <f>COUNTIFS('Contratos assinados '!F:F,'Direcional Expansão'!B781,'Contratos assinados '!J:J, "Assinado por ambos")</f>
        <v>0</v>
      </c>
      <c r="F781" s="1">
        <f>COUNTIFS('Contratos assinados '!F:F,'Direcional Expansão'!B781,'Contratos assinados '!J:J,"Aquisição")</f>
        <v>0</v>
      </c>
      <c r="G781" s="1">
        <f>COUNTIFS('Contratos assinados '!F:F,'Direcional Expansão'!B781,'Contratos assinados '!J:J,"Ampliação")</f>
        <v>0</v>
      </c>
      <c r="H781" s="1">
        <f>COUNTIFS('Contratos assinados '!F:F,'Direcional Expansão'!B781,'Contratos assinados '!J:J,"Assinado por proprietário")</f>
        <v>0</v>
      </c>
      <c r="I781" s="1">
        <f t="shared" si="37"/>
        <v>0</v>
      </c>
      <c r="J781" s="3" t="str">
        <f>IF(D781=0, "-", COUNTIFS('Base Lojas'!B:B, A781, 'Base Lojas'!G:G, "&gt;500000")/D781)</f>
        <v>-</v>
      </c>
      <c r="K781" s="4" t="s">
        <v>35</v>
      </c>
      <c r="L781" s="2">
        <v>0</v>
      </c>
      <c r="M781" s="13">
        <v>1638193.88402336</v>
      </c>
      <c r="N781" s="2">
        <v>14973</v>
      </c>
      <c r="O781" s="5" t="str">
        <f>_xlfn.XLOOKUP(A781,Cidades!A:A,Cidades!D:D)</f>
        <v>Entre 10k e 20k</v>
      </c>
      <c r="P781" s="5" t="str">
        <f>_xlfn.XLOOKUP(A781,'[1]1° RAIZ'!$A:$A,'[1]1° RAIZ'!$AH:$AH)</f>
        <v>Guarapuava</v>
      </c>
      <c r="Q781" s="5" t="str">
        <f>_xlfn.XLOOKUP(A781,'[1]1° RAIZ'!$A:$A,'[1]1° RAIZ'!$AE:$AE)</f>
        <v>Guarapuava</v>
      </c>
      <c r="R781" s="2">
        <v>-4.6222114041261079E-7</v>
      </c>
      <c r="S781" s="2">
        <v>9.2381869240301118E-3</v>
      </c>
      <c r="T781" s="2">
        <v>7</v>
      </c>
      <c r="U781" s="2">
        <v>0</v>
      </c>
      <c r="V781" s="2">
        <v>63264.634742798597</v>
      </c>
      <c r="W781" s="2">
        <v>2.5878401756497431</v>
      </c>
      <c r="X781" s="2">
        <v>-0.24368549479097201</v>
      </c>
      <c r="Y781" s="2">
        <v>-0.36981094469844777</v>
      </c>
      <c r="Z781" s="2">
        <v>-0.13686150458030041</v>
      </c>
      <c r="AA781" s="2">
        <v>-0.17263560258816441</v>
      </c>
      <c r="AB781" s="1" t="str">
        <f t="shared" si="36"/>
        <v>Mercado insuficiente</v>
      </c>
      <c r="AC781" s="74" t="str">
        <f t="shared" si="38"/>
        <v>Validar</v>
      </c>
    </row>
    <row r="782" spans="1:29" x14ac:dyDescent="0.25">
      <c r="A782" s="1">
        <v>421415</v>
      </c>
      <c r="B782" s="1" t="s">
        <v>810</v>
      </c>
      <c r="C782" s="1" t="s">
        <v>33</v>
      </c>
      <c r="D782" s="1">
        <v>0</v>
      </c>
      <c r="E782" s="1">
        <f>COUNTIFS('Contratos assinados '!F:F,'Direcional Expansão'!B782,'Contratos assinados '!J:J, "Assinado por ambos")</f>
        <v>0</v>
      </c>
      <c r="F782" s="1">
        <f>COUNTIFS('Contratos assinados '!F:F,'Direcional Expansão'!B782,'Contratos assinados '!J:J,"Aquisição")</f>
        <v>0</v>
      </c>
      <c r="G782" s="1">
        <f>COUNTIFS('Contratos assinados '!F:F,'Direcional Expansão'!B782,'Contratos assinados '!J:J,"Ampliação")</f>
        <v>0</v>
      </c>
      <c r="H782" s="1">
        <f>COUNTIFS('Contratos assinados '!F:F,'Direcional Expansão'!B782,'Contratos assinados '!J:J,"Assinado por proprietário")</f>
        <v>0</v>
      </c>
      <c r="I782" s="1">
        <f t="shared" si="37"/>
        <v>0</v>
      </c>
      <c r="J782" s="3" t="str">
        <f>IF(D782=0, "-", COUNTIFS('Base Lojas'!B:B, A782, 'Base Lojas'!G:G, "&gt;500000")/D782)</f>
        <v>-</v>
      </c>
      <c r="K782" s="4" t="s">
        <v>35</v>
      </c>
      <c r="L782" s="2">
        <v>0</v>
      </c>
      <c r="M782" s="13">
        <v>447972.43858405482</v>
      </c>
      <c r="N782" s="2">
        <v>2964</v>
      </c>
      <c r="O782" s="5" t="str">
        <f>_xlfn.XLOOKUP(A782,Cidades!A:A,Cidades!D:D)</f>
        <v>Menor que 10k</v>
      </c>
      <c r="P782" s="5" t="str">
        <f>_xlfn.XLOOKUP(A782,'[1]1° RAIZ'!$A:$A,'[1]1° RAIZ'!$AH:$AH)</f>
        <v>São Miguel do Oeste</v>
      </c>
      <c r="Q782" s="5" t="str">
        <f>_xlfn.XLOOKUP(A782,'[1]1° RAIZ'!$A:$A,'[1]1° RAIZ'!$AE:$AE)</f>
        <v>Chapecó</v>
      </c>
      <c r="R782" s="2">
        <v>5.5564515198569528E-5</v>
      </c>
      <c r="S782" s="2">
        <v>1.310088272968035E-2</v>
      </c>
      <c r="T782" s="2">
        <v>1</v>
      </c>
      <c r="U782" s="2">
        <v>0</v>
      </c>
      <c r="V782" s="2">
        <v>49837.575896109403</v>
      </c>
      <c r="W782" s="2">
        <v>3.2074148220940248</v>
      </c>
      <c r="X782" s="2">
        <v>-0.26406462541696912</v>
      </c>
      <c r="Y782" s="2">
        <v>-4.392107338267337E-2</v>
      </c>
      <c r="Z782" s="2">
        <v>-0.47334460501290071</v>
      </c>
      <c r="AA782" s="2">
        <v>-0.1728204194831181</v>
      </c>
      <c r="AB782" s="1" t="str">
        <f t="shared" si="36"/>
        <v>Mercado insuficiente</v>
      </c>
      <c r="AC782" s="74" t="str">
        <f t="shared" si="38"/>
        <v>Validar</v>
      </c>
    </row>
    <row r="783" spans="1:29" x14ac:dyDescent="0.25">
      <c r="A783" s="1">
        <v>411050</v>
      </c>
      <c r="B783" s="1" t="s">
        <v>811</v>
      </c>
      <c r="C783" s="1" t="s">
        <v>31</v>
      </c>
      <c r="D783" s="1">
        <v>0</v>
      </c>
      <c r="E783" s="1">
        <f>COUNTIFS('Contratos assinados '!F:F,'Direcional Expansão'!B783,'Contratos assinados '!J:J, "Assinado por ambos")</f>
        <v>0</v>
      </c>
      <c r="F783" s="1">
        <f>COUNTIFS('Contratos assinados '!F:F,'Direcional Expansão'!B783,'Contratos assinados '!J:J,"Aquisição")</f>
        <v>0</v>
      </c>
      <c r="G783" s="1">
        <f>COUNTIFS('Contratos assinados '!F:F,'Direcional Expansão'!B783,'Contratos assinados '!J:J,"Ampliação")</f>
        <v>0</v>
      </c>
      <c r="H783" s="1">
        <f>COUNTIFS('Contratos assinados '!F:F,'Direcional Expansão'!B783,'Contratos assinados '!J:J,"Assinado por proprietário")</f>
        <v>0</v>
      </c>
      <c r="I783" s="1">
        <f t="shared" si="37"/>
        <v>0</v>
      </c>
      <c r="J783" s="3" t="str">
        <f>IF(D783=0, "-", COUNTIFS('Base Lojas'!B:B, A783, 'Base Lojas'!G:G, "&gt;500000")/D783)</f>
        <v>-</v>
      </c>
      <c r="K783" s="4" t="s">
        <v>35</v>
      </c>
      <c r="L783" s="2">
        <v>0</v>
      </c>
      <c r="M783" s="13">
        <v>1684759.146161519</v>
      </c>
      <c r="N783" s="2">
        <v>14142</v>
      </c>
      <c r="O783" s="5" t="str">
        <f>_xlfn.XLOOKUP(A783,Cidades!A:A,Cidades!D:D)</f>
        <v>Entre 10k e 20k</v>
      </c>
      <c r="P783" s="5" t="str">
        <f>_xlfn.XLOOKUP(A783,'[1]1° RAIZ'!$A:$A,'[1]1° RAIZ'!$AH:$AH)</f>
        <v>Ponta Grossa</v>
      </c>
      <c r="Q783" s="5" t="str">
        <f>_xlfn.XLOOKUP(A783,'[1]1° RAIZ'!$A:$A,'[1]1° RAIZ'!$AE:$AE)</f>
        <v>Ponta Grossa</v>
      </c>
      <c r="R783" s="2">
        <v>-5.9807639886666482E-7</v>
      </c>
      <c r="S783" s="2">
        <v>7.2872514205768457E-3</v>
      </c>
      <c r="T783" s="2">
        <v>3</v>
      </c>
      <c r="U783" s="2">
        <v>0</v>
      </c>
      <c r="V783" s="2">
        <v>48444.593214415698</v>
      </c>
      <c r="W783" s="2">
        <v>3.0912077362012318</v>
      </c>
      <c r="X783" s="2">
        <v>-0.21886590723602059</v>
      </c>
      <c r="Y783" s="2">
        <v>-0.27238305767428223</v>
      </c>
      <c r="Z783" s="2">
        <v>-0.35514287905405417</v>
      </c>
      <c r="AA783" s="2">
        <v>-0.1729615130109711</v>
      </c>
      <c r="AB783" s="1" t="str">
        <f t="shared" si="36"/>
        <v>Mercado insuficiente</v>
      </c>
      <c r="AC783" s="74" t="str">
        <f t="shared" si="38"/>
        <v>Validar</v>
      </c>
    </row>
    <row r="784" spans="1:29" x14ac:dyDescent="0.25">
      <c r="A784" s="1">
        <v>421165</v>
      </c>
      <c r="B784" s="1" t="s">
        <v>812</v>
      </c>
      <c r="C784" s="1" t="s">
        <v>33</v>
      </c>
      <c r="D784" s="1">
        <v>0</v>
      </c>
      <c r="E784" s="1">
        <f>COUNTIFS('Contratos assinados '!F:F,'Direcional Expansão'!B784,'Contratos assinados '!J:J, "Assinado por ambos")</f>
        <v>0</v>
      </c>
      <c r="F784" s="1">
        <f>COUNTIFS('Contratos assinados '!F:F,'Direcional Expansão'!B784,'Contratos assinados '!J:J,"Aquisição")</f>
        <v>0</v>
      </c>
      <c r="G784" s="1">
        <f>COUNTIFS('Contratos assinados '!F:F,'Direcional Expansão'!B784,'Contratos assinados '!J:J,"Ampliação")</f>
        <v>0</v>
      </c>
      <c r="H784" s="1">
        <f>COUNTIFS('Contratos assinados '!F:F,'Direcional Expansão'!B784,'Contratos assinados '!J:J,"Assinado por proprietário")</f>
        <v>0</v>
      </c>
      <c r="I784" s="1">
        <f t="shared" si="37"/>
        <v>0</v>
      </c>
      <c r="J784" s="3" t="str">
        <f>IF(D784=0, "-", COUNTIFS('Base Lojas'!B:B, A784, 'Base Lojas'!G:G, "&gt;500000")/D784)</f>
        <v>-</v>
      </c>
      <c r="K784" s="4" t="s">
        <v>35</v>
      </c>
      <c r="L784" s="2">
        <v>0</v>
      </c>
      <c r="M784" s="13">
        <v>343160.66921515431</v>
      </c>
      <c r="N784" s="2">
        <v>2650</v>
      </c>
      <c r="O784" s="5" t="str">
        <f>_xlfn.XLOOKUP(A784,Cidades!A:A,Cidades!D:D)</f>
        <v>Menor que 10k</v>
      </c>
      <c r="P784" s="5" t="str">
        <f>_xlfn.XLOOKUP(A784,'[1]1° RAIZ'!$A:$A,'[1]1° RAIZ'!$AH:$AH)</f>
        <v>São Lourenço do Oeste</v>
      </c>
      <c r="Q784" s="5" t="str">
        <f>_xlfn.XLOOKUP(A784,'[1]1° RAIZ'!$A:$A,'[1]1° RAIZ'!$AE:$AE)</f>
        <v>Chapecó</v>
      </c>
      <c r="R784" s="2">
        <v>-2.8452731068034921E-5</v>
      </c>
      <c r="S784" s="2">
        <v>4.1289636601640201E-3</v>
      </c>
      <c r="T784" s="2">
        <v>1</v>
      </c>
      <c r="U784" s="2">
        <v>0</v>
      </c>
      <c r="V784" s="2">
        <v>50832.244808433803</v>
      </c>
      <c r="W784" s="2">
        <v>3.280870999768728</v>
      </c>
      <c r="X784" s="2">
        <v>-0.27046828142548829</v>
      </c>
      <c r="Y784" s="2">
        <v>-0.20287185565222771</v>
      </c>
      <c r="Z784" s="2">
        <v>-0.2514993854576682</v>
      </c>
      <c r="AA784" s="2">
        <v>-0.173100231432018</v>
      </c>
      <c r="AB784" s="1" t="str">
        <f t="shared" si="36"/>
        <v>Mercado insuficiente</v>
      </c>
      <c r="AC784" s="74" t="str">
        <f t="shared" si="38"/>
        <v>Validar</v>
      </c>
    </row>
    <row r="785" spans="1:29" x14ac:dyDescent="0.25">
      <c r="A785" s="1">
        <v>412180</v>
      </c>
      <c r="B785" s="1" t="s">
        <v>813</v>
      </c>
      <c r="C785" s="1" t="s">
        <v>31</v>
      </c>
      <c r="D785" s="1">
        <v>0</v>
      </c>
      <c r="E785" s="1">
        <f>COUNTIFS('Contratos assinados '!F:F,'Direcional Expansão'!B785,'Contratos assinados '!J:J, "Assinado por ambos")</f>
        <v>0</v>
      </c>
      <c r="F785" s="1">
        <f>COUNTIFS('Contratos assinados '!F:F,'Direcional Expansão'!B785,'Contratos assinados '!J:J,"Aquisição")</f>
        <v>0</v>
      </c>
      <c r="G785" s="1">
        <f>COUNTIFS('Contratos assinados '!F:F,'Direcional Expansão'!B785,'Contratos assinados '!J:J,"Ampliação")</f>
        <v>0</v>
      </c>
      <c r="H785" s="1">
        <f>COUNTIFS('Contratos assinados '!F:F,'Direcional Expansão'!B785,'Contratos assinados '!J:J,"Assinado por proprietário")</f>
        <v>0</v>
      </c>
      <c r="I785" s="1">
        <f t="shared" si="37"/>
        <v>0</v>
      </c>
      <c r="J785" s="3" t="str">
        <f>IF(D785=0, "-", COUNTIFS('Base Lojas'!B:B, A785, 'Base Lojas'!G:G, "&gt;500000")/D785)</f>
        <v>-</v>
      </c>
      <c r="K785" s="4" t="s">
        <v>35</v>
      </c>
      <c r="L785" s="2">
        <v>0</v>
      </c>
      <c r="M785" s="13">
        <v>1767972.8938359581</v>
      </c>
      <c r="N785" s="2">
        <v>12364</v>
      </c>
      <c r="O785" s="5" t="str">
        <f>_xlfn.XLOOKUP(A785,Cidades!A:A,Cidades!D:D)</f>
        <v>Entre 10k e 20k</v>
      </c>
      <c r="P785" s="5" t="str">
        <f>_xlfn.XLOOKUP(A785,'[1]1° RAIZ'!$A:$A,'[1]1° RAIZ'!$AH:$AH)</f>
        <v>Santo Antônio da Platina</v>
      </c>
      <c r="Q785" s="5" t="str">
        <f>_xlfn.XLOOKUP(A785,'[1]1° RAIZ'!$A:$A,'[1]1° RAIZ'!$AE:$AE)</f>
        <v>Londrina</v>
      </c>
      <c r="R785" s="2">
        <v>1.125364339683865E-4</v>
      </c>
      <c r="S785" s="2">
        <v>1.653672123606342E-2</v>
      </c>
      <c r="T785" s="2">
        <v>8</v>
      </c>
      <c r="U785" s="2">
        <v>0</v>
      </c>
      <c r="V785" s="2">
        <v>33612.867445781099</v>
      </c>
      <c r="W785" s="2">
        <v>3.2441547159063902</v>
      </c>
      <c r="X785" s="2">
        <v>-0.15132785091920889</v>
      </c>
      <c r="Y785" s="2">
        <v>-0.1013173875415407</v>
      </c>
      <c r="Z785" s="2">
        <v>-0.84702715432661257</v>
      </c>
      <c r="AA785" s="2">
        <v>-0.1757305891125259</v>
      </c>
      <c r="AB785" s="1" t="str">
        <f t="shared" si="36"/>
        <v>Mercado insuficiente</v>
      </c>
      <c r="AC785" s="74" t="str">
        <f t="shared" si="38"/>
        <v>Validar</v>
      </c>
    </row>
    <row r="786" spans="1:29" x14ac:dyDescent="0.25">
      <c r="A786" s="1">
        <v>420780</v>
      </c>
      <c r="B786" s="1" t="s">
        <v>814</v>
      </c>
      <c r="C786" s="1" t="s">
        <v>33</v>
      </c>
      <c r="D786" s="1">
        <v>0</v>
      </c>
      <c r="E786" s="1">
        <f>COUNTIFS('Contratos assinados '!F:F,'Direcional Expansão'!B786,'Contratos assinados '!J:J, "Assinado por ambos")</f>
        <v>0</v>
      </c>
      <c r="F786" s="1">
        <f>COUNTIFS('Contratos assinados '!F:F,'Direcional Expansão'!B786,'Contratos assinados '!J:J,"Aquisição")</f>
        <v>0</v>
      </c>
      <c r="G786" s="1">
        <f>COUNTIFS('Contratos assinados '!F:F,'Direcional Expansão'!B786,'Contratos assinados '!J:J,"Ampliação")</f>
        <v>0</v>
      </c>
      <c r="H786" s="1">
        <f>COUNTIFS('Contratos assinados '!F:F,'Direcional Expansão'!B786,'Contratos assinados '!J:J,"Assinado por proprietário")</f>
        <v>0</v>
      </c>
      <c r="I786" s="1">
        <f t="shared" si="37"/>
        <v>0</v>
      </c>
      <c r="J786" s="3" t="str">
        <f>IF(D786=0, "-", COUNTIFS('Base Lojas'!B:B, A786, 'Base Lojas'!G:G, "&gt;500000")/D786)</f>
        <v>-</v>
      </c>
      <c r="K786" s="4" t="s">
        <v>35</v>
      </c>
      <c r="L786" s="2">
        <v>0</v>
      </c>
      <c r="M786" s="13">
        <v>1588195.4445765039</v>
      </c>
      <c r="N786" s="2">
        <v>10195</v>
      </c>
      <c r="O786" s="5" t="str">
        <f>_xlfn.XLOOKUP(A786,Cidades!A:A,Cidades!D:D)</f>
        <v>Entre 10k e 20k</v>
      </c>
      <c r="P786" s="5" t="str">
        <f>_xlfn.XLOOKUP(A786,'[1]1° RAIZ'!$A:$A,'[1]1° RAIZ'!$AH:$AH)</f>
        <v>Concórdia</v>
      </c>
      <c r="Q786" s="5" t="str">
        <f>_xlfn.XLOOKUP(A786,'[1]1° RAIZ'!$A:$A,'[1]1° RAIZ'!$AE:$AE)</f>
        <v>Chapecó</v>
      </c>
      <c r="R786" s="2">
        <v>5.1697052988650682E-5</v>
      </c>
      <c r="S786" s="2">
        <v>1.0881271832872351E-2</v>
      </c>
      <c r="T786" s="2">
        <v>3</v>
      </c>
      <c r="U786" s="2">
        <v>0</v>
      </c>
      <c r="V786" s="2">
        <v>30166.600305663898</v>
      </c>
      <c r="W786" s="2">
        <v>3.545557163936818</v>
      </c>
      <c r="X786" s="2">
        <v>-0.1728457264577595</v>
      </c>
      <c r="Y786" s="2">
        <v>-0.1113448125858652</v>
      </c>
      <c r="Z786" s="2">
        <v>-0.75826000993758402</v>
      </c>
      <c r="AA786" s="2">
        <v>-0.17620398999440051</v>
      </c>
      <c r="AB786" s="1" t="str">
        <f t="shared" si="36"/>
        <v>Mercado insuficiente</v>
      </c>
      <c r="AC786" s="74" t="str">
        <f t="shared" si="38"/>
        <v>Validar</v>
      </c>
    </row>
    <row r="787" spans="1:29" x14ac:dyDescent="0.25">
      <c r="A787" s="1">
        <v>410115</v>
      </c>
      <c r="B787" s="1" t="s">
        <v>815</v>
      </c>
      <c r="C787" s="1" t="s">
        <v>31</v>
      </c>
      <c r="D787" s="1">
        <v>0</v>
      </c>
      <c r="E787" s="1">
        <f>COUNTIFS('Contratos assinados '!F:F,'Direcional Expansão'!B787,'Contratos assinados '!J:J, "Assinado por ambos")</f>
        <v>0</v>
      </c>
      <c r="F787" s="1">
        <f>COUNTIFS('Contratos assinados '!F:F,'Direcional Expansão'!B787,'Contratos assinados '!J:J,"Aquisição")</f>
        <v>0</v>
      </c>
      <c r="G787" s="1">
        <f>COUNTIFS('Contratos assinados '!F:F,'Direcional Expansão'!B787,'Contratos assinados '!J:J,"Ampliação")</f>
        <v>0</v>
      </c>
      <c r="H787" s="1">
        <f>COUNTIFS('Contratos assinados '!F:F,'Direcional Expansão'!B787,'Contratos assinados '!J:J,"Assinado por proprietário")</f>
        <v>0</v>
      </c>
      <c r="I787" s="1">
        <f t="shared" si="37"/>
        <v>0</v>
      </c>
      <c r="J787" s="3" t="str">
        <f>IF(D787=0, "-", COUNTIFS('Base Lojas'!B:B, A787, 'Base Lojas'!G:G, "&gt;500000")/D787)</f>
        <v>-</v>
      </c>
      <c r="K787" s="4" t="s">
        <v>35</v>
      </c>
      <c r="L787" s="2">
        <v>0</v>
      </c>
      <c r="M787" s="13">
        <v>464461.19756734691</v>
      </c>
      <c r="N787" s="2">
        <v>3235</v>
      </c>
      <c r="O787" s="5" t="str">
        <f>_xlfn.XLOOKUP(A787,Cidades!A:A,Cidades!D:D)</f>
        <v>Menor que 10k</v>
      </c>
      <c r="P787" s="5" t="str">
        <f>_xlfn.XLOOKUP(A787,'[1]1° RAIZ'!$A:$A,'[1]1° RAIZ'!$AH:$AH)</f>
        <v>Maringá</v>
      </c>
      <c r="Q787" s="5" t="str">
        <f>_xlfn.XLOOKUP(A787,'[1]1° RAIZ'!$A:$A,'[1]1° RAIZ'!$AE:$AE)</f>
        <v>Maringá</v>
      </c>
      <c r="R787" s="2">
        <v>9.4953912442736761E-5</v>
      </c>
      <c r="S787" s="2">
        <v>1.5437419832775801E-2</v>
      </c>
      <c r="T787" s="2">
        <v>1</v>
      </c>
      <c r="U787" s="2">
        <v>0</v>
      </c>
      <c r="V787" s="2">
        <v>51841.993117690501</v>
      </c>
      <c r="W787" s="2">
        <v>3.0886987645890449</v>
      </c>
      <c r="X787" s="2">
        <v>-0.2718885774443609</v>
      </c>
      <c r="Y787" s="2">
        <v>-4.5804344472456246E-3</v>
      </c>
      <c r="Z787" s="2">
        <v>-0.52420325845921811</v>
      </c>
      <c r="AA787" s="2">
        <v>-0.17629602364401761</v>
      </c>
      <c r="AB787" s="1" t="str">
        <f t="shared" si="36"/>
        <v>Mercado insuficiente</v>
      </c>
      <c r="AC787" s="74" t="str">
        <f t="shared" si="38"/>
        <v>Validar</v>
      </c>
    </row>
    <row r="788" spans="1:29" x14ac:dyDescent="0.25">
      <c r="A788" s="1">
        <v>411360</v>
      </c>
      <c r="B788" s="1" t="s">
        <v>816</v>
      </c>
      <c r="C788" s="1" t="s">
        <v>31</v>
      </c>
      <c r="D788" s="1">
        <v>0</v>
      </c>
      <c r="E788" s="1">
        <f>COUNTIFS('Contratos assinados '!F:F,'Direcional Expansão'!B788,'Contratos assinados '!J:J, "Assinado por ambos")</f>
        <v>0</v>
      </c>
      <c r="F788" s="1">
        <f>COUNTIFS('Contratos assinados '!F:F,'Direcional Expansão'!B788,'Contratos assinados '!J:J,"Aquisição")</f>
        <v>0</v>
      </c>
      <c r="G788" s="1">
        <f>COUNTIFS('Contratos assinados '!F:F,'Direcional Expansão'!B788,'Contratos assinados '!J:J,"Ampliação")</f>
        <v>0</v>
      </c>
      <c r="H788" s="1">
        <f>COUNTIFS('Contratos assinados '!F:F,'Direcional Expansão'!B788,'Contratos assinados '!J:J,"Assinado por proprietário")</f>
        <v>0</v>
      </c>
      <c r="I788" s="1">
        <f t="shared" si="37"/>
        <v>0</v>
      </c>
      <c r="J788" s="3" t="str">
        <f>IF(D788=0, "-", COUNTIFS('Base Lojas'!B:B, A788, 'Base Lojas'!G:G, "&gt;500000")/D788)</f>
        <v>-</v>
      </c>
      <c r="K788" s="4" t="s">
        <v>35</v>
      </c>
      <c r="L788" s="2">
        <v>0</v>
      </c>
      <c r="M788" s="13">
        <v>608366.21807126037</v>
      </c>
      <c r="N788" s="2">
        <v>4601</v>
      </c>
      <c r="O788" s="5" t="str">
        <f>_xlfn.XLOOKUP(A788,Cidades!A:A,Cidades!D:D)</f>
        <v>Menor que 10k</v>
      </c>
      <c r="P788" s="5" t="str">
        <f>_xlfn.XLOOKUP(A788,'[1]1° RAIZ'!$A:$A,'[1]1° RAIZ'!$AH:$AH)</f>
        <v>Paranacity - Colorado</v>
      </c>
      <c r="Q788" s="5" t="str">
        <f>_xlfn.XLOOKUP(A788,'[1]1° RAIZ'!$A:$A,'[1]1° RAIZ'!$AE:$AE)</f>
        <v>Maringá</v>
      </c>
      <c r="R788" s="2">
        <v>3.5824761648097783E-5</v>
      </c>
      <c r="S788" s="2">
        <v>8.6163851884382137E-3</v>
      </c>
      <c r="T788" s="2">
        <v>2</v>
      </c>
      <c r="U788" s="2">
        <v>0</v>
      </c>
      <c r="V788" s="2">
        <v>51706.965836224699</v>
      </c>
      <c r="W788" s="2">
        <v>3.1146719068111932</v>
      </c>
      <c r="X788" s="2">
        <v>-0.26393862564525661</v>
      </c>
      <c r="Y788" s="2">
        <v>-0.14705258800830509</v>
      </c>
      <c r="Z788" s="2">
        <v>-0.37692999534929328</v>
      </c>
      <c r="AA788" s="2">
        <v>-0.17660439823636939</v>
      </c>
      <c r="AB788" s="1" t="str">
        <f t="shared" si="36"/>
        <v>Mercado insuficiente</v>
      </c>
      <c r="AC788" s="74" t="str">
        <f t="shared" si="38"/>
        <v>Validar</v>
      </c>
    </row>
    <row r="789" spans="1:29" x14ac:dyDescent="0.25">
      <c r="A789" s="1">
        <v>431407</v>
      </c>
      <c r="B789" s="1" t="s">
        <v>817</v>
      </c>
      <c r="C789" s="1" t="s">
        <v>57</v>
      </c>
      <c r="D789" s="1">
        <v>0</v>
      </c>
      <c r="E789" s="1">
        <f>COUNTIFS('Contratos assinados '!F:F,'Direcional Expansão'!B789,'Contratos assinados '!J:J, "Assinado por ambos")</f>
        <v>0</v>
      </c>
      <c r="F789" s="1">
        <f>COUNTIFS('Contratos assinados '!F:F,'Direcional Expansão'!B789,'Contratos assinados '!J:J,"Aquisição")</f>
        <v>0</v>
      </c>
      <c r="G789" s="1">
        <f>COUNTIFS('Contratos assinados '!F:F,'Direcional Expansão'!B789,'Contratos assinados '!J:J,"Ampliação")</f>
        <v>0</v>
      </c>
      <c r="H789" s="1">
        <f>COUNTIFS('Contratos assinados '!F:F,'Direcional Expansão'!B789,'Contratos assinados '!J:J,"Assinado por proprietário")</f>
        <v>0</v>
      </c>
      <c r="I789" s="1">
        <f t="shared" si="37"/>
        <v>0</v>
      </c>
      <c r="J789" s="3" t="str">
        <f>IF(D789=0, "-", COUNTIFS('Base Lojas'!B:B, A789, 'Base Lojas'!G:G, "&gt;500000")/D789)</f>
        <v>-</v>
      </c>
      <c r="K789" s="4" t="s">
        <v>35</v>
      </c>
      <c r="L789" s="2">
        <v>0</v>
      </c>
      <c r="M789" s="13">
        <v>1004896.26959245</v>
      </c>
      <c r="N789" s="2">
        <v>6025</v>
      </c>
      <c r="O789" s="5" t="str">
        <f>_xlfn.XLOOKUP(A789,Cidades!A:A,Cidades!D:D)</f>
        <v>Menor que 10k</v>
      </c>
      <c r="P789" s="5" t="str">
        <f>_xlfn.XLOOKUP(A789,'[1]1° RAIZ'!$A:$A,'[1]1° RAIZ'!$AH:$AH)</f>
        <v>Santa Cruz do Sul</v>
      </c>
      <c r="Q789" s="5" t="str">
        <f>_xlfn.XLOOKUP(A789,'[1]1° RAIZ'!$A:$A,'[1]1° RAIZ'!$AE:$AE)</f>
        <v>Santa Cruz do Sul - Lajeado</v>
      </c>
      <c r="R789" s="2">
        <v>1.7896642178683029E-6</v>
      </c>
      <c r="S789" s="2">
        <v>4.7829761697746331E-3</v>
      </c>
      <c r="T789" s="2">
        <v>3</v>
      </c>
      <c r="U789" s="2">
        <v>0</v>
      </c>
      <c r="V789" s="2">
        <v>41974.172377067203</v>
      </c>
      <c r="W789" s="2">
        <v>3.3556697352456188</v>
      </c>
      <c r="X789" s="2">
        <v>-0.22345295348783881</v>
      </c>
      <c r="Y789" s="2">
        <v>-0.21323904259585619</v>
      </c>
      <c r="Z789" s="2">
        <v>-0.44490694276601528</v>
      </c>
      <c r="AA789" s="2">
        <v>-0.17664967966606679</v>
      </c>
      <c r="AB789" s="1" t="str">
        <f t="shared" si="36"/>
        <v>Mercado insuficiente</v>
      </c>
      <c r="AC789" s="74" t="str">
        <f t="shared" si="38"/>
        <v>Validar</v>
      </c>
    </row>
    <row r="790" spans="1:29" x14ac:dyDescent="0.25">
      <c r="A790" s="1">
        <v>431190</v>
      </c>
      <c r="B790" s="1" t="s">
        <v>818</v>
      </c>
      <c r="C790" s="1" t="s">
        <v>57</v>
      </c>
      <c r="D790" s="1">
        <v>0</v>
      </c>
      <c r="E790" s="1">
        <f>COUNTIFS('Contratos assinados '!F:F,'Direcional Expansão'!B790,'Contratos assinados '!J:J, "Assinado por ambos")</f>
        <v>0</v>
      </c>
      <c r="F790" s="1">
        <f>COUNTIFS('Contratos assinados '!F:F,'Direcional Expansão'!B790,'Contratos assinados '!J:J,"Aquisição")</f>
        <v>0</v>
      </c>
      <c r="G790" s="1">
        <f>COUNTIFS('Contratos assinados '!F:F,'Direcional Expansão'!B790,'Contratos assinados '!J:J,"Ampliação")</f>
        <v>0</v>
      </c>
      <c r="H790" s="1">
        <f>COUNTIFS('Contratos assinados '!F:F,'Direcional Expansão'!B790,'Contratos assinados '!J:J,"Assinado por proprietário")</f>
        <v>0</v>
      </c>
      <c r="I790" s="1">
        <f t="shared" si="37"/>
        <v>0</v>
      </c>
      <c r="J790" s="3" t="str">
        <f>IF(D790=0, "-", COUNTIFS('Base Lojas'!B:B, A790, 'Base Lojas'!G:G, "&gt;500000")/D790)</f>
        <v>-</v>
      </c>
      <c r="K790" s="4" t="s">
        <v>35</v>
      </c>
      <c r="L790" s="2">
        <v>0</v>
      </c>
      <c r="M790" s="13">
        <v>779117.53502506751</v>
      </c>
      <c r="N790" s="2">
        <v>4320</v>
      </c>
      <c r="O790" s="5" t="str">
        <f>_xlfn.XLOOKUP(A790,Cidades!A:A,Cidades!D:D)</f>
        <v>Menor que 10k</v>
      </c>
      <c r="P790" s="5" t="str">
        <f>_xlfn.XLOOKUP(A790,'[1]1° RAIZ'!$A:$A,'[1]1° RAIZ'!$AH:$AH)</f>
        <v>Erechim</v>
      </c>
      <c r="Q790" s="5" t="str">
        <f>_xlfn.XLOOKUP(A790,'[1]1° RAIZ'!$A:$A,'[1]1° RAIZ'!$AE:$AE)</f>
        <v>Passo Fundo</v>
      </c>
      <c r="R790" s="2">
        <v>-1.3191426488196381E-4</v>
      </c>
      <c r="S790" s="2">
        <v>-7.3598084551280696E-3</v>
      </c>
      <c r="T790" s="2">
        <v>1</v>
      </c>
      <c r="U790" s="2">
        <v>0</v>
      </c>
      <c r="V790" s="2">
        <v>43126.070247419797</v>
      </c>
      <c r="W790" s="2">
        <v>3.5291331562433461</v>
      </c>
      <c r="X790" s="2">
        <v>-0.24629315104023519</v>
      </c>
      <c r="Y790" s="2">
        <v>-0.4161176079970908</v>
      </c>
      <c r="Z790" s="2">
        <v>-0.1150890376416434</v>
      </c>
      <c r="AA790" s="2">
        <v>-0.177925873911569</v>
      </c>
      <c r="AB790" s="1" t="str">
        <f t="shared" si="36"/>
        <v>Mercado insuficiente</v>
      </c>
      <c r="AC790" s="74" t="str">
        <f t="shared" si="38"/>
        <v>Validar</v>
      </c>
    </row>
    <row r="791" spans="1:29" x14ac:dyDescent="0.25">
      <c r="A791" s="1">
        <v>431170</v>
      </c>
      <c r="B791" s="1" t="s">
        <v>819</v>
      </c>
      <c r="C791" s="1" t="s">
        <v>57</v>
      </c>
      <c r="D791" s="1">
        <v>0</v>
      </c>
      <c r="E791" s="1">
        <f>COUNTIFS('Contratos assinados '!F:F,'Direcional Expansão'!B791,'Contratos assinados '!J:J, "Assinado por ambos")</f>
        <v>0</v>
      </c>
      <c r="F791" s="1">
        <f>COUNTIFS('Contratos assinados '!F:F,'Direcional Expansão'!B791,'Contratos assinados '!J:J,"Aquisição")</f>
        <v>0</v>
      </c>
      <c r="G791" s="1">
        <f>COUNTIFS('Contratos assinados '!F:F,'Direcional Expansão'!B791,'Contratos assinados '!J:J,"Ampliação")</f>
        <v>0</v>
      </c>
      <c r="H791" s="1">
        <f>COUNTIFS('Contratos assinados '!F:F,'Direcional Expansão'!B791,'Contratos assinados '!J:J,"Assinado por proprietário")</f>
        <v>0</v>
      </c>
      <c r="I791" s="1">
        <f t="shared" si="37"/>
        <v>0</v>
      </c>
      <c r="J791" s="3" t="str">
        <f>IF(D791=0, "-", COUNTIFS('Base Lojas'!B:B, A791, 'Base Lojas'!G:G, "&gt;500000")/D791)</f>
        <v>-</v>
      </c>
      <c r="K791" s="4" t="s">
        <v>35</v>
      </c>
      <c r="L791" s="2">
        <v>0</v>
      </c>
      <c r="M791" s="13">
        <v>1053753.2137804399</v>
      </c>
      <c r="N791" s="2">
        <v>5735</v>
      </c>
      <c r="O791" s="5" t="str">
        <f>_xlfn.XLOOKUP(A791,Cidades!A:A,Cidades!D:D)</f>
        <v>Menor que 10k</v>
      </c>
      <c r="P791" s="5" t="str">
        <f>_xlfn.XLOOKUP(A791,'[1]1° RAIZ'!$A:$A,'[1]1° RAIZ'!$AH:$AH)</f>
        <v>Lagoa Vermelha</v>
      </c>
      <c r="Q791" s="5" t="str">
        <f>_xlfn.XLOOKUP(A791,'[1]1° RAIZ'!$A:$A,'[1]1° RAIZ'!$AE:$AE)</f>
        <v>Passo Fundo</v>
      </c>
      <c r="R791" s="2">
        <v>3.0134619812562931E-5</v>
      </c>
      <c r="S791" s="2">
        <v>8.5942603882067647E-3</v>
      </c>
      <c r="T791" s="2">
        <v>2</v>
      </c>
      <c r="U791" s="2">
        <v>0</v>
      </c>
      <c r="V791" s="2">
        <v>52305.705545394201</v>
      </c>
      <c r="W791" s="2">
        <v>3.0577319489412522</v>
      </c>
      <c r="X791" s="2">
        <v>-0.26143174197889002</v>
      </c>
      <c r="Y791" s="2">
        <v>-0.18110155682950391</v>
      </c>
      <c r="Z791" s="2">
        <v>-0.3571816810653845</v>
      </c>
      <c r="AA791" s="2">
        <v>-0.1781832120308543</v>
      </c>
      <c r="AB791" s="1" t="str">
        <f t="shared" si="36"/>
        <v>Mercado insuficiente</v>
      </c>
      <c r="AC791" s="74" t="str">
        <f t="shared" si="38"/>
        <v>Validar</v>
      </c>
    </row>
    <row r="792" spans="1:29" x14ac:dyDescent="0.25">
      <c r="A792" s="1">
        <v>420330</v>
      </c>
      <c r="B792" s="1" t="s">
        <v>820</v>
      </c>
      <c r="C792" s="1" t="s">
        <v>33</v>
      </c>
      <c r="D792" s="1">
        <v>0</v>
      </c>
      <c r="E792" s="1">
        <f>COUNTIFS('Contratos assinados '!F:F,'Direcional Expansão'!B792,'Contratos assinados '!J:J, "Assinado por ambos")</f>
        <v>0</v>
      </c>
      <c r="F792" s="1">
        <f>COUNTIFS('Contratos assinados '!F:F,'Direcional Expansão'!B792,'Contratos assinados '!J:J,"Aquisição")</f>
        <v>0</v>
      </c>
      <c r="G792" s="1">
        <f>COUNTIFS('Contratos assinados '!F:F,'Direcional Expansão'!B792,'Contratos assinados '!J:J,"Ampliação")</f>
        <v>0</v>
      </c>
      <c r="H792" s="1">
        <f>COUNTIFS('Contratos assinados '!F:F,'Direcional Expansão'!B792,'Contratos assinados '!J:J,"Assinado por proprietário")</f>
        <v>0</v>
      </c>
      <c r="I792" s="1">
        <f t="shared" si="37"/>
        <v>0</v>
      </c>
      <c r="J792" s="3" t="str">
        <f>IF(D792=0, "-", COUNTIFS('Base Lojas'!B:B, A792, 'Base Lojas'!G:G, "&gt;500000")/D792)</f>
        <v>-</v>
      </c>
      <c r="K792" s="4" t="s">
        <v>35</v>
      </c>
      <c r="L792" s="2">
        <v>0</v>
      </c>
      <c r="M792" s="13">
        <v>1699382.334647293</v>
      </c>
      <c r="N792" s="2">
        <v>12501</v>
      </c>
      <c r="O792" s="5" t="str">
        <f>_xlfn.XLOOKUP(A792,Cidades!A:A,Cidades!D:D)</f>
        <v>Entre 10k e 20k</v>
      </c>
      <c r="P792" s="5" t="str">
        <f>_xlfn.XLOOKUP(A792,'[1]1° RAIZ'!$A:$A,'[1]1° RAIZ'!$AH:$AH)</f>
        <v>São Bento do Sul - Rio Negrinho</v>
      </c>
      <c r="Q792" s="5" t="str">
        <f>_xlfn.XLOOKUP(A792,'[1]1° RAIZ'!$A:$A,'[1]1° RAIZ'!$AE:$AE)</f>
        <v>Joinville</v>
      </c>
      <c r="R792" s="2">
        <v>4.7903315717416903E-5</v>
      </c>
      <c r="S792" s="2">
        <v>9.0940803648400514E-3</v>
      </c>
      <c r="T792" s="2">
        <v>2</v>
      </c>
      <c r="U792" s="2">
        <v>0</v>
      </c>
      <c r="V792" s="2">
        <v>61299.781390579898</v>
      </c>
      <c r="W792" s="2">
        <v>2.7064992389001379</v>
      </c>
      <c r="X792" s="2">
        <v>-0.27029582298921517</v>
      </c>
      <c r="Y792" s="2">
        <v>-0.2466003391832248</v>
      </c>
      <c r="Z792" s="2">
        <v>-0.24566290934514301</v>
      </c>
      <c r="AA792" s="2">
        <v>-0.1786547152786063</v>
      </c>
      <c r="AB792" s="1" t="str">
        <f t="shared" si="36"/>
        <v>Mercado insuficiente</v>
      </c>
      <c r="AC792" s="74" t="str">
        <f t="shared" si="38"/>
        <v>Validar</v>
      </c>
    </row>
    <row r="793" spans="1:29" x14ac:dyDescent="0.25">
      <c r="A793" s="1">
        <v>432218</v>
      </c>
      <c r="B793" s="1" t="s">
        <v>821</v>
      </c>
      <c r="C793" s="1" t="s">
        <v>57</v>
      </c>
      <c r="D793" s="1">
        <v>0</v>
      </c>
      <c r="E793" s="1">
        <f>COUNTIFS('Contratos assinados '!F:F,'Direcional Expansão'!B793,'Contratos assinados '!J:J, "Assinado por ambos")</f>
        <v>0</v>
      </c>
      <c r="F793" s="1">
        <f>COUNTIFS('Contratos assinados '!F:F,'Direcional Expansão'!B793,'Contratos assinados '!J:J,"Aquisição")</f>
        <v>0</v>
      </c>
      <c r="G793" s="1">
        <f>COUNTIFS('Contratos assinados '!F:F,'Direcional Expansão'!B793,'Contratos assinados '!J:J,"Ampliação")</f>
        <v>0</v>
      </c>
      <c r="H793" s="1">
        <f>COUNTIFS('Contratos assinados '!F:F,'Direcional Expansão'!B793,'Contratos assinados '!J:J,"Assinado por proprietário")</f>
        <v>0</v>
      </c>
      <c r="I793" s="1">
        <f t="shared" si="37"/>
        <v>0</v>
      </c>
      <c r="J793" s="3" t="str">
        <f>IF(D793=0, "-", COUNTIFS('Base Lojas'!B:B, A793, 'Base Lojas'!G:G, "&gt;500000")/D793)</f>
        <v>-</v>
      </c>
      <c r="K793" s="4" t="s">
        <v>35</v>
      </c>
      <c r="L793" s="2">
        <v>0</v>
      </c>
      <c r="M793" s="13">
        <v>240572.50948049029</v>
      </c>
      <c r="N793" s="2">
        <v>1374</v>
      </c>
      <c r="O793" s="5" t="str">
        <f>_xlfn.XLOOKUP(A793,Cidades!A:A,Cidades!D:D)</f>
        <v>Menor que 10k</v>
      </c>
      <c r="P793" s="5" t="str">
        <f>_xlfn.XLOOKUP(A793,'[1]1° RAIZ'!$A:$A,'[1]1° RAIZ'!$AH:$AH)</f>
        <v>Lagoa Vermelha</v>
      </c>
      <c r="Q793" s="5" t="str">
        <f>_xlfn.XLOOKUP(A793,'[1]1° RAIZ'!$A:$A,'[1]1° RAIZ'!$AE:$AE)</f>
        <v>Passo Fundo</v>
      </c>
      <c r="R793" s="2">
        <v>-1.039893453858498E-4</v>
      </c>
      <c r="S793" s="2">
        <v>-3.3055041107937781E-3</v>
      </c>
      <c r="T793" s="2">
        <v>0</v>
      </c>
      <c r="U793" s="2">
        <v>0</v>
      </c>
      <c r="V793" s="2">
        <v>76365.765309373295</v>
      </c>
      <c r="W793" s="2">
        <v>2.6684069756353881</v>
      </c>
      <c r="X793" s="2">
        <v>-0.36585025523471221</v>
      </c>
      <c r="Y793" s="2">
        <v>-0.43305230659729022</v>
      </c>
      <c r="Z793" s="2">
        <v>0.3319809221433434</v>
      </c>
      <c r="AA793" s="2">
        <v>-0.18024132850576111</v>
      </c>
      <c r="AB793" s="1" t="str">
        <f t="shared" si="36"/>
        <v>Mercado insuficiente</v>
      </c>
      <c r="AC793" s="74" t="str">
        <f t="shared" si="38"/>
        <v>Validar</v>
      </c>
    </row>
    <row r="794" spans="1:29" x14ac:dyDescent="0.25">
      <c r="A794" s="1">
        <v>431215</v>
      </c>
      <c r="B794" s="1" t="s">
        <v>822</v>
      </c>
      <c r="C794" s="1" t="s">
        <v>57</v>
      </c>
      <c r="D794" s="1">
        <v>0</v>
      </c>
      <c r="E794" s="1">
        <f>COUNTIFS('Contratos assinados '!F:F,'Direcional Expansão'!B794,'Contratos assinados '!J:J, "Assinado por ambos")</f>
        <v>0</v>
      </c>
      <c r="F794" s="1">
        <f>COUNTIFS('Contratos assinados '!F:F,'Direcional Expansão'!B794,'Contratos assinados '!J:J,"Aquisição")</f>
        <v>0</v>
      </c>
      <c r="G794" s="1">
        <f>COUNTIFS('Contratos assinados '!F:F,'Direcional Expansão'!B794,'Contratos assinados '!J:J,"Ampliação")</f>
        <v>0</v>
      </c>
      <c r="H794" s="1">
        <f>COUNTIFS('Contratos assinados '!F:F,'Direcional Expansão'!B794,'Contratos assinados '!J:J,"Assinado por proprietário")</f>
        <v>0</v>
      </c>
      <c r="I794" s="1">
        <f t="shared" si="37"/>
        <v>0</v>
      </c>
      <c r="J794" s="3" t="str">
        <f>IF(D794=0, "-", COUNTIFS('Base Lojas'!B:B, A794, 'Base Lojas'!G:G, "&gt;500000")/D794)</f>
        <v>-</v>
      </c>
      <c r="K794" s="4" t="s">
        <v>35</v>
      </c>
      <c r="L794" s="2">
        <v>0</v>
      </c>
      <c r="M794" s="13">
        <v>879227.32490243518</v>
      </c>
      <c r="N794" s="2">
        <v>4859</v>
      </c>
      <c r="O794" s="5" t="str">
        <f>_xlfn.XLOOKUP(A794,Cidades!A:A,Cidades!D:D)</f>
        <v>Menor que 10k</v>
      </c>
      <c r="P794" s="5" t="str">
        <f>_xlfn.XLOOKUP(A794,'[1]1° RAIZ'!$A:$A,'[1]1° RAIZ'!$AH:$AH)</f>
        <v>Santa Cruz do Sul</v>
      </c>
      <c r="Q794" s="5" t="str">
        <f>_xlfn.XLOOKUP(A794,'[1]1° RAIZ'!$A:$A,'[1]1° RAIZ'!$AE:$AE)</f>
        <v>Santa Cruz do Sul - Lajeado</v>
      </c>
      <c r="R794" s="2">
        <v>1.7680370314228979E-4</v>
      </c>
      <c r="S794" s="2">
        <v>2.2312496400463511E-2</v>
      </c>
      <c r="T794" s="2">
        <v>1</v>
      </c>
      <c r="U794" s="2">
        <v>0</v>
      </c>
      <c r="V794" s="2">
        <v>40586.009918883203</v>
      </c>
      <c r="W794" s="2">
        <v>3.2327678844462451</v>
      </c>
      <c r="X794" s="2">
        <v>-0.23333640543033779</v>
      </c>
      <c r="Y794" s="2">
        <v>0.1368165132585806</v>
      </c>
      <c r="Z794" s="2">
        <v>-0.88814961199120535</v>
      </c>
      <c r="AA794" s="2">
        <v>-0.18107425462552099</v>
      </c>
      <c r="AB794" s="1" t="str">
        <f t="shared" si="36"/>
        <v>Mercado insuficiente</v>
      </c>
      <c r="AC794" s="74" t="str">
        <f t="shared" si="38"/>
        <v>Validar</v>
      </c>
    </row>
    <row r="795" spans="1:29" x14ac:dyDescent="0.25">
      <c r="A795" s="1">
        <v>412580</v>
      </c>
      <c r="B795" s="1" t="s">
        <v>823</v>
      </c>
      <c r="C795" s="1" t="s">
        <v>31</v>
      </c>
      <c r="D795" s="1">
        <v>0</v>
      </c>
      <c r="E795" s="1">
        <f>COUNTIFS('Contratos assinados '!F:F,'Direcional Expansão'!B795,'Contratos assinados '!J:J, "Assinado por ambos")</f>
        <v>0</v>
      </c>
      <c r="F795" s="1">
        <f>COUNTIFS('Contratos assinados '!F:F,'Direcional Expansão'!B795,'Contratos assinados '!J:J,"Aquisição")</f>
        <v>0</v>
      </c>
      <c r="G795" s="1">
        <f>COUNTIFS('Contratos assinados '!F:F,'Direcional Expansão'!B795,'Contratos assinados '!J:J,"Ampliação")</f>
        <v>0</v>
      </c>
      <c r="H795" s="1">
        <f>COUNTIFS('Contratos assinados '!F:F,'Direcional Expansão'!B795,'Contratos assinados '!J:J,"Assinado por proprietário")</f>
        <v>0</v>
      </c>
      <c r="I795" s="1">
        <f t="shared" si="37"/>
        <v>0</v>
      </c>
      <c r="J795" s="3" t="str">
        <f>IF(D795=0, "-", COUNTIFS('Base Lojas'!B:B, A795, 'Base Lojas'!G:G, "&gt;500000")/D795)</f>
        <v>-</v>
      </c>
      <c r="K795" s="4" t="s">
        <v>35</v>
      </c>
      <c r="L795" s="2">
        <v>0</v>
      </c>
      <c r="M795" s="13">
        <v>1261127.9184060071</v>
      </c>
      <c r="N795" s="2">
        <v>8690</v>
      </c>
      <c r="O795" s="5" t="str">
        <f>_xlfn.XLOOKUP(A795,Cidades!A:A,Cidades!D:D)</f>
        <v>Menor que 10k</v>
      </c>
      <c r="P795" s="5" t="str">
        <f>_xlfn.XLOOKUP(A795,'[1]1° RAIZ'!$A:$A,'[1]1° RAIZ'!$AH:$AH)</f>
        <v>Apucarana</v>
      </c>
      <c r="Q795" s="5" t="str">
        <f>_xlfn.XLOOKUP(A795,'[1]1° RAIZ'!$A:$A,'[1]1° RAIZ'!$AE:$AE)</f>
        <v>Londrina</v>
      </c>
      <c r="R795" s="2">
        <v>-1.197990312587671E-4</v>
      </c>
      <c r="S795" s="2">
        <v>-9.2421956068478028E-4</v>
      </c>
      <c r="T795" s="2">
        <v>4</v>
      </c>
      <c r="U795" s="2">
        <v>0</v>
      </c>
      <c r="V795" s="2">
        <v>49089.413207870501</v>
      </c>
      <c r="W795" s="2">
        <v>3.1674896246129252</v>
      </c>
      <c r="X795" s="2">
        <v>-0.24155381117482561</v>
      </c>
      <c r="Y795" s="2">
        <v>-0.47383789036763019</v>
      </c>
      <c r="Z795" s="2">
        <v>-8.9415348328435201E-2</v>
      </c>
      <c r="AA795" s="2">
        <v>-0.18128469817542939</v>
      </c>
      <c r="AB795" s="1" t="str">
        <f t="shared" si="36"/>
        <v>Mercado insuficiente</v>
      </c>
      <c r="AC795" s="74" t="str">
        <f t="shared" si="38"/>
        <v>Validar</v>
      </c>
    </row>
    <row r="796" spans="1:29" x14ac:dyDescent="0.25">
      <c r="A796" s="1">
        <v>431205</v>
      </c>
      <c r="B796" s="1" t="s">
        <v>824</v>
      </c>
      <c r="C796" s="1" t="s">
        <v>57</v>
      </c>
      <c r="D796" s="1">
        <v>0</v>
      </c>
      <c r="E796" s="1">
        <f>COUNTIFS('Contratos assinados '!F:F,'Direcional Expansão'!B796,'Contratos assinados '!J:J, "Assinado por ambos")</f>
        <v>0</v>
      </c>
      <c r="F796" s="1">
        <f>COUNTIFS('Contratos assinados '!F:F,'Direcional Expansão'!B796,'Contratos assinados '!J:J,"Aquisição")</f>
        <v>0</v>
      </c>
      <c r="G796" s="1">
        <f>COUNTIFS('Contratos assinados '!F:F,'Direcional Expansão'!B796,'Contratos assinados '!J:J,"Ampliação")</f>
        <v>0</v>
      </c>
      <c r="H796" s="1">
        <f>COUNTIFS('Contratos assinados '!F:F,'Direcional Expansão'!B796,'Contratos assinados '!J:J,"Assinado por proprietário")</f>
        <v>0</v>
      </c>
      <c r="I796" s="1">
        <f t="shared" si="37"/>
        <v>0</v>
      </c>
      <c r="J796" s="3" t="str">
        <f>IF(D796=0, "-", COUNTIFS('Base Lojas'!B:B, A796, 'Base Lojas'!G:G, "&gt;500000")/D796)</f>
        <v>-</v>
      </c>
      <c r="K796" s="4" t="s">
        <v>35</v>
      </c>
      <c r="L796" s="2">
        <v>0</v>
      </c>
      <c r="M796" s="13">
        <v>677592.43426182715</v>
      </c>
      <c r="N796" s="2">
        <v>3969</v>
      </c>
      <c r="O796" s="5" t="str">
        <f>_xlfn.XLOOKUP(A796,Cidades!A:A,Cidades!D:D)</f>
        <v>Menor que 10k</v>
      </c>
      <c r="P796" s="5" t="str">
        <f>_xlfn.XLOOKUP(A796,'[1]1° RAIZ'!$A:$A,'[1]1° RAIZ'!$AH:$AH)</f>
        <v>Lajeado</v>
      </c>
      <c r="Q796" s="5" t="str">
        <f>_xlfn.XLOOKUP(A796,'[1]1° RAIZ'!$A:$A,'[1]1° RAIZ'!$AE:$AE)</f>
        <v>Santa Cruz do Sul - Lajeado</v>
      </c>
      <c r="R796" s="2">
        <v>-1.893382545936406E-5</v>
      </c>
      <c r="S796" s="2">
        <v>1.9750971166001552E-3</v>
      </c>
      <c r="T796" s="2">
        <v>1</v>
      </c>
      <c r="U796" s="2">
        <v>0</v>
      </c>
      <c r="V796" s="2">
        <v>34493.8031339968</v>
      </c>
      <c r="W796" s="2">
        <v>3.6185275503595058</v>
      </c>
      <c r="X796" s="2">
        <v>-0.22315850252792219</v>
      </c>
      <c r="Y796" s="2">
        <v>-0.20379655826757831</v>
      </c>
      <c r="Z796" s="2">
        <v>-0.50856601899958187</v>
      </c>
      <c r="AA796" s="2">
        <v>-0.18243267746145769</v>
      </c>
      <c r="AB796" s="1" t="str">
        <f t="shared" si="36"/>
        <v>Mercado insuficiente</v>
      </c>
      <c r="AC796" s="74" t="str">
        <f t="shared" si="38"/>
        <v>Validar</v>
      </c>
    </row>
    <row r="797" spans="1:29" x14ac:dyDescent="0.25">
      <c r="A797" s="1">
        <v>421205</v>
      </c>
      <c r="B797" s="1" t="s">
        <v>825</v>
      </c>
      <c r="C797" s="1" t="s">
        <v>33</v>
      </c>
      <c r="D797" s="1">
        <v>0</v>
      </c>
      <c r="E797" s="1">
        <f>COUNTIFS('Contratos assinados '!F:F,'Direcional Expansão'!B797,'Contratos assinados '!J:J, "Assinado por ambos")</f>
        <v>0</v>
      </c>
      <c r="F797" s="1">
        <f>COUNTIFS('Contratos assinados '!F:F,'Direcional Expansão'!B797,'Contratos assinados '!J:J,"Aquisição")</f>
        <v>0</v>
      </c>
      <c r="G797" s="1">
        <f>COUNTIFS('Contratos assinados '!F:F,'Direcional Expansão'!B797,'Contratos assinados '!J:J,"Ampliação")</f>
        <v>0</v>
      </c>
      <c r="H797" s="1">
        <f>COUNTIFS('Contratos assinados '!F:F,'Direcional Expansão'!B797,'Contratos assinados '!J:J,"Assinado por proprietário")</f>
        <v>0</v>
      </c>
      <c r="I797" s="1">
        <f t="shared" si="37"/>
        <v>0</v>
      </c>
      <c r="J797" s="3" t="str">
        <f>IF(D797=0, "-", COUNTIFS('Base Lojas'!B:B, A797, 'Base Lojas'!G:G, "&gt;500000")/D797)</f>
        <v>-</v>
      </c>
      <c r="K797" s="4" t="s">
        <v>35</v>
      </c>
      <c r="L797" s="2">
        <v>0</v>
      </c>
      <c r="M797" s="13">
        <v>337875.42427526042</v>
      </c>
      <c r="N797" s="2">
        <v>2561</v>
      </c>
      <c r="O797" s="5" t="str">
        <f>_xlfn.XLOOKUP(A797,Cidades!A:A,Cidades!D:D)</f>
        <v>Menor que 10k</v>
      </c>
      <c r="P797" s="5" t="str">
        <f>_xlfn.XLOOKUP(A797,'[1]1° RAIZ'!$A:$A,'[1]1° RAIZ'!$AH:$AH)</f>
        <v>Lages</v>
      </c>
      <c r="Q797" s="5" t="str">
        <f>_xlfn.XLOOKUP(A797,'[1]1° RAIZ'!$A:$A,'[1]1° RAIZ'!$AE:$AE)</f>
        <v>Lages</v>
      </c>
      <c r="R797" s="2">
        <v>5.7843114909033042E-5</v>
      </c>
      <c r="S797" s="2">
        <v>1.057921364803471E-2</v>
      </c>
      <c r="T797" s="2">
        <v>0</v>
      </c>
      <c r="U797" s="2">
        <v>0</v>
      </c>
      <c r="V797" s="2">
        <v>79687.510297878995</v>
      </c>
      <c r="W797" s="2">
        <v>2.3826786907303288</v>
      </c>
      <c r="X797" s="2">
        <v>-0.37141228641311091</v>
      </c>
      <c r="Y797" s="2">
        <v>-0.17913432697325499</v>
      </c>
      <c r="Z797" s="2">
        <v>1.3325074401669209E-2</v>
      </c>
      <c r="AA797" s="2">
        <v>-0.18244019741854531</v>
      </c>
      <c r="AB797" s="1" t="str">
        <f t="shared" si="36"/>
        <v>Mercado insuficiente</v>
      </c>
      <c r="AC797" s="74" t="str">
        <f t="shared" si="38"/>
        <v>Validar</v>
      </c>
    </row>
    <row r="798" spans="1:29" x14ac:dyDescent="0.25">
      <c r="A798" s="1">
        <v>430192</v>
      </c>
      <c r="B798" s="1" t="s">
        <v>826</v>
      </c>
      <c r="C798" s="1" t="s">
        <v>57</v>
      </c>
      <c r="D798" s="1">
        <v>0</v>
      </c>
      <c r="E798" s="1">
        <f>COUNTIFS('Contratos assinados '!F:F,'Direcional Expansão'!B798,'Contratos assinados '!J:J, "Assinado por ambos")</f>
        <v>0</v>
      </c>
      <c r="F798" s="1">
        <f>COUNTIFS('Contratos assinados '!F:F,'Direcional Expansão'!B798,'Contratos assinados '!J:J,"Aquisição")</f>
        <v>0</v>
      </c>
      <c r="G798" s="1">
        <f>COUNTIFS('Contratos assinados '!F:F,'Direcional Expansão'!B798,'Contratos assinados '!J:J,"Ampliação")</f>
        <v>0</v>
      </c>
      <c r="H798" s="1">
        <f>COUNTIFS('Contratos assinados '!F:F,'Direcional Expansão'!B798,'Contratos assinados '!J:J,"Assinado por proprietário")</f>
        <v>0</v>
      </c>
      <c r="I798" s="1">
        <f t="shared" si="37"/>
        <v>0</v>
      </c>
      <c r="J798" s="3" t="str">
        <f>IF(D798=0, "-", COUNTIFS('Base Lojas'!B:B, A798, 'Base Lojas'!G:G, "&gt;500000")/D798)</f>
        <v>-</v>
      </c>
      <c r="K798" s="4" t="s">
        <v>35</v>
      </c>
      <c r="L798" s="2">
        <v>0</v>
      </c>
      <c r="M798" s="13">
        <v>287233.72026702273</v>
      </c>
      <c r="N798" s="2">
        <v>1696</v>
      </c>
      <c r="O798" s="5" t="str">
        <f>_xlfn.XLOOKUP(A798,Cidades!A:A,Cidades!D:D)</f>
        <v>Menor que 10k</v>
      </c>
      <c r="P798" s="5" t="str">
        <f>_xlfn.XLOOKUP(A798,'[1]1° RAIZ'!$A:$A,'[1]1° RAIZ'!$AH:$AH)</f>
        <v>Erechim</v>
      </c>
      <c r="Q798" s="5" t="str">
        <f>_xlfn.XLOOKUP(A798,'[1]1° RAIZ'!$A:$A,'[1]1° RAIZ'!$AE:$AE)</f>
        <v>Passo Fundo</v>
      </c>
      <c r="R798" s="2">
        <v>-1.271641733894424E-4</v>
      </c>
      <c r="S798" s="2">
        <v>-6.506090729724634E-3</v>
      </c>
      <c r="T798" s="2">
        <v>1</v>
      </c>
      <c r="U798" s="2">
        <v>0</v>
      </c>
      <c r="V798" s="2">
        <v>52811.164441680099</v>
      </c>
      <c r="W798" s="2">
        <v>3.266945209641904</v>
      </c>
      <c r="X798" s="2">
        <v>-0.2912900708022686</v>
      </c>
      <c r="Y798" s="2">
        <v>-0.43233610499876429</v>
      </c>
      <c r="Z798" s="2">
        <v>2.1935104777086829E-2</v>
      </c>
      <c r="AA798" s="2">
        <v>-0.1837804757488341</v>
      </c>
      <c r="AB798" s="1" t="str">
        <f t="shared" si="36"/>
        <v>Mercado insuficiente</v>
      </c>
      <c r="AC798" s="74" t="str">
        <f t="shared" si="38"/>
        <v>Validar</v>
      </c>
    </row>
    <row r="799" spans="1:29" x14ac:dyDescent="0.25">
      <c r="A799" s="1">
        <v>430807</v>
      </c>
      <c r="B799" s="1" t="s">
        <v>827</v>
      </c>
      <c r="C799" s="1" t="s">
        <v>57</v>
      </c>
      <c r="D799" s="1">
        <v>0</v>
      </c>
      <c r="E799" s="1">
        <f>COUNTIFS('Contratos assinados '!F:F,'Direcional Expansão'!B799,'Contratos assinados '!J:J, "Assinado por ambos")</f>
        <v>0</v>
      </c>
      <c r="F799" s="1">
        <f>COUNTIFS('Contratos assinados '!F:F,'Direcional Expansão'!B799,'Contratos assinados '!J:J,"Aquisição")</f>
        <v>0</v>
      </c>
      <c r="G799" s="1">
        <f>COUNTIFS('Contratos assinados '!F:F,'Direcional Expansão'!B799,'Contratos assinados '!J:J,"Ampliação")</f>
        <v>0</v>
      </c>
      <c r="H799" s="1">
        <f>COUNTIFS('Contratos assinados '!F:F,'Direcional Expansão'!B799,'Contratos assinados '!J:J,"Assinado por proprietário")</f>
        <v>0</v>
      </c>
      <c r="I799" s="1">
        <f t="shared" si="37"/>
        <v>0</v>
      </c>
      <c r="J799" s="3" t="str">
        <f>IF(D799=0, "-", COUNTIFS('Base Lojas'!B:B, A799, 'Base Lojas'!G:G, "&gt;500000")/D799)</f>
        <v>-</v>
      </c>
      <c r="K799" s="4" t="s">
        <v>35</v>
      </c>
      <c r="L799" s="2">
        <v>0</v>
      </c>
      <c r="M799" s="13">
        <v>742097.06364071113</v>
      </c>
      <c r="N799" s="2">
        <v>4291</v>
      </c>
      <c r="O799" s="5" t="str">
        <f>_xlfn.XLOOKUP(A799,Cidades!A:A,Cidades!D:D)</f>
        <v>Menor que 10k</v>
      </c>
      <c r="P799" s="5" t="str">
        <f>_xlfn.XLOOKUP(A799,'[1]1° RAIZ'!$A:$A,'[1]1° RAIZ'!$AH:$AH)</f>
        <v>Lajeado</v>
      </c>
      <c r="Q799" s="5" t="str">
        <f>_xlfn.XLOOKUP(A799,'[1]1° RAIZ'!$A:$A,'[1]1° RAIZ'!$AE:$AE)</f>
        <v>Santa Cruz do Sul - Lajeado</v>
      </c>
      <c r="R799" s="2">
        <v>1.152732774729448E-4</v>
      </c>
      <c r="S799" s="2">
        <v>1.483274781937549E-2</v>
      </c>
      <c r="T799" s="2">
        <v>3</v>
      </c>
      <c r="U799" s="2">
        <v>0</v>
      </c>
      <c r="V799" s="2">
        <v>35942.736421389098</v>
      </c>
      <c r="W799" s="2">
        <v>3.366192109699941</v>
      </c>
      <c r="X799" s="2">
        <v>-0.2159072104496064</v>
      </c>
      <c r="Y799" s="2">
        <v>-5.3449080199152871E-3</v>
      </c>
      <c r="Z799" s="2">
        <v>-0.80436560237044197</v>
      </c>
      <c r="AA799" s="2">
        <v>-0.18454903923430971</v>
      </c>
      <c r="AB799" s="1" t="str">
        <f t="shared" si="36"/>
        <v>Mercado insuficiente</v>
      </c>
      <c r="AC799" s="74" t="str">
        <f t="shared" si="38"/>
        <v>Validar</v>
      </c>
    </row>
    <row r="800" spans="1:29" x14ac:dyDescent="0.25">
      <c r="A800" s="1">
        <v>431303</v>
      </c>
      <c r="B800" s="1" t="s">
        <v>828</v>
      </c>
      <c r="C800" s="1" t="s">
        <v>57</v>
      </c>
      <c r="D800" s="1">
        <v>0</v>
      </c>
      <c r="E800" s="1">
        <f>COUNTIFS('Contratos assinados '!F:F,'Direcional Expansão'!B800,'Contratos assinados '!J:J, "Assinado por ambos")</f>
        <v>0</v>
      </c>
      <c r="F800" s="1">
        <f>COUNTIFS('Contratos assinados '!F:F,'Direcional Expansão'!B800,'Contratos assinados '!J:J,"Aquisição")</f>
        <v>0</v>
      </c>
      <c r="G800" s="1">
        <f>COUNTIFS('Contratos assinados '!F:F,'Direcional Expansão'!B800,'Contratos assinados '!J:J,"Ampliação")</f>
        <v>0</v>
      </c>
      <c r="H800" s="1">
        <f>COUNTIFS('Contratos assinados '!F:F,'Direcional Expansão'!B800,'Contratos assinados '!J:J,"Assinado por proprietário")</f>
        <v>0</v>
      </c>
      <c r="I800" s="1">
        <f t="shared" si="37"/>
        <v>0</v>
      </c>
      <c r="J800" s="3" t="str">
        <f>IF(D800=0, "-", COUNTIFS('Base Lojas'!B:B, A800, 'Base Lojas'!G:G, "&gt;500000")/D800)</f>
        <v>-</v>
      </c>
      <c r="K800" s="4" t="s">
        <v>35</v>
      </c>
      <c r="L800" s="2">
        <v>0</v>
      </c>
      <c r="M800" s="13">
        <v>934091.87800246663</v>
      </c>
      <c r="N800" s="2">
        <v>4865</v>
      </c>
      <c r="O800" s="5" t="str">
        <f>_xlfn.XLOOKUP(A800,Cidades!A:A,Cidades!D:D)</f>
        <v>Menor que 10k</v>
      </c>
      <c r="P800" s="5" t="str">
        <f>_xlfn.XLOOKUP(A800,'[1]1° RAIZ'!$A:$A,'[1]1° RAIZ'!$AH:$AH)</f>
        <v>Santiago</v>
      </c>
      <c r="Q800" s="5" t="str">
        <f>_xlfn.XLOOKUP(A800,'[1]1° RAIZ'!$A:$A,'[1]1° RAIZ'!$AE:$AE)</f>
        <v>Santa Maria</v>
      </c>
      <c r="R800" s="2">
        <v>3.1351762722253708E-5</v>
      </c>
      <c r="S800" s="2">
        <v>7.9288268155026653E-3</v>
      </c>
      <c r="T800" s="2">
        <v>5</v>
      </c>
      <c r="U800" s="2">
        <v>0</v>
      </c>
      <c r="V800" s="2">
        <v>38960.466682719198</v>
      </c>
      <c r="W800" s="2">
        <v>3.3060728498707048</v>
      </c>
      <c r="X800" s="2">
        <v>-0.21461292795137701</v>
      </c>
      <c r="Y800" s="2">
        <v>-0.19862028139861571</v>
      </c>
      <c r="Z800" s="2">
        <v>-0.56636063392558977</v>
      </c>
      <c r="AA800" s="2">
        <v>-0.18464625567351431</v>
      </c>
      <c r="AB800" s="1" t="str">
        <f t="shared" si="36"/>
        <v>Mercado insuficiente</v>
      </c>
      <c r="AC800" s="74" t="str">
        <f t="shared" si="38"/>
        <v>Validar</v>
      </c>
    </row>
    <row r="801" spans="1:29" x14ac:dyDescent="0.25">
      <c r="A801" s="1">
        <v>432032</v>
      </c>
      <c r="B801" s="1" t="s">
        <v>829</v>
      </c>
      <c r="C801" s="1" t="s">
        <v>57</v>
      </c>
      <c r="D801" s="1">
        <v>0</v>
      </c>
      <c r="E801" s="1">
        <f>COUNTIFS('Contratos assinados '!F:F,'Direcional Expansão'!B801,'Contratos assinados '!J:J, "Assinado por ambos")</f>
        <v>0</v>
      </c>
      <c r="F801" s="1">
        <f>COUNTIFS('Contratos assinados '!F:F,'Direcional Expansão'!B801,'Contratos assinados '!J:J,"Aquisição")</f>
        <v>0</v>
      </c>
      <c r="G801" s="1">
        <f>COUNTIFS('Contratos assinados '!F:F,'Direcional Expansão'!B801,'Contratos assinados '!J:J,"Ampliação")</f>
        <v>0</v>
      </c>
      <c r="H801" s="1">
        <f>COUNTIFS('Contratos assinados '!F:F,'Direcional Expansão'!B801,'Contratos assinados '!J:J,"Assinado por proprietário")</f>
        <v>0</v>
      </c>
      <c r="I801" s="1">
        <f t="shared" si="37"/>
        <v>0</v>
      </c>
      <c r="J801" s="3" t="str">
        <f>IF(D801=0, "-", COUNTIFS('Base Lojas'!B:B, A801, 'Base Lojas'!G:G, "&gt;500000")/D801)</f>
        <v>-</v>
      </c>
      <c r="K801" s="4" t="s">
        <v>35</v>
      </c>
      <c r="L801" s="2">
        <v>0</v>
      </c>
      <c r="M801" s="13">
        <v>482565.26141801127</v>
      </c>
      <c r="N801" s="2">
        <v>2673</v>
      </c>
      <c r="O801" s="5" t="str">
        <f>_xlfn.XLOOKUP(A801,Cidades!A:A,Cidades!D:D)</f>
        <v>Menor que 10k</v>
      </c>
      <c r="P801" s="5" t="str">
        <f>_xlfn.XLOOKUP(A801,'[1]1° RAIZ'!$A:$A,'[1]1° RAIZ'!$AH:$AH)</f>
        <v>Santa Rosa</v>
      </c>
      <c r="Q801" s="5" t="str">
        <f>_xlfn.XLOOKUP(A801,'[1]1° RAIZ'!$A:$A,'[1]1° RAIZ'!$AE:$AE)</f>
        <v>Ijuí</v>
      </c>
      <c r="R801" s="2">
        <v>-3.9464630530353651E-5</v>
      </c>
      <c r="S801" s="2">
        <v>1.4673934657274399E-3</v>
      </c>
      <c r="T801" s="2">
        <v>1</v>
      </c>
      <c r="U801" s="2">
        <v>0</v>
      </c>
      <c r="V801" s="2">
        <v>61554.287357389498</v>
      </c>
      <c r="W801" s="2">
        <v>2.9166836772296452</v>
      </c>
      <c r="X801" s="2">
        <v>-0.3136544209840848</v>
      </c>
      <c r="Y801" s="2">
        <v>-0.32078898507817238</v>
      </c>
      <c r="Z801" s="2">
        <v>-4.4179095270498153E-2</v>
      </c>
      <c r="AA801" s="2">
        <v>-0.1847968248759472</v>
      </c>
      <c r="AB801" s="1" t="str">
        <f t="shared" si="36"/>
        <v>Mercado insuficiente</v>
      </c>
      <c r="AC801" s="74" t="str">
        <f t="shared" si="38"/>
        <v>Validar</v>
      </c>
    </row>
    <row r="802" spans="1:29" x14ac:dyDescent="0.25">
      <c r="A802" s="1">
        <v>410350</v>
      </c>
      <c r="B802" s="1" t="s">
        <v>830</v>
      </c>
      <c r="C802" s="1" t="s">
        <v>31</v>
      </c>
      <c r="D802" s="1">
        <v>0</v>
      </c>
      <c r="E802" s="1">
        <f>COUNTIFS('Contratos assinados '!F:F,'Direcional Expansão'!B802,'Contratos assinados '!J:J, "Assinado por ambos")</f>
        <v>0</v>
      </c>
      <c r="F802" s="1">
        <f>COUNTIFS('Contratos assinados '!F:F,'Direcional Expansão'!B802,'Contratos assinados '!J:J,"Aquisição")</f>
        <v>0</v>
      </c>
      <c r="G802" s="1">
        <f>COUNTIFS('Contratos assinados '!F:F,'Direcional Expansão'!B802,'Contratos assinados '!J:J,"Ampliação")</f>
        <v>0</v>
      </c>
      <c r="H802" s="1">
        <f>COUNTIFS('Contratos assinados '!F:F,'Direcional Expansão'!B802,'Contratos assinados '!J:J,"Assinado por proprietário")</f>
        <v>0</v>
      </c>
      <c r="I802" s="1">
        <f t="shared" si="37"/>
        <v>0</v>
      </c>
      <c r="J802" s="3" t="str">
        <f>IF(D802=0, "-", COUNTIFS('Base Lojas'!B:B, A802, 'Base Lojas'!G:G, "&gt;500000")/D802)</f>
        <v>-</v>
      </c>
      <c r="K802" s="4" t="s">
        <v>35</v>
      </c>
      <c r="L802" s="2">
        <v>0</v>
      </c>
      <c r="M802" s="13">
        <v>1119862.4657849639</v>
      </c>
      <c r="N802" s="2">
        <v>8710</v>
      </c>
      <c r="O802" s="5" t="str">
        <f>_xlfn.XLOOKUP(A802,Cidades!A:A,Cidades!D:D)</f>
        <v>Menor que 10k</v>
      </c>
      <c r="P802" s="5" t="str">
        <f>_xlfn.XLOOKUP(A802,'[1]1° RAIZ'!$A:$A,'[1]1° RAIZ'!$AH:$AH)</f>
        <v>Apucarana</v>
      </c>
      <c r="Q802" s="5" t="str">
        <f>_xlfn.XLOOKUP(A802,'[1]1° RAIZ'!$A:$A,'[1]1° RAIZ'!$AE:$AE)</f>
        <v>Londrina</v>
      </c>
      <c r="R802" s="2">
        <v>5.8974938374742881E-5</v>
      </c>
      <c r="S802" s="2">
        <v>1.112879315064297E-2</v>
      </c>
      <c r="T802" s="2">
        <v>4</v>
      </c>
      <c r="U802" s="2">
        <v>0</v>
      </c>
      <c r="V802" s="2">
        <v>31884.713488596299</v>
      </c>
      <c r="W802" s="2">
        <v>3.4369616097761391</v>
      </c>
      <c r="X802" s="2">
        <v>-0.18882016659678169</v>
      </c>
      <c r="Y802" s="2">
        <v>-0.13474242110511209</v>
      </c>
      <c r="Z802" s="2">
        <v>-0.74676832235383228</v>
      </c>
      <c r="AA802" s="2">
        <v>-0.18506308294086171</v>
      </c>
      <c r="AB802" s="1" t="str">
        <f t="shared" si="36"/>
        <v>Mercado insuficiente</v>
      </c>
      <c r="AC802" s="74" t="str">
        <f t="shared" si="38"/>
        <v>Validar</v>
      </c>
    </row>
    <row r="803" spans="1:29" x14ac:dyDescent="0.25">
      <c r="A803" s="1">
        <v>430155</v>
      </c>
      <c r="B803" s="1" t="s">
        <v>831</v>
      </c>
      <c r="C803" s="1" t="s">
        <v>57</v>
      </c>
      <c r="D803" s="1">
        <v>0</v>
      </c>
      <c r="E803" s="1">
        <f>COUNTIFS('Contratos assinados '!F:F,'Direcional Expansão'!B803,'Contratos assinados '!J:J, "Assinado por ambos")</f>
        <v>0</v>
      </c>
      <c r="F803" s="1">
        <f>COUNTIFS('Contratos assinados '!F:F,'Direcional Expansão'!B803,'Contratos assinados '!J:J,"Aquisição")</f>
        <v>0</v>
      </c>
      <c r="G803" s="1">
        <f>COUNTIFS('Contratos assinados '!F:F,'Direcional Expansão'!B803,'Contratos assinados '!J:J,"Ampliação")</f>
        <v>0</v>
      </c>
      <c r="H803" s="1">
        <f>COUNTIFS('Contratos assinados '!F:F,'Direcional Expansão'!B803,'Contratos assinados '!J:J,"Assinado por proprietário")</f>
        <v>0</v>
      </c>
      <c r="I803" s="1">
        <f t="shared" si="37"/>
        <v>0</v>
      </c>
      <c r="J803" s="3" t="str">
        <f>IF(D803=0, "-", COUNTIFS('Base Lojas'!B:B, A803, 'Base Lojas'!G:G, "&gt;500000")/D803)</f>
        <v>-</v>
      </c>
      <c r="K803" s="4" t="s">
        <v>35</v>
      </c>
      <c r="L803" s="2">
        <v>0</v>
      </c>
      <c r="M803" s="13">
        <v>913979.62730297097</v>
      </c>
      <c r="N803" s="2">
        <v>3396</v>
      </c>
      <c r="O803" s="5" t="str">
        <f>_xlfn.XLOOKUP(A803,Cidades!A:A,Cidades!D:D)</f>
        <v>Menor que 10k</v>
      </c>
      <c r="P803" s="5" t="str">
        <f>_xlfn.XLOOKUP(A803,'[1]1° RAIZ'!$A:$A,'[1]1° RAIZ'!$AH:$AH)</f>
        <v>Erechim</v>
      </c>
      <c r="Q803" s="5" t="str">
        <f>_xlfn.XLOOKUP(A803,'[1]1° RAIZ'!$A:$A,'[1]1° RAIZ'!$AE:$AE)</f>
        <v>Passo Fundo</v>
      </c>
      <c r="R803" s="2">
        <v>-5.8466924784708053E-5</v>
      </c>
      <c r="S803" s="2">
        <v>-1.218736248012053E-4</v>
      </c>
      <c r="T803" s="2">
        <v>1</v>
      </c>
      <c r="U803" s="2">
        <v>0</v>
      </c>
      <c r="V803" s="2">
        <v>53200.418360456097</v>
      </c>
      <c r="W803" s="2">
        <v>3.1252866532823389</v>
      </c>
      <c r="X803" s="2">
        <v>-0.28382047989178999</v>
      </c>
      <c r="Y803" s="2">
        <v>-0.34385047034259092</v>
      </c>
      <c r="Z803" s="2">
        <v>-0.13212632893431761</v>
      </c>
      <c r="AA803" s="2">
        <v>-0.1854509671866354</v>
      </c>
      <c r="AB803" s="1" t="str">
        <f t="shared" si="36"/>
        <v>Mercado insuficiente</v>
      </c>
      <c r="AC803" s="74" t="str">
        <f t="shared" si="38"/>
        <v>Validar</v>
      </c>
    </row>
    <row r="804" spans="1:29" x14ac:dyDescent="0.25">
      <c r="A804" s="1">
        <v>420070</v>
      </c>
      <c r="B804" s="1" t="s">
        <v>832</v>
      </c>
      <c r="C804" s="1" t="s">
        <v>33</v>
      </c>
      <c r="D804" s="1">
        <v>0</v>
      </c>
      <c r="E804" s="1">
        <f>COUNTIFS('Contratos assinados '!F:F,'Direcional Expansão'!B804,'Contratos assinados '!J:J, "Assinado por ambos")</f>
        <v>0</v>
      </c>
      <c r="F804" s="1">
        <f>COUNTIFS('Contratos assinados '!F:F,'Direcional Expansão'!B804,'Contratos assinados '!J:J,"Aquisição")</f>
        <v>0</v>
      </c>
      <c r="G804" s="1">
        <f>COUNTIFS('Contratos assinados '!F:F,'Direcional Expansão'!B804,'Contratos assinados '!J:J,"Ampliação")</f>
        <v>0</v>
      </c>
      <c r="H804" s="1">
        <f>COUNTIFS('Contratos assinados '!F:F,'Direcional Expansão'!B804,'Contratos assinados '!J:J,"Assinado por proprietário")</f>
        <v>0</v>
      </c>
      <c r="I804" s="1">
        <f t="shared" si="37"/>
        <v>0</v>
      </c>
      <c r="J804" s="3" t="str">
        <f>IF(D804=0, "-", COUNTIFS('Base Lojas'!B:B, A804, 'Base Lojas'!G:G, "&gt;500000")/D804)</f>
        <v>-</v>
      </c>
      <c r="K804" s="4" t="s">
        <v>35</v>
      </c>
      <c r="L804" s="2">
        <v>0</v>
      </c>
      <c r="M804" s="13">
        <v>1461606.1879920689</v>
      </c>
      <c r="N804" s="2">
        <v>10481</v>
      </c>
      <c r="O804" s="5" t="str">
        <f>_xlfn.XLOOKUP(A804,Cidades!A:A,Cidades!D:D)</f>
        <v>Entre 10k e 20k</v>
      </c>
      <c r="P804" s="5" t="str">
        <f>_xlfn.XLOOKUP(A804,'[1]1° RAIZ'!$A:$A,'[1]1° RAIZ'!$AH:$AH)</f>
        <v>Florianópolis</v>
      </c>
      <c r="Q804" s="5" t="str">
        <f>_xlfn.XLOOKUP(A804,'[1]1° RAIZ'!$A:$A,'[1]1° RAIZ'!$AE:$AE)</f>
        <v>Florianópolis</v>
      </c>
      <c r="R804" s="2">
        <v>8.326096938764848E-5</v>
      </c>
      <c r="S804" s="2">
        <v>1.38642905727413E-2</v>
      </c>
      <c r="T804" s="2">
        <v>8</v>
      </c>
      <c r="U804" s="2">
        <v>0</v>
      </c>
      <c r="V804" s="2">
        <v>34588.065754959098</v>
      </c>
      <c r="W804" s="2">
        <v>3.203377786523419</v>
      </c>
      <c r="X804" s="2">
        <v>-0.17114989203209721</v>
      </c>
      <c r="Y804" s="2">
        <v>-0.17662109504688939</v>
      </c>
      <c r="Z804" s="2">
        <v>-0.76474681480012097</v>
      </c>
      <c r="AA804" s="2">
        <v>-0.18561814044721139</v>
      </c>
      <c r="AB804" s="1" t="str">
        <f t="shared" si="36"/>
        <v>Mercado insuficiente</v>
      </c>
      <c r="AC804" s="74" t="str">
        <f t="shared" si="38"/>
        <v>Validar</v>
      </c>
    </row>
    <row r="805" spans="1:29" x14ac:dyDescent="0.25">
      <c r="A805" s="1">
        <v>411295</v>
      </c>
      <c r="B805" s="1" t="s">
        <v>833</v>
      </c>
      <c r="C805" s="1" t="s">
        <v>31</v>
      </c>
      <c r="D805" s="1">
        <v>0</v>
      </c>
      <c r="E805" s="1">
        <f>COUNTIFS('Contratos assinados '!F:F,'Direcional Expansão'!B805,'Contratos assinados '!J:J, "Assinado por ambos")</f>
        <v>0</v>
      </c>
      <c r="F805" s="1">
        <f>COUNTIFS('Contratos assinados '!F:F,'Direcional Expansão'!B805,'Contratos assinados '!J:J,"Aquisição")</f>
        <v>0</v>
      </c>
      <c r="G805" s="1">
        <f>COUNTIFS('Contratos assinados '!F:F,'Direcional Expansão'!B805,'Contratos assinados '!J:J,"Ampliação")</f>
        <v>0</v>
      </c>
      <c r="H805" s="1">
        <f>COUNTIFS('Contratos assinados '!F:F,'Direcional Expansão'!B805,'Contratos assinados '!J:J,"Assinado por proprietário")</f>
        <v>0</v>
      </c>
      <c r="I805" s="1">
        <f t="shared" si="37"/>
        <v>0</v>
      </c>
      <c r="J805" s="3" t="str">
        <f>IF(D805=0, "-", COUNTIFS('Base Lojas'!B:B, A805, 'Base Lojas'!G:G, "&gt;500000")/D805)</f>
        <v>-</v>
      </c>
      <c r="K805" s="4" t="s">
        <v>35</v>
      </c>
      <c r="L805" s="2">
        <v>0</v>
      </c>
      <c r="M805" s="13">
        <v>1010151.654904819</v>
      </c>
      <c r="N805" s="2">
        <v>7771</v>
      </c>
      <c r="O805" s="5" t="str">
        <f>_xlfn.XLOOKUP(A805,Cidades!A:A,Cidades!D:D)</f>
        <v>Menor que 10k</v>
      </c>
      <c r="P805" s="5" t="str">
        <f>_xlfn.XLOOKUP(A805,'[1]1° RAIZ'!$A:$A,'[1]1° RAIZ'!$AH:$AH)</f>
        <v>Campo Mourão</v>
      </c>
      <c r="Q805" s="5" t="str">
        <f>_xlfn.XLOOKUP(A805,'[1]1° RAIZ'!$A:$A,'[1]1° RAIZ'!$AE:$AE)</f>
        <v>Maringá</v>
      </c>
      <c r="R805" s="2">
        <v>1.2985632934754411E-5</v>
      </c>
      <c r="S805" s="2">
        <v>8.3756635918224021E-3</v>
      </c>
      <c r="T805" s="2">
        <v>4</v>
      </c>
      <c r="U805" s="2">
        <v>0</v>
      </c>
      <c r="V805" s="2">
        <v>62956.629376357901</v>
      </c>
      <c r="W805" s="2">
        <v>2.659174338091101</v>
      </c>
      <c r="X805" s="2">
        <v>-0.28924824414938177</v>
      </c>
      <c r="Y805" s="2">
        <v>-0.30897469288729668</v>
      </c>
      <c r="Z805" s="2">
        <v>-0.15978202740670669</v>
      </c>
      <c r="AA805" s="2">
        <v>-0.18589982175759501</v>
      </c>
      <c r="AB805" s="1" t="str">
        <f t="shared" si="36"/>
        <v>Mercado insuficiente</v>
      </c>
      <c r="AC805" s="74" t="str">
        <f t="shared" si="38"/>
        <v>Validar</v>
      </c>
    </row>
    <row r="806" spans="1:29" x14ac:dyDescent="0.25">
      <c r="A806" s="1">
        <v>411745</v>
      </c>
      <c r="B806" s="1" t="s">
        <v>834</v>
      </c>
      <c r="C806" s="1" t="s">
        <v>31</v>
      </c>
      <c r="D806" s="1">
        <v>0</v>
      </c>
      <c r="E806" s="1">
        <f>COUNTIFS('Contratos assinados '!F:F,'Direcional Expansão'!B806,'Contratos assinados '!J:J, "Assinado por ambos")</f>
        <v>0</v>
      </c>
      <c r="F806" s="1">
        <f>COUNTIFS('Contratos assinados '!F:F,'Direcional Expansão'!B806,'Contratos assinados '!J:J,"Aquisição")</f>
        <v>0</v>
      </c>
      <c r="G806" s="1">
        <f>COUNTIFS('Contratos assinados '!F:F,'Direcional Expansão'!B806,'Contratos assinados '!J:J,"Ampliação")</f>
        <v>0</v>
      </c>
      <c r="H806" s="1">
        <f>COUNTIFS('Contratos assinados '!F:F,'Direcional Expansão'!B806,'Contratos assinados '!J:J,"Assinado por proprietário")</f>
        <v>0</v>
      </c>
      <c r="I806" s="1">
        <f t="shared" si="37"/>
        <v>0</v>
      </c>
      <c r="J806" s="3" t="str">
        <f>IF(D806=0, "-", COUNTIFS('Base Lojas'!B:B, A806, 'Base Lojas'!G:G, "&gt;500000")/D806)</f>
        <v>-</v>
      </c>
      <c r="K806" s="4" t="s">
        <v>35</v>
      </c>
      <c r="L806" s="2">
        <v>0</v>
      </c>
      <c r="M806" s="13">
        <v>906297.09149418701</v>
      </c>
      <c r="N806" s="2">
        <v>6785</v>
      </c>
      <c r="O806" s="5" t="str">
        <f>_xlfn.XLOOKUP(A806,Cidades!A:A,Cidades!D:D)</f>
        <v>Menor que 10k</v>
      </c>
      <c r="P806" s="5" t="str">
        <f>_xlfn.XLOOKUP(A806,'[1]1° RAIZ'!$A:$A,'[1]1° RAIZ'!$AH:$AH)</f>
        <v>Toledo</v>
      </c>
      <c r="Q806" s="5" t="str">
        <f>_xlfn.XLOOKUP(A806,'[1]1° RAIZ'!$A:$A,'[1]1° RAIZ'!$AE:$AE)</f>
        <v>Cascavel</v>
      </c>
      <c r="R806" s="2">
        <v>1.363083689644751E-4</v>
      </c>
      <c r="S806" s="2">
        <v>1.9112059796361661E-2</v>
      </c>
      <c r="T806" s="2">
        <v>2</v>
      </c>
      <c r="U806" s="2">
        <v>0</v>
      </c>
      <c r="V806" s="2">
        <v>50610.488045179001</v>
      </c>
      <c r="W806" s="2">
        <v>2.9233589328955398</v>
      </c>
      <c r="X806" s="2">
        <v>-0.26123768394798919</v>
      </c>
      <c r="Y806" s="2">
        <v>-1.233860564554669E-2</v>
      </c>
      <c r="Z806" s="2">
        <v>-0.63905198752019765</v>
      </c>
      <c r="AA806" s="2">
        <v>-0.18598825981192729</v>
      </c>
      <c r="AB806" s="1" t="str">
        <f t="shared" si="36"/>
        <v>Mercado insuficiente</v>
      </c>
      <c r="AC806" s="74" t="str">
        <f t="shared" si="38"/>
        <v>Validar</v>
      </c>
    </row>
    <row r="807" spans="1:29" x14ac:dyDescent="0.25">
      <c r="A807" s="1">
        <v>410790</v>
      </c>
      <c r="B807" s="1" t="s">
        <v>835</v>
      </c>
      <c r="C807" s="1" t="s">
        <v>31</v>
      </c>
      <c r="D807" s="1">
        <v>0</v>
      </c>
      <c r="E807" s="1">
        <f>COUNTIFS('Contratos assinados '!F:F,'Direcional Expansão'!B807,'Contratos assinados '!J:J, "Assinado por ambos")</f>
        <v>0</v>
      </c>
      <c r="F807" s="1">
        <f>COUNTIFS('Contratos assinados '!F:F,'Direcional Expansão'!B807,'Contratos assinados '!J:J,"Aquisição")</f>
        <v>0</v>
      </c>
      <c r="G807" s="1">
        <f>COUNTIFS('Contratos assinados '!F:F,'Direcional Expansão'!B807,'Contratos assinados '!J:J,"Ampliação")</f>
        <v>0</v>
      </c>
      <c r="H807" s="1">
        <f>COUNTIFS('Contratos assinados '!F:F,'Direcional Expansão'!B807,'Contratos assinados '!J:J,"Assinado por proprietário")</f>
        <v>0</v>
      </c>
      <c r="I807" s="1">
        <f t="shared" si="37"/>
        <v>0</v>
      </c>
      <c r="J807" s="3" t="str">
        <f>IF(D807=0, "-", COUNTIFS('Base Lojas'!B:B, A807, 'Base Lojas'!G:G, "&gt;500000")/D807)</f>
        <v>-</v>
      </c>
      <c r="K807" s="4" t="s">
        <v>35</v>
      </c>
      <c r="L807" s="2">
        <v>0</v>
      </c>
      <c r="M807" s="13">
        <v>1742268.6785616151</v>
      </c>
      <c r="N807" s="2">
        <v>10458</v>
      </c>
      <c r="O807" s="5" t="str">
        <f>_xlfn.XLOOKUP(A807,Cidades!A:A,Cidades!D:D)</f>
        <v>Entre 10k e 20k</v>
      </c>
      <c r="P807" s="5" t="str">
        <f>_xlfn.XLOOKUP(A807,'[1]1° RAIZ'!$A:$A,'[1]1° RAIZ'!$AH:$AH)</f>
        <v>Maringá</v>
      </c>
      <c r="Q807" s="5" t="str">
        <f>_xlfn.XLOOKUP(A807,'[1]1° RAIZ'!$A:$A,'[1]1° RAIZ'!$AE:$AE)</f>
        <v>Maringá</v>
      </c>
      <c r="R807" s="2">
        <v>4.4730133200372669E-4</v>
      </c>
      <c r="S807" s="2">
        <v>4.6647369667112359E-2</v>
      </c>
      <c r="T807" s="2">
        <v>4</v>
      </c>
      <c r="U807" s="2">
        <v>0</v>
      </c>
      <c r="V807" s="2">
        <v>26501.928294490699</v>
      </c>
      <c r="W807" s="2">
        <v>3.1213541728574841</v>
      </c>
      <c r="X807" s="2">
        <v>-0.15589121713511869</v>
      </c>
      <c r="Y807" s="2">
        <v>0.54785496571291137</v>
      </c>
      <c r="Z807" s="2">
        <v>-1.738647016006877</v>
      </c>
      <c r="AA807" s="2">
        <v>-0.18602311889368631</v>
      </c>
      <c r="AB807" s="1" t="str">
        <f t="shared" si="36"/>
        <v>Mercado insuficiente</v>
      </c>
      <c r="AC807" s="74" t="str">
        <f t="shared" si="38"/>
        <v>Validar</v>
      </c>
    </row>
    <row r="808" spans="1:29" x14ac:dyDescent="0.25">
      <c r="A808" s="1">
        <v>412010</v>
      </c>
      <c r="B808" s="1" t="s">
        <v>836</v>
      </c>
      <c r="C808" s="1" t="s">
        <v>31</v>
      </c>
      <c r="D808" s="1">
        <v>0</v>
      </c>
      <c r="E808" s="1">
        <f>COUNTIFS('Contratos assinados '!F:F,'Direcional Expansão'!B808,'Contratos assinados '!J:J, "Assinado por ambos")</f>
        <v>0</v>
      </c>
      <c r="F808" s="1">
        <f>COUNTIFS('Contratos assinados '!F:F,'Direcional Expansão'!B808,'Contratos assinados '!J:J,"Aquisição")</f>
        <v>0</v>
      </c>
      <c r="G808" s="1">
        <f>COUNTIFS('Contratos assinados '!F:F,'Direcional Expansão'!B808,'Contratos assinados '!J:J,"Ampliação")</f>
        <v>0</v>
      </c>
      <c r="H808" s="1">
        <f>COUNTIFS('Contratos assinados '!F:F,'Direcional Expansão'!B808,'Contratos assinados '!J:J,"Assinado por proprietário")</f>
        <v>0</v>
      </c>
      <c r="I808" s="1">
        <f t="shared" si="37"/>
        <v>0</v>
      </c>
      <c r="J808" s="3" t="str">
        <f>IF(D808=0, "-", COUNTIFS('Base Lojas'!B:B, A808, 'Base Lojas'!G:G, "&gt;500000")/D808)</f>
        <v>-</v>
      </c>
      <c r="K808" s="4" t="s">
        <v>35</v>
      </c>
      <c r="L808" s="2">
        <v>0</v>
      </c>
      <c r="M808" s="13">
        <v>568674.52270450199</v>
      </c>
      <c r="N808" s="2">
        <v>4098</v>
      </c>
      <c r="O808" s="5" t="str">
        <f>_xlfn.XLOOKUP(A808,Cidades!A:A,Cidades!D:D)</f>
        <v>Menor que 10k</v>
      </c>
      <c r="P808" s="5" t="str">
        <f>_xlfn.XLOOKUP(A808,'[1]1° RAIZ'!$A:$A,'[1]1° RAIZ'!$AH:$AH)</f>
        <v>Ponta Grossa</v>
      </c>
      <c r="Q808" s="5" t="str">
        <f>_xlfn.XLOOKUP(A808,'[1]1° RAIZ'!$A:$A,'[1]1° RAIZ'!$AE:$AE)</f>
        <v>Ponta Grossa</v>
      </c>
      <c r="R808" s="2">
        <v>-7.4266037116634822E-5</v>
      </c>
      <c r="S808" s="2">
        <v>9.4905398388966944E-5</v>
      </c>
      <c r="T808" s="2">
        <v>2</v>
      </c>
      <c r="U808" s="2">
        <v>0</v>
      </c>
      <c r="V808" s="2">
        <v>45241.311227546998</v>
      </c>
      <c r="W808" s="2">
        <v>3.3235613622819762</v>
      </c>
      <c r="X808" s="2">
        <v>-0.25781783760285409</v>
      </c>
      <c r="Y808" s="2">
        <v>-0.3457109673885817</v>
      </c>
      <c r="Z808" s="2">
        <v>-0.23443254947486861</v>
      </c>
      <c r="AA808" s="2">
        <v>-0.18632440095105779</v>
      </c>
      <c r="AB808" s="1" t="str">
        <f t="shared" si="36"/>
        <v>Mercado insuficiente</v>
      </c>
      <c r="AC808" s="74" t="str">
        <f t="shared" si="38"/>
        <v>Validar</v>
      </c>
    </row>
    <row r="809" spans="1:29" x14ac:dyDescent="0.25">
      <c r="A809" s="1">
        <v>411695</v>
      </c>
      <c r="B809" s="1" t="s">
        <v>837</v>
      </c>
      <c r="C809" s="1" t="s">
        <v>31</v>
      </c>
      <c r="D809" s="1">
        <v>0</v>
      </c>
      <c r="E809" s="1">
        <f>COUNTIFS('Contratos assinados '!F:F,'Direcional Expansão'!B809,'Contratos assinados '!J:J, "Assinado por ambos")</f>
        <v>0</v>
      </c>
      <c r="F809" s="1">
        <f>COUNTIFS('Contratos assinados '!F:F,'Direcional Expansão'!B809,'Contratos assinados '!J:J,"Aquisição")</f>
        <v>0</v>
      </c>
      <c r="G809" s="1">
        <f>COUNTIFS('Contratos assinados '!F:F,'Direcional Expansão'!B809,'Contratos assinados '!J:J,"Ampliação")</f>
        <v>0</v>
      </c>
      <c r="H809" s="1">
        <f>COUNTIFS('Contratos assinados '!F:F,'Direcional Expansão'!B809,'Contratos assinados '!J:J,"Assinado por proprietário")</f>
        <v>0</v>
      </c>
      <c r="I809" s="1">
        <f t="shared" si="37"/>
        <v>0</v>
      </c>
      <c r="J809" s="3" t="str">
        <f>IF(D809=0, "-", COUNTIFS('Base Lojas'!B:B, A809, 'Base Lojas'!G:G, "&gt;500000")/D809)</f>
        <v>-</v>
      </c>
      <c r="K809" s="4" t="s">
        <v>35</v>
      </c>
      <c r="L809" s="2">
        <v>0</v>
      </c>
      <c r="M809" s="13">
        <v>756200.21641647373</v>
      </c>
      <c r="N809" s="2">
        <v>5597</v>
      </c>
      <c r="O809" s="5" t="str">
        <f>_xlfn.XLOOKUP(A809,Cidades!A:A,Cidades!D:D)</f>
        <v>Menor que 10k</v>
      </c>
      <c r="P809" s="5" t="str">
        <f>_xlfn.XLOOKUP(A809,'[1]1° RAIZ'!$A:$A,'[1]1° RAIZ'!$AH:$AH)</f>
        <v>Francisco Beltrão</v>
      </c>
      <c r="Q809" s="5" t="str">
        <f>_xlfn.XLOOKUP(A809,'[1]1° RAIZ'!$A:$A,'[1]1° RAIZ'!$AE:$AE)</f>
        <v>Cascavel</v>
      </c>
      <c r="R809" s="2">
        <v>7.0269846400035089E-5</v>
      </c>
      <c r="S809" s="2">
        <v>1.3437724857720429E-2</v>
      </c>
      <c r="T809" s="2">
        <v>3</v>
      </c>
      <c r="U809" s="2">
        <v>0</v>
      </c>
      <c r="V809" s="2">
        <v>32197.830625733699</v>
      </c>
      <c r="W809" s="2">
        <v>3.4624248689225632</v>
      </c>
      <c r="X809" s="2">
        <v>-0.20634014201811759</v>
      </c>
      <c r="Y809" s="2">
        <v>-7.4073441215918773E-2</v>
      </c>
      <c r="Z809" s="2">
        <v>-0.77919258506990829</v>
      </c>
      <c r="AA809" s="2">
        <v>-0.18749350878145851</v>
      </c>
      <c r="AB809" s="1" t="str">
        <f t="shared" si="36"/>
        <v>Mercado insuficiente</v>
      </c>
      <c r="AC809" s="74" t="str">
        <f t="shared" si="38"/>
        <v>Validar</v>
      </c>
    </row>
    <row r="810" spans="1:29" x14ac:dyDescent="0.25">
      <c r="A810" s="1">
        <v>410657</v>
      </c>
      <c r="B810" s="1" t="s">
        <v>838</v>
      </c>
      <c r="C810" s="1" t="s">
        <v>31</v>
      </c>
      <c r="D810" s="1">
        <v>0</v>
      </c>
      <c r="E810" s="1">
        <f>COUNTIFS('Contratos assinados '!F:F,'Direcional Expansão'!B810,'Contratos assinados '!J:J, "Assinado por ambos")</f>
        <v>0</v>
      </c>
      <c r="F810" s="1">
        <f>COUNTIFS('Contratos assinados '!F:F,'Direcional Expansão'!B810,'Contratos assinados '!J:J,"Aquisição")</f>
        <v>0</v>
      </c>
      <c r="G810" s="1">
        <f>COUNTIFS('Contratos assinados '!F:F,'Direcional Expansão'!B810,'Contratos assinados '!J:J,"Ampliação")</f>
        <v>0</v>
      </c>
      <c r="H810" s="1">
        <f>COUNTIFS('Contratos assinados '!F:F,'Direcional Expansão'!B810,'Contratos assinados '!J:J,"Assinado por proprietário")</f>
        <v>0</v>
      </c>
      <c r="I810" s="1">
        <f t="shared" si="37"/>
        <v>0</v>
      </c>
      <c r="J810" s="3" t="str">
        <f>IF(D810=0, "-", COUNTIFS('Base Lojas'!B:B, A810, 'Base Lojas'!G:G, "&gt;500000")/D810)</f>
        <v>-</v>
      </c>
      <c r="K810" s="4" t="s">
        <v>35</v>
      </c>
      <c r="L810" s="2">
        <v>0</v>
      </c>
      <c r="M810" s="13">
        <v>561159.07611983106</v>
      </c>
      <c r="N810" s="2">
        <v>4133</v>
      </c>
      <c r="O810" s="5" t="str">
        <f>_xlfn.XLOOKUP(A810,Cidades!A:A,Cidades!D:D)</f>
        <v>Menor que 10k</v>
      </c>
      <c r="P810" s="5" t="str">
        <f>_xlfn.XLOOKUP(A810,'[1]1° RAIZ'!$A:$A,'[1]1° RAIZ'!$AH:$AH)</f>
        <v>Dois Vizinhos</v>
      </c>
      <c r="Q810" s="5" t="str">
        <f>_xlfn.XLOOKUP(A810,'[1]1° RAIZ'!$A:$A,'[1]1° RAIZ'!$AE:$AE)</f>
        <v>Cascavel</v>
      </c>
      <c r="R810" s="2">
        <v>-2.5771826838352219E-5</v>
      </c>
      <c r="S810" s="2">
        <v>4.5525917520050641E-3</v>
      </c>
      <c r="T810" s="2">
        <v>1</v>
      </c>
      <c r="U810" s="2">
        <v>0</v>
      </c>
      <c r="V810" s="2">
        <v>48072.758091104901</v>
      </c>
      <c r="W810" s="2">
        <v>3.2012818923821742</v>
      </c>
      <c r="X810" s="2">
        <v>-0.27298218718177952</v>
      </c>
      <c r="Y810" s="2">
        <v>-0.26425076747736848</v>
      </c>
      <c r="Z810" s="2">
        <v>-0.30324770329678818</v>
      </c>
      <c r="AA810" s="2">
        <v>-0.1889134528580845</v>
      </c>
      <c r="AB810" s="1" t="str">
        <f t="shared" si="36"/>
        <v>Mercado insuficiente</v>
      </c>
      <c r="AC810" s="74" t="str">
        <f t="shared" si="38"/>
        <v>Validar</v>
      </c>
    </row>
    <row r="811" spans="1:29" x14ac:dyDescent="0.25">
      <c r="A811" s="1">
        <v>420917</v>
      </c>
      <c r="B811" s="1" t="s">
        <v>839</v>
      </c>
      <c r="C811" s="1" t="s">
        <v>33</v>
      </c>
      <c r="D811" s="1">
        <v>0</v>
      </c>
      <c r="E811" s="1">
        <f>COUNTIFS('Contratos assinados '!F:F,'Direcional Expansão'!B811,'Contratos assinados '!J:J, "Assinado por ambos")</f>
        <v>0</v>
      </c>
      <c r="F811" s="1">
        <f>COUNTIFS('Contratos assinados '!F:F,'Direcional Expansão'!B811,'Contratos assinados '!J:J,"Aquisição")</f>
        <v>0</v>
      </c>
      <c r="G811" s="1">
        <f>COUNTIFS('Contratos assinados '!F:F,'Direcional Expansão'!B811,'Contratos assinados '!J:J,"Ampliação")</f>
        <v>0</v>
      </c>
      <c r="H811" s="1">
        <f>COUNTIFS('Contratos assinados '!F:F,'Direcional Expansão'!B811,'Contratos assinados '!J:J,"Assinado por proprietário")</f>
        <v>0</v>
      </c>
      <c r="I811" s="1">
        <f t="shared" si="37"/>
        <v>0</v>
      </c>
      <c r="J811" s="3" t="str">
        <f>IF(D811=0, "-", COUNTIFS('Base Lojas'!B:B, A811, 'Base Lojas'!G:G, "&gt;500000")/D811)</f>
        <v>-</v>
      </c>
      <c r="K811" s="4" t="s">
        <v>35</v>
      </c>
      <c r="L811" s="2">
        <v>0</v>
      </c>
      <c r="M811" s="13">
        <v>371010.17107546492</v>
      </c>
      <c r="N811" s="2">
        <v>2546</v>
      </c>
      <c r="O811" s="5" t="str">
        <f>_xlfn.XLOOKUP(A811,Cidades!A:A,Cidades!D:D)</f>
        <v>Menor que 10k</v>
      </c>
      <c r="P811" s="5" t="str">
        <f>_xlfn.XLOOKUP(A811,'[1]1° RAIZ'!$A:$A,'[1]1° RAIZ'!$AH:$AH)</f>
        <v>São Lourenço do Oeste</v>
      </c>
      <c r="Q811" s="5" t="str">
        <f>_xlfn.XLOOKUP(A811,'[1]1° RAIZ'!$A:$A,'[1]1° RAIZ'!$AE:$AE)</f>
        <v>Chapecó</v>
      </c>
      <c r="R811" s="2">
        <v>1.3161734075798571E-4</v>
      </c>
      <c r="S811" s="2">
        <v>1.770728859501491E-2</v>
      </c>
      <c r="T811" s="2">
        <v>1</v>
      </c>
      <c r="U811" s="2">
        <v>0</v>
      </c>
      <c r="V811" s="2">
        <v>36581.537916752699</v>
      </c>
      <c r="W811" s="2">
        <v>3.3699771499256661</v>
      </c>
      <c r="X811" s="2">
        <v>-0.2390881301339994</v>
      </c>
      <c r="Y811" s="2">
        <v>6.1482566754573462E-2</v>
      </c>
      <c r="Z811" s="2">
        <v>-0.84397187191313572</v>
      </c>
      <c r="AA811" s="2">
        <v>-0.18932382089974359</v>
      </c>
      <c r="AB811" s="1" t="str">
        <f t="shared" si="36"/>
        <v>Mercado insuficiente</v>
      </c>
      <c r="AC811" s="74" t="str">
        <f t="shared" si="38"/>
        <v>Validar</v>
      </c>
    </row>
    <row r="812" spans="1:29" x14ac:dyDescent="0.25">
      <c r="A812" s="1">
        <v>420895</v>
      </c>
      <c r="B812" s="1" t="s">
        <v>840</v>
      </c>
      <c r="C812" s="1" t="s">
        <v>33</v>
      </c>
      <c r="D812" s="1">
        <v>0</v>
      </c>
      <c r="E812" s="1">
        <f>COUNTIFS('Contratos assinados '!F:F,'Direcional Expansão'!B812,'Contratos assinados '!J:J, "Assinado por ambos")</f>
        <v>0</v>
      </c>
      <c r="F812" s="1">
        <f>COUNTIFS('Contratos assinados '!F:F,'Direcional Expansão'!B812,'Contratos assinados '!J:J,"Aquisição")</f>
        <v>0</v>
      </c>
      <c r="G812" s="1">
        <f>COUNTIFS('Contratos assinados '!F:F,'Direcional Expansão'!B812,'Contratos assinados '!J:J,"Ampliação")</f>
        <v>0</v>
      </c>
      <c r="H812" s="1">
        <f>COUNTIFS('Contratos assinados '!F:F,'Direcional Expansão'!B812,'Contratos assinados '!J:J,"Assinado por proprietário")</f>
        <v>0</v>
      </c>
      <c r="I812" s="1">
        <f t="shared" si="37"/>
        <v>0</v>
      </c>
      <c r="J812" s="3" t="str">
        <f>IF(D812=0, "-", COUNTIFS('Base Lojas'!B:B, A812, 'Base Lojas'!G:G, "&gt;500000")/D812)</f>
        <v>-</v>
      </c>
      <c r="K812" s="4" t="s">
        <v>35</v>
      </c>
      <c r="L812" s="2">
        <v>0</v>
      </c>
      <c r="M812" s="13">
        <v>261623.34098171801</v>
      </c>
      <c r="N812" s="2">
        <v>1776</v>
      </c>
      <c r="O812" s="5" t="str">
        <f>_xlfn.XLOOKUP(A812,Cidades!A:A,Cidades!D:D)</f>
        <v>Menor que 10k</v>
      </c>
      <c r="P812" s="5" t="str">
        <f>_xlfn.XLOOKUP(A812,'[1]1° RAIZ'!$A:$A,'[1]1° RAIZ'!$AH:$AH)</f>
        <v>Chapecó</v>
      </c>
      <c r="Q812" s="5" t="str">
        <f>_xlfn.XLOOKUP(A812,'[1]1° RAIZ'!$A:$A,'[1]1° RAIZ'!$AE:$AE)</f>
        <v>Chapecó</v>
      </c>
      <c r="R812" s="2">
        <v>4.344437578434057E-6</v>
      </c>
      <c r="S812" s="2">
        <v>1.094222460767735E-2</v>
      </c>
      <c r="T812" s="2">
        <v>0</v>
      </c>
      <c r="U812" s="2">
        <v>0</v>
      </c>
      <c r="V812" s="2">
        <v>41950.240892465597</v>
      </c>
      <c r="W812" s="2">
        <v>3.3676503606386499</v>
      </c>
      <c r="X812" s="2">
        <v>-0.26736366556188601</v>
      </c>
      <c r="Y812" s="2">
        <v>-0.13202322657998919</v>
      </c>
      <c r="Z812" s="2">
        <v>-0.49919233325283419</v>
      </c>
      <c r="AA812" s="2">
        <v>-0.1898576340877757</v>
      </c>
      <c r="AB812" s="1" t="str">
        <f t="shared" si="36"/>
        <v>Mercado insuficiente</v>
      </c>
      <c r="AC812" s="74" t="str">
        <f t="shared" si="38"/>
        <v>Validar</v>
      </c>
    </row>
    <row r="813" spans="1:29" x14ac:dyDescent="0.25">
      <c r="A813" s="1">
        <v>431595</v>
      </c>
      <c r="B813" s="1" t="s">
        <v>841</v>
      </c>
      <c r="C813" s="1" t="s">
        <v>57</v>
      </c>
      <c r="D813" s="1">
        <v>0</v>
      </c>
      <c r="E813" s="1">
        <f>COUNTIFS('Contratos assinados '!F:F,'Direcional Expansão'!B813,'Contratos assinados '!J:J, "Assinado por ambos")</f>
        <v>0</v>
      </c>
      <c r="F813" s="1">
        <f>COUNTIFS('Contratos assinados '!F:F,'Direcional Expansão'!B813,'Contratos assinados '!J:J,"Aquisição")</f>
        <v>0</v>
      </c>
      <c r="G813" s="1">
        <f>COUNTIFS('Contratos assinados '!F:F,'Direcional Expansão'!B813,'Contratos assinados '!J:J,"Ampliação")</f>
        <v>0</v>
      </c>
      <c r="H813" s="1">
        <f>COUNTIFS('Contratos assinados '!F:F,'Direcional Expansão'!B813,'Contratos assinados '!J:J,"Assinado por proprietário")</f>
        <v>0</v>
      </c>
      <c r="I813" s="1">
        <f t="shared" si="37"/>
        <v>0</v>
      </c>
      <c r="J813" s="3" t="str">
        <f>IF(D813=0, "-", COUNTIFS('Base Lojas'!B:B, A813, 'Base Lojas'!G:G, "&gt;500000")/D813)</f>
        <v>-</v>
      </c>
      <c r="K813" s="4" t="s">
        <v>35</v>
      </c>
      <c r="L813" s="2">
        <v>0</v>
      </c>
      <c r="M813" s="13">
        <v>380031.01926102937</v>
      </c>
      <c r="N813" s="2">
        <v>2291</v>
      </c>
      <c r="O813" s="5" t="str">
        <f>_xlfn.XLOOKUP(A813,Cidades!A:A,Cidades!D:D)</f>
        <v>Menor que 10k</v>
      </c>
      <c r="P813" s="5" t="str">
        <f>_xlfn.XLOOKUP(A813,'[1]1° RAIZ'!$A:$A,'[1]1° RAIZ'!$AH:$AH)</f>
        <v>São Luiz Gonzaga</v>
      </c>
      <c r="Q813" s="5" t="str">
        <f>_xlfn.XLOOKUP(A813,'[1]1° RAIZ'!$A:$A,'[1]1° RAIZ'!$AE:$AE)</f>
        <v>Ijuí</v>
      </c>
      <c r="R813" s="2">
        <v>-8.0852216993380083E-5</v>
      </c>
      <c r="S813" s="2">
        <v>-2.2834652854679671E-3</v>
      </c>
      <c r="T813" s="2">
        <v>1</v>
      </c>
      <c r="U813" s="2">
        <v>0</v>
      </c>
      <c r="V813" s="2">
        <v>78233.1971030329</v>
      </c>
      <c r="W813" s="2">
        <v>2.477168364481666</v>
      </c>
      <c r="X813" s="2">
        <v>-0.37349943798681989</v>
      </c>
      <c r="Y813" s="2">
        <v>-0.47077939867023483</v>
      </c>
      <c r="Z813" s="2">
        <v>0.31525143968143382</v>
      </c>
      <c r="AA813" s="2">
        <v>-0.19083926422813591</v>
      </c>
      <c r="AB813" s="1" t="str">
        <f t="shared" si="36"/>
        <v>Mercado insuficiente</v>
      </c>
      <c r="AC813" s="74" t="str">
        <f t="shared" si="38"/>
        <v>Validar</v>
      </c>
    </row>
    <row r="814" spans="1:29" x14ac:dyDescent="0.25">
      <c r="A814" s="1">
        <v>420775</v>
      </c>
      <c r="B814" s="1" t="s">
        <v>842</v>
      </c>
      <c r="C814" s="1" t="s">
        <v>33</v>
      </c>
      <c r="D814" s="1">
        <v>0</v>
      </c>
      <c r="E814" s="1">
        <f>COUNTIFS('Contratos assinados '!F:F,'Direcional Expansão'!B814,'Contratos assinados '!J:J, "Assinado por ambos")</f>
        <v>0</v>
      </c>
      <c r="F814" s="1">
        <f>COUNTIFS('Contratos assinados '!F:F,'Direcional Expansão'!B814,'Contratos assinados '!J:J,"Aquisição")</f>
        <v>0</v>
      </c>
      <c r="G814" s="1">
        <f>COUNTIFS('Contratos assinados '!F:F,'Direcional Expansão'!B814,'Contratos assinados '!J:J,"Ampliação")</f>
        <v>0</v>
      </c>
      <c r="H814" s="1">
        <f>COUNTIFS('Contratos assinados '!F:F,'Direcional Expansão'!B814,'Contratos assinados '!J:J,"Assinado por proprietário")</f>
        <v>0</v>
      </c>
      <c r="I814" s="1">
        <f t="shared" si="37"/>
        <v>0</v>
      </c>
      <c r="J814" s="3" t="str">
        <f>IF(D814=0, "-", COUNTIFS('Base Lojas'!B:B, A814, 'Base Lojas'!G:G, "&gt;500000")/D814)</f>
        <v>-</v>
      </c>
      <c r="K814" s="4" t="s">
        <v>35</v>
      </c>
      <c r="L814" s="2">
        <v>0</v>
      </c>
      <c r="M814" s="13">
        <v>586571.18561358913</v>
      </c>
      <c r="N814" s="2">
        <v>3986</v>
      </c>
      <c r="O814" s="5" t="str">
        <f>_xlfn.XLOOKUP(A814,Cidades!A:A,Cidades!D:D)</f>
        <v>Menor que 10k</v>
      </c>
      <c r="P814" s="5" t="str">
        <f>_xlfn.XLOOKUP(A814,'[1]1° RAIZ'!$A:$A,'[1]1° RAIZ'!$AH:$AH)</f>
        <v>Maravilha</v>
      </c>
      <c r="Q814" s="5" t="str">
        <f>_xlfn.XLOOKUP(A814,'[1]1° RAIZ'!$A:$A,'[1]1° RAIZ'!$AE:$AE)</f>
        <v>Chapecó</v>
      </c>
      <c r="R814" s="2">
        <v>-4.9749984567379889E-5</v>
      </c>
      <c r="S814" s="2">
        <v>4.758193556744672E-3</v>
      </c>
      <c r="T814" s="2">
        <v>1</v>
      </c>
      <c r="U814" s="2">
        <v>0</v>
      </c>
      <c r="V814" s="2">
        <v>37887.314255363402</v>
      </c>
      <c r="W814" s="2">
        <v>3.465682712492701</v>
      </c>
      <c r="X814" s="2">
        <v>-0.24525109042847551</v>
      </c>
      <c r="Y814" s="2">
        <v>-0.26543621293796771</v>
      </c>
      <c r="Z814" s="2">
        <v>-0.42676151611870988</v>
      </c>
      <c r="AA814" s="2">
        <v>-0.19137473911990849</v>
      </c>
      <c r="AB814" s="1" t="str">
        <f t="shared" si="36"/>
        <v>Mercado insuficiente</v>
      </c>
      <c r="AC814" s="74" t="str">
        <f t="shared" si="38"/>
        <v>Validar</v>
      </c>
    </row>
    <row r="815" spans="1:29" x14ac:dyDescent="0.25">
      <c r="A815" s="1">
        <v>412855</v>
      </c>
      <c r="B815" s="1" t="s">
        <v>843</v>
      </c>
      <c r="C815" s="1" t="s">
        <v>31</v>
      </c>
      <c r="D815" s="1">
        <v>0</v>
      </c>
      <c r="E815" s="1">
        <f>COUNTIFS('Contratos assinados '!F:F,'Direcional Expansão'!B815,'Contratos assinados '!J:J, "Assinado por ambos")</f>
        <v>0</v>
      </c>
      <c r="F815" s="1">
        <f>COUNTIFS('Contratos assinados '!F:F,'Direcional Expansão'!B815,'Contratos assinados '!J:J,"Aquisição")</f>
        <v>0</v>
      </c>
      <c r="G815" s="1">
        <f>COUNTIFS('Contratos assinados '!F:F,'Direcional Expansão'!B815,'Contratos assinados '!J:J,"Ampliação")</f>
        <v>0</v>
      </c>
      <c r="H815" s="1">
        <f>COUNTIFS('Contratos assinados '!F:F,'Direcional Expansão'!B815,'Contratos assinados '!J:J,"Assinado por proprietário")</f>
        <v>0</v>
      </c>
      <c r="I815" s="1">
        <f t="shared" si="37"/>
        <v>0</v>
      </c>
      <c r="J815" s="3" t="str">
        <f>IF(D815=0, "-", COUNTIFS('Base Lojas'!B:B, A815, 'Base Lojas'!G:G, "&gt;500000")/D815)</f>
        <v>-</v>
      </c>
      <c r="K815" s="4" t="s">
        <v>35</v>
      </c>
      <c r="L815" s="2">
        <v>0</v>
      </c>
      <c r="M815" s="13">
        <v>1046299.955277282</v>
      </c>
      <c r="N815" s="2">
        <v>8215</v>
      </c>
      <c r="O815" s="5" t="str">
        <f>_xlfn.XLOOKUP(A815,Cidades!A:A,Cidades!D:D)</f>
        <v>Menor que 10k</v>
      </c>
      <c r="P815" s="5" t="str">
        <f>_xlfn.XLOOKUP(A815,'[1]1° RAIZ'!$A:$A,'[1]1° RAIZ'!$AH:$AH)</f>
        <v>Cascavel</v>
      </c>
      <c r="Q815" s="5" t="str">
        <f>_xlfn.XLOOKUP(A815,'[1]1° RAIZ'!$A:$A,'[1]1° RAIZ'!$AE:$AE)</f>
        <v>Cascavel</v>
      </c>
      <c r="R815" s="2">
        <v>-6.7661074115278329E-5</v>
      </c>
      <c r="S815" s="2">
        <v>2.1255113235163492E-3</v>
      </c>
      <c r="T815" s="2">
        <v>4</v>
      </c>
      <c r="U815" s="2">
        <v>0</v>
      </c>
      <c r="V815" s="2">
        <v>47103.149705566699</v>
      </c>
      <c r="W815" s="2">
        <v>3.1082593838417658</v>
      </c>
      <c r="X815" s="2">
        <v>-0.2470286971551412</v>
      </c>
      <c r="Y815" s="2">
        <v>-0.41709913101201718</v>
      </c>
      <c r="Z815" s="2">
        <v>-0.2306628067155424</v>
      </c>
      <c r="AA815" s="2">
        <v>-0.19157471226685049</v>
      </c>
      <c r="AB815" s="1" t="str">
        <f t="shared" si="36"/>
        <v>Mercado insuficiente</v>
      </c>
      <c r="AC815" s="74" t="str">
        <f t="shared" si="38"/>
        <v>Validar</v>
      </c>
    </row>
    <row r="816" spans="1:29" x14ac:dyDescent="0.25">
      <c r="A816" s="1">
        <v>431179</v>
      </c>
      <c r="B816" s="1" t="s">
        <v>844</v>
      </c>
      <c r="C816" s="1" t="s">
        <v>57</v>
      </c>
      <c r="D816" s="1">
        <v>0</v>
      </c>
      <c r="E816" s="1">
        <f>COUNTIFS('Contratos assinados '!F:F,'Direcional Expansão'!B816,'Contratos assinados '!J:J, "Assinado por ambos")</f>
        <v>0</v>
      </c>
      <c r="F816" s="1">
        <f>COUNTIFS('Contratos assinados '!F:F,'Direcional Expansão'!B816,'Contratos assinados '!J:J,"Aquisição")</f>
        <v>0</v>
      </c>
      <c r="G816" s="1">
        <f>COUNTIFS('Contratos assinados '!F:F,'Direcional Expansão'!B816,'Contratos assinados '!J:J,"Ampliação")</f>
        <v>0</v>
      </c>
      <c r="H816" s="1">
        <f>COUNTIFS('Contratos assinados '!F:F,'Direcional Expansão'!B816,'Contratos assinados '!J:J,"Assinado por proprietário")</f>
        <v>0</v>
      </c>
      <c r="I816" s="1">
        <f t="shared" si="37"/>
        <v>0</v>
      </c>
      <c r="J816" s="3" t="str">
        <f>IF(D816=0, "-", COUNTIFS('Base Lojas'!B:B, A816, 'Base Lojas'!G:G, "&gt;500000")/D816)</f>
        <v>-</v>
      </c>
      <c r="K816" s="4" t="s">
        <v>35</v>
      </c>
      <c r="L816" s="2">
        <v>0</v>
      </c>
      <c r="M816" s="13">
        <v>438180.038915682</v>
      </c>
      <c r="N816" s="2">
        <v>2470</v>
      </c>
      <c r="O816" s="5" t="str">
        <f>_xlfn.XLOOKUP(A816,Cidades!A:A,Cidades!D:D)</f>
        <v>Menor que 10k</v>
      </c>
      <c r="P816" s="5" t="str">
        <f>_xlfn.XLOOKUP(A816,'[1]1° RAIZ'!$A:$A,'[1]1° RAIZ'!$AH:$AH)</f>
        <v>Montenegro</v>
      </c>
      <c r="Q816" s="5" t="str">
        <f>_xlfn.XLOOKUP(A816,'[1]1° RAIZ'!$A:$A,'[1]1° RAIZ'!$AE:$AE)</f>
        <v>Porto Alegre</v>
      </c>
      <c r="R816" s="2">
        <v>-1.753436144257714E-5</v>
      </c>
      <c r="S816" s="2">
        <v>4.9436263603779276E-3</v>
      </c>
      <c r="T816" s="2">
        <v>2</v>
      </c>
      <c r="U816" s="2">
        <v>0</v>
      </c>
      <c r="V816" s="2">
        <v>36072.718695050702</v>
      </c>
      <c r="W816" s="2">
        <v>3.4902104532718972</v>
      </c>
      <c r="X816" s="2">
        <v>-0.23783369896090201</v>
      </c>
      <c r="Y816" s="2">
        <v>-0.2226281715256663</v>
      </c>
      <c r="Z816" s="2">
        <v>-0.51026045887321025</v>
      </c>
      <c r="AA816" s="2">
        <v>-0.19158659737805209</v>
      </c>
      <c r="AB816" s="1" t="str">
        <f t="shared" si="36"/>
        <v>Mercado insuficiente</v>
      </c>
      <c r="AC816" s="74" t="str">
        <f t="shared" si="38"/>
        <v>Validar</v>
      </c>
    </row>
    <row r="817" spans="1:29" x14ac:dyDescent="0.25">
      <c r="A817" s="1">
        <v>410670</v>
      </c>
      <c r="B817" s="1" t="s">
        <v>845</v>
      </c>
      <c r="C817" s="1" t="s">
        <v>31</v>
      </c>
      <c r="D817" s="1">
        <v>0</v>
      </c>
      <c r="E817" s="1">
        <f>COUNTIFS('Contratos assinados '!F:F,'Direcional Expansão'!B817,'Contratos assinados '!J:J, "Assinado por ambos")</f>
        <v>0</v>
      </c>
      <c r="F817" s="1">
        <f>COUNTIFS('Contratos assinados '!F:F,'Direcional Expansão'!B817,'Contratos assinados '!J:J,"Aquisição")</f>
        <v>0</v>
      </c>
      <c r="G817" s="1">
        <f>COUNTIFS('Contratos assinados '!F:F,'Direcional Expansão'!B817,'Contratos assinados '!J:J,"Ampliação")</f>
        <v>0</v>
      </c>
      <c r="H817" s="1">
        <f>COUNTIFS('Contratos assinados '!F:F,'Direcional Expansão'!B817,'Contratos assinados '!J:J,"Assinado por proprietário")</f>
        <v>0</v>
      </c>
      <c r="I817" s="1">
        <f t="shared" si="37"/>
        <v>0</v>
      </c>
      <c r="J817" s="3" t="str">
        <f>IF(D817=0, "-", COUNTIFS('Base Lojas'!B:B, A817, 'Base Lojas'!G:G, "&gt;500000")/D817)</f>
        <v>-</v>
      </c>
      <c r="K817" s="4" t="s">
        <v>35</v>
      </c>
      <c r="L817" s="2">
        <v>0</v>
      </c>
      <c r="M817" s="13">
        <v>1991872.2899990659</v>
      </c>
      <c r="N817" s="2">
        <v>11600</v>
      </c>
      <c r="O817" s="5" t="str">
        <f>_xlfn.XLOOKUP(A817,Cidades!A:A,Cidades!D:D)</f>
        <v>Menor que 10k</v>
      </c>
      <c r="P817" s="5" t="str">
        <f>_xlfn.XLOOKUP(A817,'[1]1° RAIZ'!$A:$A,'[1]1° RAIZ'!$AH:$AH)</f>
        <v>Paranacity - Colorado</v>
      </c>
      <c r="Q817" s="5" t="str">
        <f>_xlfn.XLOOKUP(A817,'[1]1° RAIZ'!$A:$A,'[1]1° RAIZ'!$AE:$AE)</f>
        <v>Maringá</v>
      </c>
      <c r="R817" s="2">
        <v>-1.1714001578145839E-5</v>
      </c>
      <c r="S817" s="2">
        <v>8.225198390709787E-3</v>
      </c>
      <c r="T817" s="2">
        <v>7</v>
      </c>
      <c r="U817" s="2">
        <v>0</v>
      </c>
      <c r="V817" s="2">
        <v>51043.872889422397</v>
      </c>
      <c r="W817" s="2">
        <v>2.788059359601061</v>
      </c>
      <c r="X817" s="2">
        <v>-0.22879353008255959</v>
      </c>
      <c r="Y817" s="2">
        <v>-0.41425682618154003</v>
      </c>
      <c r="Z817" s="2">
        <v>-0.3052415786778811</v>
      </c>
      <c r="AA817" s="2">
        <v>-0.1919137769168531</v>
      </c>
      <c r="AB817" s="1" t="str">
        <f t="shared" si="36"/>
        <v>Mercado insuficiente</v>
      </c>
      <c r="AC817" s="74" t="str">
        <f t="shared" si="38"/>
        <v>Validar</v>
      </c>
    </row>
    <row r="818" spans="1:29" x14ac:dyDescent="0.25">
      <c r="A818" s="1">
        <v>421520</v>
      </c>
      <c r="B818" s="1" t="s">
        <v>846</v>
      </c>
      <c r="C818" s="1" t="s">
        <v>33</v>
      </c>
      <c r="D818" s="1">
        <v>0</v>
      </c>
      <c r="E818" s="1">
        <f>COUNTIFS('Contratos assinados '!F:F,'Direcional Expansão'!B818,'Contratos assinados '!J:J, "Assinado por ambos")</f>
        <v>0</v>
      </c>
      <c r="F818" s="1">
        <f>COUNTIFS('Contratos assinados '!F:F,'Direcional Expansão'!B818,'Contratos assinados '!J:J,"Aquisição")</f>
        <v>0</v>
      </c>
      <c r="G818" s="1">
        <f>COUNTIFS('Contratos assinados '!F:F,'Direcional Expansão'!B818,'Contratos assinados '!J:J,"Ampliação")</f>
        <v>0</v>
      </c>
      <c r="H818" s="1">
        <f>COUNTIFS('Contratos assinados '!F:F,'Direcional Expansão'!B818,'Contratos assinados '!J:J,"Assinado por proprietário")</f>
        <v>0</v>
      </c>
      <c r="I818" s="1">
        <f t="shared" si="37"/>
        <v>0</v>
      </c>
      <c r="J818" s="3" t="str">
        <f>IF(D818=0, "-", COUNTIFS('Base Lojas'!B:B, A818, 'Base Lojas'!G:G, "&gt;500000")/D818)</f>
        <v>-</v>
      </c>
      <c r="K818" s="4" t="s">
        <v>35</v>
      </c>
      <c r="L818" s="2">
        <v>0</v>
      </c>
      <c r="M818" s="13">
        <v>716731.53853213321</v>
      </c>
      <c r="N818" s="2">
        <v>4823</v>
      </c>
      <c r="O818" s="5" t="str">
        <f>_xlfn.XLOOKUP(A818,Cidades!A:A,Cidades!D:D)</f>
        <v>Menor que 10k</v>
      </c>
      <c r="P818" s="5" t="str">
        <f>_xlfn.XLOOKUP(A818,'[1]1° RAIZ'!$A:$A,'[1]1° RAIZ'!$AH:$AH)</f>
        <v>São Miguel do Oeste</v>
      </c>
      <c r="Q818" s="5" t="str">
        <f>_xlfn.XLOOKUP(A818,'[1]1° RAIZ'!$A:$A,'[1]1° RAIZ'!$AE:$AE)</f>
        <v>Chapecó</v>
      </c>
      <c r="R818" s="2">
        <v>-1.075573514543782E-4</v>
      </c>
      <c r="S818" s="2">
        <v>-9.6899319769050418E-4</v>
      </c>
      <c r="T818" s="2">
        <v>1</v>
      </c>
      <c r="U818" s="2">
        <v>0</v>
      </c>
      <c r="V818" s="2">
        <v>26787.020945021799</v>
      </c>
      <c r="W818" s="2">
        <v>3.8027667182197229</v>
      </c>
      <c r="X818" s="2">
        <v>-0.21032889549962669</v>
      </c>
      <c r="Y818" s="2">
        <v>-0.34531514421096249</v>
      </c>
      <c r="Z818" s="2">
        <v>-0.46331142956717619</v>
      </c>
      <c r="AA818" s="2">
        <v>-0.19217245734060351</v>
      </c>
      <c r="AB818" s="1" t="str">
        <f t="shared" si="36"/>
        <v>Mercado insuficiente</v>
      </c>
      <c r="AC818" s="74" t="str">
        <f t="shared" si="38"/>
        <v>Validar</v>
      </c>
    </row>
    <row r="819" spans="1:29" x14ac:dyDescent="0.25">
      <c r="A819" s="1">
        <v>421810</v>
      </c>
      <c r="B819" s="1" t="s">
        <v>847</v>
      </c>
      <c r="C819" s="1" t="s">
        <v>33</v>
      </c>
      <c r="D819" s="1">
        <v>0</v>
      </c>
      <c r="E819" s="1">
        <f>COUNTIFS('Contratos assinados '!F:F,'Direcional Expansão'!B819,'Contratos assinados '!J:J, "Assinado por ambos")</f>
        <v>0</v>
      </c>
      <c r="F819" s="1">
        <f>COUNTIFS('Contratos assinados '!F:F,'Direcional Expansão'!B819,'Contratos assinados '!J:J,"Aquisição")</f>
        <v>0</v>
      </c>
      <c r="G819" s="1">
        <f>COUNTIFS('Contratos assinados '!F:F,'Direcional Expansão'!B819,'Contratos assinados '!J:J,"Ampliação")</f>
        <v>0</v>
      </c>
      <c r="H819" s="1">
        <f>COUNTIFS('Contratos assinados '!F:F,'Direcional Expansão'!B819,'Contratos assinados '!J:J,"Assinado por proprietário")</f>
        <v>0</v>
      </c>
      <c r="I819" s="1">
        <f t="shared" si="37"/>
        <v>0</v>
      </c>
      <c r="J819" s="3" t="str">
        <f>IF(D819=0, "-", COUNTIFS('Base Lojas'!B:B, A819, 'Base Lojas'!G:G, "&gt;500000")/D819)</f>
        <v>-</v>
      </c>
      <c r="K819" s="4" t="s">
        <v>35</v>
      </c>
      <c r="L819" s="2">
        <v>0</v>
      </c>
      <c r="M819" s="13">
        <v>777094.92853816331</v>
      </c>
      <c r="N819" s="2">
        <v>5386</v>
      </c>
      <c r="O819" s="5" t="str">
        <f>_xlfn.XLOOKUP(A819,Cidades!A:A,Cidades!D:D)</f>
        <v>Menor que 10k</v>
      </c>
      <c r="P819" s="5" t="str">
        <f>_xlfn.XLOOKUP(A819,'[1]1° RAIZ'!$A:$A,'[1]1° RAIZ'!$AH:$AH)</f>
        <v>Araranguá</v>
      </c>
      <c r="Q819" s="5" t="str">
        <f>_xlfn.XLOOKUP(A819,'[1]1° RAIZ'!$A:$A,'[1]1° RAIZ'!$AE:$AE)</f>
        <v>Criciúma</v>
      </c>
      <c r="R819" s="2">
        <v>1.1227742949997401E-5</v>
      </c>
      <c r="S819" s="2">
        <v>6.186961464408558E-3</v>
      </c>
      <c r="T819" s="2">
        <v>5</v>
      </c>
      <c r="U819" s="2">
        <v>0</v>
      </c>
      <c r="V819" s="2">
        <v>31718.950481789201</v>
      </c>
      <c r="W819" s="2">
        <v>3.4545674615849729</v>
      </c>
      <c r="X819" s="2">
        <v>-0.2017167977313854</v>
      </c>
      <c r="Y819" s="2">
        <v>-0.24109061504201079</v>
      </c>
      <c r="Z819" s="2">
        <v>-0.6352603391098598</v>
      </c>
      <c r="AA819" s="2">
        <v>-0.19313303096399109</v>
      </c>
      <c r="AB819" s="1" t="str">
        <f t="shared" si="36"/>
        <v>Mercado insuficiente</v>
      </c>
      <c r="AC819" s="74" t="str">
        <f t="shared" si="38"/>
        <v>Validar</v>
      </c>
    </row>
    <row r="820" spans="1:29" x14ac:dyDescent="0.25">
      <c r="A820" s="1">
        <v>432234</v>
      </c>
      <c r="B820" s="1" t="s">
        <v>848</v>
      </c>
      <c r="C820" s="1" t="s">
        <v>57</v>
      </c>
      <c r="D820" s="1">
        <v>0</v>
      </c>
      <c r="E820" s="1">
        <f>COUNTIFS('Contratos assinados '!F:F,'Direcional Expansão'!B820,'Contratos assinados '!J:J, "Assinado por ambos")</f>
        <v>0</v>
      </c>
      <c r="F820" s="1">
        <f>COUNTIFS('Contratos assinados '!F:F,'Direcional Expansão'!B820,'Contratos assinados '!J:J,"Aquisição")</f>
        <v>0</v>
      </c>
      <c r="G820" s="1">
        <f>COUNTIFS('Contratos assinados '!F:F,'Direcional Expansão'!B820,'Contratos assinados '!J:J,"Ampliação")</f>
        <v>0</v>
      </c>
      <c r="H820" s="1">
        <f>COUNTIFS('Contratos assinados '!F:F,'Direcional Expansão'!B820,'Contratos assinados '!J:J,"Assinado por proprietário")</f>
        <v>0</v>
      </c>
      <c r="I820" s="1">
        <f t="shared" si="37"/>
        <v>0</v>
      </c>
      <c r="J820" s="3" t="str">
        <f>IF(D820=0, "-", COUNTIFS('Base Lojas'!B:B, A820, 'Base Lojas'!G:G, "&gt;500000")/D820)</f>
        <v>-</v>
      </c>
      <c r="K820" s="4" t="s">
        <v>35</v>
      </c>
      <c r="L820" s="2">
        <v>0</v>
      </c>
      <c r="M820" s="13">
        <v>338281.08209956379</v>
      </c>
      <c r="N820" s="2">
        <v>1994</v>
      </c>
      <c r="O820" s="5" t="str">
        <f>_xlfn.XLOOKUP(A820,Cidades!A:A,Cidades!D:D)</f>
        <v>Menor que 10k</v>
      </c>
      <c r="P820" s="5" t="str">
        <f>_xlfn.XLOOKUP(A820,'[1]1° RAIZ'!$A:$A,'[1]1° RAIZ'!$AH:$AH)</f>
        <v>Cerro Largo</v>
      </c>
      <c r="Q820" s="5" t="str">
        <f>_xlfn.XLOOKUP(A820,'[1]1° RAIZ'!$A:$A,'[1]1° RAIZ'!$AE:$AE)</f>
        <v>Ijuí</v>
      </c>
      <c r="R820" s="2">
        <v>-1.078951013005736E-4</v>
      </c>
      <c r="S820" s="2">
        <v>-2.7783306480642089E-3</v>
      </c>
      <c r="T820" s="2">
        <v>1</v>
      </c>
      <c r="U820" s="2">
        <v>0</v>
      </c>
      <c r="V820" s="2">
        <v>61549.724141660903</v>
      </c>
      <c r="W820" s="2">
        <v>2.9191206417087692</v>
      </c>
      <c r="X820" s="2">
        <v>-0.3273061532175453</v>
      </c>
      <c r="Y820" s="2">
        <v>-0.45776961771886288</v>
      </c>
      <c r="Z820" s="2">
        <v>9.9264722898917981E-2</v>
      </c>
      <c r="AA820" s="2">
        <v>-0.19395165758541169</v>
      </c>
      <c r="AB820" s="1" t="str">
        <f t="shared" si="36"/>
        <v>Mercado insuficiente</v>
      </c>
      <c r="AC820" s="74" t="str">
        <f t="shared" si="38"/>
        <v>Validar</v>
      </c>
    </row>
    <row r="821" spans="1:29" x14ac:dyDescent="0.25">
      <c r="A821" s="1">
        <v>432290</v>
      </c>
      <c r="B821" s="1" t="s">
        <v>849</v>
      </c>
      <c r="C821" s="1" t="s">
        <v>57</v>
      </c>
      <c r="D821" s="1">
        <v>0</v>
      </c>
      <c r="E821" s="1">
        <f>COUNTIFS('Contratos assinados '!F:F,'Direcional Expansão'!B821,'Contratos assinados '!J:J, "Assinado por ambos")</f>
        <v>0</v>
      </c>
      <c r="F821" s="1">
        <f>COUNTIFS('Contratos assinados '!F:F,'Direcional Expansão'!B821,'Contratos assinados '!J:J,"Aquisição")</f>
        <v>0</v>
      </c>
      <c r="G821" s="1">
        <f>COUNTIFS('Contratos assinados '!F:F,'Direcional Expansão'!B821,'Contratos assinados '!J:J,"Ampliação")</f>
        <v>0</v>
      </c>
      <c r="H821" s="1">
        <f>COUNTIFS('Contratos assinados '!F:F,'Direcional Expansão'!B821,'Contratos assinados '!J:J,"Assinado por proprietário")</f>
        <v>0</v>
      </c>
      <c r="I821" s="1">
        <f t="shared" si="37"/>
        <v>0</v>
      </c>
      <c r="J821" s="3" t="str">
        <f>IF(D821=0, "-", COUNTIFS('Base Lojas'!B:B, A821, 'Base Lojas'!G:G, "&gt;500000")/D821)</f>
        <v>-</v>
      </c>
      <c r="K821" s="4" t="s">
        <v>35</v>
      </c>
      <c r="L821" s="2">
        <v>0</v>
      </c>
      <c r="M821" s="13">
        <v>835649.4168452702</v>
      </c>
      <c r="N821" s="2">
        <v>4769</v>
      </c>
      <c r="O821" s="5" t="str">
        <f>_xlfn.XLOOKUP(A821,Cidades!A:A,Cidades!D:D)</f>
        <v>Menor que 10k</v>
      </c>
      <c r="P821" s="5" t="str">
        <f>_xlfn.XLOOKUP(A821,'[1]1° RAIZ'!$A:$A,'[1]1° RAIZ'!$AH:$AH)</f>
        <v>Erechim</v>
      </c>
      <c r="Q821" s="5" t="str">
        <f>_xlfn.XLOOKUP(A821,'[1]1° RAIZ'!$A:$A,'[1]1° RAIZ'!$AE:$AE)</f>
        <v>Passo Fundo</v>
      </c>
      <c r="R821" s="2">
        <v>-8.2460823878287566E-5</v>
      </c>
      <c r="S821" s="2">
        <v>-8.4292407989827733E-4</v>
      </c>
      <c r="T821" s="2">
        <v>1</v>
      </c>
      <c r="U821" s="2">
        <v>0</v>
      </c>
      <c r="V821" s="2">
        <v>47521.494011805298</v>
      </c>
      <c r="W821" s="2">
        <v>3.216670196032088</v>
      </c>
      <c r="X821" s="2">
        <v>-0.27389731184601129</v>
      </c>
      <c r="Y821" s="2">
        <v>-0.39675374475177749</v>
      </c>
      <c r="Z821" s="2">
        <v>-0.17758189578098871</v>
      </c>
      <c r="AA821" s="2">
        <v>-0.1940291115009021</v>
      </c>
      <c r="AB821" s="1" t="str">
        <f t="shared" si="36"/>
        <v>Mercado insuficiente</v>
      </c>
      <c r="AC821" s="74" t="str">
        <f t="shared" si="38"/>
        <v>Validar</v>
      </c>
    </row>
    <row r="822" spans="1:29" x14ac:dyDescent="0.25">
      <c r="A822" s="1">
        <v>430340</v>
      </c>
      <c r="B822" s="1" t="s">
        <v>850</v>
      </c>
      <c r="C822" s="1" t="s">
        <v>57</v>
      </c>
      <c r="D822" s="1">
        <v>0</v>
      </c>
      <c r="E822" s="1">
        <f>COUNTIFS('Contratos assinados '!F:F,'Direcional Expansão'!B822,'Contratos assinados '!J:J, "Assinado por ambos")</f>
        <v>0</v>
      </c>
      <c r="F822" s="1">
        <f>COUNTIFS('Contratos assinados '!F:F,'Direcional Expansão'!B822,'Contratos assinados '!J:J,"Aquisição")</f>
        <v>0</v>
      </c>
      <c r="G822" s="1">
        <f>COUNTIFS('Contratos assinados '!F:F,'Direcional Expansão'!B822,'Contratos assinados '!J:J,"Ampliação")</f>
        <v>0</v>
      </c>
      <c r="H822" s="1">
        <f>COUNTIFS('Contratos assinados '!F:F,'Direcional Expansão'!B822,'Contratos assinados '!J:J,"Assinado por proprietário")</f>
        <v>0</v>
      </c>
      <c r="I822" s="1">
        <f t="shared" si="37"/>
        <v>0</v>
      </c>
      <c r="J822" s="3" t="str">
        <f>IF(D822=0, "-", COUNTIFS('Base Lojas'!B:B, A822, 'Base Lojas'!G:G, "&gt;500000")/D822)</f>
        <v>-</v>
      </c>
      <c r="K822" s="4" t="s">
        <v>35</v>
      </c>
      <c r="L822" s="2">
        <v>0</v>
      </c>
      <c r="M822" s="13">
        <v>795280.08775653364</v>
      </c>
      <c r="N822" s="2">
        <v>4836</v>
      </c>
      <c r="O822" s="5" t="str">
        <f>_xlfn.XLOOKUP(A822,Cidades!A:A,Cidades!D:D)</f>
        <v>Menor que 10k</v>
      </c>
      <c r="P822" s="5" t="str">
        <f>_xlfn.XLOOKUP(A822,'[1]1° RAIZ'!$A:$A,'[1]1° RAIZ'!$AH:$AH)</f>
        <v>Frederico Westphalen</v>
      </c>
      <c r="Q822" s="5" t="str">
        <f>_xlfn.XLOOKUP(A822,'[1]1° RAIZ'!$A:$A,'[1]1° RAIZ'!$AE:$AE)</f>
        <v>Passo Fundo</v>
      </c>
      <c r="R822" s="2">
        <v>-3.6433548226083577E-5</v>
      </c>
      <c r="S822" s="2">
        <v>3.810730798259776E-3</v>
      </c>
      <c r="T822" s="2">
        <v>2</v>
      </c>
      <c r="U822" s="2">
        <v>0</v>
      </c>
      <c r="V822" s="2">
        <v>34874.325577135103</v>
      </c>
      <c r="W822" s="2">
        <v>3.471640178162549</v>
      </c>
      <c r="X822" s="2">
        <v>-0.23048171860000519</v>
      </c>
      <c r="Y822" s="2">
        <v>-0.28558610234679271</v>
      </c>
      <c r="Z822" s="2">
        <v>-0.48881971801390589</v>
      </c>
      <c r="AA822" s="2">
        <v>-0.19506990195852619</v>
      </c>
      <c r="AB822" s="1" t="str">
        <f t="shared" si="36"/>
        <v>Mercado insuficiente</v>
      </c>
      <c r="AC822" s="74" t="str">
        <f t="shared" si="38"/>
        <v>Validar</v>
      </c>
    </row>
    <row r="823" spans="1:29" x14ac:dyDescent="0.25">
      <c r="A823" s="1">
        <v>430950</v>
      </c>
      <c r="B823" s="1" t="s">
        <v>851</v>
      </c>
      <c r="C823" s="1" t="s">
        <v>57</v>
      </c>
      <c r="D823" s="1">
        <v>0</v>
      </c>
      <c r="E823" s="1">
        <f>COUNTIFS('Contratos assinados '!F:F,'Direcional Expansão'!B823,'Contratos assinados '!J:J, "Assinado por ambos")</f>
        <v>0</v>
      </c>
      <c r="F823" s="1">
        <f>COUNTIFS('Contratos assinados '!F:F,'Direcional Expansão'!B823,'Contratos assinados '!J:J,"Aquisição")</f>
        <v>0</v>
      </c>
      <c r="G823" s="1">
        <f>COUNTIFS('Contratos assinados '!F:F,'Direcional Expansão'!B823,'Contratos assinados '!J:J,"Ampliação")</f>
        <v>0</v>
      </c>
      <c r="H823" s="1">
        <f>COUNTIFS('Contratos assinados '!F:F,'Direcional Expansão'!B823,'Contratos assinados '!J:J,"Assinado por proprietário")</f>
        <v>0</v>
      </c>
      <c r="I823" s="1">
        <f t="shared" si="37"/>
        <v>0</v>
      </c>
      <c r="J823" s="3" t="str">
        <f>IF(D823=0, "-", COUNTIFS('Base Lojas'!B:B, A823, 'Base Lojas'!G:G, "&gt;500000")/D823)</f>
        <v>-</v>
      </c>
      <c r="K823" s="4" t="s">
        <v>35</v>
      </c>
      <c r="L823" s="2">
        <v>0</v>
      </c>
      <c r="M823" s="13">
        <v>1337112.515150541</v>
      </c>
      <c r="N823" s="2">
        <v>7415</v>
      </c>
      <c r="O823" s="5" t="str">
        <f>_xlfn.XLOOKUP(A823,Cidades!A:A,Cidades!D:D)</f>
        <v>Menor que 10k</v>
      </c>
      <c r="P823" s="5" t="str">
        <f>_xlfn.XLOOKUP(A823,'[1]1° RAIZ'!$A:$A,'[1]1° RAIZ'!$AH:$AH)</f>
        <v>Santo Ângelo</v>
      </c>
      <c r="Q823" s="5" t="str">
        <f>_xlfn.XLOOKUP(A823,'[1]1° RAIZ'!$A:$A,'[1]1° RAIZ'!$AE:$AE)</f>
        <v>Ijuí</v>
      </c>
      <c r="R823" s="2">
        <v>-6.9151507272658953E-5</v>
      </c>
      <c r="S823" s="2">
        <v>-2.5645999310115459E-3</v>
      </c>
      <c r="T823" s="2">
        <v>4</v>
      </c>
      <c r="U823" s="2">
        <v>0</v>
      </c>
      <c r="V823" s="2">
        <v>54078.4223059125</v>
      </c>
      <c r="W823" s="2">
        <v>2.9097994788994992</v>
      </c>
      <c r="X823" s="2">
        <v>-0.2703473627496234</v>
      </c>
      <c r="Y823" s="2">
        <v>-0.49397386881014921</v>
      </c>
      <c r="Z823" s="2">
        <v>-8.1872195862477667E-2</v>
      </c>
      <c r="AA823" s="2">
        <v>-0.19558449360222199</v>
      </c>
      <c r="AB823" s="1" t="str">
        <f t="shared" si="36"/>
        <v>Mercado insuficiente</v>
      </c>
      <c r="AC823" s="74" t="str">
        <f t="shared" si="38"/>
        <v>Validar</v>
      </c>
    </row>
    <row r="824" spans="1:29" x14ac:dyDescent="0.25">
      <c r="A824" s="1">
        <v>430511</v>
      </c>
      <c r="B824" s="1" t="s">
        <v>852</v>
      </c>
      <c r="C824" s="1" t="s">
        <v>57</v>
      </c>
      <c r="D824" s="1">
        <v>0</v>
      </c>
      <c r="E824" s="1">
        <f>COUNTIFS('Contratos assinados '!F:F,'Direcional Expansão'!B824,'Contratos assinados '!J:J, "Assinado por ambos")</f>
        <v>0</v>
      </c>
      <c r="F824" s="1">
        <f>COUNTIFS('Contratos assinados '!F:F,'Direcional Expansão'!B824,'Contratos assinados '!J:J,"Aquisição")</f>
        <v>0</v>
      </c>
      <c r="G824" s="1">
        <f>COUNTIFS('Contratos assinados '!F:F,'Direcional Expansão'!B824,'Contratos assinados '!J:J,"Ampliação")</f>
        <v>0</v>
      </c>
      <c r="H824" s="1">
        <f>COUNTIFS('Contratos assinados '!F:F,'Direcional Expansão'!B824,'Contratos assinados '!J:J,"Assinado por proprietário")</f>
        <v>0</v>
      </c>
      <c r="I824" s="1">
        <f t="shared" si="37"/>
        <v>0</v>
      </c>
      <c r="J824" s="3" t="str">
        <f>IF(D824=0, "-", COUNTIFS('Base Lojas'!B:B, A824, 'Base Lojas'!G:G, "&gt;500000")/D824)</f>
        <v>-</v>
      </c>
      <c r="K824" s="4" t="s">
        <v>35</v>
      </c>
      <c r="L824" s="2">
        <v>0</v>
      </c>
      <c r="M824" s="13">
        <v>593572.57097603986</v>
      </c>
      <c r="N824" s="2">
        <v>2721</v>
      </c>
      <c r="O824" s="5" t="str">
        <f>_xlfn.XLOOKUP(A824,Cidades!A:A,Cidades!D:D)</f>
        <v>Menor que 10k</v>
      </c>
      <c r="P824" s="5" t="str">
        <f>_xlfn.XLOOKUP(A824,'[1]1° RAIZ'!$A:$A,'[1]1° RAIZ'!$AH:$AH)</f>
        <v>Erechim</v>
      </c>
      <c r="Q824" s="5" t="str">
        <f>_xlfn.XLOOKUP(A824,'[1]1° RAIZ'!$A:$A,'[1]1° RAIZ'!$AE:$AE)</f>
        <v>Passo Fundo</v>
      </c>
      <c r="R824" s="2">
        <v>-6.6357227470263954E-5</v>
      </c>
      <c r="S824" s="2">
        <v>-6.2044996886778669E-4</v>
      </c>
      <c r="T824" s="2">
        <v>1</v>
      </c>
      <c r="U824" s="2">
        <v>0</v>
      </c>
      <c r="V824" s="2">
        <v>48889.050221537902</v>
      </c>
      <c r="W824" s="2">
        <v>3.1886835558312709</v>
      </c>
      <c r="X824" s="2">
        <v>-0.28507890016426141</v>
      </c>
      <c r="Y824" s="2">
        <v>-0.3687420707386902</v>
      </c>
      <c r="Z824" s="2">
        <v>-0.18488886963602641</v>
      </c>
      <c r="AA824" s="2">
        <v>-0.1955933355851566</v>
      </c>
      <c r="AB824" s="1" t="str">
        <f t="shared" si="36"/>
        <v>Mercado insuficiente</v>
      </c>
      <c r="AC824" s="74" t="str">
        <f t="shared" si="38"/>
        <v>Validar</v>
      </c>
    </row>
    <row r="825" spans="1:29" x14ac:dyDescent="0.25">
      <c r="A825" s="1">
        <v>421020</v>
      </c>
      <c r="B825" s="1" t="s">
        <v>853</v>
      </c>
      <c r="C825" s="1" t="s">
        <v>33</v>
      </c>
      <c r="D825" s="1">
        <v>0</v>
      </c>
      <c r="E825" s="1">
        <f>COUNTIFS('Contratos assinados '!F:F,'Direcional Expansão'!B825,'Contratos assinados '!J:J, "Assinado por ambos")</f>
        <v>0</v>
      </c>
      <c r="F825" s="1">
        <f>COUNTIFS('Contratos assinados '!F:F,'Direcional Expansão'!B825,'Contratos assinados '!J:J,"Aquisição")</f>
        <v>0</v>
      </c>
      <c r="G825" s="1">
        <f>COUNTIFS('Contratos assinados '!F:F,'Direcional Expansão'!B825,'Contratos assinados '!J:J,"Ampliação")</f>
        <v>0</v>
      </c>
      <c r="H825" s="1">
        <f>COUNTIFS('Contratos assinados '!F:F,'Direcional Expansão'!B825,'Contratos assinados '!J:J,"Assinado por proprietário")</f>
        <v>0</v>
      </c>
      <c r="I825" s="1">
        <f t="shared" si="37"/>
        <v>0</v>
      </c>
      <c r="J825" s="3" t="str">
        <f>IF(D825=0, "-", COUNTIFS('Base Lojas'!B:B, A825, 'Base Lojas'!G:G, "&gt;500000")/D825)</f>
        <v>-</v>
      </c>
      <c r="K825" s="4" t="s">
        <v>35</v>
      </c>
      <c r="L825" s="2">
        <v>0</v>
      </c>
      <c r="M825" s="13">
        <v>448694.01010541047</v>
      </c>
      <c r="N825" s="2">
        <v>3214</v>
      </c>
      <c r="O825" s="5" t="str">
        <f>_xlfn.XLOOKUP(A825,Cidades!A:A,Cidades!D:D)</f>
        <v>Menor que 10k</v>
      </c>
      <c r="P825" s="5" t="str">
        <f>_xlfn.XLOOKUP(A825,'[1]1° RAIZ'!$A:$A,'[1]1° RAIZ'!$AH:$AH)</f>
        <v>Brusque</v>
      </c>
      <c r="Q825" s="5" t="str">
        <f>_xlfn.XLOOKUP(A825,'[1]1° RAIZ'!$A:$A,'[1]1° RAIZ'!$AE:$AE)</f>
        <v>Blumenau</v>
      </c>
      <c r="R825" s="2">
        <v>-1.5389861249840431E-5</v>
      </c>
      <c r="S825" s="2">
        <v>3.6502891819054639E-3</v>
      </c>
      <c r="T825" s="2">
        <v>2</v>
      </c>
      <c r="U825" s="2">
        <v>0</v>
      </c>
      <c r="V825" s="2">
        <v>21533.664636851201</v>
      </c>
      <c r="W825" s="2">
        <v>3.8416276117011861</v>
      </c>
      <c r="X825" s="2">
        <v>-0.19540518976534571</v>
      </c>
      <c r="Y825" s="2">
        <v>-0.19978551695299829</v>
      </c>
      <c r="Z825" s="2">
        <v>-0.73371760046499801</v>
      </c>
      <c r="AA825" s="2">
        <v>-0.19573984632765379</v>
      </c>
      <c r="AB825" s="1" t="str">
        <f t="shared" si="36"/>
        <v>Mercado insuficiente</v>
      </c>
      <c r="AC825" s="74" t="str">
        <f t="shared" si="38"/>
        <v>Validar</v>
      </c>
    </row>
    <row r="826" spans="1:29" x14ac:dyDescent="0.25">
      <c r="A826" s="1">
        <v>412110</v>
      </c>
      <c r="B826" s="1" t="s">
        <v>854</v>
      </c>
      <c r="C826" s="1" t="s">
        <v>31</v>
      </c>
      <c r="D826" s="1">
        <v>0</v>
      </c>
      <c r="E826" s="1">
        <f>COUNTIFS('Contratos assinados '!F:F,'Direcional Expansão'!B826,'Contratos assinados '!J:J, "Assinado por ambos")</f>
        <v>0</v>
      </c>
      <c r="F826" s="1">
        <f>COUNTIFS('Contratos assinados '!F:F,'Direcional Expansão'!B826,'Contratos assinados '!J:J,"Aquisição")</f>
        <v>0</v>
      </c>
      <c r="G826" s="1">
        <f>COUNTIFS('Contratos assinados '!F:F,'Direcional Expansão'!B826,'Contratos assinados '!J:J,"Ampliação")</f>
        <v>0</v>
      </c>
      <c r="H826" s="1">
        <f>COUNTIFS('Contratos assinados '!F:F,'Direcional Expansão'!B826,'Contratos assinados '!J:J,"Assinado por proprietário")</f>
        <v>0</v>
      </c>
      <c r="I826" s="1">
        <f t="shared" si="37"/>
        <v>0</v>
      </c>
      <c r="J826" s="3" t="str">
        <f>IF(D826=0, "-", COUNTIFS('Base Lojas'!B:B, A826, 'Base Lojas'!G:G, "&gt;500000")/D826)</f>
        <v>-</v>
      </c>
      <c r="K826" s="4" t="s">
        <v>35</v>
      </c>
      <c r="L826" s="2">
        <v>0</v>
      </c>
      <c r="M826" s="13">
        <v>616519.05722956418</v>
      </c>
      <c r="N826" s="2">
        <v>5001</v>
      </c>
      <c r="O826" s="5" t="str">
        <f>_xlfn.XLOOKUP(A826,Cidades!A:A,Cidades!D:D)</f>
        <v>Menor que 10k</v>
      </c>
      <c r="P826" s="5" t="str">
        <f>_xlfn.XLOOKUP(A826,'[1]1° RAIZ'!$A:$A,'[1]1° RAIZ'!$AH:$AH)</f>
        <v>Campo Mourão</v>
      </c>
      <c r="Q826" s="5" t="str">
        <f>_xlfn.XLOOKUP(A826,'[1]1° RAIZ'!$A:$A,'[1]1° RAIZ'!$AE:$AE)</f>
        <v>Maringá</v>
      </c>
      <c r="R826" s="2">
        <v>-1.280497697957128E-5</v>
      </c>
      <c r="S826" s="2">
        <v>2.997731837742768E-3</v>
      </c>
      <c r="T826" s="2">
        <v>3</v>
      </c>
      <c r="U826" s="2">
        <v>0</v>
      </c>
      <c r="V826" s="2">
        <v>57510.021286613701</v>
      </c>
      <c r="W826" s="2">
        <v>2.8311331231351322</v>
      </c>
      <c r="X826" s="2">
        <v>-0.29676139607017837</v>
      </c>
      <c r="Y826" s="2">
        <v>-0.3577012534818596</v>
      </c>
      <c r="Z826" s="2">
        <v>-0.16403025542136271</v>
      </c>
      <c r="AA826" s="2">
        <v>-0.19659817585110359</v>
      </c>
      <c r="AB826" s="1" t="str">
        <f t="shared" si="36"/>
        <v>Mercado insuficiente</v>
      </c>
      <c r="AC826" s="74" t="str">
        <f t="shared" si="38"/>
        <v>Validar</v>
      </c>
    </row>
    <row r="827" spans="1:29" x14ac:dyDescent="0.25">
      <c r="A827" s="1">
        <v>421230</v>
      </c>
      <c r="B827" s="1" t="s">
        <v>855</v>
      </c>
      <c r="C827" s="1" t="s">
        <v>33</v>
      </c>
      <c r="D827" s="1">
        <v>0</v>
      </c>
      <c r="E827" s="1">
        <f>COUNTIFS('Contratos assinados '!F:F,'Direcional Expansão'!B827,'Contratos assinados '!J:J, "Assinado por ambos")</f>
        <v>0</v>
      </c>
      <c r="F827" s="1">
        <f>COUNTIFS('Contratos assinados '!F:F,'Direcional Expansão'!B827,'Contratos assinados '!J:J,"Aquisição")</f>
        <v>0</v>
      </c>
      <c r="G827" s="1">
        <f>COUNTIFS('Contratos assinados '!F:F,'Direcional Expansão'!B827,'Contratos assinados '!J:J,"Ampliação")</f>
        <v>0</v>
      </c>
      <c r="H827" s="1">
        <f>COUNTIFS('Contratos assinados '!F:F,'Direcional Expansão'!B827,'Contratos assinados '!J:J,"Assinado por proprietário")</f>
        <v>0</v>
      </c>
      <c r="I827" s="1">
        <f t="shared" si="37"/>
        <v>0</v>
      </c>
      <c r="J827" s="3" t="str">
        <f>IF(D827=0, "-", COUNTIFS('Base Lojas'!B:B, A827, 'Base Lojas'!G:G, "&gt;500000")/D827)</f>
        <v>-</v>
      </c>
      <c r="K827" s="4" t="s">
        <v>35</v>
      </c>
      <c r="L827" s="2">
        <v>0</v>
      </c>
      <c r="M827" s="13">
        <v>1226495.937697147</v>
      </c>
      <c r="N827" s="2">
        <v>9066</v>
      </c>
      <c r="O827" s="5" t="str">
        <f>_xlfn.XLOOKUP(A827,Cidades!A:A,Cidades!D:D)</f>
        <v>Menor que 10k</v>
      </c>
      <c r="P827" s="5" t="str">
        <f>_xlfn.XLOOKUP(A827,'[1]1° RAIZ'!$A:$A,'[1]1° RAIZ'!$AH:$AH)</f>
        <v>Florianópolis</v>
      </c>
      <c r="Q827" s="5" t="str">
        <f>_xlfn.XLOOKUP(A827,'[1]1° RAIZ'!$A:$A,'[1]1° RAIZ'!$AE:$AE)</f>
        <v>Florianópolis</v>
      </c>
      <c r="R827" s="2">
        <v>2.363012896365091E-4</v>
      </c>
      <c r="S827" s="2">
        <v>2.5748220659208561E-2</v>
      </c>
      <c r="T827" s="2">
        <v>3</v>
      </c>
      <c r="U827" s="2">
        <v>0</v>
      </c>
      <c r="V827" s="2">
        <v>28499.001314196801</v>
      </c>
      <c r="W827" s="2">
        <v>3.2734982202023781</v>
      </c>
      <c r="X827" s="2">
        <v>-0.18917128106473671</v>
      </c>
      <c r="Y827" s="2">
        <v>0.14684624766992821</v>
      </c>
      <c r="Z827" s="2">
        <v>-1.20302314804282</v>
      </c>
      <c r="AA827" s="2">
        <v>-0.1967686101220861</v>
      </c>
      <c r="AB827" s="1" t="str">
        <f t="shared" si="36"/>
        <v>Mercado insuficiente</v>
      </c>
      <c r="AC827" s="74" t="str">
        <f t="shared" si="38"/>
        <v>Validar</v>
      </c>
    </row>
    <row r="828" spans="1:29" x14ac:dyDescent="0.25">
      <c r="A828" s="1">
        <v>420768</v>
      </c>
      <c r="B828" s="1" t="s">
        <v>856</v>
      </c>
      <c r="C828" s="1" t="s">
        <v>33</v>
      </c>
      <c r="D828" s="1">
        <v>0</v>
      </c>
      <c r="E828" s="1">
        <f>COUNTIFS('Contratos assinados '!F:F,'Direcional Expansão'!B828,'Contratos assinados '!J:J, "Assinado por ambos")</f>
        <v>0</v>
      </c>
      <c r="F828" s="1">
        <f>COUNTIFS('Contratos assinados '!F:F,'Direcional Expansão'!B828,'Contratos assinados '!J:J,"Aquisição")</f>
        <v>0</v>
      </c>
      <c r="G828" s="1">
        <f>COUNTIFS('Contratos assinados '!F:F,'Direcional Expansão'!B828,'Contratos assinados '!J:J,"Ampliação")</f>
        <v>0</v>
      </c>
      <c r="H828" s="1">
        <f>COUNTIFS('Contratos assinados '!F:F,'Direcional Expansão'!B828,'Contratos assinados '!J:J,"Assinado por proprietário")</f>
        <v>0</v>
      </c>
      <c r="I828" s="1">
        <f t="shared" si="37"/>
        <v>0</v>
      </c>
      <c r="J828" s="3" t="str">
        <f>IF(D828=0, "-", COUNTIFS('Base Lojas'!B:B, A828, 'Base Lojas'!G:G, "&gt;500000")/D828)</f>
        <v>-</v>
      </c>
      <c r="K828" s="4" t="s">
        <v>35</v>
      </c>
      <c r="L828" s="2">
        <v>0</v>
      </c>
      <c r="M828" s="13">
        <v>801024.59130521782</v>
      </c>
      <c r="N828" s="2">
        <v>7501</v>
      </c>
      <c r="O828" s="5" t="str">
        <f>_xlfn.XLOOKUP(A828,Cidades!A:A,Cidades!D:D)</f>
        <v>Menor que 10k</v>
      </c>
      <c r="P828" s="5" t="str">
        <f>_xlfn.XLOOKUP(A828,'[1]1° RAIZ'!$A:$A,'[1]1° RAIZ'!$AH:$AH)</f>
        <v>Xanxerê</v>
      </c>
      <c r="Q828" s="5" t="str">
        <f>_xlfn.XLOOKUP(A828,'[1]1° RAIZ'!$A:$A,'[1]1° RAIZ'!$AE:$AE)</f>
        <v>Chapecó</v>
      </c>
      <c r="R828" s="2">
        <v>7.5529699686185389E-5</v>
      </c>
      <c r="S828" s="2">
        <v>9.2012386037378935E-3</v>
      </c>
      <c r="T828" s="2">
        <v>2</v>
      </c>
      <c r="U828" s="2">
        <v>0</v>
      </c>
      <c r="V828" s="2">
        <v>43854.912967140102</v>
      </c>
      <c r="W828" s="2">
        <v>3.0938718891283861</v>
      </c>
      <c r="X828" s="2">
        <v>-0.25211714491847248</v>
      </c>
      <c r="Y828" s="2">
        <v>-0.17484958193305461</v>
      </c>
      <c r="Z828" s="2">
        <v>-0.57106992624792641</v>
      </c>
      <c r="AA828" s="2">
        <v>-0.1977346371576148</v>
      </c>
      <c r="AB828" s="1" t="str">
        <f t="shared" si="36"/>
        <v>Mercado insuficiente</v>
      </c>
      <c r="AC828" s="74" t="str">
        <f t="shared" si="38"/>
        <v>Validar</v>
      </c>
    </row>
    <row r="829" spans="1:29" x14ac:dyDescent="0.25">
      <c r="A829" s="1">
        <v>410302</v>
      </c>
      <c r="B829" s="1" t="s">
        <v>857</v>
      </c>
      <c r="C829" s="1" t="s">
        <v>31</v>
      </c>
      <c r="D829" s="1">
        <v>0</v>
      </c>
      <c r="E829" s="1">
        <f>COUNTIFS('Contratos assinados '!F:F,'Direcional Expansão'!B829,'Contratos assinados '!J:J, "Assinado por ambos")</f>
        <v>0</v>
      </c>
      <c r="F829" s="1">
        <f>COUNTIFS('Contratos assinados '!F:F,'Direcional Expansão'!B829,'Contratos assinados '!J:J,"Aquisição")</f>
        <v>0</v>
      </c>
      <c r="G829" s="1">
        <f>COUNTIFS('Contratos assinados '!F:F,'Direcional Expansão'!B829,'Contratos assinados '!J:J,"Ampliação")</f>
        <v>0</v>
      </c>
      <c r="H829" s="1">
        <f>COUNTIFS('Contratos assinados '!F:F,'Direcional Expansão'!B829,'Contratos assinados '!J:J,"Assinado por proprietário")</f>
        <v>0</v>
      </c>
      <c r="I829" s="1">
        <f t="shared" si="37"/>
        <v>0</v>
      </c>
      <c r="J829" s="3" t="str">
        <f>IF(D829=0, "-", COUNTIFS('Base Lojas'!B:B, A829, 'Base Lojas'!G:G, "&gt;500000")/D829)</f>
        <v>-</v>
      </c>
      <c r="K829" s="4" t="s">
        <v>35</v>
      </c>
      <c r="L829" s="2">
        <v>0</v>
      </c>
      <c r="M829" s="13">
        <v>309472.03082255478</v>
      </c>
      <c r="N829" s="2">
        <v>2455</v>
      </c>
      <c r="O829" s="5" t="str">
        <f>_xlfn.XLOOKUP(A829,Cidades!A:A,Cidades!D:D)</f>
        <v>Menor que 10k</v>
      </c>
      <c r="P829" s="5" t="str">
        <f>_xlfn.XLOOKUP(A829,'[1]1° RAIZ'!$A:$A,'[1]1° RAIZ'!$AH:$AH)</f>
        <v>Dois Vizinhos</v>
      </c>
      <c r="Q829" s="5" t="str">
        <f>_xlfn.XLOOKUP(A829,'[1]1° RAIZ'!$A:$A,'[1]1° RAIZ'!$AE:$AE)</f>
        <v>Cascavel</v>
      </c>
      <c r="R829" s="2">
        <v>-9.1881651082732497E-5</v>
      </c>
      <c r="S829" s="2">
        <v>-3.4252037072490799E-4</v>
      </c>
      <c r="T829" s="2">
        <v>1</v>
      </c>
      <c r="U829" s="2">
        <v>0</v>
      </c>
      <c r="V829" s="2">
        <v>66324.698681861701</v>
      </c>
      <c r="W829" s="2">
        <v>2.7347395681001969</v>
      </c>
      <c r="X829" s="2">
        <v>-0.34539208825521972</v>
      </c>
      <c r="Y829" s="2">
        <v>-0.45714541931721631</v>
      </c>
      <c r="Z829" s="2">
        <v>0.12955062632614919</v>
      </c>
      <c r="AA829" s="2">
        <v>-0.19810670066033481</v>
      </c>
      <c r="AB829" s="1" t="str">
        <f t="shared" si="36"/>
        <v>Mercado insuficiente</v>
      </c>
      <c r="AC829" s="74" t="str">
        <f t="shared" si="38"/>
        <v>Validar</v>
      </c>
    </row>
    <row r="830" spans="1:29" x14ac:dyDescent="0.25">
      <c r="A830" s="1">
        <v>420205</v>
      </c>
      <c r="B830" s="1" t="s">
        <v>858</v>
      </c>
      <c r="C830" s="1" t="s">
        <v>33</v>
      </c>
      <c r="D830" s="1">
        <v>0</v>
      </c>
      <c r="E830" s="1">
        <f>COUNTIFS('Contratos assinados '!F:F,'Direcional Expansão'!B830,'Contratos assinados '!J:J, "Assinado por ambos")</f>
        <v>0</v>
      </c>
      <c r="F830" s="1">
        <f>COUNTIFS('Contratos assinados '!F:F,'Direcional Expansão'!B830,'Contratos assinados '!J:J,"Aquisição")</f>
        <v>0</v>
      </c>
      <c r="G830" s="1">
        <f>COUNTIFS('Contratos assinados '!F:F,'Direcional Expansão'!B830,'Contratos assinados '!J:J,"Ampliação")</f>
        <v>0</v>
      </c>
      <c r="H830" s="1">
        <f>COUNTIFS('Contratos assinados '!F:F,'Direcional Expansão'!B830,'Contratos assinados '!J:J,"Assinado por proprietário")</f>
        <v>0</v>
      </c>
      <c r="I830" s="1">
        <f t="shared" si="37"/>
        <v>0</v>
      </c>
      <c r="J830" s="3" t="str">
        <f>IF(D830=0, "-", COUNTIFS('Base Lojas'!B:B, A830, 'Base Lojas'!G:G, "&gt;500000")/D830)</f>
        <v>-</v>
      </c>
      <c r="K830" s="4" t="s">
        <v>35</v>
      </c>
      <c r="L830" s="2">
        <v>0</v>
      </c>
      <c r="M830" s="13">
        <v>2408945.2864004062</v>
      </c>
      <c r="N830" s="2">
        <v>14912</v>
      </c>
      <c r="O830" s="5" t="str">
        <f>_xlfn.XLOOKUP(A830,Cidades!A:A,Cidades!D:D)</f>
        <v>Entre 10k e 20k</v>
      </c>
      <c r="P830" s="5" t="str">
        <f>_xlfn.XLOOKUP(A830,'[1]1° RAIZ'!$A:$A,'[1]1° RAIZ'!$AH:$AH)</f>
        <v>Joinville</v>
      </c>
      <c r="Q830" s="5" t="str">
        <f>_xlfn.XLOOKUP(A830,'[1]1° RAIZ'!$A:$A,'[1]1° RAIZ'!$AE:$AE)</f>
        <v>Joinville</v>
      </c>
      <c r="R830" s="2">
        <v>4.4918066224550521E-4</v>
      </c>
      <c r="S830" s="2">
        <v>4.3866749080005318E-2</v>
      </c>
      <c r="T830" s="2">
        <v>9</v>
      </c>
      <c r="U830" s="2">
        <v>0</v>
      </c>
      <c r="V830" s="2">
        <v>16886.566477613</v>
      </c>
      <c r="W830" s="2">
        <v>3.0991345596864561</v>
      </c>
      <c r="X830" s="2">
        <v>-9.875184749776772E-2</v>
      </c>
      <c r="Y830" s="2">
        <v>0.39997471756250941</v>
      </c>
      <c r="Z830" s="2">
        <v>-1.872231380428085</v>
      </c>
      <c r="AA830" s="2">
        <v>-0.1982248379807269</v>
      </c>
      <c r="AB830" s="1" t="str">
        <f t="shared" si="36"/>
        <v>Limite de expansão</v>
      </c>
      <c r="AC830" s="74" t="str">
        <f t="shared" si="38"/>
        <v>Validar</v>
      </c>
    </row>
    <row r="831" spans="1:29" x14ac:dyDescent="0.25">
      <c r="A831" s="1">
        <v>410220</v>
      </c>
      <c r="B831" s="1" t="s">
        <v>859</v>
      </c>
      <c r="C831" s="1" t="s">
        <v>31</v>
      </c>
      <c r="D831" s="1">
        <v>0</v>
      </c>
      <c r="E831" s="1">
        <f>COUNTIFS('Contratos assinados '!F:F,'Direcional Expansão'!B831,'Contratos assinados '!J:J, "Assinado por ambos")</f>
        <v>0</v>
      </c>
      <c r="F831" s="1">
        <f>COUNTIFS('Contratos assinados '!F:F,'Direcional Expansão'!B831,'Contratos assinados '!J:J,"Aquisição")</f>
        <v>0</v>
      </c>
      <c r="G831" s="1">
        <f>COUNTIFS('Contratos assinados '!F:F,'Direcional Expansão'!B831,'Contratos assinados '!J:J,"Ampliação")</f>
        <v>0</v>
      </c>
      <c r="H831" s="1">
        <f>COUNTIFS('Contratos assinados '!F:F,'Direcional Expansão'!B831,'Contratos assinados '!J:J,"Assinado por proprietário")</f>
        <v>0</v>
      </c>
      <c r="I831" s="1">
        <f t="shared" si="37"/>
        <v>0</v>
      </c>
      <c r="J831" s="3" t="str">
        <f>IF(D831=0, "-", COUNTIFS('Base Lojas'!B:B, A831, 'Base Lojas'!G:G, "&gt;500000")/D831)</f>
        <v>-</v>
      </c>
      <c r="K831" s="4" t="s">
        <v>35</v>
      </c>
      <c r="L831" s="2">
        <v>0</v>
      </c>
      <c r="M831" s="13">
        <v>489907.76584947371</v>
      </c>
      <c r="N831" s="2">
        <v>3980</v>
      </c>
      <c r="O831" s="5" t="str">
        <f>_xlfn.XLOOKUP(A831,Cidades!A:A,Cidades!D:D)</f>
        <v>Menor que 10k</v>
      </c>
      <c r="P831" s="5" t="str">
        <f>_xlfn.XLOOKUP(A831,'[1]1° RAIZ'!$A:$A,'[1]1° RAIZ'!$AH:$AH)</f>
        <v>Maringá</v>
      </c>
      <c r="Q831" s="5" t="str">
        <f>_xlfn.XLOOKUP(A831,'[1]1° RAIZ'!$A:$A,'[1]1° RAIZ'!$AE:$AE)</f>
        <v>Maringá</v>
      </c>
      <c r="R831" s="2">
        <v>1.306812834256599E-5</v>
      </c>
      <c r="S831" s="2">
        <v>5.1596963878284274E-3</v>
      </c>
      <c r="T831" s="2">
        <v>2</v>
      </c>
      <c r="U831" s="2">
        <v>0</v>
      </c>
      <c r="V831" s="2">
        <v>49431.801450798397</v>
      </c>
      <c r="W831" s="2">
        <v>3.046484493220718</v>
      </c>
      <c r="X831" s="2">
        <v>-0.28100540334109281</v>
      </c>
      <c r="Y831" s="2">
        <v>-0.26781145825652242</v>
      </c>
      <c r="Z831" s="2">
        <v>-0.35093775823440121</v>
      </c>
      <c r="AA831" s="2">
        <v>-0.1982873643443793</v>
      </c>
      <c r="AB831" s="1" t="str">
        <f t="shared" si="36"/>
        <v>Mercado insuficiente</v>
      </c>
      <c r="AC831" s="74" t="str">
        <f t="shared" si="38"/>
        <v>Validar</v>
      </c>
    </row>
    <row r="832" spans="1:29" x14ac:dyDescent="0.25">
      <c r="A832" s="1">
        <v>411490</v>
      </c>
      <c r="B832" s="1" t="s">
        <v>860</v>
      </c>
      <c r="C832" s="1" t="s">
        <v>31</v>
      </c>
      <c r="D832" s="1">
        <v>0</v>
      </c>
      <c r="E832" s="1">
        <f>COUNTIFS('Contratos assinados '!F:F,'Direcional Expansão'!B832,'Contratos assinados '!J:J, "Assinado por ambos")</f>
        <v>0</v>
      </c>
      <c r="F832" s="1">
        <f>COUNTIFS('Contratos assinados '!F:F,'Direcional Expansão'!B832,'Contratos assinados '!J:J,"Aquisição")</f>
        <v>0</v>
      </c>
      <c r="G832" s="1">
        <f>COUNTIFS('Contratos assinados '!F:F,'Direcional Expansão'!B832,'Contratos assinados '!J:J,"Ampliação")</f>
        <v>0</v>
      </c>
      <c r="H832" s="1">
        <f>COUNTIFS('Contratos assinados '!F:F,'Direcional Expansão'!B832,'Contratos assinados '!J:J,"Assinado por proprietário")</f>
        <v>0</v>
      </c>
      <c r="I832" s="1">
        <f t="shared" si="37"/>
        <v>0</v>
      </c>
      <c r="J832" s="3" t="str">
        <f>IF(D832=0, "-", COUNTIFS('Base Lojas'!B:B, A832, 'Base Lojas'!G:G, "&gt;500000")/D832)</f>
        <v>-</v>
      </c>
      <c r="K832" s="4" t="s">
        <v>35</v>
      </c>
      <c r="L832" s="2">
        <v>0</v>
      </c>
      <c r="M832" s="13">
        <v>1084069.830750946</v>
      </c>
      <c r="N832" s="2">
        <v>8677</v>
      </c>
      <c r="O832" s="5" t="str">
        <f>_xlfn.XLOOKUP(A832,Cidades!A:A,Cidades!D:D)</f>
        <v>Menor que 10k</v>
      </c>
      <c r="P832" s="5" t="str">
        <f>_xlfn.XLOOKUP(A832,'[1]1° RAIZ'!$A:$A,'[1]1° RAIZ'!$AH:$AH)</f>
        <v>Apucarana</v>
      </c>
      <c r="Q832" s="5" t="str">
        <f>_xlfn.XLOOKUP(A832,'[1]1° RAIZ'!$A:$A,'[1]1° RAIZ'!$AE:$AE)</f>
        <v>Londrina</v>
      </c>
      <c r="R832" s="2">
        <v>-1.560813309925191E-5</v>
      </c>
      <c r="S832" s="2">
        <v>4.4182361161786421E-3</v>
      </c>
      <c r="T832" s="2">
        <v>11</v>
      </c>
      <c r="U832" s="2">
        <v>0</v>
      </c>
      <c r="V832" s="2">
        <v>60101.820753365799</v>
      </c>
      <c r="W832" s="2">
        <v>2.4882301227376811</v>
      </c>
      <c r="X832" s="2">
        <v>-0.25696383706894671</v>
      </c>
      <c r="Y832" s="2">
        <v>-0.51897434010316612</v>
      </c>
      <c r="Z832" s="2">
        <v>-0.12973543276949301</v>
      </c>
      <c r="AA832" s="2">
        <v>-0.19894750245951531</v>
      </c>
      <c r="AB832" s="1" t="str">
        <f t="shared" si="36"/>
        <v>Mercado insuficiente</v>
      </c>
      <c r="AC832" s="74" t="str">
        <f t="shared" si="38"/>
        <v>Validar</v>
      </c>
    </row>
    <row r="833" spans="1:29" x14ac:dyDescent="0.25">
      <c r="A833" s="1">
        <v>430710</v>
      </c>
      <c r="B833" s="1" t="s">
        <v>861</v>
      </c>
      <c r="C833" s="1" t="s">
        <v>57</v>
      </c>
      <c r="D833" s="1">
        <v>0</v>
      </c>
      <c r="E833" s="1">
        <f>COUNTIFS('Contratos assinados '!F:F,'Direcional Expansão'!B833,'Contratos assinados '!J:J, "Assinado por ambos")</f>
        <v>0</v>
      </c>
      <c r="F833" s="1">
        <f>COUNTIFS('Contratos assinados '!F:F,'Direcional Expansão'!B833,'Contratos assinados '!J:J,"Aquisição")</f>
        <v>0</v>
      </c>
      <c r="G833" s="1">
        <f>COUNTIFS('Contratos assinados '!F:F,'Direcional Expansão'!B833,'Contratos assinados '!J:J,"Ampliação")</f>
        <v>0</v>
      </c>
      <c r="H833" s="1">
        <f>COUNTIFS('Contratos assinados '!F:F,'Direcional Expansão'!B833,'Contratos assinados '!J:J,"Assinado por proprietário")</f>
        <v>0</v>
      </c>
      <c r="I833" s="1">
        <f t="shared" si="37"/>
        <v>0</v>
      </c>
      <c r="J833" s="3" t="str">
        <f>IF(D833=0, "-", COUNTIFS('Base Lojas'!B:B, A833, 'Base Lojas'!G:G, "&gt;500000")/D833)</f>
        <v>-</v>
      </c>
      <c r="K833" s="4" t="s">
        <v>35</v>
      </c>
      <c r="L833" s="2">
        <v>0</v>
      </c>
      <c r="M833" s="13">
        <v>1029295.741620207</v>
      </c>
      <c r="N833" s="2">
        <v>6191</v>
      </c>
      <c r="O833" s="5" t="str">
        <f>_xlfn.XLOOKUP(A833,Cidades!A:A,Cidades!D:D)</f>
        <v>Menor que 10k</v>
      </c>
      <c r="P833" s="5" t="str">
        <f>_xlfn.XLOOKUP(A833,'[1]1° RAIZ'!$A:$A,'[1]1° RAIZ'!$AH:$AH)</f>
        <v>Pelotas</v>
      </c>
      <c r="Q833" s="5" t="str">
        <f>_xlfn.XLOOKUP(A833,'[1]1° RAIZ'!$A:$A,'[1]1° RAIZ'!$AE:$AE)</f>
        <v>Pelotas</v>
      </c>
      <c r="R833" s="2">
        <v>-6.706822048245242E-5</v>
      </c>
      <c r="S833" s="2">
        <v>-2.5782231567845759E-3</v>
      </c>
      <c r="T833" s="2">
        <v>2</v>
      </c>
      <c r="U833" s="2">
        <v>0</v>
      </c>
      <c r="V833" s="2">
        <v>45289.548952536403</v>
      </c>
      <c r="W833" s="2">
        <v>3.1861983782558618</v>
      </c>
      <c r="X833" s="2">
        <v>-0.26204589340160561</v>
      </c>
      <c r="Y833" s="2">
        <v>-0.43219473806874192</v>
      </c>
      <c r="Z833" s="2">
        <v>-0.22466828395397601</v>
      </c>
      <c r="AA833" s="2">
        <v>-0.19945872646340301</v>
      </c>
      <c r="AB833" s="1" t="str">
        <f t="shared" si="36"/>
        <v>Mercado insuficiente</v>
      </c>
      <c r="AC833" s="74" t="str">
        <f t="shared" si="38"/>
        <v>Validar</v>
      </c>
    </row>
    <row r="834" spans="1:29" x14ac:dyDescent="0.25">
      <c r="A834" s="1">
        <v>430400</v>
      </c>
      <c r="B834" s="1" t="s">
        <v>862</v>
      </c>
      <c r="C834" s="1" t="s">
        <v>57</v>
      </c>
      <c r="D834" s="1">
        <v>0</v>
      </c>
      <c r="E834" s="1">
        <f>COUNTIFS('Contratos assinados '!F:F,'Direcional Expansão'!B834,'Contratos assinados '!J:J, "Assinado por ambos")</f>
        <v>0</v>
      </c>
      <c r="F834" s="1">
        <f>COUNTIFS('Contratos assinados '!F:F,'Direcional Expansão'!B834,'Contratos assinados '!J:J,"Aquisição")</f>
        <v>0</v>
      </c>
      <c r="G834" s="1">
        <f>COUNTIFS('Contratos assinados '!F:F,'Direcional Expansão'!B834,'Contratos assinados '!J:J,"Ampliação")</f>
        <v>0</v>
      </c>
      <c r="H834" s="1">
        <f>COUNTIFS('Contratos assinados '!F:F,'Direcional Expansão'!B834,'Contratos assinados '!J:J,"Assinado por proprietário")</f>
        <v>0</v>
      </c>
      <c r="I834" s="1">
        <f t="shared" si="37"/>
        <v>0</v>
      </c>
      <c r="J834" s="3" t="str">
        <f>IF(D834=0, "-", COUNTIFS('Base Lojas'!B:B, A834, 'Base Lojas'!G:G, "&gt;500000")/D834)</f>
        <v>-</v>
      </c>
      <c r="K834" s="4" t="s">
        <v>35</v>
      </c>
      <c r="L834" s="2">
        <v>0</v>
      </c>
      <c r="M834" s="13">
        <v>921505.4678913838</v>
      </c>
      <c r="N834" s="2">
        <v>4975</v>
      </c>
      <c r="O834" s="5" t="str">
        <f>_xlfn.XLOOKUP(A834,Cidades!A:A,Cidades!D:D)</f>
        <v>Menor que 10k</v>
      </c>
      <c r="P834" s="5" t="str">
        <f>_xlfn.XLOOKUP(A834,'[1]1° RAIZ'!$A:$A,'[1]1° RAIZ'!$AH:$AH)</f>
        <v>Três Passos</v>
      </c>
      <c r="Q834" s="5" t="str">
        <f>_xlfn.XLOOKUP(A834,'[1]1° RAIZ'!$A:$A,'[1]1° RAIZ'!$AE:$AE)</f>
        <v>Ijuí</v>
      </c>
      <c r="R834" s="2">
        <v>-7.116117533572442E-5</v>
      </c>
      <c r="S834" s="2">
        <v>-2.2338125445957591E-3</v>
      </c>
      <c r="T834" s="2">
        <v>1</v>
      </c>
      <c r="U834" s="2">
        <v>0</v>
      </c>
      <c r="V834" s="2">
        <v>72393.966838846405</v>
      </c>
      <c r="W834" s="2">
        <v>2.4965939816845921</v>
      </c>
      <c r="X834" s="2">
        <v>-0.35513330157657691</v>
      </c>
      <c r="Y834" s="2">
        <v>-0.50877174856434337</v>
      </c>
      <c r="Z834" s="2">
        <v>0.2074133261116051</v>
      </c>
      <c r="AA834" s="2">
        <v>-0.20079726157796879</v>
      </c>
      <c r="AB834" s="1" t="str">
        <f t="shared" si="36"/>
        <v>Mercado insuficiente</v>
      </c>
      <c r="AC834" s="74" t="str">
        <f t="shared" si="38"/>
        <v>Validar</v>
      </c>
    </row>
    <row r="835" spans="1:29" x14ac:dyDescent="0.25">
      <c r="A835" s="1">
        <v>431445</v>
      </c>
      <c r="B835" s="1" t="s">
        <v>863</v>
      </c>
      <c r="C835" s="1" t="s">
        <v>57</v>
      </c>
      <c r="D835" s="1">
        <v>0</v>
      </c>
      <c r="E835" s="1">
        <f>COUNTIFS('Contratos assinados '!F:F,'Direcional Expansão'!B835,'Contratos assinados '!J:J, "Assinado por ambos")</f>
        <v>0</v>
      </c>
      <c r="F835" s="1">
        <f>COUNTIFS('Contratos assinados '!F:F,'Direcional Expansão'!B835,'Contratos assinados '!J:J,"Aquisição")</f>
        <v>0</v>
      </c>
      <c r="G835" s="1">
        <f>COUNTIFS('Contratos assinados '!F:F,'Direcional Expansão'!B835,'Contratos assinados '!J:J,"Ampliação")</f>
        <v>0</v>
      </c>
      <c r="H835" s="1">
        <f>COUNTIFS('Contratos assinados '!F:F,'Direcional Expansão'!B835,'Contratos assinados '!J:J,"Assinado por proprietário")</f>
        <v>0</v>
      </c>
      <c r="I835" s="1">
        <f t="shared" si="37"/>
        <v>0</v>
      </c>
      <c r="J835" s="3" t="str">
        <f>IF(D835=0, "-", COUNTIFS('Base Lojas'!B:B, A835, 'Base Lojas'!G:G, "&gt;500000")/D835)</f>
        <v>-</v>
      </c>
      <c r="K835" s="4" t="s">
        <v>35</v>
      </c>
      <c r="L835" s="2">
        <v>0</v>
      </c>
      <c r="M835" s="13">
        <v>436926.42696918902</v>
      </c>
      <c r="N835" s="2">
        <v>2959</v>
      </c>
      <c r="O835" s="5" t="str">
        <f>_xlfn.XLOOKUP(A835,Cidades!A:A,Cidades!D:D)</f>
        <v>Menor que 10k</v>
      </c>
      <c r="P835" s="5" t="str">
        <f>_xlfn.XLOOKUP(A835,'[1]1° RAIZ'!$A:$A,'[1]1° RAIZ'!$AH:$AH)</f>
        <v>Frederico Westphalen</v>
      </c>
      <c r="Q835" s="5" t="str">
        <f>_xlfn.XLOOKUP(A835,'[1]1° RAIZ'!$A:$A,'[1]1° RAIZ'!$AE:$AE)</f>
        <v>Passo Fundo</v>
      </c>
      <c r="R835" s="2">
        <v>1.2584571417099339E-4</v>
      </c>
      <c r="S835" s="2">
        <v>1.7207620029646931E-2</v>
      </c>
      <c r="T835" s="2">
        <v>2</v>
      </c>
      <c r="U835" s="2">
        <v>0</v>
      </c>
      <c r="V835" s="2">
        <v>45640.342922582196</v>
      </c>
      <c r="W835" s="2">
        <v>3.005740689729961</v>
      </c>
      <c r="X835" s="2">
        <v>-0.27318788688508422</v>
      </c>
      <c r="Y835" s="2">
        <v>-4.7482711497673392E-2</v>
      </c>
      <c r="Z835" s="2">
        <v>-0.68843486787356412</v>
      </c>
      <c r="AA835" s="2">
        <v>-0.20177394586988551</v>
      </c>
      <c r="AB835" s="1" t="str">
        <f t="shared" ref="AB835:AB898" si="39">IF(B835="Capão do Leão","Erro IBGE",
   IF(AND(U835&lt;=0,M835&lt;=2000000),"Mercado insuficiente",
      IF(U835&lt;=0,"Limite de expansão",
         IF(K835&lt;500000,"Performance",
            IF(M835&lt;=2000000,"Mercado insuficiente","Expansão")
         )
      )
   )
)</f>
        <v>Mercado insuficiente</v>
      </c>
      <c r="AC835" s="74" t="str">
        <f t="shared" si="38"/>
        <v>Validar</v>
      </c>
    </row>
    <row r="836" spans="1:29" x14ac:dyDescent="0.25">
      <c r="A836" s="1">
        <v>432232</v>
      </c>
      <c r="B836" s="1" t="s">
        <v>864</v>
      </c>
      <c r="C836" s="1" t="s">
        <v>57</v>
      </c>
      <c r="D836" s="1">
        <v>0</v>
      </c>
      <c r="E836" s="1">
        <f>COUNTIFS('Contratos assinados '!F:F,'Direcional Expansão'!B836,'Contratos assinados '!J:J, "Assinado por ambos")</f>
        <v>0</v>
      </c>
      <c r="F836" s="1">
        <f>COUNTIFS('Contratos assinados '!F:F,'Direcional Expansão'!B836,'Contratos assinados '!J:J,"Aquisição")</f>
        <v>0</v>
      </c>
      <c r="G836" s="1">
        <f>COUNTIFS('Contratos assinados '!F:F,'Direcional Expansão'!B836,'Contratos assinados '!J:J,"Ampliação")</f>
        <v>0</v>
      </c>
      <c r="H836" s="1">
        <f>COUNTIFS('Contratos assinados '!F:F,'Direcional Expansão'!B836,'Contratos assinados '!J:J,"Assinado por proprietário")</f>
        <v>0</v>
      </c>
      <c r="I836" s="1">
        <f t="shared" ref="I836:I899" si="40">SUM(E836:H836)</f>
        <v>0</v>
      </c>
      <c r="J836" s="3" t="str">
        <f>IF(D836=0, "-", COUNTIFS('Base Lojas'!B:B, A836, 'Base Lojas'!G:G, "&gt;500000")/D836)</f>
        <v>-</v>
      </c>
      <c r="K836" s="4" t="s">
        <v>35</v>
      </c>
      <c r="L836" s="2">
        <v>0</v>
      </c>
      <c r="M836" s="13">
        <v>525268.88419051853</v>
      </c>
      <c r="N836" s="2">
        <v>3419</v>
      </c>
      <c r="O836" s="5" t="str">
        <f>_xlfn.XLOOKUP(A836,Cidades!A:A,Cidades!D:D)</f>
        <v>Menor que 10k</v>
      </c>
      <c r="P836" s="5" t="str">
        <f>_xlfn.XLOOKUP(A836,'[1]1° RAIZ'!$A:$A,'[1]1° RAIZ'!$AH:$AH)</f>
        <v>Pelotas</v>
      </c>
      <c r="Q836" s="5" t="str">
        <f>_xlfn.XLOOKUP(A836,'[1]1° RAIZ'!$A:$A,'[1]1° RAIZ'!$AE:$AE)</f>
        <v>Pelotas</v>
      </c>
      <c r="R836" s="2">
        <v>-2.2805417133598959E-5</v>
      </c>
      <c r="S836" s="2">
        <v>2.9870081361167422E-3</v>
      </c>
      <c r="T836" s="2">
        <v>3</v>
      </c>
      <c r="U836" s="2">
        <v>0</v>
      </c>
      <c r="V836" s="2">
        <v>52809.014589270097</v>
      </c>
      <c r="W836" s="2">
        <v>2.922965770384538</v>
      </c>
      <c r="X836" s="2">
        <v>-0.29395423949503502</v>
      </c>
      <c r="Y836" s="2">
        <v>-0.37089890098417733</v>
      </c>
      <c r="Z836" s="2">
        <v>-0.22286446728993611</v>
      </c>
      <c r="AA836" s="2">
        <v>-0.20401904222102471</v>
      </c>
      <c r="AB836" s="1" t="str">
        <f t="shared" si="39"/>
        <v>Mercado insuficiente</v>
      </c>
      <c r="AC836" s="74" t="str">
        <f t="shared" ref="AC836:AC899" si="41">IF(P836=B836,"Oportunidade","Validar")</f>
        <v>Validar</v>
      </c>
    </row>
    <row r="837" spans="1:29" x14ac:dyDescent="0.25">
      <c r="A837" s="1">
        <v>410380</v>
      </c>
      <c r="B837" s="1" t="s">
        <v>865</v>
      </c>
      <c r="C837" s="1" t="s">
        <v>31</v>
      </c>
      <c r="D837" s="1">
        <v>0</v>
      </c>
      <c r="E837" s="1">
        <f>COUNTIFS('Contratos assinados '!F:F,'Direcional Expansão'!B837,'Contratos assinados '!J:J, "Assinado por ambos")</f>
        <v>0</v>
      </c>
      <c r="F837" s="1">
        <f>COUNTIFS('Contratos assinados '!F:F,'Direcional Expansão'!B837,'Contratos assinados '!J:J,"Aquisição")</f>
        <v>0</v>
      </c>
      <c r="G837" s="1">
        <f>COUNTIFS('Contratos assinados '!F:F,'Direcional Expansão'!B837,'Contratos assinados '!J:J,"Ampliação")</f>
        <v>0</v>
      </c>
      <c r="H837" s="1">
        <f>COUNTIFS('Contratos assinados '!F:F,'Direcional Expansão'!B837,'Contratos assinados '!J:J,"Assinado por proprietário")</f>
        <v>0</v>
      </c>
      <c r="I837" s="1">
        <f t="shared" si="40"/>
        <v>0</v>
      </c>
      <c r="J837" s="3" t="str">
        <f>IF(D837=0, "-", COUNTIFS('Base Lojas'!B:B, A837, 'Base Lojas'!G:G, "&gt;500000")/D837)</f>
        <v>-</v>
      </c>
      <c r="K837" s="4" t="s">
        <v>35</v>
      </c>
      <c r="L837" s="2">
        <v>0</v>
      </c>
      <c r="M837" s="13">
        <v>1239458.248782977</v>
      </c>
      <c r="N837" s="2">
        <v>9460</v>
      </c>
      <c r="O837" s="5" t="str">
        <f>_xlfn.XLOOKUP(A837,Cidades!A:A,Cidades!D:D)</f>
        <v>Menor que 10k</v>
      </c>
      <c r="P837" s="5" t="str">
        <f>_xlfn.XLOOKUP(A837,'[1]1° RAIZ'!$A:$A,'[1]1° RAIZ'!$AH:$AH)</f>
        <v>Apucarana</v>
      </c>
      <c r="Q837" s="5" t="str">
        <f>_xlfn.XLOOKUP(A837,'[1]1° RAIZ'!$A:$A,'[1]1° RAIZ'!$AE:$AE)</f>
        <v>Londrina</v>
      </c>
      <c r="R837" s="2">
        <v>2.082964906572471E-4</v>
      </c>
      <c r="S837" s="2">
        <v>2.526795378822078E-2</v>
      </c>
      <c r="T837" s="2">
        <v>6</v>
      </c>
      <c r="U837" s="2">
        <v>0</v>
      </c>
      <c r="V837" s="2">
        <v>31460.380766817801</v>
      </c>
      <c r="W837" s="2">
        <v>3.0796248932291501</v>
      </c>
      <c r="X837" s="2">
        <v>-0.19096852193628219</v>
      </c>
      <c r="Y837" s="2">
        <v>2.618250318672528E-2</v>
      </c>
      <c r="Z837" s="2">
        <v>-1.107769290738593</v>
      </c>
      <c r="AA837" s="2">
        <v>-0.20402774882942659</v>
      </c>
      <c r="AB837" s="1" t="str">
        <f t="shared" si="39"/>
        <v>Mercado insuficiente</v>
      </c>
      <c r="AC837" s="74" t="str">
        <f t="shared" si="41"/>
        <v>Validar</v>
      </c>
    </row>
    <row r="838" spans="1:29" x14ac:dyDescent="0.25">
      <c r="A838" s="1">
        <v>410820</v>
      </c>
      <c r="B838" s="1" t="s">
        <v>866</v>
      </c>
      <c r="C838" s="1" t="s">
        <v>31</v>
      </c>
      <c r="D838" s="1">
        <v>0</v>
      </c>
      <c r="E838" s="1">
        <f>COUNTIFS('Contratos assinados '!F:F,'Direcional Expansão'!B838,'Contratos assinados '!J:J, "Assinado por ambos")</f>
        <v>0</v>
      </c>
      <c r="F838" s="1">
        <f>COUNTIFS('Contratos assinados '!F:F,'Direcional Expansão'!B838,'Contratos assinados '!J:J,"Aquisição")</f>
        <v>0</v>
      </c>
      <c r="G838" s="1">
        <f>COUNTIFS('Contratos assinados '!F:F,'Direcional Expansão'!B838,'Contratos assinados '!J:J,"Ampliação")</f>
        <v>0</v>
      </c>
      <c r="H838" s="1">
        <f>COUNTIFS('Contratos assinados '!F:F,'Direcional Expansão'!B838,'Contratos assinados '!J:J,"Assinado por proprietário")</f>
        <v>0</v>
      </c>
      <c r="I838" s="1">
        <f t="shared" si="40"/>
        <v>0</v>
      </c>
      <c r="J838" s="3" t="str">
        <f>IF(D838=0, "-", COUNTIFS('Base Lojas'!B:B, A838, 'Base Lojas'!G:G, "&gt;500000")/D838)</f>
        <v>-</v>
      </c>
      <c r="K838" s="4" t="s">
        <v>35</v>
      </c>
      <c r="L838" s="2">
        <v>0</v>
      </c>
      <c r="M838" s="13">
        <v>1118471.218338673</v>
      </c>
      <c r="N838" s="2">
        <v>7635</v>
      </c>
      <c r="O838" s="5" t="str">
        <f>_xlfn.XLOOKUP(A838,Cidades!A:A,Cidades!D:D)</f>
        <v>Menor que 10k</v>
      </c>
      <c r="P838" s="5" t="str">
        <f>_xlfn.XLOOKUP(A838,'[1]1° RAIZ'!$A:$A,'[1]1° RAIZ'!$AH:$AH)</f>
        <v>Toledo</v>
      </c>
      <c r="Q838" s="5" t="str">
        <f>_xlfn.XLOOKUP(A838,'[1]1° RAIZ'!$A:$A,'[1]1° RAIZ'!$AE:$AE)</f>
        <v>Cascavel</v>
      </c>
      <c r="R838" s="2">
        <v>9.3297016146975942E-6</v>
      </c>
      <c r="S838" s="2">
        <v>7.6976336483121077E-3</v>
      </c>
      <c r="T838" s="2">
        <v>4</v>
      </c>
      <c r="U838" s="2">
        <v>0</v>
      </c>
      <c r="V838" s="2">
        <v>53921.540653722703</v>
      </c>
      <c r="W838" s="2">
        <v>2.757406384536325</v>
      </c>
      <c r="X838" s="2">
        <v>-0.27894723718087888</v>
      </c>
      <c r="Y838" s="2">
        <v>-0.36078844357153877</v>
      </c>
      <c r="Z838" s="2">
        <v>-0.29252190444702902</v>
      </c>
      <c r="AA838" s="2">
        <v>-0.20412490816852411</v>
      </c>
      <c r="AB838" s="1" t="str">
        <f t="shared" si="39"/>
        <v>Mercado insuficiente</v>
      </c>
      <c r="AC838" s="74" t="str">
        <f t="shared" si="41"/>
        <v>Validar</v>
      </c>
    </row>
    <row r="839" spans="1:29" x14ac:dyDescent="0.25">
      <c r="A839" s="1">
        <v>411980</v>
      </c>
      <c r="B839" s="1" t="s">
        <v>651</v>
      </c>
      <c r="C839" s="1" t="s">
        <v>31</v>
      </c>
      <c r="D839" s="1">
        <v>0</v>
      </c>
      <c r="E839" s="1">
        <f>COUNTIFS('Contratos assinados '!F:F,'Direcional Expansão'!B839,'Contratos assinados '!J:J, "Assinado por ambos")</f>
        <v>0</v>
      </c>
      <c r="F839" s="1">
        <f>COUNTIFS('Contratos assinados '!F:F,'Direcional Expansão'!B839,'Contratos assinados '!J:J,"Aquisição")</f>
        <v>0</v>
      </c>
      <c r="G839" s="1">
        <f>COUNTIFS('Contratos assinados '!F:F,'Direcional Expansão'!B839,'Contratos assinados '!J:J,"Ampliação")</f>
        <v>0</v>
      </c>
      <c r="H839" s="1">
        <f>COUNTIFS('Contratos assinados '!F:F,'Direcional Expansão'!B839,'Contratos assinados '!J:J,"Assinado por proprietário")</f>
        <v>0</v>
      </c>
      <c r="I839" s="1">
        <f t="shared" si="40"/>
        <v>0</v>
      </c>
      <c r="J839" s="3" t="str">
        <f>IF(D839=0, "-", COUNTIFS('Base Lojas'!B:B, A839, 'Base Lojas'!G:G, "&gt;500000")/D839)</f>
        <v>-</v>
      </c>
      <c r="K839" s="4" t="s">
        <v>35</v>
      </c>
      <c r="L839" s="2">
        <v>0</v>
      </c>
      <c r="M839" s="13">
        <v>1987877.855123146</v>
      </c>
      <c r="N839" s="2">
        <v>14374</v>
      </c>
      <c r="O839" s="5" t="str">
        <f>_xlfn.XLOOKUP(A839,Cidades!A:A,Cidades!D:D)</f>
        <v>Entre 10k e 20k</v>
      </c>
      <c r="P839" s="5" t="str">
        <f>_xlfn.XLOOKUP(A839,'[1]1° RAIZ'!$A:$A,'[1]1° RAIZ'!$AH:$AH)</f>
        <v>Francisco Beltrão</v>
      </c>
      <c r="Q839" s="5" t="str">
        <f>_xlfn.XLOOKUP(A839,'[1]1° RAIZ'!$A:$A,'[1]1° RAIZ'!$AE:$AE)</f>
        <v>Cascavel</v>
      </c>
      <c r="R839" s="2">
        <v>3.8816437400053252E-5</v>
      </c>
      <c r="S839" s="2">
        <v>1.0559376960967089E-2</v>
      </c>
      <c r="T839" s="2">
        <v>6</v>
      </c>
      <c r="U839" s="2">
        <v>0</v>
      </c>
      <c r="V839" s="2">
        <v>32650.7620049455</v>
      </c>
      <c r="W839" s="2">
        <v>3.1261643945769042</v>
      </c>
      <c r="X839" s="2">
        <v>-0.1839481638630234</v>
      </c>
      <c r="Y839" s="2">
        <v>-0.33102430442651981</v>
      </c>
      <c r="Z839" s="2">
        <v>-0.69672723978188156</v>
      </c>
      <c r="AA839" s="2">
        <v>-0.20552798797478949</v>
      </c>
      <c r="AB839" s="1" t="str">
        <f t="shared" si="39"/>
        <v>Mercado insuficiente</v>
      </c>
      <c r="AC839" s="74" t="str">
        <f t="shared" si="41"/>
        <v>Validar</v>
      </c>
    </row>
    <row r="840" spans="1:29" x14ac:dyDescent="0.25">
      <c r="A840" s="1">
        <v>420960</v>
      </c>
      <c r="B840" s="1" t="s">
        <v>867</v>
      </c>
      <c r="C840" s="1" t="s">
        <v>33</v>
      </c>
      <c r="D840" s="1">
        <v>0</v>
      </c>
      <c r="E840" s="1">
        <f>COUNTIFS('Contratos assinados '!F:F,'Direcional Expansão'!B840,'Contratos assinados '!J:J, "Assinado por ambos")</f>
        <v>0</v>
      </c>
      <c r="F840" s="1">
        <f>COUNTIFS('Contratos assinados '!F:F,'Direcional Expansão'!B840,'Contratos assinados '!J:J,"Aquisição")</f>
        <v>0</v>
      </c>
      <c r="G840" s="1">
        <f>COUNTIFS('Contratos assinados '!F:F,'Direcional Expansão'!B840,'Contratos assinados '!J:J,"Ampliação")</f>
        <v>0</v>
      </c>
      <c r="H840" s="1">
        <f>COUNTIFS('Contratos assinados '!F:F,'Direcional Expansão'!B840,'Contratos assinados '!J:J,"Assinado por proprietário")</f>
        <v>0</v>
      </c>
      <c r="I840" s="1">
        <f t="shared" si="40"/>
        <v>0</v>
      </c>
      <c r="J840" s="3" t="str">
        <f>IF(D840=0, "-", COUNTIFS('Base Lojas'!B:B, A840, 'Base Lojas'!G:G, "&gt;500000")/D840)</f>
        <v>-</v>
      </c>
      <c r="K840" s="4" t="s">
        <v>35</v>
      </c>
      <c r="L840" s="2">
        <v>0</v>
      </c>
      <c r="M840" s="13">
        <v>2066056.491639985</v>
      </c>
      <c r="N840" s="2">
        <v>14381</v>
      </c>
      <c r="O840" s="5" t="str">
        <f>_xlfn.XLOOKUP(A840,Cidades!A:A,Cidades!D:D)</f>
        <v>Entre 10k e 20k</v>
      </c>
      <c r="P840" s="5" t="str">
        <f>_xlfn.XLOOKUP(A840,'[1]1° RAIZ'!$A:$A,'[1]1° RAIZ'!$AH:$AH)</f>
        <v>Criciúma</v>
      </c>
      <c r="Q840" s="5" t="str">
        <f>_xlfn.XLOOKUP(A840,'[1]1° RAIZ'!$A:$A,'[1]1° RAIZ'!$AE:$AE)</f>
        <v>Criciúma</v>
      </c>
      <c r="R840" s="2">
        <v>8.0279164633045852E-7</v>
      </c>
      <c r="S840" s="2">
        <v>5.2853123818157322E-3</v>
      </c>
      <c r="T840" s="2">
        <v>0</v>
      </c>
      <c r="U840" s="2">
        <v>0</v>
      </c>
      <c r="V840" s="2">
        <v>32286.6668573057</v>
      </c>
      <c r="W840" s="2">
        <v>3.3148960904910671</v>
      </c>
      <c r="X840" s="2">
        <v>-0.21336424546172281</v>
      </c>
      <c r="Y840" s="2">
        <v>-0.33090213336611801</v>
      </c>
      <c r="Z840" s="2">
        <v>-0.59853457247208708</v>
      </c>
      <c r="AA840" s="2">
        <v>-0.2068280998241363</v>
      </c>
      <c r="AB840" s="1" t="str">
        <f t="shared" si="39"/>
        <v>Limite de expansão</v>
      </c>
      <c r="AC840" s="74" t="str">
        <f t="shared" si="41"/>
        <v>Validar</v>
      </c>
    </row>
    <row r="841" spans="1:29" x14ac:dyDescent="0.25">
      <c r="A841" s="1">
        <v>431380</v>
      </c>
      <c r="B841" s="1" t="s">
        <v>868</v>
      </c>
      <c r="C841" s="1" t="s">
        <v>57</v>
      </c>
      <c r="D841" s="1">
        <v>0</v>
      </c>
      <c r="E841" s="1">
        <f>COUNTIFS('Contratos assinados '!F:F,'Direcional Expansão'!B841,'Contratos assinados '!J:J, "Assinado por ambos")</f>
        <v>0</v>
      </c>
      <c r="F841" s="1">
        <f>COUNTIFS('Contratos assinados '!F:F,'Direcional Expansão'!B841,'Contratos assinados '!J:J,"Aquisição")</f>
        <v>0</v>
      </c>
      <c r="G841" s="1">
        <f>COUNTIFS('Contratos assinados '!F:F,'Direcional Expansão'!B841,'Contratos assinados '!J:J,"Ampliação")</f>
        <v>0</v>
      </c>
      <c r="H841" s="1">
        <f>COUNTIFS('Contratos assinados '!F:F,'Direcional Expansão'!B841,'Contratos assinados '!J:J,"Assinado por proprietário")</f>
        <v>0</v>
      </c>
      <c r="I841" s="1">
        <f t="shared" si="40"/>
        <v>0</v>
      </c>
      <c r="J841" s="3" t="str">
        <f>IF(D841=0, "-", COUNTIFS('Base Lojas'!B:B, A841, 'Base Lojas'!G:G, "&gt;500000")/D841)</f>
        <v>-</v>
      </c>
      <c r="K841" s="4" t="s">
        <v>35</v>
      </c>
      <c r="L841" s="2">
        <v>0</v>
      </c>
      <c r="M841" s="13">
        <v>1316874.1689558439</v>
      </c>
      <c r="N841" s="2">
        <v>7839</v>
      </c>
      <c r="O841" s="5" t="str">
        <f>_xlfn.XLOOKUP(A841,Cidades!A:A,Cidades!D:D)</f>
        <v>Menor que 10k</v>
      </c>
      <c r="P841" s="5" t="str">
        <f>_xlfn.XLOOKUP(A841,'[1]1° RAIZ'!$A:$A,'[1]1° RAIZ'!$AH:$AH)</f>
        <v>Frederico Westphalen</v>
      </c>
      <c r="Q841" s="5" t="str">
        <f>_xlfn.XLOOKUP(A841,'[1]1° RAIZ'!$A:$A,'[1]1° RAIZ'!$AE:$AE)</f>
        <v>Passo Fundo</v>
      </c>
      <c r="R841" s="2">
        <v>9.6381122739606088E-5</v>
      </c>
      <c r="S841" s="2">
        <v>1.5511429777895991E-2</v>
      </c>
      <c r="T841" s="2">
        <v>2</v>
      </c>
      <c r="U841" s="2">
        <v>0</v>
      </c>
      <c r="V841" s="2">
        <v>37982.401379028503</v>
      </c>
      <c r="W841" s="2">
        <v>3.106141725416713</v>
      </c>
      <c r="X841" s="2">
        <v>-0.23845815729079919</v>
      </c>
      <c r="Y841" s="2">
        <v>-0.13984165174608479</v>
      </c>
      <c r="Z841" s="2">
        <v>-0.7462764690002669</v>
      </c>
      <c r="AA841" s="2">
        <v>-0.20688072698759449</v>
      </c>
      <c r="AB841" s="1" t="str">
        <f t="shared" si="39"/>
        <v>Mercado insuficiente</v>
      </c>
      <c r="AC841" s="74" t="str">
        <f t="shared" si="41"/>
        <v>Validar</v>
      </c>
    </row>
    <row r="842" spans="1:29" x14ac:dyDescent="0.25">
      <c r="A842" s="1">
        <v>410270</v>
      </c>
      <c r="B842" s="1" t="s">
        <v>869</v>
      </c>
      <c r="C842" s="1" t="s">
        <v>31</v>
      </c>
      <c r="D842" s="1">
        <v>0</v>
      </c>
      <c r="E842" s="1">
        <f>COUNTIFS('Contratos assinados '!F:F,'Direcional Expansão'!B842,'Contratos assinados '!J:J, "Assinado por ambos")</f>
        <v>0</v>
      </c>
      <c r="F842" s="1">
        <f>COUNTIFS('Contratos assinados '!F:F,'Direcional Expansão'!B842,'Contratos assinados '!J:J,"Aquisição")</f>
        <v>0</v>
      </c>
      <c r="G842" s="1">
        <f>COUNTIFS('Contratos assinados '!F:F,'Direcional Expansão'!B842,'Contratos assinados '!J:J,"Ampliação")</f>
        <v>0</v>
      </c>
      <c r="H842" s="1">
        <f>COUNTIFS('Contratos assinados '!F:F,'Direcional Expansão'!B842,'Contratos assinados '!J:J,"Assinado por proprietário")</f>
        <v>0</v>
      </c>
      <c r="I842" s="1">
        <f t="shared" si="40"/>
        <v>0</v>
      </c>
      <c r="J842" s="3" t="str">
        <f>IF(D842=0, "-", COUNTIFS('Base Lojas'!B:B, A842, 'Base Lojas'!G:G, "&gt;500000")/D842)</f>
        <v>-</v>
      </c>
      <c r="K842" s="4" t="s">
        <v>35</v>
      </c>
      <c r="L842" s="2">
        <v>0</v>
      </c>
      <c r="M842" s="13">
        <v>366768.37179417879</v>
      </c>
      <c r="N842" s="2">
        <v>2814</v>
      </c>
      <c r="O842" s="5" t="str">
        <f>_xlfn.XLOOKUP(A842,Cidades!A:A,Cidades!D:D)</f>
        <v>Menor que 10k</v>
      </c>
      <c r="P842" s="5" t="str">
        <f>_xlfn.XLOOKUP(A842,'[1]1° RAIZ'!$A:$A,'[1]1° RAIZ'!$AH:$AH)</f>
        <v>Santo Antônio da Platina</v>
      </c>
      <c r="Q842" s="5" t="str">
        <f>_xlfn.XLOOKUP(A842,'[1]1° RAIZ'!$A:$A,'[1]1° RAIZ'!$AE:$AE)</f>
        <v>Londrina</v>
      </c>
      <c r="R842" s="2">
        <v>2.418678358362625E-5</v>
      </c>
      <c r="S842" s="2">
        <v>8.964699780465768E-3</v>
      </c>
      <c r="T842" s="2">
        <v>1</v>
      </c>
      <c r="U842" s="2">
        <v>0</v>
      </c>
      <c r="V842" s="2">
        <v>59018.9461779294</v>
      </c>
      <c r="W842" s="2">
        <v>2.7355190136673908</v>
      </c>
      <c r="X842" s="2">
        <v>-0.32815185282807519</v>
      </c>
      <c r="Y842" s="2">
        <v>-0.27314136622893181</v>
      </c>
      <c r="Z842" s="2">
        <v>-0.24774673596905189</v>
      </c>
      <c r="AA842" s="2">
        <v>-0.20735261962846421</v>
      </c>
      <c r="AB842" s="1" t="str">
        <f t="shared" si="39"/>
        <v>Mercado insuficiente</v>
      </c>
      <c r="AC842" s="74" t="str">
        <f t="shared" si="41"/>
        <v>Validar</v>
      </c>
    </row>
    <row r="843" spans="1:29" x14ac:dyDescent="0.25">
      <c r="A843" s="1">
        <v>412015</v>
      </c>
      <c r="B843" s="1" t="s">
        <v>870</v>
      </c>
      <c r="C843" s="1" t="s">
        <v>31</v>
      </c>
      <c r="D843" s="1">
        <v>0</v>
      </c>
      <c r="E843" s="1">
        <f>COUNTIFS('Contratos assinados '!F:F,'Direcional Expansão'!B843,'Contratos assinados '!J:J, "Assinado por ambos")</f>
        <v>0</v>
      </c>
      <c r="F843" s="1">
        <f>COUNTIFS('Contratos assinados '!F:F,'Direcional Expansão'!B843,'Contratos assinados '!J:J,"Aquisição")</f>
        <v>0</v>
      </c>
      <c r="G843" s="1">
        <f>COUNTIFS('Contratos assinados '!F:F,'Direcional Expansão'!B843,'Contratos assinados '!J:J,"Ampliação")</f>
        <v>0</v>
      </c>
      <c r="H843" s="1">
        <f>COUNTIFS('Contratos assinados '!F:F,'Direcional Expansão'!B843,'Contratos assinados '!J:J,"Assinado por proprietário")</f>
        <v>0</v>
      </c>
      <c r="I843" s="1">
        <f t="shared" si="40"/>
        <v>0</v>
      </c>
      <c r="J843" s="3" t="str">
        <f>IF(D843=0, "-", COUNTIFS('Base Lojas'!B:B, A843, 'Base Lojas'!G:G, "&gt;500000")/D843)</f>
        <v>-</v>
      </c>
      <c r="K843" s="4" t="s">
        <v>35</v>
      </c>
      <c r="L843" s="2">
        <v>0</v>
      </c>
      <c r="M843" s="13">
        <v>384098.06150964531</v>
      </c>
      <c r="N843" s="2">
        <v>3110</v>
      </c>
      <c r="O843" s="5" t="str">
        <f>_xlfn.XLOOKUP(A843,Cidades!A:A,Cidades!D:D)</f>
        <v>Menor que 10k</v>
      </c>
      <c r="P843" s="5" t="str">
        <f>_xlfn.XLOOKUP(A843,'[1]1° RAIZ'!$A:$A,'[1]1° RAIZ'!$AH:$AH)</f>
        <v>Laranjeiras do Sul - Quedas do Iguaçu</v>
      </c>
      <c r="Q843" s="5" t="str">
        <f>_xlfn.XLOOKUP(A843,'[1]1° RAIZ'!$A:$A,'[1]1° RAIZ'!$AE:$AE)</f>
        <v>Cascavel</v>
      </c>
      <c r="R843" s="2">
        <v>-1.2427301460087749E-4</v>
      </c>
      <c r="S843" s="2">
        <v>-1.9608517528729719E-3</v>
      </c>
      <c r="T843" s="2">
        <v>1</v>
      </c>
      <c r="U843" s="2">
        <v>0</v>
      </c>
      <c r="V843" s="2">
        <v>63122.2354079711</v>
      </c>
      <c r="W843" s="2">
        <v>2.7603478898396441</v>
      </c>
      <c r="X843" s="2">
        <v>-0.34435110394929103</v>
      </c>
      <c r="Y843" s="2">
        <v>-0.53914183363135759</v>
      </c>
      <c r="Z843" s="2">
        <v>0.14389141448648299</v>
      </c>
      <c r="AA843" s="2">
        <v>-0.20782867026824051</v>
      </c>
      <c r="AB843" s="1" t="str">
        <f t="shared" si="39"/>
        <v>Mercado insuficiente</v>
      </c>
      <c r="AC843" s="74" t="str">
        <f t="shared" si="41"/>
        <v>Validar</v>
      </c>
    </row>
    <row r="844" spans="1:29" x14ac:dyDescent="0.25">
      <c r="A844" s="1">
        <v>421775</v>
      </c>
      <c r="B844" s="1" t="s">
        <v>871</v>
      </c>
      <c r="C844" s="1" t="s">
        <v>33</v>
      </c>
      <c r="D844" s="1">
        <v>0</v>
      </c>
      <c r="E844" s="1">
        <f>COUNTIFS('Contratos assinados '!F:F,'Direcional Expansão'!B844,'Contratos assinados '!J:J, "Assinado por ambos")</f>
        <v>0</v>
      </c>
      <c r="F844" s="1">
        <f>COUNTIFS('Contratos assinados '!F:F,'Direcional Expansão'!B844,'Contratos assinados '!J:J,"Aquisição")</f>
        <v>0</v>
      </c>
      <c r="G844" s="1">
        <f>COUNTIFS('Contratos assinados '!F:F,'Direcional Expansão'!B844,'Contratos assinados '!J:J,"Ampliação")</f>
        <v>0</v>
      </c>
      <c r="H844" s="1">
        <f>COUNTIFS('Contratos assinados '!F:F,'Direcional Expansão'!B844,'Contratos assinados '!J:J,"Assinado por proprietário")</f>
        <v>0</v>
      </c>
      <c r="I844" s="1">
        <f t="shared" si="40"/>
        <v>0</v>
      </c>
      <c r="J844" s="3" t="str">
        <f>IF(D844=0, "-", COUNTIFS('Base Lojas'!B:B, A844, 'Base Lojas'!G:G, "&gt;500000")/D844)</f>
        <v>-</v>
      </c>
      <c r="K844" s="4" t="s">
        <v>35</v>
      </c>
      <c r="L844" s="2">
        <v>0</v>
      </c>
      <c r="M844" s="13">
        <v>399064.62370707979</v>
      </c>
      <c r="N844" s="2">
        <v>2832</v>
      </c>
      <c r="O844" s="5" t="str">
        <f>_xlfn.XLOOKUP(A844,Cidades!A:A,Cidades!D:D)</f>
        <v>Menor que 10k</v>
      </c>
      <c r="P844" s="5" t="str">
        <f>_xlfn.XLOOKUP(A844,'[1]1° RAIZ'!$A:$A,'[1]1° RAIZ'!$AH:$AH)</f>
        <v>Chapecó</v>
      </c>
      <c r="Q844" s="5" t="str">
        <f>_xlfn.XLOOKUP(A844,'[1]1° RAIZ'!$A:$A,'[1]1° RAIZ'!$AE:$AE)</f>
        <v>Chapecó</v>
      </c>
      <c r="R844" s="2">
        <v>1.8155648063131741E-5</v>
      </c>
      <c r="S844" s="2">
        <v>6.9884047969781538E-3</v>
      </c>
      <c r="T844" s="2">
        <v>1</v>
      </c>
      <c r="U844" s="2">
        <v>0</v>
      </c>
      <c r="V844" s="2">
        <v>32402.9306625319</v>
      </c>
      <c r="W844" s="2">
        <v>3.44823544073384</v>
      </c>
      <c r="X844" s="2">
        <v>-0.246667063902796</v>
      </c>
      <c r="Y844" s="2">
        <v>-0.20634545831874571</v>
      </c>
      <c r="Z844" s="2">
        <v>-0.64330646205733766</v>
      </c>
      <c r="AA844" s="2">
        <v>-0.20819382388501931</v>
      </c>
      <c r="AB844" s="1" t="str">
        <f t="shared" si="39"/>
        <v>Mercado insuficiente</v>
      </c>
      <c r="AC844" s="74" t="str">
        <f t="shared" si="41"/>
        <v>Validar</v>
      </c>
    </row>
    <row r="845" spans="1:29" x14ac:dyDescent="0.25">
      <c r="A845" s="1">
        <v>410080</v>
      </c>
      <c r="B845" s="1" t="s">
        <v>872</v>
      </c>
      <c r="C845" s="1" t="s">
        <v>31</v>
      </c>
      <c r="D845" s="1">
        <v>0</v>
      </c>
      <c r="E845" s="1">
        <f>COUNTIFS('Contratos assinados '!F:F,'Direcional Expansão'!B845,'Contratos assinados '!J:J, "Assinado por ambos")</f>
        <v>0</v>
      </c>
      <c r="F845" s="1">
        <f>COUNTIFS('Contratos assinados '!F:F,'Direcional Expansão'!B845,'Contratos assinados '!J:J,"Aquisição")</f>
        <v>0</v>
      </c>
      <c r="G845" s="1">
        <f>COUNTIFS('Contratos assinados '!F:F,'Direcional Expansão'!B845,'Contratos assinados '!J:J,"Ampliação")</f>
        <v>0</v>
      </c>
      <c r="H845" s="1">
        <f>COUNTIFS('Contratos assinados '!F:F,'Direcional Expansão'!B845,'Contratos assinados '!J:J,"Assinado por proprietário")</f>
        <v>0</v>
      </c>
      <c r="I845" s="1">
        <f t="shared" si="40"/>
        <v>0</v>
      </c>
      <c r="J845" s="3" t="str">
        <f>IF(D845=0, "-", COUNTIFS('Base Lojas'!B:B, A845, 'Base Lojas'!G:G, "&gt;500000")/D845)</f>
        <v>-</v>
      </c>
      <c r="K845" s="4" t="s">
        <v>35</v>
      </c>
      <c r="L845" s="2">
        <v>0</v>
      </c>
      <c r="M845" s="13">
        <v>1458647.751922712</v>
      </c>
      <c r="N845" s="2">
        <v>10326</v>
      </c>
      <c r="O845" s="5" t="str">
        <f>_xlfn.XLOOKUP(A845,Cidades!A:A,Cidades!D:D)</f>
        <v>Entre 10k e 20k</v>
      </c>
      <c r="P845" s="5" t="str">
        <f>_xlfn.XLOOKUP(A845,'[1]1° RAIZ'!$A:$A,'[1]1° RAIZ'!$AH:$AH)</f>
        <v>Londrina</v>
      </c>
      <c r="Q845" s="5" t="str">
        <f>_xlfn.XLOOKUP(A845,'[1]1° RAIZ'!$A:$A,'[1]1° RAIZ'!$AE:$AE)</f>
        <v>Londrina</v>
      </c>
      <c r="R845" s="2">
        <v>2.0888987856881869E-6</v>
      </c>
      <c r="S845" s="2">
        <v>9.8072351764970644E-3</v>
      </c>
      <c r="T845" s="2">
        <v>3</v>
      </c>
      <c r="U845" s="2">
        <v>0</v>
      </c>
      <c r="V845" s="2">
        <v>36446.4924209745</v>
      </c>
      <c r="W845" s="2">
        <v>3.164939640749064</v>
      </c>
      <c r="X845" s="2">
        <v>-0.22692439786230559</v>
      </c>
      <c r="Y845" s="2">
        <v>-0.32165580386150999</v>
      </c>
      <c r="Z845" s="2">
        <v>-0.57212814588116268</v>
      </c>
      <c r="AA845" s="2">
        <v>-0.20825753554732049</v>
      </c>
      <c r="AB845" s="1" t="str">
        <f t="shared" si="39"/>
        <v>Mercado insuficiente</v>
      </c>
      <c r="AC845" s="74" t="str">
        <f t="shared" si="41"/>
        <v>Validar</v>
      </c>
    </row>
    <row r="846" spans="1:29" x14ac:dyDescent="0.25">
      <c r="A846" s="1">
        <v>410890</v>
      </c>
      <c r="B846" s="1" t="s">
        <v>873</v>
      </c>
      <c r="C846" s="1" t="s">
        <v>31</v>
      </c>
      <c r="D846" s="1">
        <v>0</v>
      </c>
      <c r="E846" s="1">
        <f>COUNTIFS('Contratos assinados '!F:F,'Direcional Expansão'!B846,'Contratos assinados '!J:J, "Assinado por ambos")</f>
        <v>0</v>
      </c>
      <c r="F846" s="1">
        <f>COUNTIFS('Contratos assinados '!F:F,'Direcional Expansão'!B846,'Contratos assinados '!J:J,"Aquisição")</f>
        <v>0</v>
      </c>
      <c r="G846" s="1">
        <f>COUNTIFS('Contratos assinados '!F:F,'Direcional Expansão'!B846,'Contratos assinados '!J:J,"Ampliação")</f>
        <v>0</v>
      </c>
      <c r="H846" s="1">
        <f>COUNTIFS('Contratos assinados '!F:F,'Direcional Expansão'!B846,'Contratos assinados '!J:J,"Assinado por proprietário")</f>
        <v>0</v>
      </c>
      <c r="I846" s="1">
        <f t="shared" si="40"/>
        <v>0</v>
      </c>
      <c r="J846" s="3" t="str">
        <f>IF(D846=0, "-", COUNTIFS('Base Lojas'!B:B, A846, 'Base Lojas'!G:G, "&gt;500000")/D846)</f>
        <v>-</v>
      </c>
      <c r="K846" s="4" t="s">
        <v>35</v>
      </c>
      <c r="L846" s="2">
        <v>0</v>
      </c>
      <c r="M846" s="13">
        <v>837898.31823426916</v>
      </c>
      <c r="N846" s="2">
        <v>6544</v>
      </c>
      <c r="O846" s="5" t="str">
        <f>_xlfn.XLOOKUP(A846,Cidades!A:A,Cidades!D:D)</f>
        <v>Menor que 10k</v>
      </c>
      <c r="P846" s="5" t="str">
        <f>_xlfn.XLOOKUP(A846,'[1]1° RAIZ'!$A:$A,'[1]1° RAIZ'!$AH:$AH)</f>
        <v>Paranavaí</v>
      </c>
      <c r="Q846" s="5" t="str">
        <f>_xlfn.XLOOKUP(A846,'[1]1° RAIZ'!$A:$A,'[1]1° RAIZ'!$AE:$AE)</f>
        <v>Maringá</v>
      </c>
      <c r="R846" s="2">
        <v>4.2372223445854559E-5</v>
      </c>
      <c r="S846" s="2">
        <v>1.0667397326412861E-2</v>
      </c>
      <c r="T846" s="2">
        <v>1</v>
      </c>
      <c r="U846" s="2">
        <v>0</v>
      </c>
      <c r="V846" s="2">
        <v>45291.011902336802</v>
      </c>
      <c r="W846" s="2">
        <v>3.0153560850621801</v>
      </c>
      <c r="X846" s="2">
        <v>-0.27526110114218261</v>
      </c>
      <c r="Y846" s="2">
        <v>-0.23154601345433171</v>
      </c>
      <c r="Z846" s="2">
        <v>-0.50613551153379299</v>
      </c>
      <c r="AA846" s="2">
        <v>-0.2083388798419262</v>
      </c>
      <c r="AB846" s="1" t="str">
        <f t="shared" si="39"/>
        <v>Mercado insuficiente</v>
      </c>
      <c r="AC846" s="74" t="str">
        <f t="shared" si="41"/>
        <v>Validar</v>
      </c>
    </row>
    <row r="847" spans="1:29" x14ac:dyDescent="0.25">
      <c r="A847" s="1">
        <v>410670</v>
      </c>
      <c r="B847" s="1" t="s">
        <v>845</v>
      </c>
      <c r="C847" s="1" t="s">
        <v>31</v>
      </c>
      <c r="D847" s="1">
        <v>0</v>
      </c>
      <c r="E847" s="1">
        <f>COUNTIFS('Contratos assinados '!F:F,'Direcional Expansão'!B847,'Contratos assinados '!J:J, "Assinado por ambos")</f>
        <v>0</v>
      </c>
      <c r="F847" s="1">
        <f>COUNTIFS('Contratos assinados '!F:F,'Direcional Expansão'!B847,'Contratos assinados '!J:J,"Aquisição")</f>
        <v>0</v>
      </c>
      <c r="G847" s="1">
        <f>COUNTIFS('Contratos assinados '!F:F,'Direcional Expansão'!B847,'Contratos assinados '!J:J,"Ampliação")</f>
        <v>0</v>
      </c>
      <c r="H847" s="1">
        <f>COUNTIFS('Contratos assinados '!F:F,'Direcional Expansão'!B847,'Contratos assinados '!J:J,"Assinado por proprietário")</f>
        <v>0</v>
      </c>
      <c r="I847" s="1">
        <f t="shared" si="40"/>
        <v>0</v>
      </c>
      <c r="J847" s="3" t="str">
        <f>IF(D847=0, "-", COUNTIFS('Base Lojas'!B:B, A847, 'Base Lojas'!G:G, "&gt;500000")/D847)</f>
        <v>-</v>
      </c>
      <c r="K847" s="4" t="s">
        <v>35</v>
      </c>
      <c r="L847" s="2">
        <v>0</v>
      </c>
      <c r="M847" s="13">
        <v>694179.92784157954</v>
      </c>
      <c r="N847" s="2">
        <v>4494</v>
      </c>
      <c r="O847" s="5" t="str">
        <f>_xlfn.XLOOKUP(A847,Cidades!A:A,Cidades!D:D)</f>
        <v>Menor que 10k</v>
      </c>
      <c r="P847" s="5" t="str">
        <f>_xlfn.XLOOKUP(A847,'[1]1° RAIZ'!$A:$A,'[1]1° RAIZ'!$AH:$AH)</f>
        <v>Paranacity - Colorado</v>
      </c>
      <c r="Q847" s="5" t="str">
        <f>_xlfn.XLOOKUP(A847,'[1]1° RAIZ'!$A:$A,'[1]1° RAIZ'!$AE:$AE)</f>
        <v>Maringá</v>
      </c>
      <c r="R847" s="2">
        <v>-1.1714001578145839E-5</v>
      </c>
      <c r="S847" s="2">
        <v>8.225198390709787E-3</v>
      </c>
      <c r="T847" s="2">
        <v>7</v>
      </c>
      <c r="U847" s="2">
        <v>0</v>
      </c>
      <c r="V847" s="2">
        <v>51043.872889422397</v>
      </c>
      <c r="W847" s="2">
        <v>2.788059359601061</v>
      </c>
      <c r="X847" s="2">
        <v>-0.2703467008817248</v>
      </c>
      <c r="Y847" s="2">
        <v>-0.40199810301325678</v>
      </c>
      <c r="Z847" s="2">
        <v>-0.30982910800303293</v>
      </c>
      <c r="AA847" s="2">
        <v>-0.20836964972280611</v>
      </c>
      <c r="AB847" s="1" t="str">
        <f t="shared" si="39"/>
        <v>Mercado insuficiente</v>
      </c>
      <c r="AC847" s="74" t="str">
        <f t="shared" si="41"/>
        <v>Validar</v>
      </c>
    </row>
    <row r="848" spans="1:29" x14ac:dyDescent="0.25">
      <c r="A848" s="1">
        <v>430865</v>
      </c>
      <c r="B848" s="1" t="s">
        <v>874</v>
      </c>
      <c r="C848" s="1" t="s">
        <v>57</v>
      </c>
      <c r="D848" s="1">
        <v>0</v>
      </c>
      <c r="E848" s="1">
        <f>COUNTIFS('Contratos assinados '!F:F,'Direcional Expansão'!B848,'Contratos assinados '!J:J, "Assinado por ambos")</f>
        <v>0</v>
      </c>
      <c r="F848" s="1">
        <f>COUNTIFS('Contratos assinados '!F:F,'Direcional Expansão'!B848,'Contratos assinados '!J:J,"Aquisição")</f>
        <v>0</v>
      </c>
      <c r="G848" s="1">
        <f>COUNTIFS('Contratos assinados '!F:F,'Direcional Expansão'!B848,'Contratos assinados '!J:J,"Ampliação")</f>
        <v>0</v>
      </c>
      <c r="H848" s="1">
        <f>COUNTIFS('Contratos assinados '!F:F,'Direcional Expansão'!B848,'Contratos assinados '!J:J,"Assinado por proprietário")</f>
        <v>0</v>
      </c>
      <c r="I848" s="1">
        <f t="shared" si="40"/>
        <v>0</v>
      </c>
      <c r="J848" s="3" t="str">
        <f>IF(D848=0, "-", COUNTIFS('Base Lojas'!B:B, A848, 'Base Lojas'!G:G, "&gt;500000")/D848)</f>
        <v>-</v>
      </c>
      <c r="K848" s="4" t="s">
        <v>35</v>
      </c>
      <c r="L848" s="2">
        <v>0</v>
      </c>
      <c r="M848" s="13">
        <v>424612.06786145893</v>
      </c>
      <c r="N848" s="2">
        <v>2688</v>
      </c>
      <c r="O848" s="5" t="str">
        <f>_xlfn.XLOOKUP(A848,Cidades!A:A,Cidades!D:D)</f>
        <v>Menor que 10k</v>
      </c>
      <c r="P848" s="5" t="str">
        <f>_xlfn.XLOOKUP(A848,'[1]1° RAIZ'!$A:$A,'[1]1° RAIZ'!$AH:$AH)</f>
        <v>São Luiz Gonzaga</v>
      </c>
      <c r="Q848" s="5" t="str">
        <f>_xlfn.XLOOKUP(A848,'[1]1° RAIZ'!$A:$A,'[1]1° RAIZ'!$AE:$AE)</f>
        <v>Ijuí</v>
      </c>
      <c r="R848" s="2">
        <v>-1.41006471951739E-4</v>
      </c>
      <c r="S848" s="2">
        <v>-8.642238882665465E-3</v>
      </c>
      <c r="T848" s="2">
        <v>1</v>
      </c>
      <c r="U848" s="2">
        <v>0</v>
      </c>
      <c r="V848" s="2">
        <v>83085.307763773002</v>
      </c>
      <c r="W848" s="2">
        <v>2.2696174134657769</v>
      </c>
      <c r="X848" s="2">
        <v>-0.40605294076088289</v>
      </c>
      <c r="Y848" s="2">
        <v>-0.67429765438744727</v>
      </c>
      <c r="Z848" s="2">
        <v>0.53807442423553198</v>
      </c>
      <c r="AA848" s="2">
        <v>-0.20855914851879681</v>
      </c>
      <c r="AB848" s="1" t="str">
        <f t="shared" si="39"/>
        <v>Mercado insuficiente</v>
      </c>
      <c r="AC848" s="74" t="str">
        <f t="shared" si="41"/>
        <v>Validar</v>
      </c>
    </row>
    <row r="849" spans="1:29" x14ac:dyDescent="0.25">
      <c r="A849" s="1">
        <v>412555</v>
      </c>
      <c r="B849" s="1" t="s">
        <v>875</v>
      </c>
      <c r="C849" s="1" t="s">
        <v>31</v>
      </c>
      <c r="D849" s="1">
        <v>0</v>
      </c>
      <c r="E849" s="1">
        <f>COUNTIFS('Contratos assinados '!F:F,'Direcional Expansão'!B849,'Contratos assinados '!J:J, "Assinado por ambos")</f>
        <v>0</v>
      </c>
      <c r="F849" s="1">
        <f>COUNTIFS('Contratos assinados '!F:F,'Direcional Expansão'!B849,'Contratos assinados '!J:J,"Aquisição")</f>
        <v>0</v>
      </c>
      <c r="G849" s="1">
        <f>COUNTIFS('Contratos assinados '!F:F,'Direcional Expansão'!B849,'Contratos assinados '!J:J,"Ampliação")</f>
        <v>0</v>
      </c>
      <c r="H849" s="1">
        <f>COUNTIFS('Contratos assinados '!F:F,'Direcional Expansão'!B849,'Contratos assinados '!J:J,"Assinado por proprietário")</f>
        <v>0</v>
      </c>
      <c r="I849" s="1">
        <f t="shared" si="40"/>
        <v>0</v>
      </c>
      <c r="J849" s="3" t="str">
        <f>IF(D849=0, "-", COUNTIFS('Base Lojas'!B:B, A849, 'Base Lojas'!G:G, "&gt;500000")/D849)</f>
        <v>-</v>
      </c>
      <c r="K849" s="4" t="s">
        <v>35</v>
      </c>
      <c r="L849" s="2">
        <v>0</v>
      </c>
      <c r="M849" s="13">
        <v>275955.56516147061</v>
      </c>
      <c r="N849" s="2">
        <v>2138</v>
      </c>
      <c r="O849" s="5" t="str">
        <f>_xlfn.XLOOKUP(A849,Cidades!A:A,Cidades!D:D)</f>
        <v>Menor que 10k</v>
      </c>
      <c r="P849" s="5" t="str">
        <f>_xlfn.XLOOKUP(A849,'[1]1° RAIZ'!$A:$A,'[1]1° RAIZ'!$AH:$AH)</f>
        <v>Cianorte</v>
      </c>
      <c r="Q849" s="5" t="str">
        <f>_xlfn.XLOOKUP(A849,'[1]1° RAIZ'!$A:$A,'[1]1° RAIZ'!$AE:$AE)</f>
        <v>Maringá</v>
      </c>
      <c r="R849" s="2">
        <v>1.453848324173279E-5</v>
      </c>
      <c r="S849" s="2">
        <v>8.1607924427660183E-3</v>
      </c>
      <c r="T849" s="2">
        <v>1</v>
      </c>
      <c r="U849" s="2">
        <v>0</v>
      </c>
      <c r="V849" s="2">
        <v>32355.6403913002</v>
      </c>
      <c r="W849" s="2">
        <v>3.4416534837240378</v>
      </c>
      <c r="X849" s="2">
        <v>-0.25145244724943938</v>
      </c>
      <c r="Y849" s="2">
        <v>-0.20327697949358231</v>
      </c>
      <c r="Z849" s="2">
        <v>-0.64763964652500217</v>
      </c>
      <c r="AA849" s="2">
        <v>-0.2102848389595863</v>
      </c>
      <c r="AB849" s="1" t="str">
        <f t="shared" si="39"/>
        <v>Mercado insuficiente</v>
      </c>
      <c r="AC849" s="74" t="str">
        <f t="shared" si="41"/>
        <v>Validar</v>
      </c>
    </row>
    <row r="850" spans="1:29" x14ac:dyDescent="0.25">
      <c r="A850" s="1">
        <v>430045</v>
      </c>
      <c r="B850" s="1" t="s">
        <v>876</v>
      </c>
      <c r="C850" s="1" t="s">
        <v>57</v>
      </c>
      <c r="D850" s="1">
        <v>0</v>
      </c>
      <c r="E850" s="1">
        <f>COUNTIFS('Contratos assinados '!F:F,'Direcional Expansão'!B850,'Contratos assinados '!J:J, "Assinado por ambos")</f>
        <v>0</v>
      </c>
      <c r="F850" s="1">
        <f>COUNTIFS('Contratos assinados '!F:F,'Direcional Expansão'!B850,'Contratos assinados '!J:J,"Aquisição")</f>
        <v>0</v>
      </c>
      <c r="G850" s="1">
        <f>COUNTIFS('Contratos assinados '!F:F,'Direcional Expansão'!B850,'Contratos assinados '!J:J,"Ampliação")</f>
        <v>0</v>
      </c>
      <c r="H850" s="1">
        <f>COUNTIFS('Contratos assinados '!F:F,'Direcional Expansão'!B850,'Contratos assinados '!J:J,"Assinado por proprietário")</f>
        <v>0</v>
      </c>
      <c r="I850" s="1">
        <f t="shared" si="40"/>
        <v>0</v>
      </c>
      <c r="J850" s="3" t="str">
        <f>IF(D850=0, "-", COUNTIFS('Base Lojas'!B:B, A850, 'Base Lojas'!G:G, "&gt;500000")/D850)</f>
        <v>-</v>
      </c>
      <c r="K850" s="4" t="s">
        <v>35</v>
      </c>
      <c r="L850" s="2">
        <v>0</v>
      </c>
      <c r="M850" s="13">
        <v>606684.24055116193</v>
      </c>
      <c r="N850" s="2">
        <v>3651</v>
      </c>
      <c r="O850" s="5" t="str">
        <f>_xlfn.XLOOKUP(A850,Cidades!A:A,Cidades!D:D)</f>
        <v>Menor que 10k</v>
      </c>
      <c r="P850" s="5" t="str">
        <f>_xlfn.XLOOKUP(A850,'[1]1° RAIZ'!$A:$A,'[1]1° RAIZ'!$AH:$AH)</f>
        <v>Três de Maio</v>
      </c>
      <c r="Q850" s="5" t="str">
        <f>_xlfn.XLOOKUP(A850,'[1]1° RAIZ'!$A:$A,'[1]1° RAIZ'!$AE:$AE)</f>
        <v>Ijuí</v>
      </c>
      <c r="R850" s="2">
        <v>-1.2524480766427321E-4</v>
      </c>
      <c r="S850" s="2">
        <v>-7.6523028320929498E-3</v>
      </c>
      <c r="T850" s="2">
        <v>1</v>
      </c>
      <c r="U850" s="2">
        <v>0</v>
      </c>
      <c r="V850" s="2">
        <v>47589.875227532997</v>
      </c>
      <c r="W850" s="2">
        <v>3.162608128840553</v>
      </c>
      <c r="X850" s="2">
        <v>-0.2954018782922424</v>
      </c>
      <c r="Y850" s="2">
        <v>-0.54691052120359906</v>
      </c>
      <c r="Z850" s="2">
        <v>-5.5947243695850163E-2</v>
      </c>
      <c r="AA850" s="2">
        <v>-0.2109146815516004</v>
      </c>
      <c r="AB850" s="1" t="str">
        <f t="shared" si="39"/>
        <v>Mercado insuficiente</v>
      </c>
      <c r="AC850" s="74" t="str">
        <f t="shared" si="41"/>
        <v>Validar</v>
      </c>
    </row>
    <row r="851" spans="1:29" x14ac:dyDescent="0.25">
      <c r="A851" s="1">
        <v>410335</v>
      </c>
      <c r="B851" s="1" t="s">
        <v>877</v>
      </c>
      <c r="C851" s="1" t="s">
        <v>31</v>
      </c>
      <c r="D851" s="1">
        <v>0</v>
      </c>
      <c r="E851" s="1">
        <f>COUNTIFS('Contratos assinados '!F:F,'Direcional Expansão'!B851,'Contratos assinados '!J:J, "Assinado por ambos")</f>
        <v>0</v>
      </c>
      <c r="F851" s="1">
        <f>COUNTIFS('Contratos assinados '!F:F,'Direcional Expansão'!B851,'Contratos assinados '!J:J,"Aquisição")</f>
        <v>0</v>
      </c>
      <c r="G851" s="1">
        <f>COUNTIFS('Contratos assinados '!F:F,'Direcional Expansão'!B851,'Contratos assinados '!J:J,"Ampliação")</f>
        <v>0</v>
      </c>
      <c r="H851" s="1">
        <f>COUNTIFS('Contratos assinados '!F:F,'Direcional Expansão'!B851,'Contratos assinados '!J:J,"Assinado por proprietário")</f>
        <v>0</v>
      </c>
      <c r="I851" s="1">
        <f t="shared" si="40"/>
        <v>0</v>
      </c>
      <c r="J851" s="3" t="str">
        <f>IF(D851=0, "-", COUNTIFS('Base Lojas'!B:B, A851, 'Base Lojas'!G:G, "&gt;500000")/D851)</f>
        <v>-</v>
      </c>
      <c r="K851" s="4" t="s">
        <v>35</v>
      </c>
      <c r="L851" s="2">
        <v>0</v>
      </c>
      <c r="M851" s="13">
        <v>683881.31617277209</v>
      </c>
      <c r="N851" s="2">
        <v>4854</v>
      </c>
      <c r="O851" s="5" t="str">
        <f>_xlfn.XLOOKUP(A851,Cidades!A:A,Cidades!D:D)</f>
        <v>Menor que 10k</v>
      </c>
      <c r="P851" s="5" t="str">
        <f>_xlfn.XLOOKUP(A851,'[1]1° RAIZ'!$A:$A,'[1]1° RAIZ'!$AH:$AH)</f>
        <v>Cascavel</v>
      </c>
      <c r="Q851" s="5" t="str">
        <f>_xlfn.XLOOKUP(A851,'[1]1° RAIZ'!$A:$A,'[1]1° RAIZ'!$AE:$AE)</f>
        <v>Cascavel</v>
      </c>
      <c r="R851" s="2">
        <v>-1.274763960978409E-4</v>
      </c>
      <c r="S851" s="2">
        <v>-3.2239882418473309E-3</v>
      </c>
      <c r="T851" s="2">
        <v>1</v>
      </c>
      <c r="U851" s="2">
        <v>0</v>
      </c>
      <c r="V851" s="2">
        <v>57490.995410313299</v>
      </c>
      <c r="W851" s="2">
        <v>2.859132881075968</v>
      </c>
      <c r="X851" s="2">
        <v>-0.32446360747372299</v>
      </c>
      <c r="Y851" s="2">
        <v>-0.56456624230077568</v>
      </c>
      <c r="Z851" s="2">
        <v>7.0409101358699697E-2</v>
      </c>
      <c r="AA851" s="2">
        <v>-0.21140755375792319</v>
      </c>
      <c r="AB851" s="1" t="str">
        <f t="shared" si="39"/>
        <v>Mercado insuficiente</v>
      </c>
      <c r="AC851" s="74" t="str">
        <f t="shared" si="41"/>
        <v>Validar</v>
      </c>
    </row>
    <row r="852" spans="1:29" x14ac:dyDescent="0.25">
      <c r="A852" s="1">
        <v>431075</v>
      </c>
      <c r="B852" s="1" t="s">
        <v>878</v>
      </c>
      <c r="C852" s="1" t="s">
        <v>57</v>
      </c>
      <c r="D852" s="1">
        <v>0</v>
      </c>
      <c r="E852" s="1">
        <f>COUNTIFS('Contratos assinados '!F:F,'Direcional Expansão'!B852,'Contratos assinados '!J:J, "Assinado por ambos")</f>
        <v>0</v>
      </c>
      <c r="F852" s="1">
        <f>COUNTIFS('Contratos assinados '!F:F,'Direcional Expansão'!B852,'Contratos assinados '!J:J,"Aquisição")</f>
        <v>0</v>
      </c>
      <c r="G852" s="1">
        <f>COUNTIFS('Contratos assinados '!F:F,'Direcional Expansão'!B852,'Contratos assinados '!J:J,"Ampliação")</f>
        <v>0</v>
      </c>
      <c r="H852" s="1">
        <f>COUNTIFS('Contratos assinados '!F:F,'Direcional Expansão'!B852,'Contratos assinados '!J:J,"Assinado por proprietário")</f>
        <v>0</v>
      </c>
      <c r="I852" s="1">
        <f t="shared" si="40"/>
        <v>0</v>
      </c>
      <c r="J852" s="3" t="str">
        <f>IF(D852=0, "-", COUNTIFS('Base Lojas'!B:B, A852, 'Base Lojas'!G:G, "&gt;500000")/D852)</f>
        <v>-</v>
      </c>
      <c r="K852" s="4" t="s">
        <v>35</v>
      </c>
      <c r="L852" s="2">
        <v>0</v>
      </c>
      <c r="M852" s="13">
        <v>325921.81266528892</v>
      </c>
      <c r="N852" s="2">
        <v>1929</v>
      </c>
      <c r="O852" s="5" t="str">
        <f>_xlfn.XLOOKUP(A852,Cidades!A:A,Cidades!D:D)</f>
        <v>Menor que 10k</v>
      </c>
      <c r="P852" s="5" t="str">
        <f>_xlfn.XLOOKUP(A852,'[1]1° RAIZ'!$A:$A,'[1]1° RAIZ'!$AH:$AH)</f>
        <v>Santa Maria</v>
      </c>
      <c r="Q852" s="5" t="str">
        <f>_xlfn.XLOOKUP(A852,'[1]1° RAIZ'!$A:$A,'[1]1° RAIZ'!$AE:$AE)</f>
        <v>Santa Maria</v>
      </c>
      <c r="R852" s="2">
        <v>-8.521402122765642E-5</v>
      </c>
      <c r="S852" s="2">
        <v>-9.3013099820149492E-4</v>
      </c>
      <c r="T852" s="2">
        <v>2</v>
      </c>
      <c r="U852" s="2">
        <v>0</v>
      </c>
      <c r="V852" s="2">
        <v>41251.096129529898</v>
      </c>
      <c r="W852" s="2">
        <v>3.273677638866034</v>
      </c>
      <c r="X852" s="2">
        <v>-0.27736867107252372</v>
      </c>
      <c r="Y852" s="2">
        <v>-0.43233301984130101</v>
      </c>
      <c r="Z852" s="2">
        <v>-0.27430889216043469</v>
      </c>
      <c r="AA852" s="2">
        <v>-0.21167143675575589</v>
      </c>
      <c r="AB852" s="1" t="str">
        <f t="shared" si="39"/>
        <v>Mercado insuficiente</v>
      </c>
      <c r="AC852" s="74" t="str">
        <f t="shared" si="41"/>
        <v>Validar</v>
      </c>
    </row>
    <row r="853" spans="1:29" x14ac:dyDescent="0.25">
      <c r="A853" s="1">
        <v>430670</v>
      </c>
      <c r="B853" s="1" t="s">
        <v>879</v>
      </c>
      <c r="C853" s="1" t="s">
        <v>57</v>
      </c>
      <c r="D853" s="1">
        <v>0</v>
      </c>
      <c r="E853" s="1">
        <f>COUNTIFS('Contratos assinados '!F:F,'Direcional Expansão'!B853,'Contratos assinados '!J:J, "Assinado por ambos")</f>
        <v>0</v>
      </c>
      <c r="F853" s="1">
        <f>COUNTIFS('Contratos assinados '!F:F,'Direcional Expansão'!B853,'Contratos assinados '!J:J,"Aquisição")</f>
        <v>0</v>
      </c>
      <c r="G853" s="1">
        <f>COUNTIFS('Contratos assinados '!F:F,'Direcional Expansão'!B853,'Contratos assinados '!J:J,"Ampliação")</f>
        <v>0</v>
      </c>
      <c r="H853" s="1">
        <f>COUNTIFS('Contratos assinados '!F:F,'Direcional Expansão'!B853,'Contratos assinados '!J:J,"Assinado por proprietário")</f>
        <v>0</v>
      </c>
      <c r="I853" s="1">
        <f t="shared" si="40"/>
        <v>0</v>
      </c>
      <c r="J853" s="3" t="str">
        <f>IF(D853=0, "-", COUNTIFS('Base Lojas'!B:B, A853, 'Base Lojas'!G:G, "&gt;500000")/D853)</f>
        <v>-</v>
      </c>
      <c r="K853" s="4" t="s">
        <v>35</v>
      </c>
      <c r="L853" s="2">
        <v>0</v>
      </c>
      <c r="M853" s="13">
        <v>531475.57279996097</v>
      </c>
      <c r="N853" s="2">
        <v>3079</v>
      </c>
      <c r="O853" s="5" t="str">
        <f>_xlfn.XLOOKUP(A853,Cidades!A:A,Cidades!D:D)</f>
        <v>Menor que 10k</v>
      </c>
      <c r="P853" s="5" t="str">
        <f>_xlfn.XLOOKUP(A853,'[1]1° RAIZ'!$A:$A,'[1]1° RAIZ'!$AH:$AH)</f>
        <v>Santa Maria</v>
      </c>
      <c r="Q853" s="5" t="str">
        <f>_xlfn.XLOOKUP(A853,'[1]1° RAIZ'!$A:$A,'[1]1° RAIZ'!$AE:$AE)</f>
        <v>Santa Maria</v>
      </c>
      <c r="R853" s="2">
        <v>-7.6219305720132136E-5</v>
      </c>
      <c r="S853" s="2">
        <v>2.7224987140761492E-4</v>
      </c>
      <c r="T853" s="2">
        <v>1</v>
      </c>
      <c r="U853" s="2">
        <v>0</v>
      </c>
      <c r="V853" s="2">
        <v>38288.996773492603</v>
      </c>
      <c r="W853" s="2">
        <v>3.3381617555473722</v>
      </c>
      <c r="X853" s="2">
        <v>-0.26984098494413972</v>
      </c>
      <c r="Y853" s="2">
        <v>-0.4045081730735095</v>
      </c>
      <c r="Z853" s="2">
        <v>-0.34438687375816468</v>
      </c>
      <c r="AA853" s="2">
        <v>-0.21246080805017811</v>
      </c>
      <c r="AB853" s="1" t="str">
        <f t="shared" si="39"/>
        <v>Mercado insuficiente</v>
      </c>
      <c r="AC853" s="74" t="str">
        <f t="shared" si="41"/>
        <v>Validar</v>
      </c>
    </row>
    <row r="854" spans="1:29" x14ac:dyDescent="0.25">
      <c r="A854" s="1">
        <v>410930</v>
      </c>
      <c r="B854" s="1" t="s">
        <v>880</v>
      </c>
      <c r="C854" s="1" t="s">
        <v>31</v>
      </c>
      <c r="D854" s="1">
        <v>0</v>
      </c>
      <c r="E854" s="1">
        <f>COUNTIFS('Contratos assinados '!F:F,'Direcional Expansão'!B854,'Contratos assinados '!J:J, "Assinado por ambos")</f>
        <v>0</v>
      </c>
      <c r="F854" s="1">
        <f>COUNTIFS('Contratos assinados '!F:F,'Direcional Expansão'!B854,'Contratos assinados '!J:J,"Aquisição")</f>
        <v>0</v>
      </c>
      <c r="G854" s="1">
        <f>COUNTIFS('Contratos assinados '!F:F,'Direcional Expansão'!B854,'Contratos assinados '!J:J,"Ampliação")</f>
        <v>0</v>
      </c>
      <c r="H854" s="1">
        <f>COUNTIFS('Contratos assinados '!F:F,'Direcional Expansão'!B854,'Contratos assinados '!J:J,"Assinado por proprietário")</f>
        <v>0</v>
      </c>
      <c r="I854" s="1">
        <f t="shared" si="40"/>
        <v>0</v>
      </c>
      <c r="J854" s="3" t="str">
        <f>IF(D854=0, "-", COUNTIFS('Base Lojas'!B:B, A854, 'Base Lojas'!G:G, "&gt;500000")/D854)</f>
        <v>-</v>
      </c>
      <c r="K854" s="4" t="s">
        <v>35</v>
      </c>
      <c r="L854" s="2">
        <v>0</v>
      </c>
      <c r="M854" s="13">
        <v>1895950.95492639</v>
      </c>
      <c r="N854" s="2">
        <v>13735</v>
      </c>
      <c r="O854" s="5" t="str">
        <f>_xlfn.XLOOKUP(A854,Cidades!A:A,Cidades!D:D)</f>
        <v>Entre 10k e 20k</v>
      </c>
      <c r="P854" s="5" t="str">
        <f>_xlfn.XLOOKUP(A854,'[1]1° RAIZ'!$A:$A,'[1]1° RAIZ'!$AH:$AH)</f>
        <v>Cascavel</v>
      </c>
      <c r="Q854" s="5" t="str">
        <f>_xlfn.XLOOKUP(A854,'[1]1° RAIZ'!$A:$A,'[1]1° RAIZ'!$AE:$AE)</f>
        <v>Cascavel</v>
      </c>
      <c r="R854" s="2">
        <v>-4.5977935735708188E-5</v>
      </c>
      <c r="S854" s="2">
        <v>2.644048550702438E-3</v>
      </c>
      <c r="T854" s="2">
        <v>5</v>
      </c>
      <c r="U854" s="2">
        <v>0</v>
      </c>
      <c r="V854" s="2">
        <v>42018.021587228097</v>
      </c>
      <c r="W854" s="2">
        <v>2.940748618045955</v>
      </c>
      <c r="X854" s="2">
        <v>-0.229118056832714</v>
      </c>
      <c r="Y854" s="2">
        <v>-0.52556556286616074</v>
      </c>
      <c r="Z854" s="2">
        <v>-0.34979279645977113</v>
      </c>
      <c r="AA854" s="2">
        <v>-0.21315979902694099</v>
      </c>
      <c r="AB854" s="1" t="str">
        <f t="shared" si="39"/>
        <v>Mercado insuficiente</v>
      </c>
      <c r="AC854" s="74" t="str">
        <f t="shared" si="41"/>
        <v>Validar</v>
      </c>
    </row>
    <row r="855" spans="1:29" x14ac:dyDescent="0.25">
      <c r="A855" s="1">
        <v>412130</v>
      </c>
      <c r="B855" s="1" t="s">
        <v>881</v>
      </c>
      <c r="C855" s="1" t="s">
        <v>31</v>
      </c>
      <c r="D855" s="1">
        <v>0</v>
      </c>
      <c r="E855" s="1">
        <f>COUNTIFS('Contratos assinados '!F:F,'Direcional Expansão'!B855,'Contratos assinados '!J:J, "Assinado por ambos")</f>
        <v>0</v>
      </c>
      <c r="F855" s="1">
        <f>COUNTIFS('Contratos assinados '!F:F,'Direcional Expansão'!B855,'Contratos assinados '!J:J,"Aquisição")</f>
        <v>0</v>
      </c>
      <c r="G855" s="1">
        <f>COUNTIFS('Contratos assinados '!F:F,'Direcional Expansão'!B855,'Contratos assinados '!J:J,"Ampliação")</f>
        <v>0</v>
      </c>
      <c r="H855" s="1">
        <f>COUNTIFS('Contratos assinados '!F:F,'Direcional Expansão'!B855,'Contratos assinados '!J:J,"Assinado por proprietário")</f>
        <v>0</v>
      </c>
      <c r="I855" s="1">
        <f t="shared" si="40"/>
        <v>0</v>
      </c>
      <c r="J855" s="3" t="str">
        <f>IF(D855=0, "-", COUNTIFS('Base Lojas'!B:B, A855, 'Base Lojas'!G:G, "&gt;500000")/D855)</f>
        <v>-</v>
      </c>
      <c r="K855" s="4" t="s">
        <v>35</v>
      </c>
      <c r="L855" s="2">
        <v>0</v>
      </c>
      <c r="M855" s="13">
        <v>447355.55681248731</v>
      </c>
      <c r="N855" s="2">
        <v>3512</v>
      </c>
      <c r="O855" s="5" t="str">
        <f>_xlfn.XLOOKUP(A855,Cidades!A:A,Cidades!D:D)</f>
        <v>Menor que 10k</v>
      </c>
      <c r="P855" s="5" t="str">
        <f>_xlfn.XLOOKUP(A855,'[1]1° RAIZ'!$A:$A,'[1]1° RAIZ'!$AH:$AH)</f>
        <v>Cornélio Procópio – Bandeirantes</v>
      </c>
      <c r="Q855" s="5" t="str">
        <f>_xlfn.XLOOKUP(A855,'[1]1° RAIZ'!$A:$A,'[1]1° RAIZ'!$AE:$AE)</f>
        <v>Londrina</v>
      </c>
      <c r="R855" s="2">
        <v>-9.0964459037886633E-5</v>
      </c>
      <c r="S855" s="2">
        <v>-8.1181055225598708E-4</v>
      </c>
      <c r="T855" s="2">
        <v>3</v>
      </c>
      <c r="U855" s="2">
        <v>0</v>
      </c>
      <c r="V855" s="2">
        <v>60382.224152442301</v>
      </c>
      <c r="W855" s="2">
        <v>2.7061812437431749</v>
      </c>
      <c r="X855" s="2">
        <v>-0.32953636951078991</v>
      </c>
      <c r="Y855" s="2">
        <v>-0.5392841063768864</v>
      </c>
      <c r="Z855" s="2">
        <v>3.6658816910710899E-2</v>
      </c>
      <c r="AA855" s="2">
        <v>-0.21378190032217281</v>
      </c>
      <c r="AB855" s="1" t="str">
        <f t="shared" si="39"/>
        <v>Mercado insuficiente</v>
      </c>
      <c r="AC855" s="74" t="str">
        <f t="shared" si="41"/>
        <v>Validar</v>
      </c>
    </row>
    <row r="856" spans="1:29" x14ac:dyDescent="0.25">
      <c r="A856" s="1">
        <v>430245</v>
      </c>
      <c r="B856" s="1" t="s">
        <v>882</v>
      </c>
      <c r="C856" s="1" t="s">
        <v>57</v>
      </c>
      <c r="D856" s="1">
        <v>0</v>
      </c>
      <c r="E856" s="1">
        <f>COUNTIFS('Contratos assinados '!F:F,'Direcional Expansão'!B856,'Contratos assinados '!J:J, "Assinado por ambos")</f>
        <v>0</v>
      </c>
      <c r="F856" s="1">
        <f>COUNTIFS('Contratos assinados '!F:F,'Direcional Expansão'!B856,'Contratos assinados '!J:J,"Aquisição")</f>
        <v>0</v>
      </c>
      <c r="G856" s="1">
        <f>COUNTIFS('Contratos assinados '!F:F,'Direcional Expansão'!B856,'Contratos assinados '!J:J,"Ampliação")</f>
        <v>0</v>
      </c>
      <c r="H856" s="1">
        <f>COUNTIFS('Contratos assinados '!F:F,'Direcional Expansão'!B856,'Contratos assinados '!J:J,"Assinado por proprietário")</f>
        <v>0</v>
      </c>
      <c r="I856" s="1">
        <f t="shared" si="40"/>
        <v>0</v>
      </c>
      <c r="J856" s="3" t="str">
        <f>IF(D856=0, "-", COUNTIFS('Base Lojas'!B:B, A856, 'Base Lojas'!G:G, "&gt;500000")/D856)</f>
        <v>-</v>
      </c>
      <c r="K856" s="4" t="s">
        <v>35</v>
      </c>
      <c r="L856" s="2">
        <v>0</v>
      </c>
      <c r="M856" s="13">
        <v>1058796.952183625</v>
      </c>
      <c r="N856" s="2">
        <v>6247</v>
      </c>
      <c r="O856" s="5" t="str">
        <f>_xlfn.XLOOKUP(A856,Cidades!A:A,Cidades!D:D)</f>
        <v>Menor que 10k</v>
      </c>
      <c r="P856" s="5" t="str">
        <f>_xlfn.XLOOKUP(A856,'[1]1° RAIZ'!$A:$A,'[1]1° RAIZ'!$AH:$AH)</f>
        <v>Lajeado</v>
      </c>
      <c r="Q856" s="5" t="str">
        <f>_xlfn.XLOOKUP(A856,'[1]1° RAIZ'!$A:$A,'[1]1° RAIZ'!$AE:$AE)</f>
        <v>Santa Cruz do Sul - Lajeado</v>
      </c>
      <c r="R856" s="2">
        <v>-1.5691457009214821E-4</v>
      </c>
      <c r="S856" s="2">
        <v>-6.1540994190717457E-3</v>
      </c>
      <c r="T856" s="2">
        <v>4</v>
      </c>
      <c r="U856" s="2">
        <v>0</v>
      </c>
      <c r="V856" s="2">
        <v>27579.982856633102</v>
      </c>
      <c r="W856" s="2">
        <v>3.564030159648953</v>
      </c>
      <c r="X856" s="2">
        <v>-0.2147155176351484</v>
      </c>
      <c r="Y856" s="2">
        <v>-0.58709096393511317</v>
      </c>
      <c r="Z856" s="2">
        <v>-0.33152005404194129</v>
      </c>
      <c r="AA856" s="2">
        <v>-0.2137958857243408</v>
      </c>
      <c r="AB856" s="1" t="str">
        <f t="shared" si="39"/>
        <v>Mercado insuficiente</v>
      </c>
      <c r="AC856" s="74" t="str">
        <f t="shared" si="41"/>
        <v>Validar</v>
      </c>
    </row>
    <row r="857" spans="1:29" x14ac:dyDescent="0.25">
      <c r="A857" s="1">
        <v>412050</v>
      </c>
      <c r="B857" s="1" t="s">
        <v>883</v>
      </c>
      <c r="C857" s="1" t="s">
        <v>31</v>
      </c>
      <c r="D857" s="1">
        <v>0</v>
      </c>
      <c r="E857" s="1">
        <f>COUNTIFS('Contratos assinados '!F:F,'Direcional Expansão'!B857,'Contratos assinados '!J:J, "Assinado por ambos")</f>
        <v>0</v>
      </c>
      <c r="F857" s="1">
        <f>COUNTIFS('Contratos assinados '!F:F,'Direcional Expansão'!B857,'Contratos assinados '!J:J,"Aquisição")</f>
        <v>0</v>
      </c>
      <c r="G857" s="1">
        <f>COUNTIFS('Contratos assinados '!F:F,'Direcional Expansão'!B857,'Contratos assinados '!J:J,"Ampliação")</f>
        <v>0</v>
      </c>
      <c r="H857" s="1">
        <f>COUNTIFS('Contratos assinados '!F:F,'Direcional Expansão'!B857,'Contratos assinados '!J:J,"Assinado por proprietário")</f>
        <v>0</v>
      </c>
      <c r="I857" s="1">
        <f t="shared" si="40"/>
        <v>0</v>
      </c>
      <c r="J857" s="3" t="str">
        <f>IF(D857=0, "-", COUNTIFS('Base Lojas'!B:B, A857, 'Base Lojas'!G:G, "&gt;500000")/D857)</f>
        <v>-</v>
      </c>
      <c r="K857" s="4" t="s">
        <v>35</v>
      </c>
      <c r="L857" s="2">
        <v>0</v>
      </c>
      <c r="M857" s="13">
        <v>1341004.1773160661</v>
      </c>
      <c r="N857" s="2">
        <v>10082</v>
      </c>
      <c r="O857" s="5" t="str">
        <f>_xlfn.XLOOKUP(A857,Cidades!A:A,Cidades!D:D)</f>
        <v>Entre 10k e 20k</v>
      </c>
      <c r="P857" s="5" t="str">
        <f>_xlfn.XLOOKUP(A857,'[1]1° RAIZ'!$A:$A,'[1]1° RAIZ'!$AH:$AH)</f>
        <v>Londrina</v>
      </c>
      <c r="Q857" s="5" t="str">
        <f>_xlfn.XLOOKUP(A857,'[1]1° RAIZ'!$A:$A,'[1]1° RAIZ'!$AE:$AE)</f>
        <v>Londrina</v>
      </c>
      <c r="R857" s="2">
        <v>-5.5042619255174509E-5</v>
      </c>
      <c r="S857" s="2">
        <v>1.61420510388921E-3</v>
      </c>
      <c r="T857" s="2">
        <v>9</v>
      </c>
      <c r="U857" s="2">
        <v>0</v>
      </c>
      <c r="V857" s="2">
        <v>41623.772396434899</v>
      </c>
      <c r="W857" s="2">
        <v>2.9203672485019898</v>
      </c>
      <c r="X857" s="2">
        <v>-0.22109248856363981</v>
      </c>
      <c r="Y857" s="2">
        <v>-0.56620875271553561</v>
      </c>
      <c r="Z857" s="2">
        <v>-0.33571073478454821</v>
      </c>
      <c r="AA857" s="2">
        <v>-0.21398436268230481</v>
      </c>
      <c r="AB857" s="1" t="str">
        <f t="shared" si="39"/>
        <v>Mercado insuficiente</v>
      </c>
      <c r="AC857" s="74" t="str">
        <f t="shared" si="41"/>
        <v>Validar</v>
      </c>
    </row>
    <row r="858" spans="1:29" x14ac:dyDescent="0.25">
      <c r="A858" s="1">
        <v>420080</v>
      </c>
      <c r="B858" s="1" t="s">
        <v>884</v>
      </c>
      <c r="C858" s="1" t="s">
        <v>33</v>
      </c>
      <c r="D858" s="1">
        <v>0</v>
      </c>
      <c r="E858" s="1">
        <f>COUNTIFS('Contratos assinados '!F:F,'Direcional Expansão'!B858,'Contratos assinados '!J:J, "Assinado por ambos")</f>
        <v>0</v>
      </c>
      <c r="F858" s="1">
        <f>COUNTIFS('Contratos assinados '!F:F,'Direcional Expansão'!B858,'Contratos assinados '!J:J,"Aquisição")</f>
        <v>0</v>
      </c>
      <c r="G858" s="1">
        <f>COUNTIFS('Contratos assinados '!F:F,'Direcional Expansão'!B858,'Contratos assinados '!J:J,"Ampliação")</f>
        <v>0</v>
      </c>
      <c r="H858" s="1">
        <f>COUNTIFS('Contratos assinados '!F:F,'Direcional Expansão'!B858,'Contratos assinados '!J:J,"Assinado por proprietário")</f>
        <v>0</v>
      </c>
      <c r="I858" s="1">
        <f t="shared" si="40"/>
        <v>0</v>
      </c>
      <c r="J858" s="3" t="str">
        <f>IF(D858=0, "-", COUNTIFS('Base Lojas'!B:B, A858, 'Base Lojas'!G:G, "&gt;500000")/D858)</f>
        <v>-</v>
      </c>
      <c r="K858" s="4" t="s">
        <v>35</v>
      </c>
      <c r="L858" s="2">
        <v>0</v>
      </c>
      <c r="M858" s="13">
        <v>812336.30835368764</v>
      </c>
      <c r="N858" s="2">
        <v>5943</v>
      </c>
      <c r="O858" s="5" t="str">
        <f>_xlfn.XLOOKUP(A858,Cidades!A:A,Cidades!D:D)</f>
        <v>Menor que 10k</v>
      </c>
      <c r="P858" s="5" t="str">
        <f>_xlfn.XLOOKUP(A858,'[1]1° RAIZ'!$A:$A,'[1]1° RAIZ'!$AH:$AH)</f>
        <v>São Miguel do Oeste</v>
      </c>
      <c r="Q858" s="5" t="str">
        <f>_xlfn.XLOOKUP(A858,'[1]1° RAIZ'!$A:$A,'[1]1° RAIZ'!$AE:$AE)</f>
        <v>Chapecó</v>
      </c>
      <c r="R858" s="2">
        <v>-5.4191487028660832E-5</v>
      </c>
      <c r="S858" s="2">
        <v>4.895561992993791E-3</v>
      </c>
      <c r="T858" s="2">
        <v>2</v>
      </c>
      <c r="U858" s="2">
        <v>0</v>
      </c>
      <c r="V858" s="2">
        <v>38581.3914189067</v>
      </c>
      <c r="W858" s="2">
        <v>3.197605639609268</v>
      </c>
      <c r="X858" s="2">
        <v>-0.26200365719440438</v>
      </c>
      <c r="Y858" s="2">
        <v>-0.40292566083614823</v>
      </c>
      <c r="Z858" s="2">
        <v>-0.41084569710187918</v>
      </c>
      <c r="AA858" s="2">
        <v>-0.2164824341124735</v>
      </c>
      <c r="AB858" s="1" t="str">
        <f t="shared" si="39"/>
        <v>Mercado insuficiente</v>
      </c>
      <c r="AC858" s="74" t="str">
        <f t="shared" si="41"/>
        <v>Validar</v>
      </c>
    </row>
    <row r="859" spans="1:29" x14ac:dyDescent="0.25">
      <c r="A859" s="1">
        <v>430650</v>
      </c>
      <c r="B859" s="1" t="s">
        <v>885</v>
      </c>
      <c r="C859" s="1" t="s">
        <v>57</v>
      </c>
      <c r="D859" s="1">
        <v>1</v>
      </c>
      <c r="E859" s="1">
        <f>COUNTIFS('Contratos assinados '!F:F,'Direcional Expansão'!B859,'Contratos assinados '!J:J, "Assinado por ambos")</f>
        <v>0</v>
      </c>
      <c r="F859" s="1">
        <f>COUNTIFS('Contratos assinados '!F:F,'Direcional Expansão'!B859,'Contratos assinados '!J:J,"Aquisição")</f>
        <v>0</v>
      </c>
      <c r="G859" s="1">
        <f>COUNTIFS('Contratos assinados '!F:F,'Direcional Expansão'!B859,'Contratos assinados '!J:J,"Ampliação")</f>
        <v>0</v>
      </c>
      <c r="H859" s="1">
        <f>COUNTIFS('Contratos assinados '!F:F,'Direcional Expansão'!B859,'Contratos assinados '!J:J,"Assinado por proprietário")</f>
        <v>0</v>
      </c>
      <c r="I859" s="1">
        <f t="shared" si="40"/>
        <v>0</v>
      </c>
      <c r="J859" s="3">
        <f>IF(D859=0, "-", COUNTIFS('Base Lojas'!B:B, A859, 'Base Lojas'!G:G, "&gt;500000")/D859)</f>
        <v>0</v>
      </c>
      <c r="K859" s="4">
        <v>469229.14</v>
      </c>
      <c r="L859" s="2">
        <v>0.24576297001737449</v>
      </c>
      <c r="M859" s="13">
        <v>1909275.1848125351</v>
      </c>
      <c r="N859" s="2">
        <v>13051</v>
      </c>
      <c r="O859" s="5" t="str">
        <f>_xlfn.XLOOKUP(A859,Cidades!A:A,Cidades!D:D)</f>
        <v>Entre 10k e 20k</v>
      </c>
      <c r="P859" s="5" t="str">
        <f>_xlfn.XLOOKUP(A859,'[1]1° RAIZ'!$A:$A,'[1]1° RAIZ'!$AH:$AH)</f>
        <v>Camaquã</v>
      </c>
      <c r="Q859" s="5" t="str">
        <f>_xlfn.XLOOKUP(A859,'[1]1° RAIZ'!$A:$A,'[1]1° RAIZ'!$AE:$AE)</f>
        <v>Porto Alegre</v>
      </c>
      <c r="R859" s="2">
        <v>-7.4317540895224579E-5</v>
      </c>
      <c r="S859" s="2">
        <v>1.2576622029780721E-4</v>
      </c>
      <c r="T859" s="2">
        <v>3</v>
      </c>
      <c r="U859" s="2">
        <v>0</v>
      </c>
      <c r="V859" s="2">
        <v>30246.278294791799</v>
      </c>
      <c r="W859" s="2">
        <v>2.0717361584803888</v>
      </c>
      <c r="X859" s="2">
        <v>-0.32262200978259642</v>
      </c>
      <c r="Y859" s="2">
        <v>-0.82691212248658241</v>
      </c>
      <c r="Z859" s="2">
        <v>0.34408846401485188</v>
      </c>
      <c r="AA859" s="2">
        <v>-0.2171409198709042</v>
      </c>
      <c r="AB859" s="1" t="str">
        <f t="shared" si="39"/>
        <v>Mercado insuficiente</v>
      </c>
      <c r="AC859" s="74" t="str">
        <f t="shared" si="41"/>
        <v>Validar</v>
      </c>
    </row>
    <row r="860" spans="1:29" x14ac:dyDescent="0.25">
      <c r="A860" s="1">
        <v>430600</v>
      </c>
      <c r="B860" s="1" t="s">
        <v>886</v>
      </c>
      <c r="C860" s="1" t="s">
        <v>57</v>
      </c>
      <c r="D860" s="1">
        <v>0</v>
      </c>
      <c r="E860" s="1">
        <f>COUNTIFS('Contratos assinados '!F:F,'Direcional Expansão'!B860,'Contratos assinados '!J:J, "Assinado por ambos")</f>
        <v>0</v>
      </c>
      <c r="F860" s="1">
        <f>COUNTIFS('Contratos assinados '!F:F,'Direcional Expansão'!B860,'Contratos assinados '!J:J,"Aquisição")</f>
        <v>0</v>
      </c>
      <c r="G860" s="1">
        <f>COUNTIFS('Contratos assinados '!F:F,'Direcional Expansão'!B860,'Contratos assinados '!J:J,"Ampliação")</f>
        <v>0</v>
      </c>
      <c r="H860" s="1">
        <f>COUNTIFS('Contratos assinados '!F:F,'Direcional Expansão'!B860,'Contratos assinados '!J:J,"Assinado por proprietário")</f>
        <v>0</v>
      </c>
      <c r="I860" s="1">
        <f t="shared" si="40"/>
        <v>0</v>
      </c>
      <c r="J860" s="3" t="str">
        <f>IF(D860=0, "-", COUNTIFS('Base Lojas'!B:B, A860, 'Base Lojas'!G:G, "&gt;500000")/D860)</f>
        <v>-</v>
      </c>
      <c r="K860" s="4" t="s">
        <v>35</v>
      </c>
      <c r="L860" s="2">
        <v>0</v>
      </c>
      <c r="M860" s="13">
        <v>2244082.587027383</v>
      </c>
      <c r="N860" s="2">
        <v>12886</v>
      </c>
      <c r="O860" s="5" t="str">
        <f>_xlfn.XLOOKUP(A860,Cidades!A:A,Cidades!D:D)</f>
        <v>Entre 10k e 20k</v>
      </c>
      <c r="P860" s="5" t="str">
        <f>_xlfn.XLOOKUP(A860,'[1]1° RAIZ'!$A:$A,'[1]1° RAIZ'!$AH:$AH)</f>
        <v>Três Passos</v>
      </c>
      <c r="Q860" s="5" t="str">
        <f>_xlfn.XLOOKUP(A860,'[1]1° RAIZ'!$A:$A,'[1]1° RAIZ'!$AE:$AE)</f>
        <v>Ijuí</v>
      </c>
      <c r="R860" s="2">
        <v>-6.8204002014781164E-5</v>
      </c>
      <c r="S860" s="2">
        <v>-7.2518299172064093E-4</v>
      </c>
      <c r="T860" s="2">
        <v>7</v>
      </c>
      <c r="U860" s="2">
        <v>0</v>
      </c>
      <c r="V860" s="2">
        <v>43671.735977165197</v>
      </c>
      <c r="W860" s="2">
        <v>2.8372561367814488</v>
      </c>
      <c r="X860" s="2">
        <v>-0.22717823722190431</v>
      </c>
      <c r="Y860" s="2">
        <v>-0.63030940904880817</v>
      </c>
      <c r="Z860" s="2">
        <v>-0.26169830261919241</v>
      </c>
      <c r="AA860" s="2">
        <v>-0.21735323973371709</v>
      </c>
      <c r="AB860" s="1" t="str">
        <f t="shared" si="39"/>
        <v>Limite de expansão</v>
      </c>
      <c r="AC860" s="74" t="str">
        <f t="shared" si="41"/>
        <v>Validar</v>
      </c>
    </row>
    <row r="861" spans="1:29" x14ac:dyDescent="0.25">
      <c r="A861" s="1">
        <v>411080</v>
      </c>
      <c r="B861" s="1" t="s">
        <v>887</v>
      </c>
      <c r="C861" s="1" t="s">
        <v>31</v>
      </c>
      <c r="D861" s="1">
        <v>0</v>
      </c>
      <c r="E861" s="1">
        <f>COUNTIFS('Contratos assinados '!F:F,'Direcional Expansão'!B861,'Contratos assinados '!J:J, "Assinado por ambos")</f>
        <v>0</v>
      </c>
      <c r="F861" s="1">
        <f>COUNTIFS('Contratos assinados '!F:F,'Direcional Expansão'!B861,'Contratos assinados '!J:J,"Aquisição")</f>
        <v>0</v>
      </c>
      <c r="G861" s="1">
        <f>COUNTIFS('Contratos assinados '!F:F,'Direcional Expansão'!B861,'Contratos assinados '!J:J,"Ampliação")</f>
        <v>0</v>
      </c>
      <c r="H861" s="1">
        <f>COUNTIFS('Contratos assinados '!F:F,'Direcional Expansão'!B861,'Contratos assinados '!J:J,"Assinado por proprietário")</f>
        <v>0</v>
      </c>
      <c r="I861" s="1">
        <f t="shared" si="40"/>
        <v>0</v>
      </c>
      <c r="J861" s="3" t="str">
        <f>IF(D861=0, "-", COUNTIFS('Base Lojas'!B:B, A861, 'Base Lojas'!G:G, "&gt;500000")/D861)</f>
        <v>-</v>
      </c>
      <c r="K861" s="4" t="s">
        <v>35</v>
      </c>
      <c r="L861" s="2">
        <v>0</v>
      </c>
      <c r="M861" s="13">
        <v>1260455.376154633</v>
      </c>
      <c r="N861" s="2">
        <v>10684</v>
      </c>
      <c r="O861" s="5" t="str">
        <f>_xlfn.XLOOKUP(A861,Cidades!A:A,Cidades!D:D)</f>
        <v>Entre 10k e 20k</v>
      </c>
      <c r="P861" s="5" t="str">
        <f>_xlfn.XLOOKUP(A861,'[1]1° RAIZ'!$A:$A,'[1]1° RAIZ'!$AH:$AH)</f>
        <v>Campo Mourão</v>
      </c>
      <c r="Q861" s="5" t="str">
        <f>_xlfn.XLOOKUP(A861,'[1]1° RAIZ'!$A:$A,'[1]1° RAIZ'!$AE:$AE)</f>
        <v>Maringá</v>
      </c>
      <c r="R861" s="2">
        <v>5.9283971250945199E-6</v>
      </c>
      <c r="S861" s="2">
        <v>5.7936456083940158E-3</v>
      </c>
      <c r="T861" s="2">
        <v>10</v>
      </c>
      <c r="U861" s="2">
        <v>0</v>
      </c>
      <c r="V861" s="2">
        <v>36861.464896623103</v>
      </c>
      <c r="W861" s="2">
        <v>2.9354781055362058</v>
      </c>
      <c r="X861" s="2">
        <v>-0.20314625719826249</v>
      </c>
      <c r="Y861" s="2">
        <v>-0.48021701199906758</v>
      </c>
      <c r="Z861" s="2">
        <v>-0.54327058240066972</v>
      </c>
      <c r="AA861" s="2">
        <v>-0.2176595993690523</v>
      </c>
      <c r="AB861" s="1" t="str">
        <f t="shared" si="39"/>
        <v>Mercado insuficiente</v>
      </c>
      <c r="AC861" s="74" t="str">
        <f t="shared" si="41"/>
        <v>Validar</v>
      </c>
    </row>
    <row r="862" spans="1:29" x14ac:dyDescent="0.25">
      <c r="A862" s="1">
        <v>431395</v>
      </c>
      <c r="B862" s="1" t="s">
        <v>888</v>
      </c>
      <c r="C862" s="1" t="s">
        <v>57</v>
      </c>
      <c r="D862" s="1">
        <v>0</v>
      </c>
      <c r="E862" s="1">
        <f>COUNTIFS('Contratos assinados '!F:F,'Direcional Expansão'!B862,'Contratos assinados '!J:J, "Assinado por ambos")</f>
        <v>0</v>
      </c>
      <c r="F862" s="1">
        <f>COUNTIFS('Contratos assinados '!F:F,'Direcional Expansão'!B862,'Contratos assinados '!J:J,"Aquisição")</f>
        <v>0</v>
      </c>
      <c r="G862" s="1">
        <f>COUNTIFS('Contratos assinados '!F:F,'Direcional Expansão'!B862,'Contratos assinados '!J:J,"Ampliação")</f>
        <v>0</v>
      </c>
      <c r="H862" s="1">
        <f>COUNTIFS('Contratos assinados '!F:F,'Direcional Expansão'!B862,'Contratos assinados '!J:J,"Assinado por proprietário")</f>
        <v>0</v>
      </c>
      <c r="I862" s="1">
        <f t="shared" si="40"/>
        <v>0</v>
      </c>
      <c r="J862" s="3" t="str">
        <f>IF(D862=0, "-", COUNTIFS('Base Lojas'!B:B, A862, 'Base Lojas'!G:G, "&gt;500000")/D862)</f>
        <v>-</v>
      </c>
      <c r="K862" s="4" t="s">
        <v>35</v>
      </c>
      <c r="L862" s="2">
        <v>0</v>
      </c>
      <c r="M862" s="13">
        <v>1703044.0274707701</v>
      </c>
      <c r="N862" s="2">
        <v>10212</v>
      </c>
      <c r="O862" s="5" t="str">
        <f>_xlfn.XLOOKUP(A862,Cidades!A:A,Cidades!D:D)</f>
        <v>Entre 10k e 20k</v>
      </c>
      <c r="P862" s="5" t="str">
        <f>_xlfn.XLOOKUP(A862,'[1]1° RAIZ'!$A:$A,'[1]1° RAIZ'!$AH:$AH)</f>
        <v>Santa Cruz do Sul</v>
      </c>
      <c r="Q862" s="5" t="str">
        <f>_xlfn.XLOOKUP(A862,'[1]1° RAIZ'!$A:$A,'[1]1° RAIZ'!$AE:$AE)</f>
        <v>Santa Cruz do Sul - Lajeado</v>
      </c>
      <c r="R862" s="2">
        <v>2.428630535756815E-5</v>
      </c>
      <c r="S862" s="2">
        <v>7.2481584659016551E-3</v>
      </c>
      <c r="T862" s="2">
        <v>5</v>
      </c>
      <c r="U862" s="2">
        <v>0</v>
      </c>
      <c r="V862" s="2">
        <v>57492.130682067298</v>
      </c>
      <c r="W862" s="2">
        <v>2.4724740349756722</v>
      </c>
      <c r="X862" s="2">
        <v>-0.28767771353942811</v>
      </c>
      <c r="Y862" s="2">
        <v>-0.45768294832377882</v>
      </c>
      <c r="Z862" s="2">
        <v>-0.25682778634779119</v>
      </c>
      <c r="AA862" s="2">
        <v>-0.21771499388632609</v>
      </c>
      <c r="AB862" s="1" t="str">
        <f t="shared" si="39"/>
        <v>Mercado insuficiente</v>
      </c>
      <c r="AC862" s="74" t="str">
        <f t="shared" si="41"/>
        <v>Validar</v>
      </c>
    </row>
    <row r="863" spans="1:29" x14ac:dyDescent="0.25">
      <c r="A863" s="1">
        <v>430843</v>
      </c>
      <c r="B863" s="1" t="s">
        <v>889</v>
      </c>
      <c r="C863" s="1" t="s">
        <v>57</v>
      </c>
      <c r="D863" s="1">
        <v>0</v>
      </c>
      <c r="E863" s="1">
        <f>COUNTIFS('Contratos assinados '!F:F,'Direcional Expansão'!B863,'Contratos assinados '!J:J, "Assinado por ambos")</f>
        <v>0</v>
      </c>
      <c r="F863" s="1">
        <f>COUNTIFS('Contratos assinados '!F:F,'Direcional Expansão'!B863,'Contratos assinados '!J:J,"Aquisição")</f>
        <v>0</v>
      </c>
      <c r="G863" s="1">
        <f>COUNTIFS('Contratos assinados '!F:F,'Direcional Expansão'!B863,'Contratos assinados '!J:J,"Ampliação")</f>
        <v>0</v>
      </c>
      <c r="H863" s="1">
        <f>COUNTIFS('Contratos assinados '!F:F,'Direcional Expansão'!B863,'Contratos assinados '!J:J,"Assinado por proprietário")</f>
        <v>0</v>
      </c>
      <c r="I863" s="1">
        <f t="shared" si="40"/>
        <v>0</v>
      </c>
      <c r="J863" s="3" t="str">
        <f>IF(D863=0, "-", COUNTIFS('Base Lojas'!B:B, A863, 'Base Lojas'!G:G, "&gt;500000")/D863)</f>
        <v>-</v>
      </c>
      <c r="K863" s="4" t="s">
        <v>35</v>
      </c>
      <c r="L863" s="2">
        <v>0</v>
      </c>
      <c r="M863" s="13">
        <v>509718.81373172859</v>
      </c>
      <c r="N863" s="2">
        <v>2393</v>
      </c>
      <c r="O863" s="5" t="str">
        <f>_xlfn.XLOOKUP(A863,Cidades!A:A,Cidades!D:D)</f>
        <v>Menor que 10k</v>
      </c>
      <c r="P863" s="5" t="str">
        <f>_xlfn.XLOOKUP(A863,'[1]1° RAIZ'!$A:$A,'[1]1° RAIZ'!$AH:$AH)</f>
        <v>Lajeado</v>
      </c>
      <c r="Q863" s="5" t="str">
        <f>_xlfn.XLOOKUP(A863,'[1]1° RAIZ'!$A:$A,'[1]1° RAIZ'!$AE:$AE)</f>
        <v>Santa Cruz do Sul - Lajeado</v>
      </c>
      <c r="R863" s="2">
        <v>-2.5263556564714131E-5</v>
      </c>
      <c r="S863" s="2">
        <v>1.0467883397553559E-3</v>
      </c>
      <c r="T863" s="2">
        <v>1</v>
      </c>
      <c r="U863" s="2">
        <v>0</v>
      </c>
      <c r="V863" s="2">
        <v>27177.828825195498</v>
      </c>
      <c r="W863" s="2">
        <v>3.5649814431853102</v>
      </c>
      <c r="X863" s="2">
        <v>-0.24060098154985521</v>
      </c>
      <c r="Y863" s="2">
        <v>-0.31820667002787212</v>
      </c>
      <c r="Z863" s="2">
        <v>-0.60978129348364107</v>
      </c>
      <c r="AA863" s="2">
        <v>-0.2178842650758494</v>
      </c>
      <c r="AB863" s="1" t="str">
        <f t="shared" si="39"/>
        <v>Mercado insuficiente</v>
      </c>
      <c r="AC863" s="74" t="str">
        <f t="shared" si="41"/>
        <v>Validar</v>
      </c>
    </row>
    <row r="864" spans="1:29" x14ac:dyDescent="0.25">
      <c r="A864" s="1">
        <v>430360</v>
      </c>
      <c r="B864" s="1" t="s">
        <v>890</v>
      </c>
      <c r="C864" s="1" t="s">
        <v>57</v>
      </c>
      <c r="D864" s="1">
        <v>0</v>
      </c>
      <c r="E864" s="1">
        <f>COUNTIFS('Contratos assinados '!F:F,'Direcional Expansão'!B864,'Contratos assinados '!J:J, "Assinado por ambos")</f>
        <v>0</v>
      </c>
      <c r="F864" s="1">
        <f>COUNTIFS('Contratos assinados '!F:F,'Direcional Expansão'!B864,'Contratos assinados '!J:J,"Aquisição")</f>
        <v>0</v>
      </c>
      <c r="G864" s="1">
        <f>COUNTIFS('Contratos assinados '!F:F,'Direcional Expansão'!B864,'Contratos assinados '!J:J,"Ampliação")</f>
        <v>0</v>
      </c>
      <c r="H864" s="1">
        <f>COUNTIFS('Contratos assinados '!F:F,'Direcional Expansão'!B864,'Contratos assinados '!J:J,"Assinado por proprietário")</f>
        <v>0</v>
      </c>
      <c r="I864" s="1">
        <f t="shared" si="40"/>
        <v>0</v>
      </c>
      <c r="J864" s="3" t="str">
        <f>IF(D864=0, "-", COUNTIFS('Base Lojas'!B:B, A864, 'Base Lojas'!G:G, "&gt;500000")/D864)</f>
        <v>-</v>
      </c>
      <c r="K864" s="4" t="s">
        <v>35</v>
      </c>
      <c r="L864" s="2">
        <v>0</v>
      </c>
      <c r="M864" s="13">
        <v>1062082.973887655</v>
      </c>
      <c r="N864" s="2">
        <v>6361</v>
      </c>
      <c r="O864" s="5" t="str">
        <f>_xlfn.XLOOKUP(A864,Cidades!A:A,Cidades!D:D)</f>
        <v>Menor que 10k</v>
      </c>
      <c r="P864" s="5" t="str">
        <f>_xlfn.XLOOKUP(A864,'[1]1° RAIZ'!$A:$A,'[1]1° RAIZ'!$AH:$AH)</f>
        <v>Caxias do Sul</v>
      </c>
      <c r="Q864" s="5" t="str">
        <f>_xlfn.XLOOKUP(A864,'[1]1° RAIZ'!$A:$A,'[1]1° RAIZ'!$AE:$AE)</f>
        <v>Caxias do Sul</v>
      </c>
      <c r="R864" s="2">
        <v>-2.191119191064295E-5</v>
      </c>
      <c r="S864" s="2">
        <v>2.3536314466920949E-3</v>
      </c>
      <c r="T864" s="2">
        <v>4</v>
      </c>
      <c r="U864" s="2">
        <v>0</v>
      </c>
      <c r="V864" s="2">
        <v>42047.006036294202</v>
      </c>
      <c r="W864" s="2">
        <v>3.023744150502095</v>
      </c>
      <c r="X864" s="2">
        <v>-0.25932668183829383</v>
      </c>
      <c r="Y864" s="2">
        <v>-0.43850219304362298</v>
      </c>
      <c r="Z864" s="2">
        <v>-0.38930789800644988</v>
      </c>
      <c r="AA864" s="2">
        <v>-0.21800439171876351</v>
      </c>
      <c r="AB864" s="1" t="str">
        <f t="shared" si="39"/>
        <v>Mercado insuficiente</v>
      </c>
      <c r="AC864" s="74" t="str">
        <f t="shared" si="41"/>
        <v>Validar</v>
      </c>
    </row>
    <row r="865" spans="1:29" x14ac:dyDescent="0.25">
      <c r="A865" s="1">
        <v>412830</v>
      </c>
      <c r="B865" s="1" t="s">
        <v>891</v>
      </c>
      <c r="C865" s="1" t="s">
        <v>31</v>
      </c>
      <c r="D865" s="1">
        <v>0</v>
      </c>
      <c r="E865" s="1">
        <f>COUNTIFS('Contratos assinados '!F:F,'Direcional Expansão'!B865,'Contratos assinados '!J:J, "Assinado por ambos")</f>
        <v>0</v>
      </c>
      <c r="F865" s="1">
        <f>COUNTIFS('Contratos assinados '!F:F,'Direcional Expansão'!B865,'Contratos assinados '!J:J,"Aquisição")</f>
        <v>0</v>
      </c>
      <c r="G865" s="1">
        <f>COUNTIFS('Contratos assinados '!F:F,'Direcional Expansão'!B865,'Contratos assinados '!J:J,"Ampliação")</f>
        <v>0</v>
      </c>
      <c r="H865" s="1">
        <f>COUNTIFS('Contratos assinados '!F:F,'Direcional Expansão'!B865,'Contratos assinados '!J:J,"Assinado por proprietário")</f>
        <v>0</v>
      </c>
      <c r="I865" s="1">
        <f t="shared" si="40"/>
        <v>0</v>
      </c>
      <c r="J865" s="3" t="str">
        <f>IF(D865=0, "-", COUNTIFS('Base Lojas'!B:B, A865, 'Base Lojas'!G:G, "&gt;500000")/D865)</f>
        <v>-</v>
      </c>
      <c r="K865" s="4" t="s">
        <v>35</v>
      </c>
      <c r="L865" s="2">
        <v>0</v>
      </c>
      <c r="M865" s="13">
        <v>272278.64256972307</v>
      </c>
      <c r="N865" s="2">
        <v>2136</v>
      </c>
      <c r="O865" s="5" t="str">
        <f>_xlfn.XLOOKUP(A865,Cidades!A:A,Cidades!D:D)</f>
        <v>Menor que 10k</v>
      </c>
      <c r="P865" s="5" t="str">
        <f>_xlfn.XLOOKUP(A865,'[1]1° RAIZ'!$A:$A,'[1]1° RAIZ'!$AH:$AH)</f>
        <v>Maringá</v>
      </c>
      <c r="Q865" s="5" t="str">
        <f>_xlfn.XLOOKUP(A865,'[1]1° RAIZ'!$A:$A,'[1]1° RAIZ'!$AE:$AE)</f>
        <v>Maringá</v>
      </c>
      <c r="R865" s="2">
        <v>-1.09592653493098E-4</v>
      </c>
      <c r="S865" s="2">
        <v>-1.151001340236046E-3</v>
      </c>
      <c r="T865" s="2">
        <v>1</v>
      </c>
      <c r="U865" s="2">
        <v>0</v>
      </c>
      <c r="V865" s="2">
        <v>53727.867391336003</v>
      </c>
      <c r="W865" s="2">
        <v>2.9303207306600072</v>
      </c>
      <c r="X865" s="2">
        <v>-0.32824188438609109</v>
      </c>
      <c r="Y865" s="2">
        <v>-0.51629997125717886</v>
      </c>
      <c r="Z865" s="2">
        <v>-3.5899792422249693E-2</v>
      </c>
      <c r="AA865" s="2">
        <v>-0.2182058311579575</v>
      </c>
      <c r="AB865" s="1" t="str">
        <f t="shared" si="39"/>
        <v>Mercado insuficiente</v>
      </c>
      <c r="AC865" s="74" t="str">
        <f t="shared" si="41"/>
        <v>Validar</v>
      </c>
    </row>
    <row r="866" spans="1:29" x14ac:dyDescent="0.25">
      <c r="A866" s="1">
        <v>411890</v>
      </c>
      <c r="B866" s="1" t="s">
        <v>892</v>
      </c>
      <c r="C866" s="1" t="s">
        <v>31</v>
      </c>
      <c r="D866" s="1">
        <v>0</v>
      </c>
      <c r="E866" s="1">
        <f>COUNTIFS('Contratos assinados '!F:F,'Direcional Expansão'!B866,'Contratos assinados '!J:J, "Assinado por ambos")</f>
        <v>0</v>
      </c>
      <c r="F866" s="1">
        <f>COUNTIFS('Contratos assinados '!F:F,'Direcional Expansão'!B866,'Contratos assinados '!J:J,"Aquisição")</f>
        <v>0</v>
      </c>
      <c r="G866" s="1">
        <f>COUNTIFS('Contratos assinados '!F:F,'Direcional Expansão'!B866,'Contratos assinados '!J:J,"Ampliação")</f>
        <v>0</v>
      </c>
      <c r="H866" s="1">
        <f>COUNTIFS('Contratos assinados '!F:F,'Direcional Expansão'!B866,'Contratos assinados '!J:J,"Assinado por proprietário")</f>
        <v>0</v>
      </c>
      <c r="I866" s="1">
        <f t="shared" si="40"/>
        <v>0</v>
      </c>
      <c r="J866" s="3" t="str">
        <f>IF(D866=0, "-", COUNTIFS('Base Lojas'!B:B, A866, 'Base Lojas'!G:G, "&gt;500000")/D866)</f>
        <v>-</v>
      </c>
      <c r="K866" s="4" t="s">
        <v>35</v>
      </c>
      <c r="L866" s="2">
        <v>0</v>
      </c>
      <c r="M866" s="13">
        <v>1575313.5634678879</v>
      </c>
      <c r="N866" s="2">
        <v>11878</v>
      </c>
      <c r="O866" s="5" t="str">
        <f>_xlfn.XLOOKUP(A866,Cidades!A:A,Cidades!D:D)</f>
        <v>Entre 10k e 20k</v>
      </c>
      <c r="P866" s="5" t="str">
        <f>_xlfn.XLOOKUP(A866,'[1]1° RAIZ'!$A:$A,'[1]1° RAIZ'!$AH:$AH)</f>
        <v>Umuarama</v>
      </c>
      <c r="Q866" s="5" t="str">
        <f>_xlfn.XLOOKUP(A866,'[1]1° RAIZ'!$A:$A,'[1]1° RAIZ'!$AE:$AE)</f>
        <v>Maringá</v>
      </c>
      <c r="R866" s="2">
        <v>1.172327932957162E-4</v>
      </c>
      <c r="S866" s="2">
        <v>1.537272644061227E-2</v>
      </c>
      <c r="T866" s="2">
        <v>7</v>
      </c>
      <c r="U866" s="2">
        <v>0</v>
      </c>
      <c r="V866" s="2">
        <v>32770.679293942798</v>
      </c>
      <c r="W866" s="2">
        <v>2.9561602345154738</v>
      </c>
      <c r="X866" s="2">
        <v>-0.20033484716115621</v>
      </c>
      <c r="Y866" s="2">
        <v>-0.2537706551559335</v>
      </c>
      <c r="Z866" s="2">
        <v>-0.86243015803764245</v>
      </c>
      <c r="AA866" s="2">
        <v>-0.22030413967604881</v>
      </c>
      <c r="AB866" s="1" t="str">
        <f t="shared" si="39"/>
        <v>Mercado insuficiente</v>
      </c>
      <c r="AC866" s="74" t="str">
        <f t="shared" si="41"/>
        <v>Validar</v>
      </c>
    </row>
    <row r="867" spans="1:29" x14ac:dyDescent="0.25">
      <c r="A867" s="1">
        <v>430720</v>
      </c>
      <c r="B867" s="1" t="s">
        <v>893</v>
      </c>
      <c r="C867" s="1" t="s">
        <v>57</v>
      </c>
      <c r="D867" s="1">
        <v>0</v>
      </c>
      <c r="E867" s="1">
        <f>COUNTIFS('Contratos assinados '!F:F,'Direcional Expansão'!B867,'Contratos assinados '!J:J, "Assinado por ambos")</f>
        <v>0</v>
      </c>
      <c r="F867" s="1">
        <f>COUNTIFS('Contratos assinados '!F:F,'Direcional Expansão'!B867,'Contratos assinados '!J:J,"Aquisição")</f>
        <v>0</v>
      </c>
      <c r="G867" s="1">
        <f>COUNTIFS('Contratos assinados '!F:F,'Direcional Expansão'!B867,'Contratos assinados '!J:J,"Ampliação")</f>
        <v>0</v>
      </c>
      <c r="H867" s="1">
        <f>COUNTIFS('Contratos assinados '!F:F,'Direcional Expansão'!B867,'Contratos assinados '!J:J,"Assinado por proprietário")</f>
        <v>0</v>
      </c>
      <c r="I867" s="1">
        <f t="shared" si="40"/>
        <v>0</v>
      </c>
      <c r="J867" s="3" t="str">
        <f>IF(D867=0, "-", COUNTIFS('Base Lojas'!B:B, A867, 'Base Lojas'!G:G, "&gt;500000")/D867)</f>
        <v>-</v>
      </c>
      <c r="K867" s="4" t="s">
        <v>35</v>
      </c>
      <c r="L867" s="2">
        <v>0</v>
      </c>
      <c r="M867" s="13">
        <v>871843.7251573666</v>
      </c>
      <c r="N867" s="2">
        <v>4930</v>
      </c>
      <c r="O867" s="5" t="str">
        <f>_xlfn.XLOOKUP(A867,Cidades!A:A,Cidades!D:D)</f>
        <v>Menor que 10k</v>
      </c>
      <c r="P867" s="5" t="str">
        <f>_xlfn.XLOOKUP(A867,'[1]1° RAIZ'!$A:$A,'[1]1° RAIZ'!$AH:$AH)</f>
        <v>Erechim</v>
      </c>
      <c r="Q867" s="5" t="str">
        <f>_xlfn.XLOOKUP(A867,'[1]1° RAIZ'!$A:$A,'[1]1° RAIZ'!$AE:$AE)</f>
        <v>Passo Fundo</v>
      </c>
      <c r="R867" s="2">
        <v>-3.6052746614463328E-5</v>
      </c>
      <c r="S867" s="2">
        <v>5.6798549610042048E-3</v>
      </c>
      <c r="T867" s="2">
        <v>1</v>
      </c>
      <c r="U867" s="2">
        <v>0</v>
      </c>
      <c r="V867" s="2">
        <v>33769.9761684064</v>
      </c>
      <c r="W867" s="2">
        <v>3.3115562632927529</v>
      </c>
      <c r="X867" s="2">
        <v>-0.256777756881304</v>
      </c>
      <c r="Y867" s="2">
        <v>-0.35647849492031602</v>
      </c>
      <c r="Z867" s="2">
        <v>-0.52273770957579435</v>
      </c>
      <c r="AA867" s="2">
        <v>-0.22034524332771829</v>
      </c>
      <c r="AB867" s="1" t="str">
        <f t="shared" si="39"/>
        <v>Mercado insuficiente</v>
      </c>
      <c r="AC867" s="74" t="str">
        <f t="shared" si="41"/>
        <v>Validar</v>
      </c>
    </row>
    <row r="868" spans="1:29" x14ac:dyDescent="0.25">
      <c r="A868" s="1">
        <v>410920</v>
      </c>
      <c r="B868" s="1" t="s">
        <v>894</v>
      </c>
      <c r="C868" s="1" t="s">
        <v>31</v>
      </c>
      <c r="D868" s="1">
        <v>0</v>
      </c>
      <c r="E868" s="1">
        <f>COUNTIFS('Contratos assinados '!F:F,'Direcional Expansão'!B868,'Contratos assinados '!J:J, "Assinado por ambos")</f>
        <v>0</v>
      </c>
      <c r="F868" s="1">
        <f>COUNTIFS('Contratos assinados '!F:F,'Direcional Expansão'!B868,'Contratos assinados '!J:J,"Aquisição")</f>
        <v>0</v>
      </c>
      <c r="G868" s="1">
        <f>COUNTIFS('Contratos assinados '!F:F,'Direcional Expansão'!B868,'Contratos assinados '!J:J,"Ampliação")</f>
        <v>0</v>
      </c>
      <c r="H868" s="1">
        <f>COUNTIFS('Contratos assinados '!F:F,'Direcional Expansão'!B868,'Contratos assinados '!J:J,"Assinado por proprietário")</f>
        <v>0</v>
      </c>
      <c r="I868" s="1">
        <f t="shared" si="40"/>
        <v>0</v>
      </c>
      <c r="J868" s="3" t="str">
        <f>IF(D868=0, "-", COUNTIFS('Base Lojas'!B:B, A868, 'Base Lojas'!G:G, "&gt;500000")/D868)</f>
        <v>-</v>
      </c>
      <c r="K868" s="4" t="s">
        <v>35</v>
      </c>
      <c r="L868" s="2">
        <v>0</v>
      </c>
      <c r="M868" s="13">
        <v>607138.83472658566</v>
      </c>
      <c r="N868" s="2">
        <v>4748</v>
      </c>
      <c r="O868" s="5" t="str">
        <f>_xlfn.XLOOKUP(A868,Cidades!A:A,Cidades!D:D)</f>
        <v>Menor que 10k</v>
      </c>
      <c r="P868" s="5" t="str">
        <f>_xlfn.XLOOKUP(A868,'[1]1° RAIZ'!$A:$A,'[1]1° RAIZ'!$AH:$AH)</f>
        <v>Londrina</v>
      </c>
      <c r="Q868" s="5" t="str">
        <f>_xlfn.XLOOKUP(A868,'[1]1° RAIZ'!$A:$A,'[1]1° RAIZ'!$AE:$AE)</f>
        <v>Londrina</v>
      </c>
      <c r="R868" s="2">
        <v>-7.6576838497995897E-5</v>
      </c>
      <c r="S868" s="2">
        <v>-2.5790300257177989E-4</v>
      </c>
      <c r="T868" s="2">
        <v>1</v>
      </c>
      <c r="U868" s="2">
        <v>0</v>
      </c>
      <c r="V868" s="2">
        <v>53367.987066170303</v>
      </c>
      <c r="W868" s="2">
        <v>2.853913273515027</v>
      </c>
      <c r="X868" s="2">
        <v>-0.32068348749357611</v>
      </c>
      <c r="Y868" s="2">
        <v>-0.505398446445257</v>
      </c>
      <c r="Z868" s="2">
        <v>-0.1015917598322192</v>
      </c>
      <c r="AA868" s="2">
        <v>-0.2209173300836316</v>
      </c>
      <c r="AB868" s="1" t="str">
        <f t="shared" si="39"/>
        <v>Mercado insuficiente</v>
      </c>
      <c r="AC868" s="74" t="str">
        <f t="shared" si="41"/>
        <v>Validar</v>
      </c>
    </row>
    <row r="869" spans="1:29" x14ac:dyDescent="0.25">
      <c r="A869" s="1">
        <v>431449</v>
      </c>
      <c r="B869" s="1" t="s">
        <v>895</v>
      </c>
      <c r="C869" s="1" t="s">
        <v>57</v>
      </c>
      <c r="D869" s="1">
        <v>0</v>
      </c>
      <c r="E869" s="1">
        <f>COUNTIFS('Contratos assinados '!F:F,'Direcional Expansão'!B869,'Contratos assinados '!J:J, "Assinado por ambos")</f>
        <v>0</v>
      </c>
      <c r="F869" s="1">
        <f>COUNTIFS('Contratos assinados '!F:F,'Direcional Expansão'!B869,'Contratos assinados '!J:J,"Aquisição")</f>
        <v>0</v>
      </c>
      <c r="G869" s="1">
        <f>COUNTIFS('Contratos assinados '!F:F,'Direcional Expansão'!B869,'Contratos assinados '!J:J,"Ampliação")</f>
        <v>0</v>
      </c>
      <c r="H869" s="1">
        <f>COUNTIFS('Contratos assinados '!F:F,'Direcional Expansão'!B869,'Contratos assinados '!J:J,"Assinado por proprietário")</f>
        <v>0</v>
      </c>
      <c r="I869" s="1">
        <f t="shared" si="40"/>
        <v>0</v>
      </c>
      <c r="J869" s="3" t="str">
        <f>IF(D869=0, "-", COUNTIFS('Base Lojas'!B:B, A869, 'Base Lojas'!G:G, "&gt;500000")/D869)</f>
        <v>-</v>
      </c>
      <c r="K869" s="4" t="s">
        <v>35</v>
      </c>
      <c r="L869" s="2">
        <v>0</v>
      </c>
      <c r="M869" s="13">
        <v>793938.61863125348</v>
      </c>
      <c r="N869" s="2">
        <v>4540</v>
      </c>
      <c r="O869" s="5" t="str">
        <f>_xlfn.XLOOKUP(A869,Cidades!A:A,Cidades!D:D)</f>
        <v>Menor que 10k</v>
      </c>
      <c r="P869" s="5" t="str">
        <f>_xlfn.XLOOKUP(A869,'[1]1° RAIZ'!$A:$A,'[1]1° RAIZ'!$AH:$AH)</f>
        <v>Frederico Westphalen</v>
      </c>
      <c r="Q869" s="5" t="str">
        <f>_xlfn.XLOOKUP(A869,'[1]1° RAIZ'!$A:$A,'[1]1° RAIZ'!$AE:$AE)</f>
        <v>Passo Fundo</v>
      </c>
      <c r="R869" s="2">
        <v>6.2967283259052211E-6</v>
      </c>
      <c r="S869" s="2">
        <v>6.6719545151472381E-3</v>
      </c>
      <c r="T869" s="2">
        <v>1</v>
      </c>
      <c r="U869" s="2">
        <v>0</v>
      </c>
      <c r="V869" s="2">
        <v>31911.377135077801</v>
      </c>
      <c r="W869" s="2">
        <v>3.333786648844526</v>
      </c>
      <c r="X869" s="2">
        <v>-0.25156915600914598</v>
      </c>
      <c r="Y869" s="2">
        <v>-0.29191206921055268</v>
      </c>
      <c r="Z869" s="2">
        <v>-0.62921164050232992</v>
      </c>
      <c r="AA869" s="2">
        <v>-0.2209888012088668</v>
      </c>
      <c r="AB869" s="1" t="str">
        <f t="shared" si="39"/>
        <v>Mercado insuficiente</v>
      </c>
      <c r="AC869" s="74" t="str">
        <f t="shared" si="41"/>
        <v>Validar</v>
      </c>
    </row>
    <row r="870" spans="1:29" x14ac:dyDescent="0.25">
      <c r="A870" s="1">
        <v>421935</v>
      </c>
      <c r="B870" s="1" t="s">
        <v>896</v>
      </c>
      <c r="C870" s="1" t="s">
        <v>33</v>
      </c>
      <c r="D870" s="1">
        <v>0</v>
      </c>
      <c r="E870" s="1">
        <f>COUNTIFS('Contratos assinados '!F:F,'Direcional Expansão'!B870,'Contratos assinados '!J:J, "Assinado por ambos")</f>
        <v>0</v>
      </c>
      <c r="F870" s="1">
        <f>COUNTIFS('Contratos assinados '!F:F,'Direcional Expansão'!B870,'Contratos assinados '!J:J,"Aquisição")</f>
        <v>0</v>
      </c>
      <c r="G870" s="1">
        <f>COUNTIFS('Contratos assinados '!F:F,'Direcional Expansão'!B870,'Contratos assinados '!J:J,"Ampliação")</f>
        <v>0</v>
      </c>
      <c r="H870" s="1">
        <f>COUNTIFS('Contratos assinados '!F:F,'Direcional Expansão'!B870,'Contratos assinados '!J:J,"Assinado por proprietário")</f>
        <v>0</v>
      </c>
      <c r="I870" s="1">
        <f t="shared" si="40"/>
        <v>0</v>
      </c>
      <c r="J870" s="3" t="str">
        <f>IF(D870=0, "-", COUNTIFS('Base Lojas'!B:B, A870, 'Base Lojas'!G:G, "&gt;500000")/D870)</f>
        <v>-</v>
      </c>
      <c r="K870" s="4" t="s">
        <v>35</v>
      </c>
      <c r="L870" s="2">
        <v>0</v>
      </c>
      <c r="M870" s="13">
        <v>782772.29681082768</v>
      </c>
      <c r="N870" s="2">
        <v>5370</v>
      </c>
      <c r="O870" s="5" t="str">
        <f>_xlfn.XLOOKUP(A870,Cidades!A:A,Cidades!D:D)</f>
        <v>Menor que 10k</v>
      </c>
      <c r="P870" s="5" t="str">
        <f>_xlfn.XLOOKUP(A870,'[1]1° RAIZ'!$A:$A,'[1]1° RAIZ'!$AH:$AH)</f>
        <v>Ibirama - Presidente Getúlio</v>
      </c>
      <c r="Q870" s="5" t="str">
        <f>_xlfn.XLOOKUP(A870,'[1]1° RAIZ'!$A:$A,'[1]1° RAIZ'!$AE:$AE)</f>
        <v>Blumenau</v>
      </c>
      <c r="R870" s="2">
        <v>2.3590862457010251E-5</v>
      </c>
      <c r="S870" s="2">
        <v>1.240282911963342E-2</v>
      </c>
      <c r="T870" s="2">
        <v>3</v>
      </c>
      <c r="U870" s="2">
        <v>0</v>
      </c>
      <c r="V870" s="2">
        <v>29120.172592127601</v>
      </c>
      <c r="W870" s="2">
        <v>3.3129688497448488</v>
      </c>
      <c r="X870" s="2">
        <v>-0.23229810313495941</v>
      </c>
      <c r="Y870" s="2">
        <v>-0.25667698990652449</v>
      </c>
      <c r="Z870" s="2">
        <v>-0.74595314996398643</v>
      </c>
      <c r="AA870" s="2">
        <v>-0.2210375581858012</v>
      </c>
      <c r="AB870" s="1" t="str">
        <f t="shared" si="39"/>
        <v>Mercado insuficiente</v>
      </c>
      <c r="AC870" s="74" t="str">
        <f t="shared" si="41"/>
        <v>Validar</v>
      </c>
    </row>
    <row r="871" spans="1:29" x14ac:dyDescent="0.25">
      <c r="A871" s="1">
        <v>412600</v>
      </c>
      <c r="B871" s="1" t="s">
        <v>897</v>
      </c>
      <c r="C871" s="1" t="s">
        <v>31</v>
      </c>
      <c r="D871" s="1">
        <v>0</v>
      </c>
      <c r="E871" s="1">
        <f>COUNTIFS('Contratos assinados '!F:F,'Direcional Expansão'!B871,'Contratos assinados '!J:J, "Assinado por ambos")</f>
        <v>0</v>
      </c>
      <c r="F871" s="1">
        <f>COUNTIFS('Contratos assinados '!F:F,'Direcional Expansão'!B871,'Contratos assinados '!J:J,"Aquisição")</f>
        <v>0</v>
      </c>
      <c r="G871" s="1">
        <f>COUNTIFS('Contratos assinados '!F:F,'Direcional Expansão'!B871,'Contratos assinados '!J:J,"Ampliação")</f>
        <v>0</v>
      </c>
      <c r="H871" s="1">
        <f>COUNTIFS('Contratos assinados '!F:F,'Direcional Expansão'!B871,'Contratos assinados '!J:J,"Assinado por proprietário")</f>
        <v>0</v>
      </c>
      <c r="I871" s="1">
        <f t="shared" si="40"/>
        <v>0</v>
      </c>
      <c r="J871" s="3" t="str">
        <f>IF(D871=0, "-", COUNTIFS('Base Lojas'!B:B, A871, 'Base Lojas'!G:G, "&gt;500000")/D871)</f>
        <v>-</v>
      </c>
      <c r="K871" s="4" t="s">
        <v>35</v>
      </c>
      <c r="L871" s="2">
        <v>0</v>
      </c>
      <c r="M871" s="13">
        <v>1006301.739524337</v>
      </c>
      <c r="N871" s="2">
        <v>8063</v>
      </c>
      <c r="O871" s="5" t="str">
        <f>_xlfn.XLOOKUP(A871,Cidades!A:A,Cidades!D:D)</f>
        <v>Menor que 10k</v>
      </c>
      <c r="P871" s="5" t="str">
        <f>_xlfn.XLOOKUP(A871,'[1]1° RAIZ'!$A:$A,'[1]1° RAIZ'!$AH:$AH)</f>
        <v>Cornélio Procópio – Bandeirantes</v>
      </c>
      <c r="Q871" s="5" t="str">
        <f>_xlfn.XLOOKUP(A871,'[1]1° RAIZ'!$A:$A,'[1]1° RAIZ'!$AE:$AE)</f>
        <v>Londrina</v>
      </c>
      <c r="R871" s="2">
        <v>-5.2050930672581377E-5</v>
      </c>
      <c r="S871" s="2">
        <v>3.6624781576990451E-3</v>
      </c>
      <c r="T871" s="2">
        <v>4</v>
      </c>
      <c r="U871" s="2">
        <v>0</v>
      </c>
      <c r="V871" s="2">
        <v>42032.033596424299</v>
      </c>
      <c r="W871" s="2">
        <v>2.993192779333504</v>
      </c>
      <c r="X871" s="2">
        <v>-0.26170040312039428</v>
      </c>
      <c r="Y871" s="2">
        <v>-0.48705979902153029</v>
      </c>
      <c r="Z871" s="2">
        <v>-0.35037332770959739</v>
      </c>
      <c r="AA871" s="2">
        <v>-0.22155974818867061</v>
      </c>
      <c r="AB871" s="1" t="str">
        <f t="shared" si="39"/>
        <v>Mercado insuficiente</v>
      </c>
      <c r="AC871" s="74" t="str">
        <f t="shared" si="41"/>
        <v>Validar</v>
      </c>
    </row>
    <row r="872" spans="1:29" x14ac:dyDescent="0.25">
      <c r="A872" s="1">
        <v>431217</v>
      </c>
      <c r="B872" s="1" t="s">
        <v>898</v>
      </c>
      <c r="C872" s="1" t="s">
        <v>57</v>
      </c>
      <c r="D872" s="1">
        <v>0</v>
      </c>
      <c r="E872" s="1">
        <f>COUNTIFS('Contratos assinados '!F:F,'Direcional Expansão'!B872,'Contratos assinados '!J:J, "Assinado por ambos")</f>
        <v>0</v>
      </c>
      <c r="F872" s="1">
        <f>COUNTIFS('Contratos assinados '!F:F,'Direcional Expansão'!B872,'Contratos assinados '!J:J,"Aquisição")</f>
        <v>0</v>
      </c>
      <c r="G872" s="1">
        <f>COUNTIFS('Contratos assinados '!F:F,'Direcional Expansão'!B872,'Contratos assinados '!J:J,"Ampliação")</f>
        <v>0</v>
      </c>
      <c r="H872" s="1">
        <f>COUNTIFS('Contratos assinados '!F:F,'Direcional Expansão'!B872,'Contratos assinados '!J:J,"Assinado por proprietário")</f>
        <v>0</v>
      </c>
      <c r="I872" s="1">
        <f t="shared" si="40"/>
        <v>0</v>
      </c>
      <c r="J872" s="3" t="str">
        <f>IF(D872=0, "-", COUNTIFS('Base Lojas'!B:B, A872, 'Base Lojas'!G:G, "&gt;500000")/D872)</f>
        <v>-</v>
      </c>
      <c r="K872" s="4" t="s">
        <v>35</v>
      </c>
      <c r="L872" s="2">
        <v>0</v>
      </c>
      <c r="M872" s="13">
        <v>424289.51625900943</v>
      </c>
      <c r="N872" s="2">
        <v>1795</v>
      </c>
      <c r="O872" s="5" t="str">
        <f>_xlfn.XLOOKUP(A872,Cidades!A:A,Cidades!D:D)</f>
        <v>Menor que 10k</v>
      </c>
      <c r="P872" s="5" t="str">
        <f>_xlfn.XLOOKUP(A872,'[1]1° RAIZ'!$A:$A,'[1]1° RAIZ'!$AH:$AH)</f>
        <v>Cerro Largo</v>
      </c>
      <c r="Q872" s="5" t="str">
        <f>_xlfn.XLOOKUP(A872,'[1]1° RAIZ'!$A:$A,'[1]1° RAIZ'!$AE:$AE)</f>
        <v>Ijuí</v>
      </c>
      <c r="R872" s="2">
        <v>-1.712109592808542E-6</v>
      </c>
      <c r="S872" s="2">
        <v>4.1226455058898104E-3</v>
      </c>
      <c r="T872" s="2">
        <v>1</v>
      </c>
      <c r="U872" s="2">
        <v>0</v>
      </c>
      <c r="V872" s="2">
        <v>54282.400048536801</v>
      </c>
      <c r="W872" s="2">
        <v>2.7948289732229452</v>
      </c>
      <c r="X872" s="2">
        <v>-0.32932837567208217</v>
      </c>
      <c r="Y872" s="2">
        <v>-0.37230411102287919</v>
      </c>
      <c r="Z872" s="2">
        <v>-0.2441270133334254</v>
      </c>
      <c r="AA872" s="2">
        <v>-0.22171384277174211</v>
      </c>
      <c r="AB872" s="1" t="str">
        <f t="shared" si="39"/>
        <v>Mercado insuficiente</v>
      </c>
      <c r="AC872" s="74" t="str">
        <f t="shared" si="41"/>
        <v>Validar</v>
      </c>
    </row>
    <row r="873" spans="1:29" x14ac:dyDescent="0.25">
      <c r="A873" s="1">
        <v>412250</v>
      </c>
      <c r="B873" s="1" t="s">
        <v>899</v>
      </c>
      <c r="C873" s="1" t="s">
        <v>31</v>
      </c>
      <c r="D873" s="1">
        <v>0</v>
      </c>
      <c r="E873" s="1">
        <f>COUNTIFS('Contratos assinados '!F:F,'Direcional Expansão'!B873,'Contratos assinados '!J:J, "Assinado por ambos")</f>
        <v>0</v>
      </c>
      <c r="F873" s="1">
        <f>COUNTIFS('Contratos assinados '!F:F,'Direcional Expansão'!B873,'Contratos assinados '!J:J,"Aquisição")</f>
        <v>0</v>
      </c>
      <c r="G873" s="1">
        <f>COUNTIFS('Contratos assinados '!F:F,'Direcional Expansão'!B873,'Contratos assinados '!J:J,"Ampliação")</f>
        <v>0</v>
      </c>
      <c r="H873" s="1">
        <f>COUNTIFS('Contratos assinados '!F:F,'Direcional Expansão'!B873,'Contratos assinados '!J:J,"Assinado por proprietário")</f>
        <v>0</v>
      </c>
      <c r="I873" s="1">
        <f t="shared" si="40"/>
        <v>0</v>
      </c>
      <c r="J873" s="3" t="str">
        <f>IF(D873=0, "-", COUNTIFS('Base Lojas'!B:B, A873, 'Base Lojas'!G:G, "&gt;500000")/D873)</f>
        <v>-</v>
      </c>
      <c r="K873" s="4" t="s">
        <v>35</v>
      </c>
      <c r="L873" s="2">
        <v>0</v>
      </c>
      <c r="M873" s="13">
        <v>1318971.423128553</v>
      </c>
      <c r="N873" s="2">
        <v>11251</v>
      </c>
      <c r="O873" s="5" t="str">
        <f>_xlfn.XLOOKUP(A873,Cidades!A:A,Cidades!D:D)</f>
        <v>Entre 10k e 20k</v>
      </c>
      <c r="P873" s="5" t="str">
        <f>_xlfn.XLOOKUP(A873,'[1]1° RAIZ'!$A:$A,'[1]1° RAIZ'!$AH:$AH)</f>
        <v>Campo Mourão</v>
      </c>
      <c r="Q873" s="5" t="str">
        <f>_xlfn.XLOOKUP(A873,'[1]1° RAIZ'!$A:$A,'[1]1° RAIZ'!$AE:$AE)</f>
        <v>Maringá</v>
      </c>
      <c r="R873" s="2">
        <v>-1.9756464426747831E-5</v>
      </c>
      <c r="S873" s="2">
        <v>6.2538037881896269E-3</v>
      </c>
      <c r="T873" s="2">
        <v>4</v>
      </c>
      <c r="U873" s="2">
        <v>0</v>
      </c>
      <c r="V873" s="2">
        <v>59480.695105942803</v>
      </c>
      <c r="W873" s="2">
        <v>2.448780666328755</v>
      </c>
      <c r="X873" s="2">
        <v>-0.30611826855183372</v>
      </c>
      <c r="Y873" s="2">
        <v>-0.52041016206136415</v>
      </c>
      <c r="Z873" s="2">
        <v>-0.14628442995976201</v>
      </c>
      <c r="AA873" s="2">
        <v>-0.2219773432281209</v>
      </c>
      <c r="AB873" s="1" t="str">
        <f t="shared" si="39"/>
        <v>Mercado insuficiente</v>
      </c>
      <c r="AC873" s="74" t="str">
        <f t="shared" si="41"/>
        <v>Validar</v>
      </c>
    </row>
    <row r="874" spans="1:29" x14ac:dyDescent="0.25">
      <c r="A874" s="1">
        <v>432057</v>
      </c>
      <c r="B874" s="1" t="s">
        <v>900</v>
      </c>
      <c r="C874" s="1" t="s">
        <v>57</v>
      </c>
      <c r="D874" s="1">
        <v>0</v>
      </c>
      <c r="E874" s="1">
        <f>COUNTIFS('Contratos assinados '!F:F,'Direcional Expansão'!B874,'Contratos assinados '!J:J, "Assinado por ambos")</f>
        <v>0</v>
      </c>
      <c r="F874" s="1">
        <f>COUNTIFS('Contratos assinados '!F:F,'Direcional Expansão'!B874,'Contratos assinados '!J:J,"Aquisição")</f>
        <v>0</v>
      </c>
      <c r="G874" s="1">
        <f>COUNTIFS('Contratos assinados '!F:F,'Direcional Expansão'!B874,'Contratos assinados '!J:J,"Ampliação")</f>
        <v>0</v>
      </c>
      <c r="H874" s="1">
        <f>COUNTIFS('Contratos assinados '!F:F,'Direcional Expansão'!B874,'Contratos assinados '!J:J,"Assinado por proprietário")</f>
        <v>0</v>
      </c>
      <c r="I874" s="1">
        <f t="shared" si="40"/>
        <v>0</v>
      </c>
      <c r="J874" s="3" t="str">
        <f>IF(D874=0, "-", COUNTIFS('Base Lojas'!B:B, A874, 'Base Lojas'!G:G, "&gt;500000")/D874)</f>
        <v>-</v>
      </c>
      <c r="K874" s="4" t="s">
        <v>35</v>
      </c>
      <c r="L874" s="2">
        <v>0</v>
      </c>
      <c r="M874" s="13">
        <v>279692.3257267169</v>
      </c>
      <c r="N874" s="2">
        <v>1830</v>
      </c>
      <c r="O874" s="5" t="str">
        <f>_xlfn.XLOOKUP(A874,Cidades!A:A,Cidades!D:D)</f>
        <v>Menor que 10k</v>
      </c>
      <c r="P874" s="5" t="str">
        <f>_xlfn.XLOOKUP(A874,'[1]1° RAIZ'!$A:$A,'[1]1° RAIZ'!$AH:$AH)</f>
        <v>Santo Ângelo</v>
      </c>
      <c r="Q874" s="5" t="str">
        <f>_xlfn.XLOOKUP(A874,'[1]1° RAIZ'!$A:$A,'[1]1° RAIZ'!$AE:$AE)</f>
        <v>Ijuí</v>
      </c>
      <c r="R874" s="2">
        <v>-1.146654557041427E-4</v>
      </c>
      <c r="S874" s="2">
        <v>-7.9174486905911889E-3</v>
      </c>
      <c r="T874" s="2">
        <v>1</v>
      </c>
      <c r="U874" s="2">
        <v>0</v>
      </c>
      <c r="V874" s="2">
        <v>62830.443461994102</v>
      </c>
      <c r="W874" s="2">
        <v>2.691368558253775</v>
      </c>
      <c r="X874" s="2">
        <v>-0.36005899857703888</v>
      </c>
      <c r="Y874" s="2">
        <v>-0.6162763429766589</v>
      </c>
      <c r="Z874" s="2">
        <v>0.1679339472465036</v>
      </c>
      <c r="AA874" s="2">
        <v>-0.2228762450562885</v>
      </c>
      <c r="AB874" s="1" t="str">
        <f t="shared" si="39"/>
        <v>Mercado insuficiente</v>
      </c>
      <c r="AC874" s="74" t="str">
        <f t="shared" si="41"/>
        <v>Validar</v>
      </c>
    </row>
    <row r="875" spans="1:29" x14ac:dyDescent="0.25">
      <c r="A875" s="1">
        <v>412610</v>
      </c>
      <c r="B875" s="1" t="s">
        <v>901</v>
      </c>
      <c r="C875" s="1" t="s">
        <v>31</v>
      </c>
      <c r="D875" s="1">
        <v>0</v>
      </c>
      <c r="E875" s="1">
        <f>COUNTIFS('Contratos assinados '!F:F,'Direcional Expansão'!B875,'Contratos assinados '!J:J, "Assinado por ambos")</f>
        <v>0</v>
      </c>
      <c r="F875" s="1">
        <f>COUNTIFS('Contratos assinados '!F:F,'Direcional Expansão'!B875,'Contratos assinados '!J:J,"Aquisição")</f>
        <v>0</v>
      </c>
      <c r="G875" s="1">
        <f>COUNTIFS('Contratos assinados '!F:F,'Direcional Expansão'!B875,'Contratos assinados '!J:J,"Ampliação")</f>
        <v>0</v>
      </c>
      <c r="H875" s="1">
        <f>COUNTIFS('Contratos assinados '!F:F,'Direcional Expansão'!B875,'Contratos assinados '!J:J,"Assinado por proprietário")</f>
        <v>0</v>
      </c>
      <c r="I875" s="1">
        <f t="shared" si="40"/>
        <v>0</v>
      </c>
      <c r="J875" s="3" t="str">
        <f>IF(D875=0, "-", COUNTIFS('Base Lojas'!B:B, A875, 'Base Lojas'!G:G, "&gt;500000")/D875)</f>
        <v>-</v>
      </c>
      <c r="K875" s="4" t="s">
        <v>35</v>
      </c>
      <c r="L875" s="2">
        <v>0</v>
      </c>
      <c r="M875" s="13">
        <v>702701.80219052825</v>
      </c>
      <c r="N875" s="2">
        <v>5232</v>
      </c>
      <c r="O875" s="5" t="str">
        <f>_xlfn.XLOOKUP(A875,Cidades!A:A,Cidades!D:D)</f>
        <v>Menor que 10k</v>
      </c>
      <c r="P875" s="5" t="str">
        <f>_xlfn.XLOOKUP(A875,'[1]1° RAIZ'!$A:$A,'[1]1° RAIZ'!$AH:$AH)</f>
        <v>Cianorte</v>
      </c>
      <c r="Q875" s="5" t="str">
        <f>_xlfn.XLOOKUP(A875,'[1]1° RAIZ'!$A:$A,'[1]1° RAIZ'!$AE:$AE)</f>
        <v>Maringá</v>
      </c>
      <c r="R875" s="2">
        <v>-1.6997855250028279E-5</v>
      </c>
      <c r="S875" s="2">
        <v>5.5866608821975028E-3</v>
      </c>
      <c r="T875" s="2">
        <v>2</v>
      </c>
      <c r="U875" s="2">
        <v>0</v>
      </c>
      <c r="V875" s="2">
        <v>34938.745269452404</v>
      </c>
      <c r="W875" s="2">
        <v>3.2307391504716412</v>
      </c>
      <c r="X875" s="2">
        <v>-0.25813006816878981</v>
      </c>
      <c r="Y875" s="2">
        <v>-0.36035570522390958</v>
      </c>
      <c r="Z875" s="2">
        <v>-0.53529265917570534</v>
      </c>
      <c r="AA875" s="2">
        <v>-0.22291256473278509</v>
      </c>
      <c r="AB875" s="1" t="str">
        <f t="shared" si="39"/>
        <v>Mercado insuficiente</v>
      </c>
      <c r="AC875" s="74" t="str">
        <f t="shared" si="41"/>
        <v>Validar</v>
      </c>
    </row>
    <row r="876" spans="1:29" x14ac:dyDescent="0.25">
      <c r="A876" s="1">
        <v>430995</v>
      </c>
      <c r="B876" s="1" t="s">
        <v>902</v>
      </c>
      <c r="C876" s="1" t="s">
        <v>57</v>
      </c>
      <c r="D876" s="1">
        <v>0</v>
      </c>
      <c r="E876" s="1">
        <f>COUNTIFS('Contratos assinados '!F:F,'Direcional Expansão'!B876,'Contratos assinados '!J:J, "Assinado por ambos")</f>
        <v>0</v>
      </c>
      <c r="F876" s="1">
        <f>COUNTIFS('Contratos assinados '!F:F,'Direcional Expansão'!B876,'Contratos assinados '!J:J,"Aquisição")</f>
        <v>0</v>
      </c>
      <c r="G876" s="1">
        <f>COUNTIFS('Contratos assinados '!F:F,'Direcional Expansão'!B876,'Contratos assinados '!J:J,"Ampliação")</f>
        <v>0</v>
      </c>
      <c r="H876" s="1">
        <f>COUNTIFS('Contratos assinados '!F:F,'Direcional Expansão'!B876,'Contratos assinados '!J:J,"Assinado por proprietário")</f>
        <v>0</v>
      </c>
      <c r="I876" s="1">
        <f t="shared" si="40"/>
        <v>0</v>
      </c>
      <c r="J876" s="3" t="str">
        <f>IF(D876=0, "-", COUNTIFS('Base Lojas'!B:B, A876, 'Base Lojas'!G:G, "&gt;500000")/D876)</f>
        <v>-</v>
      </c>
      <c r="K876" s="4" t="s">
        <v>35</v>
      </c>
      <c r="L876" s="2">
        <v>0</v>
      </c>
      <c r="M876" s="13">
        <v>563166.6322006241</v>
      </c>
      <c r="N876" s="2">
        <v>3723</v>
      </c>
      <c r="O876" s="5" t="str">
        <f>_xlfn.XLOOKUP(A876,Cidades!A:A,Cidades!D:D)</f>
        <v>Menor que 10k</v>
      </c>
      <c r="P876" s="5" t="str">
        <f>_xlfn.XLOOKUP(A876,'[1]1° RAIZ'!$A:$A,'[1]1° RAIZ'!$AH:$AH)</f>
        <v>Soledade</v>
      </c>
      <c r="Q876" s="5" t="str">
        <f>_xlfn.XLOOKUP(A876,'[1]1° RAIZ'!$A:$A,'[1]1° RAIZ'!$AE:$AE)</f>
        <v>Passo Fundo</v>
      </c>
      <c r="R876" s="2">
        <v>-6.6622813083354606E-5</v>
      </c>
      <c r="S876" s="2">
        <v>-1.658682965267499E-3</v>
      </c>
      <c r="T876" s="2">
        <v>5</v>
      </c>
      <c r="U876" s="2">
        <v>0</v>
      </c>
      <c r="V876" s="2">
        <v>63402.322163655197</v>
      </c>
      <c r="W876" s="2">
        <v>2.4883100789262982</v>
      </c>
      <c r="X876" s="2">
        <v>-0.33543301625847649</v>
      </c>
      <c r="Y876" s="2">
        <v>-0.59625457487329137</v>
      </c>
      <c r="Z876" s="2">
        <v>5.0291565991437512E-2</v>
      </c>
      <c r="AA876" s="2">
        <v>-0.22293708434509951</v>
      </c>
      <c r="AB876" s="1" t="str">
        <f t="shared" si="39"/>
        <v>Mercado insuficiente</v>
      </c>
      <c r="AC876" s="74" t="str">
        <f t="shared" si="41"/>
        <v>Validar</v>
      </c>
    </row>
    <row r="877" spans="1:29" x14ac:dyDescent="0.25">
      <c r="A877" s="1">
        <v>432195</v>
      </c>
      <c r="B877" s="1" t="s">
        <v>903</v>
      </c>
      <c r="C877" s="1" t="s">
        <v>57</v>
      </c>
      <c r="D877" s="1">
        <v>0</v>
      </c>
      <c r="E877" s="1">
        <f>COUNTIFS('Contratos assinados '!F:F,'Direcional Expansão'!B877,'Contratos assinados '!J:J, "Assinado por ambos")</f>
        <v>0</v>
      </c>
      <c r="F877" s="1">
        <f>COUNTIFS('Contratos assinados '!F:F,'Direcional Expansão'!B877,'Contratos assinados '!J:J,"Aquisição")</f>
        <v>0</v>
      </c>
      <c r="G877" s="1">
        <f>COUNTIFS('Contratos assinados '!F:F,'Direcional Expansão'!B877,'Contratos assinados '!J:J,"Ampliação")</f>
        <v>0</v>
      </c>
      <c r="H877" s="1">
        <f>COUNTIFS('Contratos assinados '!F:F,'Direcional Expansão'!B877,'Contratos assinados '!J:J,"Assinado por proprietário")</f>
        <v>0</v>
      </c>
      <c r="I877" s="1">
        <f t="shared" si="40"/>
        <v>0</v>
      </c>
      <c r="J877" s="3" t="str">
        <f>IF(D877=0, "-", COUNTIFS('Base Lojas'!B:B, A877, 'Base Lojas'!G:G, "&gt;500000")/D877)</f>
        <v>-</v>
      </c>
      <c r="K877" s="4" t="s">
        <v>35</v>
      </c>
      <c r="L877" s="2">
        <v>0</v>
      </c>
      <c r="M877" s="13">
        <v>1181675.890649779</v>
      </c>
      <c r="N877" s="2">
        <v>7556</v>
      </c>
      <c r="O877" s="5" t="str">
        <f>_xlfn.XLOOKUP(A877,Cidades!A:A,Cidades!D:D)</f>
        <v>Menor que 10k</v>
      </c>
      <c r="P877" s="5" t="str">
        <f>_xlfn.XLOOKUP(A877,'[1]1° RAIZ'!$A:$A,'[1]1° RAIZ'!$AH:$AH)</f>
        <v>Nonoai</v>
      </c>
      <c r="Q877" s="5" t="str">
        <f>_xlfn.XLOOKUP(A877,'[1]1° RAIZ'!$A:$A,'[1]1° RAIZ'!$AE:$AE)</f>
        <v>Passo Fundo</v>
      </c>
      <c r="R877" s="2">
        <v>2.072946438270606E-4</v>
      </c>
      <c r="S877" s="2">
        <v>2.486933294914051E-2</v>
      </c>
      <c r="T877" s="2">
        <v>4</v>
      </c>
      <c r="U877" s="2">
        <v>0</v>
      </c>
      <c r="V877" s="2">
        <v>50734.7650730635</v>
      </c>
      <c r="W877" s="2">
        <v>2.4794973050060811</v>
      </c>
      <c r="X877" s="2">
        <v>-0.28431549522342442</v>
      </c>
      <c r="Y877" s="2">
        <v>-8.2320729624567199E-2</v>
      </c>
      <c r="Z877" s="2">
        <v>-0.79995827206156744</v>
      </c>
      <c r="AA877" s="2">
        <v>-0.22425942639376531</v>
      </c>
      <c r="AB877" s="1" t="str">
        <f t="shared" si="39"/>
        <v>Mercado insuficiente</v>
      </c>
      <c r="AC877" s="74" t="str">
        <f t="shared" si="41"/>
        <v>Validar</v>
      </c>
    </row>
    <row r="878" spans="1:29" x14ac:dyDescent="0.25">
      <c r="A878" s="1">
        <v>430087</v>
      </c>
      <c r="B878" s="1" t="s">
        <v>904</v>
      </c>
      <c r="C878" s="1" t="s">
        <v>57</v>
      </c>
      <c r="D878" s="1">
        <v>0</v>
      </c>
      <c r="E878" s="1">
        <f>COUNTIFS('Contratos assinados '!F:F,'Direcional Expansão'!B878,'Contratos assinados '!J:J, "Assinado por ambos")</f>
        <v>0</v>
      </c>
      <c r="F878" s="1">
        <f>COUNTIFS('Contratos assinados '!F:F,'Direcional Expansão'!B878,'Contratos assinados '!J:J,"Aquisição")</f>
        <v>0</v>
      </c>
      <c r="G878" s="1">
        <f>COUNTIFS('Contratos assinados '!F:F,'Direcional Expansão'!B878,'Contratos assinados '!J:J,"Ampliação")</f>
        <v>0</v>
      </c>
      <c r="H878" s="1">
        <f>COUNTIFS('Contratos assinados '!F:F,'Direcional Expansão'!B878,'Contratos assinados '!J:J,"Assinado por proprietário")</f>
        <v>0</v>
      </c>
      <c r="I878" s="1">
        <f t="shared" si="40"/>
        <v>0</v>
      </c>
      <c r="J878" s="3" t="str">
        <f>IF(D878=0, "-", COUNTIFS('Base Lojas'!B:B, A878, 'Base Lojas'!G:G, "&gt;500000")/D878)</f>
        <v>-</v>
      </c>
      <c r="K878" s="4" t="s">
        <v>35</v>
      </c>
      <c r="L878" s="2">
        <v>0</v>
      </c>
      <c r="M878" s="13">
        <v>1529200.037921336</v>
      </c>
      <c r="N878" s="2">
        <v>8525</v>
      </c>
      <c r="O878" s="5" t="str">
        <f>_xlfn.XLOOKUP(A878,Cidades!A:A,Cidades!D:D)</f>
        <v>Menor que 10k</v>
      </c>
      <c r="P878" s="5" t="str">
        <f>_xlfn.XLOOKUP(A878,'[1]1° RAIZ'!$A:$A,'[1]1° RAIZ'!$AH:$AH)</f>
        <v>Novo Hamburgo - São Leopoldo</v>
      </c>
      <c r="Q878" s="5" t="str">
        <f>_xlfn.XLOOKUP(A878,'[1]1° RAIZ'!$A:$A,'[1]1° RAIZ'!$AE:$AE)</f>
        <v>Porto Alegre</v>
      </c>
      <c r="R878" s="2">
        <v>4.4043887876385582E-4</v>
      </c>
      <c r="S878" s="2">
        <v>4.8097592519098953E-2</v>
      </c>
      <c r="T878" s="2">
        <v>3</v>
      </c>
      <c r="U878" s="2">
        <v>0</v>
      </c>
      <c r="V878" s="2">
        <v>30092.786220027501</v>
      </c>
      <c r="W878" s="2">
        <v>2.7653417041009618</v>
      </c>
      <c r="X878" s="2">
        <v>-0.21727628618664599</v>
      </c>
      <c r="Y878" s="2">
        <v>0.41396051749212193</v>
      </c>
      <c r="Z878" s="2">
        <v>-1.6851460357558361</v>
      </c>
      <c r="AA878" s="2">
        <v>-0.22533057970765791</v>
      </c>
      <c r="AB878" s="1" t="str">
        <f t="shared" si="39"/>
        <v>Mercado insuficiente</v>
      </c>
      <c r="AC878" s="74" t="str">
        <f t="shared" si="41"/>
        <v>Validar</v>
      </c>
    </row>
    <row r="879" spans="1:29" x14ac:dyDescent="0.25">
      <c r="A879" s="1">
        <v>411340</v>
      </c>
      <c r="B879" s="1" t="s">
        <v>905</v>
      </c>
      <c r="C879" s="1" t="s">
        <v>31</v>
      </c>
      <c r="D879" s="1">
        <v>0</v>
      </c>
      <c r="E879" s="1">
        <f>COUNTIFS('Contratos assinados '!F:F,'Direcional Expansão'!B879,'Contratos assinados '!J:J, "Assinado por ambos")</f>
        <v>0</v>
      </c>
      <c r="F879" s="1">
        <f>COUNTIFS('Contratos assinados '!F:F,'Direcional Expansão'!B879,'Contratos assinados '!J:J,"Aquisição")</f>
        <v>0</v>
      </c>
      <c r="G879" s="1">
        <f>COUNTIFS('Contratos assinados '!F:F,'Direcional Expansão'!B879,'Contratos assinados '!J:J,"Ampliação")</f>
        <v>0</v>
      </c>
      <c r="H879" s="1">
        <f>COUNTIFS('Contratos assinados '!F:F,'Direcional Expansão'!B879,'Contratos assinados '!J:J,"Assinado por proprietário")</f>
        <v>0</v>
      </c>
      <c r="I879" s="1">
        <f t="shared" si="40"/>
        <v>0</v>
      </c>
      <c r="J879" s="3" t="str">
        <f>IF(D879=0, "-", COUNTIFS('Base Lojas'!B:B, A879, 'Base Lojas'!G:G, "&gt;500000")/D879)</f>
        <v>-</v>
      </c>
      <c r="K879" s="4" t="s">
        <v>35</v>
      </c>
      <c r="L879" s="2">
        <v>0</v>
      </c>
      <c r="M879" s="13">
        <v>489875.48759544472</v>
      </c>
      <c r="N879" s="2">
        <v>3752</v>
      </c>
      <c r="O879" s="5" t="str">
        <f>_xlfn.XLOOKUP(A879,Cidades!A:A,Cidades!D:D)</f>
        <v>Menor que 10k</v>
      </c>
      <c r="P879" s="5" t="str">
        <f>_xlfn.XLOOKUP(A879,'[1]1° RAIZ'!$A:$A,'[1]1° RAIZ'!$AH:$AH)</f>
        <v>Cornélio Procópio – Bandeirantes</v>
      </c>
      <c r="Q879" s="5" t="str">
        <f>_xlfn.XLOOKUP(A879,'[1]1° RAIZ'!$A:$A,'[1]1° RAIZ'!$AE:$AE)</f>
        <v>Londrina</v>
      </c>
      <c r="R879" s="2">
        <v>-7.6333138740752871E-5</v>
      </c>
      <c r="S879" s="2">
        <v>2.3064887850183791E-3</v>
      </c>
      <c r="T879" s="2">
        <v>1</v>
      </c>
      <c r="U879" s="2">
        <v>0</v>
      </c>
      <c r="V879" s="2">
        <v>68923.729020644096</v>
      </c>
      <c r="W879" s="2">
        <v>2.4064870136032739</v>
      </c>
      <c r="X879" s="2">
        <v>-0.37655188068458928</v>
      </c>
      <c r="Y879" s="2">
        <v>-0.55017742768203137</v>
      </c>
      <c r="Z879" s="2">
        <v>0.1234096234216471</v>
      </c>
      <c r="AA879" s="2">
        <v>-0.225469057242667</v>
      </c>
      <c r="AB879" s="1" t="str">
        <f t="shared" si="39"/>
        <v>Mercado insuficiente</v>
      </c>
      <c r="AC879" s="74" t="str">
        <f t="shared" si="41"/>
        <v>Validar</v>
      </c>
    </row>
    <row r="880" spans="1:29" x14ac:dyDescent="0.25">
      <c r="A880" s="1">
        <v>412840</v>
      </c>
      <c r="B880" s="1" t="s">
        <v>906</v>
      </c>
      <c r="C880" s="1" t="s">
        <v>31</v>
      </c>
      <c r="D880" s="1">
        <v>0</v>
      </c>
      <c r="E880" s="1">
        <f>COUNTIFS('Contratos assinados '!F:F,'Direcional Expansão'!B880,'Contratos assinados '!J:J, "Assinado por ambos")</f>
        <v>0</v>
      </c>
      <c r="F880" s="1">
        <f>COUNTIFS('Contratos assinados '!F:F,'Direcional Expansão'!B880,'Contratos assinados '!J:J,"Aquisição")</f>
        <v>0</v>
      </c>
      <c r="G880" s="1">
        <f>COUNTIFS('Contratos assinados '!F:F,'Direcional Expansão'!B880,'Contratos assinados '!J:J,"Ampliação")</f>
        <v>0</v>
      </c>
      <c r="H880" s="1">
        <f>COUNTIFS('Contratos assinados '!F:F,'Direcional Expansão'!B880,'Contratos assinados '!J:J,"Assinado por proprietário")</f>
        <v>0</v>
      </c>
      <c r="I880" s="1">
        <f t="shared" si="40"/>
        <v>0</v>
      </c>
      <c r="J880" s="3" t="str">
        <f>IF(D880=0, "-", COUNTIFS('Base Lojas'!B:B, A880, 'Base Lojas'!G:G, "&gt;500000")/D880)</f>
        <v>-</v>
      </c>
      <c r="K880" s="4" t="s">
        <v>35</v>
      </c>
      <c r="L880" s="2">
        <v>0</v>
      </c>
      <c r="M880" s="13">
        <v>1386934.347005879</v>
      </c>
      <c r="N880" s="2">
        <v>10406</v>
      </c>
      <c r="O880" s="5" t="str">
        <f>_xlfn.XLOOKUP(A880,Cidades!A:A,Cidades!D:D)</f>
        <v>Entre 10k e 20k</v>
      </c>
      <c r="P880" s="5" t="str">
        <f>_xlfn.XLOOKUP(A880,'[1]1° RAIZ'!$A:$A,'[1]1° RAIZ'!$AH:$AH)</f>
        <v>Cornélio Procópio – Bandeirantes</v>
      </c>
      <c r="Q880" s="5" t="str">
        <f>_xlfn.XLOOKUP(A880,'[1]1° RAIZ'!$A:$A,'[1]1° RAIZ'!$AE:$AE)</f>
        <v>Londrina</v>
      </c>
      <c r="R880" s="2">
        <v>-7.4739852811792624E-5</v>
      </c>
      <c r="S880" s="2">
        <v>8.534443670793479E-4</v>
      </c>
      <c r="T880" s="2">
        <v>6</v>
      </c>
      <c r="U880" s="2">
        <v>0</v>
      </c>
      <c r="V880" s="2">
        <v>40182.588130217599</v>
      </c>
      <c r="W880" s="2">
        <v>2.9442702518617789</v>
      </c>
      <c r="X880" s="2">
        <v>-0.24329315030472859</v>
      </c>
      <c r="Y880" s="2">
        <v>-0.59759674080800651</v>
      </c>
      <c r="Z880" s="2">
        <v>-0.32057670999433319</v>
      </c>
      <c r="AA880" s="2">
        <v>-0.2262293844314586</v>
      </c>
      <c r="AB880" s="1" t="str">
        <f t="shared" si="39"/>
        <v>Mercado insuficiente</v>
      </c>
      <c r="AC880" s="74" t="str">
        <f t="shared" si="41"/>
        <v>Validar</v>
      </c>
    </row>
    <row r="881" spans="1:29" x14ac:dyDescent="0.25">
      <c r="A881" s="1">
        <v>411900</v>
      </c>
      <c r="B881" s="1" t="s">
        <v>907</v>
      </c>
      <c r="C881" s="1" t="s">
        <v>31</v>
      </c>
      <c r="D881" s="1">
        <v>0</v>
      </c>
      <c r="E881" s="1">
        <f>COUNTIFS('Contratos assinados '!F:F,'Direcional Expansão'!B881,'Contratos assinados '!J:J, "Assinado por ambos")</f>
        <v>0</v>
      </c>
      <c r="F881" s="1">
        <f>COUNTIFS('Contratos assinados '!F:F,'Direcional Expansão'!B881,'Contratos assinados '!J:J,"Aquisição")</f>
        <v>0</v>
      </c>
      <c r="G881" s="1">
        <f>COUNTIFS('Contratos assinados '!F:F,'Direcional Expansão'!B881,'Contratos assinados '!J:J,"Ampliação")</f>
        <v>0</v>
      </c>
      <c r="H881" s="1">
        <f>COUNTIFS('Contratos assinados '!F:F,'Direcional Expansão'!B881,'Contratos assinados '!J:J,"Assinado por proprietário")</f>
        <v>0</v>
      </c>
      <c r="I881" s="1">
        <f t="shared" si="40"/>
        <v>0</v>
      </c>
      <c r="J881" s="3" t="str">
        <f>IF(D881=0, "-", COUNTIFS('Base Lojas'!B:B, A881, 'Base Lojas'!G:G, "&gt;500000")/D881)</f>
        <v>-</v>
      </c>
      <c r="K881" s="4" t="s">
        <v>35</v>
      </c>
      <c r="L881" s="2">
        <v>0</v>
      </c>
      <c r="M881" s="13">
        <v>849254.68688332441</v>
      </c>
      <c r="N881" s="2">
        <v>6221</v>
      </c>
      <c r="O881" s="5" t="str">
        <f>_xlfn.XLOOKUP(A881,Cidades!A:A,Cidades!D:D)</f>
        <v>Menor que 10k</v>
      </c>
      <c r="P881" s="5" t="str">
        <f>_xlfn.XLOOKUP(A881,'[1]1° RAIZ'!$A:$A,'[1]1° RAIZ'!$AH:$AH)</f>
        <v>Francisco Beltrão</v>
      </c>
      <c r="Q881" s="5" t="str">
        <f>_xlfn.XLOOKUP(A881,'[1]1° RAIZ'!$A:$A,'[1]1° RAIZ'!$AE:$AE)</f>
        <v>Cascavel</v>
      </c>
      <c r="R881" s="2">
        <v>-6.4165382629325366E-5</v>
      </c>
      <c r="S881" s="2">
        <v>2.8975519380942671E-3</v>
      </c>
      <c r="T881" s="2">
        <v>3</v>
      </c>
      <c r="U881" s="2">
        <v>0</v>
      </c>
      <c r="V881" s="2">
        <v>43339.374624379598</v>
      </c>
      <c r="W881" s="2">
        <v>2.979863650184762</v>
      </c>
      <c r="X881" s="2">
        <v>-0.28077414050177391</v>
      </c>
      <c r="Y881" s="2">
        <v>-0.50086237673907374</v>
      </c>
      <c r="Z881" s="2">
        <v>-0.30477316797794718</v>
      </c>
      <c r="AA881" s="2">
        <v>-0.22646372599798789</v>
      </c>
      <c r="AB881" s="1" t="str">
        <f t="shared" si="39"/>
        <v>Mercado insuficiente</v>
      </c>
      <c r="AC881" s="74" t="str">
        <f t="shared" si="41"/>
        <v>Validar</v>
      </c>
    </row>
    <row r="882" spans="1:29" x14ac:dyDescent="0.25">
      <c r="A882" s="1">
        <v>431848</v>
      </c>
      <c r="B882" s="1" t="s">
        <v>908</v>
      </c>
      <c r="C882" s="1" t="s">
        <v>57</v>
      </c>
      <c r="D882" s="1">
        <v>0</v>
      </c>
      <c r="E882" s="1">
        <f>COUNTIFS('Contratos assinados '!F:F,'Direcional Expansão'!B882,'Contratos assinados '!J:J, "Assinado por ambos")</f>
        <v>0</v>
      </c>
      <c r="F882" s="1">
        <f>COUNTIFS('Contratos assinados '!F:F,'Direcional Expansão'!B882,'Contratos assinados '!J:J,"Aquisição")</f>
        <v>0</v>
      </c>
      <c r="G882" s="1">
        <f>COUNTIFS('Contratos assinados '!F:F,'Direcional Expansão'!B882,'Contratos assinados '!J:J,"Ampliação")</f>
        <v>0</v>
      </c>
      <c r="H882" s="1">
        <f>COUNTIFS('Contratos assinados '!F:F,'Direcional Expansão'!B882,'Contratos assinados '!J:J,"Assinado por proprietário")</f>
        <v>0</v>
      </c>
      <c r="I882" s="1">
        <f t="shared" si="40"/>
        <v>0</v>
      </c>
      <c r="J882" s="3" t="str">
        <f>IF(D882=0, "-", COUNTIFS('Base Lojas'!B:B, A882, 'Base Lojas'!G:G, "&gt;500000")/D882)</f>
        <v>-</v>
      </c>
      <c r="K882" s="4" t="s">
        <v>35</v>
      </c>
      <c r="L882" s="2">
        <v>0</v>
      </c>
      <c r="M882" s="13">
        <v>772704.97491332993</v>
      </c>
      <c r="N882" s="2">
        <v>4447</v>
      </c>
      <c r="O882" s="5" t="str">
        <f>_xlfn.XLOOKUP(A882,Cidades!A:A,Cidades!D:D)</f>
        <v>Menor que 10k</v>
      </c>
      <c r="P882" s="5" t="str">
        <f>_xlfn.XLOOKUP(A882,'[1]1° RAIZ'!$A:$A,'[1]1° RAIZ'!$AH:$AH)</f>
        <v>Novo Hamburgo - São Leopoldo</v>
      </c>
      <c r="Q882" s="5" t="str">
        <f>_xlfn.XLOOKUP(A882,'[1]1° RAIZ'!$A:$A,'[1]1° RAIZ'!$AE:$AE)</f>
        <v>Porto Alegre</v>
      </c>
      <c r="R882" s="2">
        <v>6.3823752845599828E-5</v>
      </c>
      <c r="S882" s="2">
        <v>1.1298581361965271E-2</v>
      </c>
      <c r="T882" s="2">
        <v>2</v>
      </c>
      <c r="U882" s="2">
        <v>0</v>
      </c>
      <c r="V882" s="2">
        <v>29103.852974169698</v>
      </c>
      <c r="W882" s="2">
        <v>3.2848596664328529</v>
      </c>
      <c r="X882" s="2">
        <v>-0.24264191487697401</v>
      </c>
      <c r="Y882" s="2">
        <v>-0.21914409129597701</v>
      </c>
      <c r="Z882" s="2">
        <v>-0.80386806448162507</v>
      </c>
      <c r="AA882" s="2">
        <v>-0.22665209171198</v>
      </c>
      <c r="AB882" s="1" t="str">
        <f t="shared" si="39"/>
        <v>Mercado insuficiente</v>
      </c>
      <c r="AC882" s="74" t="str">
        <f t="shared" si="41"/>
        <v>Validar</v>
      </c>
    </row>
    <row r="883" spans="1:29" x14ac:dyDescent="0.25">
      <c r="A883" s="1">
        <v>421187</v>
      </c>
      <c r="B883" s="1" t="s">
        <v>909</v>
      </c>
      <c r="C883" s="1" t="s">
        <v>33</v>
      </c>
      <c r="D883" s="1">
        <v>0</v>
      </c>
      <c r="E883" s="1">
        <f>COUNTIFS('Contratos assinados '!F:F,'Direcional Expansão'!B883,'Contratos assinados '!J:J, "Assinado por ambos")</f>
        <v>0</v>
      </c>
      <c r="F883" s="1">
        <f>COUNTIFS('Contratos assinados '!F:F,'Direcional Expansão'!B883,'Contratos assinados '!J:J,"Aquisição")</f>
        <v>0</v>
      </c>
      <c r="G883" s="1">
        <f>COUNTIFS('Contratos assinados '!F:F,'Direcional Expansão'!B883,'Contratos assinados '!J:J,"Ampliação")</f>
        <v>0</v>
      </c>
      <c r="H883" s="1">
        <f>COUNTIFS('Contratos assinados '!F:F,'Direcional Expansão'!B883,'Contratos assinados '!J:J,"Assinado por proprietário")</f>
        <v>0</v>
      </c>
      <c r="I883" s="1">
        <f t="shared" si="40"/>
        <v>0</v>
      </c>
      <c r="J883" s="3" t="str">
        <f>IF(D883=0, "-", COUNTIFS('Base Lojas'!B:B, A883, 'Base Lojas'!G:G, "&gt;500000")/D883)</f>
        <v>-</v>
      </c>
      <c r="K883" s="4" t="s">
        <v>35</v>
      </c>
      <c r="L883" s="2">
        <v>0</v>
      </c>
      <c r="M883" s="13">
        <v>276485.18283098581</v>
      </c>
      <c r="N883" s="2">
        <v>1927</v>
      </c>
      <c r="O883" s="5" t="str">
        <f>_xlfn.XLOOKUP(A883,Cidades!A:A,Cidades!D:D)</f>
        <v>Menor que 10k</v>
      </c>
      <c r="P883" s="5" t="str">
        <f>_xlfn.XLOOKUP(A883,'[1]1° RAIZ'!$A:$A,'[1]1° RAIZ'!$AH:$AH)</f>
        <v>Chapecó</v>
      </c>
      <c r="Q883" s="5" t="str">
        <f>_xlfn.XLOOKUP(A883,'[1]1° RAIZ'!$A:$A,'[1]1° RAIZ'!$AE:$AE)</f>
        <v>Chapecó</v>
      </c>
      <c r="R883" s="2">
        <v>6.8655750495703045E-5</v>
      </c>
      <c r="S883" s="2">
        <v>1.1668246175680521E-2</v>
      </c>
      <c r="T883" s="2">
        <v>1</v>
      </c>
      <c r="U883" s="2">
        <v>0</v>
      </c>
      <c r="V883" s="2">
        <v>32729.152923093301</v>
      </c>
      <c r="W883" s="2">
        <v>3.2528100512176348</v>
      </c>
      <c r="X883" s="2">
        <v>-0.2681747898235966</v>
      </c>
      <c r="Y883" s="2">
        <v>-0.18209331328613121</v>
      </c>
      <c r="Z883" s="2">
        <v>-0.75841498752495862</v>
      </c>
      <c r="AA883" s="2">
        <v>-0.22700388582374759</v>
      </c>
      <c r="AB883" s="1" t="str">
        <f t="shared" si="39"/>
        <v>Mercado insuficiente</v>
      </c>
      <c r="AC883" s="74" t="str">
        <f t="shared" si="41"/>
        <v>Validar</v>
      </c>
    </row>
    <row r="884" spans="1:29" x14ac:dyDescent="0.25">
      <c r="A884" s="1">
        <v>412380</v>
      </c>
      <c r="B884" s="1" t="s">
        <v>910</v>
      </c>
      <c r="C884" s="1" t="s">
        <v>31</v>
      </c>
      <c r="D884" s="1">
        <v>0</v>
      </c>
      <c r="E884" s="1">
        <f>COUNTIFS('Contratos assinados '!F:F,'Direcional Expansão'!B884,'Contratos assinados '!J:J, "Assinado por ambos")</f>
        <v>0</v>
      </c>
      <c r="F884" s="1">
        <f>COUNTIFS('Contratos assinados '!F:F,'Direcional Expansão'!B884,'Contratos assinados '!J:J,"Aquisição")</f>
        <v>0</v>
      </c>
      <c r="G884" s="1">
        <f>COUNTIFS('Contratos assinados '!F:F,'Direcional Expansão'!B884,'Contratos assinados '!J:J,"Ampliação")</f>
        <v>0</v>
      </c>
      <c r="H884" s="1">
        <f>COUNTIFS('Contratos assinados '!F:F,'Direcional Expansão'!B884,'Contratos assinados '!J:J,"Assinado por proprietário")</f>
        <v>0</v>
      </c>
      <c r="I884" s="1">
        <f t="shared" si="40"/>
        <v>0</v>
      </c>
      <c r="J884" s="3" t="str">
        <f>IF(D884=0, "-", COUNTIFS('Base Lojas'!B:B, A884, 'Base Lojas'!G:G, "&gt;500000")/D884)</f>
        <v>-</v>
      </c>
      <c r="K884" s="4" t="s">
        <v>35</v>
      </c>
      <c r="L884" s="2">
        <v>0</v>
      </c>
      <c r="M884" s="13">
        <v>1889350.4017655691</v>
      </c>
      <c r="N884" s="2">
        <v>14070</v>
      </c>
      <c r="O884" s="5" t="str">
        <f>_xlfn.XLOOKUP(A884,Cidades!A:A,Cidades!D:D)</f>
        <v>Entre 10k e 20k</v>
      </c>
      <c r="P884" s="5" t="str">
        <f>_xlfn.XLOOKUP(A884,'[1]1° RAIZ'!$A:$A,'[1]1° RAIZ'!$AH:$AH)</f>
        <v>Francisco Beltrão</v>
      </c>
      <c r="Q884" s="5" t="str">
        <f>_xlfn.XLOOKUP(A884,'[1]1° RAIZ'!$A:$A,'[1]1° RAIZ'!$AE:$AE)</f>
        <v>Cascavel</v>
      </c>
      <c r="R884" s="2">
        <v>5.3094750572708617E-5</v>
      </c>
      <c r="S884" s="2">
        <v>1.358190814903115E-2</v>
      </c>
      <c r="T884" s="2">
        <v>8</v>
      </c>
      <c r="U884" s="2">
        <v>0</v>
      </c>
      <c r="V884" s="2">
        <v>36501.287610569801</v>
      </c>
      <c r="W884" s="2">
        <v>2.7892196234724711</v>
      </c>
      <c r="X884" s="2">
        <v>-0.20905962564181491</v>
      </c>
      <c r="Y884" s="2">
        <v>-0.41654632385600382</v>
      </c>
      <c r="Z884" s="2">
        <v>-0.68462529152031137</v>
      </c>
      <c r="AA884" s="2">
        <v>-0.22715082211911911</v>
      </c>
      <c r="AB884" s="1" t="str">
        <f t="shared" si="39"/>
        <v>Mercado insuficiente</v>
      </c>
      <c r="AC884" s="74" t="str">
        <f t="shared" si="41"/>
        <v>Validar</v>
      </c>
    </row>
    <row r="885" spans="1:29" x14ac:dyDescent="0.25">
      <c r="A885" s="1">
        <v>412785</v>
      </c>
      <c r="B885" s="1" t="s">
        <v>911</v>
      </c>
      <c r="C885" s="1" t="s">
        <v>31</v>
      </c>
      <c r="D885" s="1">
        <v>0</v>
      </c>
      <c r="E885" s="1">
        <f>COUNTIFS('Contratos assinados '!F:F,'Direcional Expansão'!B885,'Contratos assinados '!J:J, "Assinado por ambos")</f>
        <v>0</v>
      </c>
      <c r="F885" s="1">
        <f>COUNTIFS('Contratos assinados '!F:F,'Direcional Expansão'!B885,'Contratos assinados '!J:J,"Aquisição")</f>
        <v>0</v>
      </c>
      <c r="G885" s="1">
        <f>COUNTIFS('Contratos assinados '!F:F,'Direcional Expansão'!B885,'Contratos assinados '!J:J,"Ampliação")</f>
        <v>0</v>
      </c>
      <c r="H885" s="1">
        <f>COUNTIFS('Contratos assinados '!F:F,'Direcional Expansão'!B885,'Contratos assinados '!J:J,"Assinado por proprietário")</f>
        <v>0</v>
      </c>
      <c r="I885" s="1">
        <f t="shared" si="40"/>
        <v>0</v>
      </c>
      <c r="J885" s="3" t="str">
        <f>IF(D885=0, "-", COUNTIFS('Base Lojas'!B:B, A885, 'Base Lojas'!G:G, "&gt;500000")/D885)</f>
        <v>-</v>
      </c>
      <c r="K885" s="4" t="s">
        <v>35</v>
      </c>
      <c r="L885" s="2">
        <v>0</v>
      </c>
      <c r="M885" s="13">
        <v>1339875.7527191599</v>
      </c>
      <c r="N885" s="2">
        <v>11135</v>
      </c>
      <c r="O885" s="5" t="str">
        <f>_xlfn.XLOOKUP(A885,Cidades!A:A,Cidades!D:D)</f>
        <v>Entre 10k e 20k</v>
      </c>
      <c r="P885" s="5" t="str">
        <f>_xlfn.XLOOKUP(A885,'[1]1° RAIZ'!$A:$A,'[1]1° RAIZ'!$AH:$AH)</f>
        <v>Cascavel</v>
      </c>
      <c r="Q885" s="5" t="str">
        <f>_xlfn.XLOOKUP(A885,'[1]1° RAIZ'!$A:$A,'[1]1° RAIZ'!$AE:$AE)</f>
        <v>Cascavel</v>
      </c>
      <c r="R885" s="2">
        <v>-4.6076645693757797E-5</v>
      </c>
      <c r="S885" s="2">
        <v>2.4365148385647739E-3</v>
      </c>
      <c r="T885" s="2">
        <v>6</v>
      </c>
      <c r="U885" s="2">
        <v>0</v>
      </c>
      <c r="V885" s="2">
        <v>44142.654839821596</v>
      </c>
      <c r="W885" s="2">
        <v>2.8010097445125419</v>
      </c>
      <c r="X885" s="2">
        <v>-0.25473956443815271</v>
      </c>
      <c r="Y885" s="2">
        <v>-0.57410166074125923</v>
      </c>
      <c r="Z885" s="2">
        <v>-0.31704483498372849</v>
      </c>
      <c r="AA885" s="2">
        <v>-0.22731910660522489</v>
      </c>
      <c r="AB885" s="1" t="str">
        <f t="shared" si="39"/>
        <v>Mercado insuficiente</v>
      </c>
      <c r="AC885" s="74" t="str">
        <f t="shared" si="41"/>
        <v>Validar</v>
      </c>
    </row>
    <row r="886" spans="1:29" x14ac:dyDescent="0.25">
      <c r="A886" s="1">
        <v>421507</v>
      </c>
      <c r="B886" s="1" t="s">
        <v>912</v>
      </c>
      <c r="C886" s="1" t="s">
        <v>33</v>
      </c>
      <c r="D886" s="1">
        <v>0</v>
      </c>
      <c r="E886" s="1">
        <f>COUNTIFS('Contratos assinados '!F:F,'Direcional Expansão'!B886,'Contratos assinados '!J:J, "Assinado por ambos")</f>
        <v>0</v>
      </c>
      <c r="F886" s="1">
        <f>COUNTIFS('Contratos assinados '!F:F,'Direcional Expansão'!B886,'Contratos assinados '!J:J,"Aquisição")</f>
        <v>0</v>
      </c>
      <c r="G886" s="1">
        <f>COUNTIFS('Contratos assinados '!F:F,'Direcional Expansão'!B886,'Contratos assinados '!J:J,"Ampliação")</f>
        <v>0</v>
      </c>
      <c r="H886" s="1">
        <f>COUNTIFS('Contratos assinados '!F:F,'Direcional Expansão'!B886,'Contratos assinados '!J:J,"Assinado por proprietário")</f>
        <v>0</v>
      </c>
      <c r="I886" s="1">
        <f t="shared" si="40"/>
        <v>0</v>
      </c>
      <c r="J886" s="3" t="str">
        <f>IF(D886=0, "-", COUNTIFS('Base Lojas'!B:B, A886, 'Base Lojas'!G:G, "&gt;500000")/D886)</f>
        <v>-</v>
      </c>
      <c r="K886" s="4" t="s">
        <v>35</v>
      </c>
      <c r="L886" s="2">
        <v>0</v>
      </c>
      <c r="M886" s="13">
        <v>745760.87713870581</v>
      </c>
      <c r="N886" s="2">
        <v>4768</v>
      </c>
      <c r="O886" s="5" t="str">
        <f>_xlfn.XLOOKUP(A886,Cidades!A:A,Cidades!D:D)</f>
        <v>Menor que 10k</v>
      </c>
      <c r="P886" s="5" t="str">
        <f>_xlfn.XLOOKUP(A886,'[1]1° RAIZ'!$A:$A,'[1]1° RAIZ'!$AH:$AH)</f>
        <v>Chapecó</v>
      </c>
      <c r="Q886" s="5" t="str">
        <f>_xlfn.XLOOKUP(A886,'[1]1° RAIZ'!$A:$A,'[1]1° RAIZ'!$AE:$AE)</f>
        <v>Chapecó</v>
      </c>
      <c r="R886" s="2">
        <v>-1.120485819127048E-5</v>
      </c>
      <c r="S886" s="2">
        <v>8.6219905005033848E-3</v>
      </c>
      <c r="T886" s="2">
        <v>2</v>
      </c>
      <c r="U886" s="2">
        <v>0</v>
      </c>
      <c r="V886" s="2">
        <v>34474.3615056337</v>
      </c>
      <c r="W886" s="2">
        <v>3.1885749679243029</v>
      </c>
      <c r="X886" s="2">
        <v>-0.26247194632668319</v>
      </c>
      <c r="Y886" s="2">
        <v>-0.34901456955102589</v>
      </c>
      <c r="Z886" s="2">
        <v>-0.57582078750251231</v>
      </c>
      <c r="AA886" s="2">
        <v>-0.22775608132690439</v>
      </c>
      <c r="AB886" s="1" t="str">
        <f t="shared" si="39"/>
        <v>Mercado insuficiente</v>
      </c>
      <c r="AC886" s="74" t="str">
        <f t="shared" si="41"/>
        <v>Validar</v>
      </c>
    </row>
    <row r="887" spans="1:29" x14ac:dyDescent="0.25">
      <c r="A887" s="1">
        <v>430605</v>
      </c>
      <c r="B887" s="1" t="s">
        <v>913</v>
      </c>
      <c r="C887" s="1" t="s">
        <v>57</v>
      </c>
      <c r="D887" s="1">
        <v>0</v>
      </c>
      <c r="E887" s="1">
        <f>COUNTIFS('Contratos assinados '!F:F,'Direcional Expansão'!B887,'Contratos assinados '!J:J, "Assinado por ambos")</f>
        <v>0</v>
      </c>
      <c r="F887" s="1">
        <f>COUNTIFS('Contratos assinados '!F:F,'Direcional Expansão'!B887,'Contratos assinados '!J:J,"Aquisição")</f>
        <v>0</v>
      </c>
      <c r="G887" s="1">
        <f>COUNTIFS('Contratos assinados '!F:F,'Direcional Expansão'!B887,'Contratos assinados '!J:J,"Ampliação")</f>
        <v>0</v>
      </c>
      <c r="H887" s="1">
        <f>COUNTIFS('Contratos assinados '!F:F,'Direcional Expansão'!B887,'Contratos assinados '!J:J,"Assinado por proprietário")</f>
        <v>0</v>
      </c>
      <c r="I887" s="1">
        <f t="shared" si="40"/>
        <v>0</v>
      </c>
      <c r="J887" s="3" t="str">
        <f>IF(D887=0, "-", COUNTIFS('Base Lojas'!B:B, A887, 'Base Lojas'!G:G, "&gt;500000")/D887)</f>
        <v>-</v>
      </c>
      <c r="K887" s="4" t="s">
        <v>35</v>
      </c>
      <c r="L887" s="2">
        <v>0</v>
      </c>
      <c r="M887" s="13">
        <v>1152087.634425296</v>
      </c>
      <c r="N887" s="2">
        <v>7299</v>
      </c>
      <c r="O887" s="5" t="str">
        <f>_xlfn.XLOOKUP(A887,Cidades!A:A,Cidades!D:D)</f>
        <v>Menor que 10k</v>
      </c>
      <c r="P887" s="5" t="str">
        <f>_xlfn.XLOOKUP(A887,'[1]1° RAIZ'!$A:$A,'[1]1° RAIZ'!$AH:$AH)</f>
        <v>Camaquã</v>
      </c>
      <c r="Q887" s="5" t="str">
        <f>_xlfn.XLOOKUP(A887,'[1]1° RAIZ'!$A:$A,'[1]1° RAIZ'!$AE:$AE)</f>
        <v>Porto Alegre</v>
      </c>
      <c r="R887" s="2">
        <v>2.005193521568138E-6</v>
      </c>
      <c r="S887" s="2">
        <v>6.3123837138245884E-3</v>
      </c>
      <c r="T887" s="2">
        <v>3</v>
      </c>
      <c r="U887" s="2">
        <v>0</v>
      </c>
      <c r="V887" s="2">
        <v>46619.3548128537</v>
      </c>
      <c r="W887" s="2">
        <v>2.7982534685084852</v>
      </c>
      <c r="X887" s="2">
        <v>-0.28583351701271559</v>
      </c>
      <c r="Y887" s="2">
        <v>-0.43325435220934377</v>
      </c>
      <c r="Z887" s="2">
        <v>-0.38681640938090273</v>
      </c>
      <c r="AA887" s="2">
        <v>-0.2282533098245921</v>
      </c>
      <c r="AB887" s="1" t="str">
        <f t="shared" si="39"/>
        <v>Mercado insuficiente</v>
      </c>
      <c r="AC887" s="74" t="str">
        <f t="shared" si="41"/>
        <v>Validar</v>
      </c>
    </row>
    <row r="888" spans="1:29" x14ac:dyDescent="0.25">
      <c r="A888" s="1">
        <v>421885</v>
      </c>
      <c r="B888" s="1" t="s">
        <v>914</v>
      </c>
      <c r="C888" s="1" t="s">
        <v>33</v>
      </c>
      <c r="D888" s="1">
        <v>0</v>
      </c>
      <c r="E888" s="1">
        <f>COUNTIFS('Contratos assinados '!F:F,'Direcional Expansão'!B888,'Contratos assinados '!J:J, "Assinado por ambos")</f>
        <v>0</v>
      </c>
      <c r="F888" s="1">
        <f>COUNTIFS('Contratos assinados '!F:F,'Direcional Expansão'!B888,'Contratos assinados '!J:J,"Aquisição")</f>
        <v>0</v>
      </c>
      <c r="G888" s="1">
        <f>COUNTIFS('Contratos assinados '!F:F,'Direcional Expansão'!B888,'Contratos assinados '!J:J,"Ampliação")</f>
        <v>0</v>
      </c>
      <c r="H888" s="1">
        <f>COUNTIFS('Contratos assinados '!F:F,'Direcional Expansão'!B888,'Contratos assinados '!J:J,"Assinado por proprietário")</f>
        <v>0</v>
      </c>
      <c r="I888" s="1">
        <f t="shared" si="40"/>
        <v>0</v>
      </c>
      <c r="J888" s="3" t="str">
        <f>IF(D888=0, "-", COUNTIFS('Base Lojas'!B:B, A888, 'Base Lojas'!G:G, "&gt;500000")/D888)</f>
        <v>-</v>
      </c>
      <c r="K888" s="4" t="s">
        <v>35</v>
      </c>
      <c r="L888" s="2">
        <v>0</v>
      </c>
      <c r="M888" s="13">
        <v>426099.13780764799</v>
      </c>
      <c r="N888" s="2">
        <v>2774</v>
      </c>
      <c r="O888" s="5" t="str">
        <f>_xlfn.XLOOKUP(A888,Cidades!A:A,Cidades!D:D)</f>
        <v>Menor que 10k</v>
      </c>
      <c r="P888" s="5" t="str">
        <f>_xlfn.XLOOKUP(A888,'[1]1° RAIZ'!$A:$A,'[1]1° RAIZ'!$AH:$AH)</f>
        <v>Chapecó</v>
      </c>
      <c r="Q888" s="5" t="str">
        <f>_xlfn.XLOOKUP(A888,'[1]1° RAIZ'!$A:$A,'[1]1° RAIZ'!$AE:$AE)</f>
        <v>Chapecó</v>
      </c>
      <c r="R888" s="2">
        <v>-3.6749813807264161E-5</v>
      </c>
      <c r="S888" s="2">
        <v>5.9074135648784498E-3</v>
      </c>
      <c r="T888" s="2">
        <v>1</v>
      </c>
      <c r="U888" s="2">
        <v>0</v>
      </c>
      <c r="V888" s="2">
        <v>34381.340227102301</v>
      </c>
      <c r="W888" s="2">
        <v>3.2738316286894138</v>
      </c>
      <c r="X888" s="2">
        <v>-0.27474986385363032</v>
      </c>
      <c r="Y888" s="2">
        <v>-0.36426202735786012</v>
      </c>
      <c r="Z888" s="2">
        <v>-0.51537242986939558</v>
      </c>
      <c r="AA888" s="2">
        <v>-0.2282787097015862</v>
      </c>
      <c r="AB888" s="1" t="str">
        <f t="shared" si="39"/>
        <v>Mercado insuficiente</v>
      </c>
      <c r="AC888" s="74" t="str">
        <f t="shared" si="41"/>
        <v>Validar</v>
      </c>
    </row>
    <row r="889" spans="1:29" x14ac:dyDescent="0.25">
      <c r="A889" s="1">
        <v>410800</v>
      </c>
      <c r="B889" s="1" t="s">
        <v>915</v>
      </c>
      <c r="C889" s="1" t="s">
        <v>31</v>
      </c>
      <c r="D889" s="1">
        <v>0</v>
      </c>
      <c r="E889" s="1">
        <f>COUNTIFS('Contratos assinados '!F:F,'Direcional Expansão'!B889,'Contratos assinados '!J:J, "Assinado por ambos")</f>
        <v>0</v>
      </c>
      <c r="F889" s="1">
        <f>COUNTIFS('Contratos assinados '!F:F,'Direcional Expansão'!B889,'Contratos assinados '!J:J,"Aquisição")</f>
        <v>0</v>
      </c>
      <c r="G889" s="1">
        <f>COUNTIFS('Contratos assinados '!F:F,'Direcional Expansão'!B889,'Contratos assinados '!J:J,"Ampliação")</f>
        <v>0</v>
      </c>
      <c r="H889" s="1">
        <f>COUNTIFS('Contratos assinados '!F:F,'Direcional Expansão'!B889,'Contratos assinados '!J:J,"Assinado por proprietário")</f>
        <v>0</v>
      </c>
      <c r="I889" s="1">
        <f t="shared" si="40"/>
        <v>0</v>
      </c>
      <c r="J889" s="3" t="str">
        <f>IF(D889=0, "-", COUNTIFS('Base Lojas'!B:B, A889, 'Base Lojas'!G:G, "&gt;500000")/D889)</f>
        <v>-</v>
      </c>
      <c r="K889" s="4" t="s">
        <v>35</v>
      </c>
      <c r="L889" s="2">
        <v>0</v>
      </c>
      <c r="M889" s="13">
        <v>1601877.965994799</v>
      </c>
      <c r="N889" s="2">
        <v>11446</v>
      </c>
      <c r="O889" s="5" t="str">
        <f>_xlfn.XLOOKUP(A889,Cidades!A:A,Cidades!D:D)</f>
        <v>Entre 10k e 20k</v>
      </c>
      <c r="P889" s="5" t="str">
        <f>_xlfn.XLOOKUP(A889,'[1]1° RAIZ'!$A:$A,'[1]1° RAIZ'!$AH:$AH)</f>
        <v>Londrina</v>
      </c>
      <c r="Q889" s="5" t="str">
        <f>_xlfn.XLOOKUP(A889,'[1]1° RAIZ'!$A:$A,'[1]1° RAIZ'!$AE:$AE)</f>
        <v>Londrina</v>
      </c>
      <c r="R889" s="2">
        <v>1.5352098370171598E-5</v>
      </c>
      <c r="S889" s="2">
        <v>1.094260617064058E-2</v>
      </c>
      <c r="T889" s="2">
        <v>5</v>
      </c>
      <c r="U889" s="2">
        <v>0</v>
      </c>
      <c r="V889" s="2">
        <v>38774.232343618198</v>
      </c>
      <c r="W889" s="2">
        <v>2.865232797439091</v>
      </c>
      <c r="X889" s="2">
        <v>-0.24061106817472669</v>
      </c>
      <c r="Y889" s="2">
        <v>-0.42499352868859419</v>
      </c>
      <c r="Z889" s="2">
        <v>-0.56714877979740141</v>
      </c>
      <c r="AA889" s="2">
        <v>-0.22839229918800469</v>
      </c>
      <c r="AB889" s="1" t="str">
        <f t="shared" si="39"/>
        <v>Mercado insuficiente</v>
      </c>
      <c r="AC889" s="74" t="str">
        <f t="shared" si="41"/>
        <v>Validar</v>
      </c>
    </row>
    <row r="890" spans="1:29" x14ac:dyDescent="0.25">
      <c r="A890" s="1">
        <v>420090</v>
      </c>
      <c r="B890" s="1" t="s">
        <v>916</v>
      </c>
      <c r="C890" s="1" t="s">
        <v>33</v>
      </c>
      <c r="D890" s="1">
        <v>0</v>
      </c>
      <c r="E890" s="1">
        <f>COUNTIFS('Contratos assinados '!F:F,'Direcional Expansão'!B890,'Contratos assinados '!J:J, "Assinado por ambos")</f>
        <v>0</v>
      </c>
      <c r="F890" s="1">
        <f>COUNTIFS('Contratos assinados '!F:F,'Direcional Expansão'!B890,'Contratos assinados '!J:J,"Aquisição")</f>
        <v>0</v>
      </c>
      <c r="G890" s="1">
        <f>COUNTIFS('Contratos assinados '!F:F,'Direcional Expansão'!B890,'Contratos assinados '!J:J,"Ampliação")</f>
        <v>0</v>
      </c>
      <c r="H890" s="1">
        <f>COUNTIFS('Contratos assinados '!F:F,'Direcional Expansão'!B890,'Contratos assinados '!J:J,"Assinado por proprietário")</f>
        <v>0</v>
      </c>
      <c r="I890" s="1">
        <f t="shared" si="40"/>
        <v>0</v>
      </c>
      <c r="J890" s="3" t="str">
        <f>IF(D890=0, "-", COUNTIFS('Base Lojas'!B:B, A890, 'Base Lojas'!G:G, "&gt;500000")/D890)</f>
        <v>-</v>
      </c>
      <c r="K890" s="4" t="s">
        <v>35</v>
      </c>
      <c r="L890" s="2">
        <v>0</v>
      </c>
      <c r="M890" s="13">
        <v>892573.92023367377</v>
      </c>
      <c r="N890" s="2">
        <v>5358</v>
      </c>
      <c r="O890" s="5" t="str">
        <f>_xlfn.XLOOKUP(A890,Cidades!A:A,Cidades!D:D)</f>
        <v>Menor que 10k</v>
      </c>
      <c r="P890" s="5" t="str">
        <f>_xlfn.XLOOKUP(A890,'[1]1° RAIZ'!$A:$A,'[1]1° RAIZ'!$AH:$AH)</f>
        <v>Florianópolis</v>
      </c>
      <c r="Q890" s="5" t="str">
        <f>_xlfn.XLOOKUP(A890,'[1]1° RAIZ'!$A:$A,'[1]1° RAIZ'!$AE:$AE)</f>
        <v>Florianópolis</v>
      </c>
      <c r="R890" s="2">
        <v>1.5675885011701139E-5</v>
      </c>
      <c r="S890" s="2">
        <v>9.3392177645330587E-3</v>
      </c>
      <c r="T890" s="2">
        <v>1</v>
      </c>
      <c r="U890" s="2">
        <v>0</v>
      </c>
      <c r="V890" s="2">
        <v>35882.232983514703</v>
      </c>
      <c r="W890" s="2">
        <v>3.1368968321752568</v>
      </c>
      <c r="X890" s="2">
        <v>-0.26912385093708141</v>
      </c>
      <c r="Y890" s="2">
        <v>-0.31385927463847879</v>
      </c>
      <c r="Z890" s="2">
        <v>-0.60254333940681093</v>
      </c>
      <c r="AA890" s="2">
        <v>-0.22857950773729879</v>
      </c>
      <c r="AB890" s="1" t="str">
        <f t="shared" si="39"/>
        <v>Mercado insuficiente</v>
      </c>
      <c r="AC890" s="74" t="str">
        <f t="shared" si="41"/>
        <v>Validar</v>
      </c>
    </row>
    <row r="891" spans="1:29" x14ac:dyDescent="0.25">
      <c r="A891" s="1">
        <v>420915</v>
      </c>
      <c r="B891" s="1" t="s">
        <v>917</v>
      </c>
      <c r="C891" s="1" t="s">
        <v>33</v>
      </c>
      <c r="D891" s="1">
        <v>0</v>
      </c>
      <c r="E891" s="1">
        <f>COUNTIFS('Contratos assinados '!F:F,'Direcional Expansão'!B891,'Contratos assinados '!J:J, "Assinado por ambos")</f>
        <v>0</v>
      </c>
      <c r="F891" s="1">
        <f>COUNTIFS('Contratos assinados '!F:F,'Direcional Expansão'!B891,'Contratos assinados '!J:J,"Aquisição")</f>
        <v>0</v>
      </c>
      <c r="G891" s="1">
        <f>COUNTIFS('Contratos assinados '!F:F,'Direcional Expansão'!B891,'Contratos assinados '!J:J,"Ampliação")</f>
        <v>0</v>
      </c>
      <c r="H891" s="1">
        <f>COUNTIFS('Contratos assinados '!F:F,'Direcional Expansão'!B891,'Contratos assinados '!J:J,"Assinado por proprietário")</f>
        <v>0</v>
      </c>
      <c r="I891" s="1">
        <f t="shared" si="40"/>
        <v>0</v>
      </c>
      <c r="J891" s="3" t="str">
        <f>IF(D891=0, "-", COUNTIFS('Base Lojas'!B:B, A891, 'Base Lojas'!G:G, "&gt;500000")/D891)</f>
        <v>-</v>
      </c>
      <c r="K891" s="4" t="s">
        <v>35</v>
      </c>
      <c r="L891" s="2">
        <v>0</v>
      </c>
      <c r="M891" s="13">
        <v>793726.80589896941</v>
      </c>
      <c r="N891" s="2">
        <v>5985</v>
      </c>
      <c r="O891" s="5" t="str">
        <f>_xlfn.XLOOKUP(A891,Cidades!A:A,Cidades!D:D)</f>
        <v>Menor que 10k</v>
      </c>
      <c r="P891" s="5" t="str">
        <f>_xlfn.XLOOKUP(A891,'[1]1° RAIZ'!$A:$A,'[1]1° RAIZ'!$AH:$AH)</f>
        <v>Ibirama - Presidente Getúlio</v>
      </c>
      <c r="Q891" s="5" t="str">
        <f>_xlfn.XLOOKUP(A891,'[1]1° RAIZ'!$A:$A,'[1]1° RAIZ'!$AE:$AE)</f>
        <v>Blumenau</v>
      </c>
      <c r="R891" s="2">
        <v>1.8433024272040521E-4</v>
      </c>
      <c r="S891" s="2">
        <v>2.0644280598927089E-2</v>
      </c>
      <c r="T891" s="2">
        <v>3</v>
      </c>
      <c r="U891" s="2">
        <v>0</v>
      </c>
      <c r="V891" s="2">
        <v>22907.314514882099</v>
      </c>
      <c r="W891" s="2">
        <v>3.2761343222762318</v>
      </c>
      <c r="X891" s="2">
        <v>-0.2146651941816185</v>
      </c>
      <c r="Y891" s="2">
        <v>-2.548123703308949E-2</v>
      </c>
      <c r="Z891" s="2">
        <v>-1.1707125268260179</v>
      </c>
      <c r="AA891" s="2">
        <v>-0.22874193908406101</v>
      </c>
      <c r="AB891" s="1" t="str">
        <f t="shared" si="39"/>
        <v>Mercado insuficiente</v>
      </c>
      <c r="AC891" s="74" t="str">
        <f t="shared" si="41"/>
        <v>Validar</v>
      </c>
    </row>
    <row r="892" spans="1:29" x14ac:dyDescent="0.25">
      <c r="A892" s="1">
        <v>421335</v>
      </c>
      <c r="B892" s="1" t="s">
        <v>918</v>
      </c>
      <c r="C892" s="1" t="s">
        <v>33</v>
      </c>
      <c r="D892" s="1">
        <v>0</v>
      </c>
      <c r="E892" s="1">
        <f>COUNTIFS('Contratos assinados '!F:F,'Direcional Expansão'!B892,'Contratos assinados '!J:J, "Assinado por ambos")</f>
        <v>0</v>
      </c>
      <c r="F892" s="1">
        <f>COUNTIFS('Contratos assinados '!F:F,'Direcional Expansão'!B892,'Contratos assinados '!J:J,"Aquisição")</f>
        <v>0</v>
      </c>
      <c r="G892" s="1">
        <f>COUNTIFS('Contratos assinados '!F:F,'Direcional Expansão'!B892,'Contratos assinados '!J:J,"Ampliação")</f>
        <v>0</v>
      </c>
      <c r="H892" s="1">
        <f>COUNTIFS('Contratos assinados '!F:F,'Direcional Expansão'!B892,'Contratos assinados '!J:J,"Assinado por proprietário")</f>
        <v>0</v>
      </c>
      <c r="I892" s="1">
        <f t="shared" si="40"/>
        <v>0</v>
      </c>
      <c r="J892" s="3" t="str">
        <f>IF(D892=0, "-", COUNTIFS('Base Lojas'!B:B, A892, 'Base Lojas'!G:G, "&gt;500000")/D892)</f>
        <v>-</v>
      </c>
      <c r="K892" s="4" t="s">
        <v>35</v>
      </c>
      <c r="L892" s="2">
        <v>0</v>
      </c>
      <c r="M892" s="13">
        <v>411789.39443727699</v>
      </c>
      <c r="N892" s="2">
        <v>3210</v>
      </c>
      <c r="O892" s="5" t="str">
        <f>_xlfn.XLOOKUP(A892,Cidades!A:A,Cidades!D:D)</f>
        <v>Menor que 10k</v>
      </c>
      <c r="P892" s="5" t="str">
        <f>_xlfn.XLOOKUP(A892,'[1]1° RAIZ'!$A:$A,'[1]1° RAIZ'!$AH:$AH)</f>
        <v>Curitibanos</v>
      </c>
      <c r="Q892" s="5" t="str">
        <f>_xlfn.XLOOKUP(A892,'[1]1° RAIZ'!$A:$A,'[1]1° RAIZ'!$AE:$AE)</f>
        <v>Lages</v>
      </c>
      <c r="R892" s="2">
        <v>-2.1945276697953321E-5</v>
      </c>
      <c r="S892" s="2">
        <v>1.7518753275231891E-3</v>
      </c>
      <c r="T892" s="2">
        <v>2</v>
      </c>
      <c r="U892" s="2">
        <v>0</v>
      </c>
      <c r="V892" s="2">
        <v>57952.323497004203</v>
      </c>
      <c r="W892" s="2">
        <v>2.6264957862872129</v>
      </c>
      <c r="X892" s="2">
        <v>-0.34071463005189079</v>
      </c>
      <c r="Y892" s="2">
        <v>-0.47555963868189088</v>
      </c>
      <c r="Z892" s="2">
        <v>-0.13528522292164449</v>
      </c>
      <c r="AA892" s="2">
        <v>-0.2289997778401727</v>
      </c>
      <c r="AB892" s="1" t="str">
        <f t="shared" si="39"/>
        <v>Mercado insuficiente</v>
      </c>
      <c r="AC892" s="74" t="str">
        <f t="shared" si="41"/>
        <v>Validar</v>
      </c>
    </row>
    <row r="893" spans="1:29" x14ac:dyDescent="0.25">
      <c r="A893" s="1">
        <v>412796</v>
      </c>
      <c r="B893" s="1" t="s">
        <v>919</v>
      </c>
      <c r="C893" s="1" t="s">
        <v>31</v>
      </c>
      <c r="D893" s="1">
        <v>0</v>
      </c>
      <c r="E893" s="1">
        <f>COUNTIFS('Contratos assinados '!F:F,'Direcional Expansão'!B893,'Contratos assinados '!J:J, "Assinado por ambos")</f>
        <v>0</v>
      </c>
      <c r="F893" s="1">
        <f>COUNTIFS('Contratos assinados '!F:F,'Direcional Expansão'!B893,'Contratos assinados '!J:J,"Aquisição")</f>
        <v>0</v>
      </c>
      <c r="G893" s="1">
        <f>COUNTIFS('Contratos assinados '!F:F,'Direcional Expansão'!B893,'Contratos assinados '!J:J,"Ampliação")</f>
        <v>0</v>
      </c>
      <c r="H893" s="1">
        <f>COUNTIFS('Contratos assinados '!F:F,'Direcional Expansão'!B893,'Contratos assinados '!J:J,"Assinado por proprietário")</f>
        <v>0</v>
      </c>
      <c r="I893" s="1">
        <f t="shared" si="40"/>
        <v>0</v>
      </c>
      <c r="J893" s="3" t="str">
        <f>IF(D893=0, "-", COUNTIFS('Base Lojas'!B:B, A893, 'Base Lojas'!G:G, "&gt;500000")/D893)</f>
        <v>-</v>
      </c>
      <c r="K893" s="4" t="s">
        <v>35</v>
      </c>
      <c r="L893" s="2">
        <v>0</v>
      </c>
      <c r="M893" s="13">
        <v>1595792.2607898591</v>
      </c>
      <c r="N893" s="2">
        <v>14231</v>
      </c>
      <c r="O893" s="5" t="str">
        <f>_xlfn.XLOOKUP(A893,Cidades!A:A,Cidades!D:D)</f>
        <v>Entre 10k e 20k</v>
      </c>
      <c r="P893" s="5" t="str">
        <f>_xlfn.XLOOKUP(A893,'[1]1° RAIZ'!$A:$A,'[1]1° RAIZ'!$AH:$AH)</f>
        <v>Guarapuava</v>
      </c>
      <c r="Q893" s="5" t="str">
        <f>_xlfn.XLOOKUP(A893,'[1]1° RAIZ'!$A:$A,'[1]1° RAIZ'!$AE:$AE)</f>
        <v>Guarapuava</v>
      </c>
      <c r="R893" s="2">
        <v>2.1564951770540739E-5</v>
      </c>
      <c r="S893" s="2">
        <v>1.021254891154166E-2</v>
      </c>
      <c r="T893" s="2">
        <v>0</v>
      </c>
      <c r="U893" s="2">
        <v>0</v>
      </c>
      <c r="V893" s="2">
        <v>47007.729274099001</v>
      </c>
      <c r="W893" s="2">
        <v>2.7332829620626349</v>
      </c>
      <c r="X893" s="2">
        <v>-0.28577858183881832</v>
      </c>
      <c r="Y893" s="2">
        <v>-0.39823886263018771</v>
      </c>
      <c r="Z893" s="2">
        <v>-0.44012635590273691</v>
      </c>
      <c r="AA893" s="2">
        <v>-0.22927586193304811</v>
      </c>
      <c r="AB893" s="1" t="str">
        <f t="shared" si="39"/>
        <v>Mercado insuficiente</v>
      </c>
      <c r="AC893" s="74" t="str">
        <f t="shared" si="41"/>
        <v>Validar</v>
      </c>
    </row>
    <row r="894" spans="1:29" x14ac:dyDescent="0.25">
      <c r="A894" s="1">
        <v>412390</v>
      </c>
      <c r="B894" s="1" t="s">
        <v>920</v>
      </c>
      <c r="C894" s="1" t="s">
        <v>31</v>
      </c>
      <c r="D894" s="1">
        <v>0</v>
      </c>
      <c r="E894" s="1">
        <f>COUNTIFS('Contratos assinados '!F:F,'Direcional Expansão'!B894,'Contratos assinados '!J:J, "Assinado por ambos")</f>
        <v>0</v>
      </c>
      <c r="F894" s="1">
        <f>COUNTIFS('Contratos assinados '!F:F,'Direcional Expansão'!B894,'Contratos assinados '!J:J,"Aquisição")</f>
        <v>0</v>
      </c>
      <c r="G894" s="1">
        <f>COUNTIFS('Contratos assinados '!F:F,'Direcional Expansão'!B894,'Contratos assinados '!J:J,"Ampliação")</f>
        <v>0</v>
      </c>
      <c r="H894" s="1">
        <f>COUNTIFS('Contratos assinados '!F:F,'Direcional Expansão'!B894,'Contratos assinados '!J:J,"Assinado por proprietário")</f>
        <v>0</v>
      </c>
      <c r="I894" s="1">
        <f t="shared" si="40"/>
        <v>0</v>
      </c>
      <c r="J894" s="3" t="str">
        <f>IF(D894=0, "-", COUNTIFS('Base Lojas'!B:B, A894, 'Base Lojas'!G:G, "&gt;500000")/D894)</f>
        <v>-</v>
      </c>
      <c r="K894" s="4" t="s">
        <v>35</v>
      </c>
      <c r="L894" s="2">
        <v>0</v>
      </c>
      <c r="M894" s="13">
        <v>1435999.228629183</v>
      </c>
      <c r="N894" s="2">
        <v>11066</v>
      </c>
      <c r="O894" s="5" t="str">
        <f>_xlfn.XLOOKUP(A894,Cidades!A:A,Cidades!D:D)</f>
        <v>Entre 10k e 20k</v>
      </c>
      <c r="P894" s="5" t="str">
        <f>_xlfn.XLOOKUP(A894,'[1]1° RAIZ'!$A:$A,'[1]1° RAIZ'!$AH:$AH)</f>
        <v>Cornélio Procópio – Bandeirantes</v>
      </c>
      <c r="Q894" s="5" t="str">
        <f>_xlfn.XLOOKUP(A894,'[1]1° RAIZ'!$A:$A,'[1]1° RAIZ'!$AE:$AE)</f>
        <v>Londrina</v>
      </c>
      <c r="R894" s="2">
        <v>-8.944264266277368E-5</v>
      </c>
      <c r="S894" s="2">
        <v>-2.1626384170407849E-3</v>
      </c>
      <c r="T894" s="2">
        <v>5</v>
      </c>
      <c r="U894" s="2">
        <v>0</v>
      </c>
      <c r="V894" s="2">
        <v>50876.372193342402</v>
      </c>
      <c r="W894" s="2">
        <v>2.6671627745216271</v>
      </c>
      <c r="X894" s="2">
        <v>-0.28338501266918398</v>
      </c>
      <c r="Y894" s="2">
        <v>-0.67879201317365101</v>
      </c>
      <c r="Z894" s="2">
        <v>-0.1042252016585722</v>
      </c>
      <c r="AA894" s="2">
        <v>-0.2302914377522618</v>
      </c>
      <c r="AB894" s="1" t="str">
        <f t="shared" si="39"/>
        <v>Mercado insuficiente</v>
      </c>
      <c r="AC894" s="74" t="str">
        <f t="shared" si="41"/>
        <v>Validar</v>
      </c>
    </row>
    <row r="895" spans="1:29" x14ac:dyDescent="0.25">
      <c r="A895" s="1">
        <v>410510</v>
      </c>
      <c r="B895" s="1" t="s">
        <v>921</v>
      </c>
      <c r="C895" s="1" t="s">
        <v>31</v>
      </c>
      <c r="D895" s="1">
        <v>0</v>
      </c>
      <c r="E895" s="1">
        <f>COUNTIFS('Contratos assinados '!F:F,'Direcional Expansão'!B895,'Contratos assinados '!J:J, "Assinado por ambos")</f>
        <v>0</v>
      </c>
      <c r="F895" s="1">
        <f>COUNTIFS('Contratos assinados '!F:F,'Direcional Expansão'!B895,'Contratos assinados '!J:J,"Aquisição")</f>
        <v>0</v>
      </c>
      <c r="G895" s="1">
        <f>COUNTIFS('Contratos assinados '!F:F,'Direcional Expansão'!B895,'Contratos assinados '!J:J,"Ampliação")</f>
        <v>0</v>
      </c>
      <c r="H895" s="1">
        <f>COUNTIFS('Contratos assinados '!F:F,'Direcional Expansão'!B895,'Contratos assinados '!J:J,"Assinado por proprietário")</f>
        <v>0</v>
      </c>
      <c r="I895" s="1">
        <f t="shared" si="40"/>
        <v>0</v>
      </c>
      <c r="J895" s="3" t="str">
        <f>IF(D895=0, "-", COUNTIFS('Base Lojas'!B:B, A895, 'Base Lojas'!G:G, "&gt;500000")/D895)</f>
        <v>-</v>
      </c>
      <c r="K895" s="4" t="s">
        <v>35</v>
      </c>
      <c r="L895" s="2">
        <v>0</v>
      </c>
      <c r="M895" s="13">
        <v>1438636.9442665169</v>
      </c>
      <c r="N895" s="2">
        <v>10832</v>
      </c>
      <c r="O895" s="5" t="str">
        <f>_xlfn.XLOOKUP(A895,Cidades!A:A,Cidades!D:D)</f>
        <v>Entre 10k e 20k</v>
      </c>
      <c r="P895" s="5" t="str">
        <f>_xlfn.XLOOKUP(A895,'[1]1° RAIZ'!$A:$A,'[1]1° RAIZ'!$AH:$AH)</f>
        <v>Londrina</v>
      </c>
      <c r="Q895" s="5" t="str">
        <f>_xlfn.XLOOKUP(A895,'[1]1° RAIZ'!$A:$A,'[1]1° RAIZ'!$AE:$AE)</f>
        <v>Londrina</v>
      </c>
      <c r="R895" s="2">
        <v>-2.415757709266941E-5</v>
      </c>
      <c r="S895" s="2">
        <v>6.846533136261046E-3</v>
      </c>
      <c r="T895" s="2">
        <v>6</v>
      </c>
      <c r="U895" s="2">
        <v>0</v>
      </c>
      <c r="V895" s="2">
        <v>45359.273134624498</v>
      </c>
      <c r="W895" s="2">
        <v>2.7083849804409161</v>
      </c>
      <c r="X895" s="2">
        <v>-0.26120595267342678</v>
      </c>
      <c r="Y895" s="2">
        <v>-0.53548183590278708</v>
      </c>
      <c r="Z895" s="2">
        <v>-0.3676929149702679</v>
      </c>
      <c r="AA895" s="2">
        <v>-0.23029626539960341</v>
      </c>
      <c r="AB895" s="1" t="str">
        <f t="shared" si="39"/>
        <v>Mercado insuficiente</v>
      </c>
      <c r="AC895" s="74" t="str">
        <f t="shared" si="41"/>
        <v>Validar</v>
      </c>
    </row>
    <row r="896" spans="1:29" x14ac:dyDescent="0.25">
      <c r="A896" s="1">
        <v>411630</v>
      </c>
      <c r="B896" s="1" t="s">
        <v>922</v>
      </c>
      <c r="C896" s="1" t="s">
        <v>31</v>
      </c>
      <c r="D896" s="1">
        <v>0</v>
      </c>
      <c r="E896" s="1">
        <f>COUNTIFS('Contratos assinados '!F:F,'Direcional Expansão'!B896,'Contratos assinados '!J:J, "Assinado por ambos")</f>
        <v>0</v>
      </c>
      <c r="F896" s="1">
        <f>COUNTIFS('Contratos assinados '!F:F,'Direcional Expansão'!B896,'Contratos assinados '!J:J,"Aquisição")</f>
        <v>0</v>
      </c>
      <c r="G896" s="1">
        <f>COUNTIFS('Contratos assinados '!F:F,'Direcional Expansão'!B896,'Contratos assinados '!J:J,"Ampliação")</f>
        <v>0</v>
      </c>
      <c r="H896" s="1">
        <f>COUNTIFS('Contratos assinados '!F:F,'Direcional Expansão'!B896,'Contratos assinados '!J:J,"Assinado por proprietário")</f>
        <v>0</v>
      </c>
      <c r="I896" s="1">
        <f t="shared" si="40"/>
        <v>0</v>
      </c>
      <c r="J896" s="3" t="str">
        <f>IF(D896=0, "-", COUNTIFS('Base Lojas'!B:B, A896, 'Base Lojas'!G:G, "&gt;500000")/D896)</f>
        <v>-</v>
      </c>
      <c r="K896" s="4" t="s">
        <v>35</v>
      </c>
      <c r="L896" s="2">
        <v>0</v>
      </c>
      <c r="M896" s="13">
        <v>533108.3554122356</v>
      </c>
      <c r="N896" s="2">
        <v>3951</v>
      </c>
      <c r="O896" s="5" t="str">
        <f>_xlfn.XLOOKUP(A896,Cidades!A:A,Cidades!D:D)</f>
        <v>Menor que 10k</v>
      </c>
      <c r="P896" s="5" t="str">
        <f>_xlfn.XLOOKUP(A896,'[1]1° RAIZ'!$A:$A,'[1]1° RAIZ'!$AH:$AH)</f>
        <v>Maringá</v>
      </c>
      <c r="Q896" s="5" t="str">
        <f>_xlfn.XLOOKUP(A896,'[1]1° RAIZ'!$A:$A,'[1]1° RAIZ'!$AE:$AE)</f>
        <v>Maringá</v>
      </c>
      <c r="R896" s="2">
        <v>5.5228554487603003E-5</v>
      </c>
      <c r="S896" s="2">
        <v>9.9301634070743106E-3</v>
      </c>
      <c r="T896" s="2">
        <v>1</v>
      </c>
      <c r="U896" s="2">
        <v>0</v>
      </c>
      <c r="V896" s="2">
        <v>38036.586614473897</v>
      </c>
      <c r="W896" s="2">
        <v>3.0560627062028458</v>
      </c>
      <c r="X896" s="2">
        <v>-0.2836672780231177</v>
      </c>
      <c r="Y896" s="2">
        <v>-0.26694442624691572</v>
      </c>
      <c r="Z896" s="2">
        <v>-0.63879234844394905</v>
      </c>
      <c r="AA896" s="2">
        <v>-0.23215868686896041</v>
      </c>
      <c r="AB896" s="1" t="str">
        <f t="shared" si="39"/>
        <v>Mercado insuficiente</v>
      </c>
      <c r="AC896" s="74" t="str">
        <f t="shared" si="41"/>
        <v>Validar</v>
      </c>
    </row>
    <row r="897" spans="1:29" x14ac:dyDescent="0.25">
      <c r="A897" s="1">
        <v>410965</v>
      </c>
      <c r="B897" s="1" t="s">
        <v>923</v>
      </c>
      <c r="C897" s="1" t="s">
        <v>31</v>
      </c>
      <c r="D897" s="1">
        <v>0</v>
      </c>
      <c r="E897" s="1">
        <f>COUNTIFS('Contratos assinados '!F:F,'Direcional Expansão'!B897,'Contratos assinados '!J:J, "Assinado por ambos")</f>
        <v>0</v>
      </c>
      <c r="F897" s="1">
        <f>COUNTIFS('Contratos assinados '!F:F,'Direcional Expansão'!B897,'Contratos assinados '!J:J,"Aquisição")</f>
        <v>0</v>
      </c>
      <c r="G897" s="1">
        <f>COUNTIFS('Contratos assinados '!F:F,'Direcional Expansão'!B897,'Contratos assinados '!J:J,"Ampliação")</f>
        <v>0</v>
      </c>
      <c r="H897" s="1">
        <f>COUNTIFS('Contratos assinados '!F:F,'Direcional Expansão'!B897,'Contratos assinados '!J:J,"Assinado por proprietário")</f>
        <v>0</v>
      </c>
      <c r="I897" s="1">
        <f t="shared" si="40"/>
        <v>0</v>
      </c>
      <c r="J897" s="3" t="str">
        <f>IF(D897=0, "-", COUNTIFS('Base Lojas'!B:B, A897, 'Base Lojas'!G:G, "&gt;500000")/D897)</f>
        <v>-</v>
      </c>
      <c r="K897" s="4" t="s">
        <v>35</v>
      </c>
      <c r="L897" s="2">
        <v>0</v>
      </c>
      <c r="M897" s="13">
        <v>723147.85566216765</v>
      </c>
      <c r="N897" s="2">
        <v>4941</v>
      </c>
      <c r="O897" s="5" t="str">
        <f>_xlfn.XLOOKUP(A897,Cidades!A:A,Cidades!D:D)</f>
        <v>Menor que 10k</v>
      </c>
      <c r="P897" s="5" t="str">
        <f>_xlfn.XLOOKUP(A897,'[1]1° RAIZ'!$A:$A,'[1]1° RAIZ'!$AH:$AH)</f>
        <v>Pato Branco</v>
      </c>
      <c r="Q897" s="5" t="str">
        <f>_xlfn.XLOOKUP(A897,'[1]1° RAIZ'!$A:$A,'[1]1° RAIZ'!$AE:$AE)</f>
        <v>Cascavel</v>
      </c>
      <c r="R897" s="2">
        <v>-1.4319770454756519E-4</v>
      </c>
      <c r="S897" s="2">
        <v>-3.3531148261730652E-3</v>
      </c>
      <c r="T897" s="2">
        <v>1</v>
      </c>
      <c r="U897" s="2">
        <v>0</v>
      </c>
      <c r="V897" s="2">
        <v>70157.613771529897</v>
      </c>
      <c r="W897" s="2">
        <v>2.3630905055772931</v>
      </c>
      <c r="X897" s="2">
        <v>-0.38457700913109971</v>
      </c>
      <c r="Y897" s="2">
        <v>-0.7121315974657445</v>
      </c>
      <c r="Z897" s="2">
        <v>0.2958522946663395</v>
      </c>
      <c r="AA897" s="2">
        <v>-0.23251169389845089</v>
      </c>
      <c r="AB897" s="1" t="str">
        <f t="shared" si="39"/>
        <v>Mercado insuficiente</v>
      </c>
      <c r="AC897" s="74" t="str">
        <f t="shared" si="41"/>
        <v>Validar</v>
      </c>
    </row>
    <row r="898" spans="1:29" x14ac:dyDescent="0.25">
      <c r="A898" s="1">
        <v>430840</v>
      </c>
      <c r="B898" s="1" t="s">
        <v>924</v>
      </c>
      <c r="C898" s="1" t="s">
        <v>57</v>
      </c>
      <c r="D898" s="1">
        <v>0</v>
      </c>
      <c r="E898" s="1">
        <f>COUNTIFS('Contratos assinados '!F:F,'Direcional Expansão'!B898,'Contratos assinados '!J:J, "Assinado por ambos")</f>
        <v>0</v>
      </c>
      <c r="F898" s="1">
        <f>COUNTIFS('Contratos assinados '!F:F,'Direcional Expansão'!B898,'Contratos assinados '!J:J,"Aquisição")</f>
        <v>0</v>
      </c>
      <c r="G898" s="1">
        <f>COUNTIFS('Contratos assinados '!F:F,'Direcional Expansão'!B898,'Contratos assinados '!J:J,"Ampliação")</f>
        <v>0</v>
      </c>
      <c r="H898" s="1">
        <f>COUNTIFS('Contratos assinados '!F:F,'Direcional Expansão'!B898,'Contratos assinados '!J:J,"Assinado por proprietário")</f>
        <v>0</v>
      </c>
      <c r="I898" s="1">
        <f t="shared" si="40"/>
        <v>0</v>
      </c>
      <c r="J898" s="3" t="str">
        <f>IF(D898=0, "-", COUNTIFS('Base Lojas'!B:B, A898, 'Base Lojas'!G:G, "&gt;500000")/D898)</f>
        <v>-</v>
      </c>
      <c r="K898" s="4" t="s">
        <v>35</v>
      </c>
      <c r="L898" s="2">
        <v>0</v>
      </c>
      <c r="M898" s="13">
        <v>968573.58490089502</v>
      </c>
      <c r="N898" s="2">
        <v>6413</v>
      </c>
      <c r="O898" s="5" t="str">
        <f>_xlfn.XLOOKUP(A898,Cidades!A:A,Cidades!D:D)</f>
        <v>Menor que 10k</v>
      </c>
      <c r="P898" s="5" t="str">
        <f>_xlfn.XLOOKUP(A898,'[1]1° RAIZ'!$A:$A,'[1]1° RAIZ'!$AH:$AH)</f>
        <v>Santa Maria</v>
      </c>
      <c r="Q898" s="5" t="str">
        <f>_xlfn.XLOOKUP(A898,'[1]1° RAIZ'!$A:$A,'[1]1° RAIZ'!$AE:$AE)</f>
        <v>Santa Maria</v>
      </c>
      <c r="R898" s="2">
        <v>-6.8671565402163016E-5</v>
      </c>
      <c r="S898" s="2">
        <v>-4.8483093652118558E-4</v>
      </c>
      <c r="T898" s="2">
        <v>1</v>
      </c>
      <c r="U898" s="2">
        <v>0</v>
      </c>
      <c r="V898" s="2">
        <v>52204.553424064798</v>
      </c>
      <c r="W898" s="2">
        <v>2.756374875332233</v>
      </c>
      <c r="X898" s="2">
        <v>-0.32194922398442682</v>
      </c>
      <c r="Y898" s="2">
        <v>-0.55926520437884075</v>
      </c>
      <c r="Z898" s="2">
        <v>-0.13109082111401549</v>
      </c>
      <c r="AA898" s="2">
        <v>-0.23257763533144041</v>
      </c>
      <c r="AB898" s="1" t="str">
        <f t="shared" si="39"/>
        <v>Mercado insuficiente</v>
      </c>
      <c r="AC898" s="74" t="str">
        <f t="shared" si="41"/>
        <v>Validar</v>
      </c>
    </row>
    <row r="899" spans="1:29" x14ac:dyDescent="0.25">
      <c r="A899" s="1">
        <v>411110</v>
      </c>
      <c r="B899" s="1" t="s">
        <v>925</v>
      </c>
      <c r="C899" s="1" t="s">
        <v>31</v>
      </c>
      <c r="D899" s="1">
        <v>0</v>
      </c>
      <c r="E899" s="1">
        <f>COUNTIFS('Contratos assinados '!F:F,'Direcional Expansão'!B899,'Contratos assinados '!J:J, "Assinado por ambos")</f>
        <v>0</v>
      </c>
      <c r="F899" s="1">
        <f>COUNTIFS('Contratos assinados '!F:F,'Direcional Expansão'!B899,'Contratos assinados '!J:J,"Aquisição")</f>
        <v>0</v>
      </c>
      <c r="G899" s="1">
        <f>COUNTIFS('Contratos assinados '!F:F,'Direcional Expansão'!B899,'Contratos assinados '!J:J,"Ampliação")</f>
        <v>0</v>
      </c>
      <c r="H899" s="1">
        <f>COUNTIFS('Contratos assinados '!F:F,'Direcional Expansão'!B899,'Contratos assinados '!J:J,"Assinado por proprietário")</f>
        <v>0</v>
      </c>
      <c r="I899" s="1">
        <f t="shared" si="40"/>
        <v>0</v>
      </c>
      <c r="J899" s="3" t="str">
        <f>IF(D899=0, "-", COUNTIFS('Base Lojas'!B:B, A899, 'Base Lojas'!G:G, "&gt;500000")/D899)</f>
        <v>-</v>
      </c>
      <c r="K899" s="4" t="s">
        <v>35</v>
      </c>
      <c r="L899" s="2">
        <v>0</v>
      </c>
      <c r="M899" s="13">
        <v>873921.81515649392</v>
      </c>
      <c r="N899" s="2">
        <v>6111</v>
      </c>
      <c r="O899" s="5" t="str">
        <f>_xlfn.XLOOKUP(A899,Cidades!A:A,Cidades!D:D)</f>
        <v>Menor que 10k</v>
      </c>
      <c r="P899" s="5" t="str">
        <f>_xlfn.XLOOKUP(A899,'[1]1° RAIZ'!$A:$A,'[1]1° RAIZ'!$AH:$AH)</f>
        <v>Maringá</v>
      </c>
      <c r="Q899" s="5" t="str">
        <f>_xlfn.XLOOKUP(A899,'[1]1° RAIZ'!$A:$A,'[1]1° RAIZ'!$AE:$AE)</f>
        <v>Maringá</v>
      </c>
      <c r="R899" s="2">
        <v>1.7069672182126179E-5</v>
      </c>
      <c r="S899" s="2">
        <v>1.010050692430386E-2</v>
      </c>
      <c r="T899" s="2">
        <v>2</v>
      </c>
      <c r="U899" s="2">
        <v>0</v>
      </c>
      <c r="V899" s="2">
        <v>41417.689905794003</v>
      </c>
      <c r="W899" s="2">
        <v>2.9223455308122932</v>
      </c>
      <c r="X899" s="2">
        <v>-0.28416516944239473</v>
      </c>
      <c r="Y899" s="2">
        <v>-0.36046820465961371</v>
      </c>
      <c r="Z899" s="2">
        <v>-0.52358007560525743</v>
      </c>
      <c r="AA899" s="2">
        <v>-0.23267943163669319</v>
      </c>
      <c r="AB899" s="1" t="str">
        <f t="shared" ref="AB899:AB962" si="42">IF(B899="Capão do Leão","Erro IBGE",
   IF(AND(U899&lt;=0,M899&lt;=2000000),"Mercado insuficiente",
      IF(U899&lt;=0,"Limite de expansão",
         IF(K899&lt;500000,"Performance",
            IF(M899&lt;=2000000,"Mercado insuficiente","Expansão")
         )
      )
   )
)</f>
        <v>Mercado insuficiente</v>
      </c>
      <c r="AC899" s="74" t="str">
        <f t="shared" si="41"/>
        <v>Validar</v>
      </c>
    </row>
    <row r="900" spans="1:29" x14ac:dyDescent="0.25">
      <c r="A900" s="1">
        <v>430370</v>
      </c>
      <c r="B900" s="1" t="s">
        <v>926</v>
      </c>
      <c r="C900" s="1" t="s">
        <v>57</v>
      </c>
      <c r="D900" s="1">
        <v>0</v>
      </c>
      <c r="E900" s="1">
        <f>COUNTIFS('Contratos assinados '!F:F,'Direcional Expansão'!B900,'Contratos assinados '!J:J, "Assinado por ambos")</f>
        <v>0</v>
      </c>
      <c r="F900" s="1">
        <f>COUNTIFS('Contratos assinados '!F:F,'Direcional Expansão'!B900,'Contratos assinados '!J:J,"Aquisição")</f>
        <v>0</v>
      </c>
      <c r="G900" s="1">
        <f>COUNTIFS('Contratos assinados '!F:F,'Direcional Expansão'!B900,'Contratos assinados '!J:J,"Ampliação")</f>
        <v>0</v>
      </c>
      <c r="H900" s="1">
        <f>COUNTIFS('Contratos assinados '!F:F,'Direcional Expansão'!B900,'Contratos assinados '!J:J,"Assinado por proprietário")</f>
        <v>0</v>
      </c>
      <c r="I900" s="1">
        <f t="shared" ref="I900:I963" si="43">SUM(E900:H900)</f>
        <v>0</v>
      </c>
      <c r="J900" s="3" t="str">
        <f>IF(D900=0, "-", COUNTIFS('Base Lojas'!B:B, A900, 'Base Lojas'!G:G, "&gt;500000")/D900)</f>
        <v>-</v>
      </c>
      <c r="K900" s="4" t="s">
        <v>35</v>
      </c>
      <c r="L900" s="2">
        <v>0</v>
      </c>
      <c r="M900" s="13">
        <v>1070491.0945031459</v>
      </c>
      <c r="N900" s="2">
        <v>5882</v>
      </c>
      <c r="O900" s="5" t="str">
        <f>_xlfn.XLOOKUP(A900,Cidades!A:A,Cidades!D:D)</f>
        <v>Menor que 10k</v>
      </c>
      <c r="P900" s="5" t="str">
        <f>_xlfn.XLOOKUP(A900,'[1]1° RAIZ'!$A:$A,'[1]1° RAIZ'!$AH:$AH)</f>
        <v>Santa Rosa</v>
      </c>
      <c r="Q900" s="5" t="str">
        <f>_xlfn.XLOOKUP(A900,'[1]1° RAIZ'!$A:$A,'[1]1° RAIZ'!$AE:$AE)</f>
        <v>Ijuí</v>
      </c>
      <c r="R900" s="2">
        <v>-3.00892102902206E-5</v>
      </c>
      <c r="S900" s="2">
        <v>2.4768957146397148E-3</v>
      </c>
      <c r="T900" s="2">
        <v>4</v>
      </c>
      <c r="U900" s="2">
        <v>0</v>
      </c>
      <c r="V900" s="2">
        <v>44856.197733911496</v>
      </c>
      <c r="W900" s="2">
        <v>2.8341916326596381</v>
      </c>
      <c r="X900" s="2">
        <v>-0.28476006603334703</v>
      </c>
      <c r="Y900" s="2">
        <v>-0.51592651372518561</v>
      </c>
      <c r="Z900" s="2">
        <v>-0.33368292283505541</v>
      </c>
      <c r="AA900" s="2">
        <v>-0.2336300093194569</v>
      </c>
      <c r="AB900" s="1" t="str">
        <f t="shared" si="42"/>
        <v>Mercado insuficiente</v>
      </c>
      <c r="AC900" s="74" t="str">
        <f t="shared" ref="AC900:AC963" si="44">IF(P900=B900,"Oportunidade","Validar")</f>
        <v>Validar</v>
      </c>
    </row>
    <row r="901" spans="1:29" x14ac:dyDescent="0.25">
      <c r="A901" s="1">
        <v>411275</v>
      </c>
      <c r="B901" s="1" t="s">
        <v>927</v>
      </c>
      <c r="C901" s="1" t="s">
        <v>31</v>
      </c>
      <c r="D901" s="1">
        <v>0</v>
      </c>
      <c r="E901" s="1">
        <f>COUNTIFS('Contratos assinados '!F:F,'Direcional Expansão'!B901,'Contratos assinados '!J:J, "Assinado por ambos")</f>
        <v>0</v>
      </c>
      <c r="F901" s="1">
        <f>COUNTIFS('Contratos assinados '!F:F,'Direcional Expansão'!B901,'Contratos assinados '!J:J,"Aquisição")</f>
        <v>0</v>
      </c>
      <c r="G901" s="1">
        <f>COUNTIFS('Contratos assinados '!F:F,'Direcional Expansão'!B901,'Contratos assinados '!J:J,"Ampliação")</f>
        <v>0</v>
      </c>
      <c r="H901" s="1">
        <f>COUNTIFS('Contratos assinados '!F:F,'Direcional Expansão'!B901,'Contratos assinados '!J:J,"Assinado por proprietário")</f>
        <v>0</v>
      </c>
      <c r="I901" s="1">
        <f t="shared" si="43"/>
        <v>0</v>
      </c>
      <c r="J901" s="3" t="str">
        <f>IF(D901=0, "-", COUNTIFS('Base Lojas'!B:B, A901, 'Base Lojas'!G:G, "&gt;500000")/D901)</f>
        <v>-</v>
      </c>
      <c r="K901" s="4" t="s">
        <v>35</v>
      </c>
      <c r="L901" s="2">
        <v>0</v>
      </c>
      <c r="M901" s="13">
        <v>1267281.8949838891</v>
      </c>
      <c r="N901" s="2">
        <v>10506</v>
      </c>
      <c r="O901" s="5" t="str">
        <f>_xlfn.XLOOKUP(A901,Cidades!A:A,Cidades!D:D)</f>
        <v>Entre 10k e 20k</v>
      </c>
      <c r="P901" s="5" t="str">
        <f>_xlfn.XLOOKUP(A901,'[1]1° RAIZ'!$A:$A,'[1]1° RAIZ'!$AH:$AH)</f>
        <v>Toledo</v>
      </c>
      <c r="Q901" s="5" t="str">
        <f>_xlfn.XLOOKUP(A901,'[1]1° RAIZ'!$A:$A,'[1]1° RAIZ'!$AE:$AE)</f>
        <v>Cascavel</v>
      </c>
      <c r="R901" s="2">
        <v>1.19641461764004E-4</v>
      </c>
      <c r="S901" s="2">
        <v>1.292559207859068E-2</v>
      </c>
      <c r="T901" s="2">
        <v>6</v>
      </c>
      <c r="U901" s="2">
        <v>0</v>
      </c>
      <c r="V901" s="2">
        <v>45507.362699730998</v>
      </c>
      <c r="W901" s="2">
        <v>2.5700271973002109</v>
      </c>
      <c r="X901" s="2">
        <v>-0.26308640827792928</v>
      </c>
      <c r="Y901" s="2">
        <v>-0.3356115916214405</v>
      </c>
      <c r="Z901" s="2">
        <v>-0.64780419045388116</v>
      </c>
      <c r="AA901" s="2">
        <v>-0.2343064306446784</v>
      </c>
      <c r="AB901" s="1" t="str">
        <f t="shared" si="42"/>
        <v>Mercado insuficiente</v>
      </c>
      <c r="AC901" s="74" t="str">
        <f t="shared" si="44"/>
        <v>Validar</v>
      </c>
    </row>
    <row r="902" spans="1:29" x14ac:dyDescent="0.25">
      <c r="A902" s="1">
        <v>412020</v>
      </c>
      <c r="B902" s="1" t="s">
        <v>928</v>
      </c>
      <c r="C902" s="1" t="s">
        <v>31</v>
      </c>
      <c r="D902" s="1">
        <v>0</v>
      </c>
      <c r="E902" s="1">
        <f>COUNTIFS('Contratos assinados '!F:F,'Direcional Expansão'!B902,'Contratos assinados '!J:J, "Assinado por ambos")</f>
        <v>0</v>
      </c>
      <c r="F902" s="1">
        <f>COUNTIFS('Contratos assinados '!F:F,'Direcional Expansão'!B902,'Contratos assinados '!J:J,"Aquisição")</f>
        <v>0</v>
      </c>
      <c r="G902" s="1">
        <f>COUNTIFS('Contratos assinados '!F:F,'Direcional Expansão'!B902,'Contratos assinados '!J:J,"Ampliação")</f>
        <v>0</v>
      </c>
      <c r="H902" s="1">
        <f>COUNTIFS('Contratos assinados '!F:F,'Direcional Expansão'!B902,'Contratos assinados '!J:J,"Assinado por proprietário")</f>
        <v>0</v>
      </c>
      <c r="I902" s="1">
        <f t="shared" si="43"/>
        <v>0</v>
      </c>
      <c r="J902" s="3" t="str">
        <f>IF(D902=0, "-", COUNTIFS('Base Lojas'!B:B, A902, 'Base Lojas'!G:G, "&gt;500000")/D902)</f>
        <v>-</v>
      </c>
      <c r="K902" s="4" t="s">
        <v>35</v>
      </c>
      <c r="L902" s="2">
        <v>0</v>
      </c>
      <c r="M902" s="13">
        <v>428884.70120252232</v>
      </c>
      <c r="N902" s="2">
        <v>3182</v>
      </c>
      <c r="O902" s="5" t="str">
        <f>_xlfn.XLOOKUP(A902,Cidades!A:A,Cidades!D:D)</f>
        <v>Menor que 10k</v>
      </c>
      <c r="P902" s="5" t="str">
        <f>_xlfn.XLOOKUP(A902,'[1]1° RAIZ'!$A:$A,'[1]1° RAIZ'!$AH:$AH)</f>
        <v>Loanda</v>
      </c>
      <c r="Q902" s="5" t="str">
        <f>_xlfn.XLOOKUP(A902,'[1]1° RAIZ'!$A:$A,'[1]1° RAIZ'!$AE:$AE)</f>
        <v>Maringá</v>
      </c>
      <c r="R902" s="2">
        <v>1.776326521606175E-4</v>
      </c>
      <c r="S902" s="2">
        <v>2.0749074173488809E-2</v>
      </c>
      <c r="T902" s="2">
        <v>3</v>
      </c>
      <c r="U902" s="2">
        <v>0</v>
      </c>
      <c r="V902" s="2">
        <v>36480.300425450601</v>
      </c>
      <c r="W902" s="2">
        <v>2.9175315923912648</v>
      </c>
      <c r="X902" s="2">
        <v>-0.27101824361119048</v>
      </c>
      <c r="Y902" s="2">
        <v>-7.5674221533274605E-2</v>
      </c>
      <c r="Z902" s="2">
        <v>-0.94759417407218571</v>
      </c>
      <c r="AA902" s="2">
        <v>-0.234494332154461</v>
      </c>
      <c r="AB902" s="1" t="str">
        <f t="shared" si="42"/>
        <v>Mercado insuficiente</v>
      </c>
      <c r="AC902" s="74" t="str">
        <f t="shared" si="44"/>
        <v>Validar</v>
      </c>
    </row>
    <row r="903" spans="1:29" x14ac:dyDescent="0.25">
      <c r="A903" s="1">
        <v>431973</v>
      </c>
      <c r="B903" s="1" t="s">
        <v>929</v>
      </c>
      <c r="C903" s="1" t="s">
        <v>57</v>
      </c>
      <c r="D903" s="1">
        <v>0</v>
      </c>
      <c r="E903" s="1">
        <f>COUNTIFS('Contratos assinados '!F:F,'Direcional Expansão'!B903,'Contratos assinados '!J:J, "Assinado por ambos")</f>
        <v>0</v>
      </c>
      <c r="F903" s="1">
        <f>COUNTIFS('Contratos assinados '!F:F,'Direcional Expansão'!B903,'Contratos assinados '!J:J,"Aquisição")</f>
        <v>0</v>
      </c>
      <c r="G903" s="1">
        <f>COUNTIFS('Contratos assinados '!F:F,'Direcional Expansão'!B903,'Contratos assinados '!J:J,"Ampliação")</f>
        <v>0</v>
      </c>
      <c r="H903" s="1">
        <f>COUNTIFS('Contratos assinados '!F:F,'Direcional Expansão'!B903,'Contratos assinados '!J:J,"Assinado por proprietário")</f>
        <v>0</v>
      </c>
      <c r="I903" s="1">
        <f t="shared" si="43"/>
        <v>0</v>
      </c>
      <c r="J903" s="3" t="str">
        <f>IF(D903=0, "-", COUNTIFS('Base Lojas'!B:B, A903, 'Base Lojas'!G:G, "&gt;500000")/D903)</f>
        <v>-</v>
      </c>
      <c r="K903" s="4" t="s">
        <v>35</v>
      </c>
      <c r="L903" s="2">
        <v>0</v>
      </c>
      <c r="M903" s="13">
        <v>317994.79172746837</v>
      </c>
      <c r="N903" s="2">
        <v>2543</v>
      </c>
      <c r="O903" s="5" t="str">
        <f>_xlfn.XLOOKUP(A903,Cidades!A:A,Cidades!D:D)</f>
        <v>Menor que 10k</v>
      </c>
      <c r="P903" s="5" t="str">
        <f>_xlfn.XLOOKUP(A903,'[1]1° RAIZ'!$A:$A,'[1]1° RAIZ'!$AH:$AH)</f>
        <v>Ijuí</v>
      </c>
      <c r="Q903" s="5" t="str">
        <f>_xlfn.XLOOKUP(A903,'[1]1° RAIZ'!$A:$A,'[1]1° RAIZ'!$AE:$AE)</f>
        <v>Ijuí</v>
      </c>
      <c r="R903" s="2">
        <v>-3.0785159914495929E-5</v>
      </c>
      <c r="S903" s="2">
        <v>2.8911537953566491E-3</v>
      </c>
      <c r="T903" s="2">
        <v>1</v>
      </c>
      <c r="U903" s="2">
        <v>0</v>
      </c>
      <c r="V903" s="2">
        <v>39239.030320263199</v>
      </c>
      <c r="W903" s="2">
        <v>3.114484637817621</v>
      </c>
      <c r="X903" s="2">
        <v>-0.29640005377420447</v>
      </c>
      <c r="Y903" s="2">
        <v>-0.41477191609069219</v>
      </c>
      <c r="Z903" s="2">
        <v>-0.42580659754051758</v>
      </c>
      <c r="AA903" s="2">
        <v>-0.23454429298168031</v>
      </c>
      <c r="AB903" s="1" t="str">
        <f t="shared" si="42"/>
        <v>Mercado insuficiente</v>
      </c>
      <c r="AC903" s="74" t="str">
        <f t="shared" si="44"/>
        <v>Validar</v>
      </c>
    </row>
    <row r="904" spans="1:29" x14ac:dyDescent="0.25">
      <c r="A904" s="1">
        <v>410304</v>
      </c>
      <c r="B904" s="1" t="s">
        <v>930</v>
      </c>
      <c r="C904" s="1" t="s">
        <v>31</v>
      </c>
      <c r="D904" s="1">
        <v>0</v>
      </c>
      <c r="E904" s="1">
        <f>COUNTIFS('Contratos assinados '!F:F,'Direcional Expansão'!B904,'Contratos assinados '!J:J, "Assinado por ambos")</f>
        <v>0</v>
      </c>
      <c r="F904" s="1">
        <f>COUNTIFS('Contratos assinados '!F:F,'Direcional Expansão'!B904,'Contratos assinados '!J:J,"Aquisição")</f>
        <v>0</v>
      </c>
      <c r="G904" s="1">
        <f>COUNTIFS('Contratos assinados '!F:F,'Direcional Expansão'!B904,'Contratos assinados '!J:J,"Ampliação")</f>
        <v>0</v>
      </c>
      <c r="H904" s="1">
        <f>COUNTIFS('Contratos assinados '!F:F,'Direcional Expansão'!B904,'Contratos assinados '!J:J,"Assinado por proprietário")</f>
        <v>0</v>
      </c>
      <c r="I904" s="1">
        <f t="shared" si="43"/>
        <v>0</v>
      </c>
      <c r="J904" s="3" t="str">
        <f>IF(D904=0, "-", COUNTIFS('Base Lojas'!B:B, A904, 'Base Lojas'!G:G, "&gt;500000")/D904)</f>
        <v>-</v>
      </c>
      <c r="K904" s="4" t="s">
        <v>35</v>
      </c>
      <c r="L904" s="2">
        <v>0</v>
      </c>
      <c r="M904" s="13">
        <v>632872.10941320274</v>
      </c>
      <c r="N904" s="2">
        <v>6378</v>
      </c>
      <c r="O904" s="5" t="str">
        <f>_xlfn.XLOOKUP(A904,Cidades!A:A,Cidades!D:D)</f>
        <v>Menor que 10k</v>
      </c>
      <c r="P904" s="5" t="str">
        <f>_xlfn.XLOOKUP(A904,'[1]1° RAIZ'!$A:$A,'[1]1° RAIZ'!$AH:$AH)</f>
        <v>Pitanga</v>
      </c>
      <c r="Q904" s="5" t="str">
        <f>_xlfn.XLOOKUP(A904,'[1]1° RAIZ'!$A:$A,'[1]1° RAIZ'!$AE:$AE)</f>
        <v>Guarapuava</v>
      </c>
      <c r="R904" s="2">
        <v>-2.0331455575300919E-5</v>
      </c>
      <c r="S904" s="2">
        <v>9.8839204292611171E-3</v>
      </c>
      <c r="T904" s="2">
        <v>1</v>
      </c>
      <c r="U904" s="2">
        <v>0</v>
      </c>
      <c r="V904" s="2">
        <v>66521.088251545196</v>
      </c>
      <c r="W904" s="2">
        <v>2.295368295941008</v>
      </c>
      <c r="X904" s="2">
        <v>-0.3713936145478598</v>
      </c>
      <c r="Y904" s="2">
        <v>-0.48009624330655548</v>
      </c>
      <c r="Z904" s="2">
        <v>-6.4337321001418896E-2</v>
      </c>
      <c r="AA904" s="2">
        <v>-0.23461867235987499</v>
      </c>
      <c r="AB904" s="1" t="str">
        <f t="shared" si="42"/>
        <v>Mercado insuficiente</v>
      </c>
      <c r="AC904" s="74" t="str">
        <f t="shared" si="44"/>
        <v>Validar</v>
      </c>
    </row>
    <row r="905" spans="1:29" x14ac:dyDescent="0.25">
      <c r="A905" s="1">
        <v>411885</v>
      </c>
      <c r="B905" s="1" t="s">
        <v>931</v>
      </c>
      <c r="C905" s="1" t="s">
        <v>31</v>
      </c>
      <c r="D905" s="1">
        <v>0</v>
      </c>
      <c r="E905" s="1">
        <f>COUNTIFS('Contratos assinados '!F:F,'Direcional Expansão'!B905,'Contratos assinados '!J:J, "Assinado por ambos")</f>
        <v>0</v>
      </c>
      <c r="F905" s="1">
        <f>COUNTIFS('Contratos assinados '!F:F,'Direcional Expansão'!B905,'Contratos assinados '!J:J,"Aquisição")</f>
        <v>0</v>
      </c>
      <c r="G905" s="1">
        <f>COUNTIFS('Contratos assinados '!F:F,'Direcional Expansão'!B905,'Contratos assinados '!J:J,"Ampliação")</f>
        <v>0</v>
      </c>
      <c r="H905" s="1">
        <f>COUNTIFS('Contratos assinados '!F:F,'Direcional Expansão'!B905,'Contratos assinados '!J:J,"Assinado por proprietário")</f>
        <v>0</v>
      </c>
      <c r="I905" s="1">
        <f t="shared" si="43"/>
        <v>0</v>
      </c>
      <c r="J905" s="3" t="str">
        <f>IF(D905=0, "-", COUNTIFS('Base Lojas'!B:B, A905, 'Base Lojas'!G:G, "&gt;500000")/D905)</f>
        <v>-</v>
      </c>
      <c r="K905" s="4" t="s">
        <v>35</v>
      </c>
      <c r="L905" s="2">
        <v>0</v>
      </c>
      <c r="M905" s="13">
        <v>904653.64174391981</v>
      </c>
      <c r="N905" s="2">
        <v>7189</v>
      </c>
      <c r="O905" s="5" t="str">
        <f>_xlfn.XLOOKUP(A905,Cidades!A:A,Cidades!D:D)</f>
        <v>Menor que 10k</v>
      </c>
      <c r="P905" s="5" t="str">
        <f>_xlfn.XLOOKUP(A905,'[1]1° RAIZ'!$A:$A,'[1]1° RAIZ'!$AH:$AH)</f>
        <v>Umuarama</v>
      </c>
      <c r="Q905" s="5" t="str">
        <f>_xlfn.XLOOKUP(A905,'[1]1° RAIZ'!$A:$A,'[1]1° RAIZ'!$AE:$AE)</f>
        <v>Maringá</v>
      </c>
      <c r="R905" s="2">
        <v>1.87310018502751E-4</v>
      </c>
      <c r="S905" s="2">
        <v>2.2142324150759451E-2</v>
      </c>
      <c r="T905" s="2">
        <v>2</v>
      </c>
      <c r="U905" s="2">
        <v>0</v>
      </c>
      <c r="V905" s="2">
        <v>41867.671428007197</v>
      </c>
      <c r="W905" s="2">
        <v>2.7182798696172918</v>
      </c>
      <c r="X905" s="2">
        <v>-0.2813523711940687</v>
      </c>
      <c r="Y905" s="2">
        <v>-9.8514788982232329E-2</v>
      </c>
      <c r="Z905" s="2">
        <v>-0.88733877389471605</v>
      </c>
      <c r="AA905" s="2">
        <v>-0.2353041145072981</v>
      </c>
      <c r="AB905" s="1" t="str">
        <f t="shared" si="42"/>
        <v>Mercado insuficiente</v>
      </c>
      <c r="AC905" s="74" t="str">
        <f t="shared" si="44"/>
        <v>Validar</v>
      </c>
    </row>
    <row r="906" spans="1:29" x14ac:dyDescent="0.25">
      <c r="A906" s="1">
        <v>412330</v>
      </c>
      <c r="B906" s="1" t="s">
        <v>932</v>
      </c>
      <c r="C906" s="1" t="s">
        <v>31</v>
      </c>
      <c r="D906" s="1">
        <v>0</v>
      </c>
      <c r="E906" s="1">
        <f>COUNTIFS('Contratos assinados '!F:F,'Direcional Expansão'!B906,'Contratos assinados '!J:J, "Assinado por ambos")</f>
        <v>0</v>
      </c>
      <c r="F906" s="1">
        <f>COUNTIFS('Contratos assinados '!F:F,'Direcional Expansão'!B906,'Contratos assinados '!J:J,"Aquisição")</f>
        <v>0</v>
      </c>
      <c r="G906" s="1">
        <f>COUNTIFS('Contratos assinados '!F:F,'Direcional Expansão'!B906,'Contratos assinados '!J:J,"Ampliação")</f>
        <v>0</v>
      </c>
      <c r="H906" s="1">
        <f>COUNTIFS('Contratos assinados '!F:F,'Direcional Expansão'!B906,'Contratos assinados '!J:J,"Assinado por proprietário")</f>
        <v>0</v>
      </c>
      <c r="I906" s="1">
        <f t="shared" si="43"/>
        <v>0</v>
      </c>
      <c r="J906" s="3" t="str">
        <f>IF(D906=0, "-", COUNTIFS('Base Lojas'!B:B, A906, 'Base Lojas'!G:G, "&gt;500000")/D906)</f>
        <v>-</v>
      </c>
      <c r="K906" s="4" t="s">
        <v>35</v>
      </c>
      <c r="L906" s="2">
        <v>0</v>
      </c>
      <c r="M906" s="13">
        <v>1109424.9211533649</v>
      </c>
      <c r="N906" s="2">
        <v>8613</v>
      </c>
      <c r="O906" s="5" t="str">
        <f>_xlfn.XLOOKUP(A906,Cidades!A:A,Cidades!D:D)</f>
        <v>Menor que 10k</v>
      </c>
      <c r="P906" s="5" t="str">
        <f>_xlfn.XLOOKUP(A906,'[1]1° RAIZ'!$A:$A,'[1]1° RAIZ'!$AH:$AH)</f>
        <v>Loanda</v>
      </c>
      <c r="Q906" s="5" t="str">
        <f>_xlfn.XLOOKUP(A906,'[1]1° RAIZ'!$A:$A,'[1]1° RAIZ'!$AE:$AE)</f>
        <v>Maringá</v>
      </c>
      <c r="R906" s="2">
        <v>4.8017376701681158E-5</v>
      </c>
      <c r="S906" s="2">
        <v>1.082048599487262E-2</v>
      </c>
      <c r="T906" s="2">
        <v>2</v>
      </c>
      <c r="U906" s="2">
        <v>0</v>
      </c>
      <c r="V906" s="2">
        <v>47892.328049828699</v>
      </c>
      <c r="W906" s="2">
        <v>2.6709612209425688</v>
      </c>
      <c r="X906" s="2">
        <v>-0.29890807818749571</v>
      </c>
      <c r="Y906" s="2">
        <v>-0.37382952912497902</v>
      </c>
      <c r="Z906" s="2">
        <v>-0.47674152400990821</v>
      </c>
      <c r="AA906" s="2">
        <v>-0.2355341043249676</v>
      </c>
      <c r="AB906" s="1" t="str">
        <f t="shared" si="42"/>
        <v>Mercado insuficiente</v>
      </c>
      <c r="AC906" s="74" t="str">
        <f t="shared" si="44"/>
        <v>Validar</v>
      </c>
    </row>
    <row r="907" spans="1:29" x14ac:dyDescent="0.25">
      <c r="A907" s="1">
        <v>431795</v>
      </c>
      <c r="B907" s="1" t="s">
        <v>933</v>
      </c>
      <c r="C907" s="1" t="s">
        <v>57</v>
      </c>
      <c r="D907" s="1">
        <v>0</v>
      </c>
      <c r="E907" s="1">
        <f>COUNTIFS('Contratos assinados '!F:F,'Direcional Expansão'!B907,'Contratos assinados '!J:J, "Assinado por ambos")</f>
        <v>0</v>
      </c>
      <c r="F907" s="1">
        <f>COUNTIFS('Contratos assinados '!F:F,'Direcional Expansão'!B907,'Contratos assinados '!J:J,"Aquisição")</f>
        <v>0</v>
      </c>
      <c r="G907" s="1">
        <f>COUNTIFS('Contratos assinados '!F:F,'Direcional Expansão'!B907,'Contratos assinados '!J:J,"Ampliação")</f>
        <v>0</v>
      </c>
      <c r="H907" s="1">
        <f>COUNTIFS('Contratos assinados '!F:F,'Direcional Expansão'!B907,'Contratos assinados '!J:J,"Assinado por proprietário")</f>
        <v>0</v>
      </c>
      <c r="I907" s="1">
        <f t="shared" si="43"/>
        <v>0</v>
      </c>
      <c r="J907" s="3" t="str">
        <f>IF(D907=0, "-", COUNTIFS('Base Lojas'!B:B, A907, 'Base Lojas'!G:G, "&gt;500000")/D907)</f>
        <v>-</v>
      </c>
      <c r="K907" s="4" t="s">
        <v>35</v>
      </c>
      <c r="L907" s="2">
        <v>0</v>
      </c>
      <c r="M907" s="13">
        <v>402997.00311237638</v>
      </c>
      <c r="N907" s="2">
        <v>2349</v>
      </c>
      <c r="O907" s="5" t="str">
        <f>_xlfn.XLOOKUP(A907,Cidades!A:A,Cidades!D:D)</f>
        <v>Menor que 10k</v>
      </c>
      <c r="P907" s="5" t="str">
        <f>_xlfn.XLOOKUP(A907,'[1]1° RAIZ'!$A:$A,'[1]1° RAIZ'!$AH:$AH)</f>
        <v>Tapejara - Sananduva</v>
      </c>
      <c r="Q907" s="5" t="str">
        <f>_xlfn.XLOOKUP(A907,'[1]1° RAIZ'!$A:$A,'[1]1° RAIZ'!$AE:$AE)</f>
        <v>Passo Fundo</v>
      </c>
      <c r="R907" s="2">
        <v>-3.5765171052741802E-5</v>
      </c>
      <c r="S907" s="2">
        <v>2.5270394035894479E-3</v>
      </c>
      <c r="T907" s="2">
        <v>1</v>
      </c>
      <c r="U907" s="2">
        <v>0</v>
      </c>
      <c r="V907" s="2">
        <v>60618.282847399401</v>
      </c>
      <c r="W907" s="2">
        <v>2.5397187321991632</v>
      </c>
      <c r="X907" s="2">
        <v>-0.36297800013201248</v>
      </c>
      <c r="Y907" s="2">
        <v>-0.50238906458696275</v>
      </c>
      <c r="Z907" s="2">
        <v>-7.6982816253249126E-2</v>
      </c>
      <c r="AA907" s="2">
        <v>-0.23568709700503609</v>
      </c>
      <c r="AB907" s="1" t="str">
        <f t="shared" si="42"/>
        <v>Mercado insuficiente</v>
      </c>
      <c r="AC907" s="74" t="str">
        <f t="shared" si="44"/>
        <v>Validar</v>
      </c>
    </row>
    <row r="908" spans="1:29" x14ac:dyDescent="0.25">
      <c r="A908" s="1">
        <v>410785</v>
      </c>
      <c r="B908" s="1" t="s">
        <v>934</v>
      </c>
      <c r="C908" s="1" t="s">
        <v>31</v>
      </c>
      <c r="D908" s="1">
        <v>0</v>
      </c>
      <c r="E908" s="1">
        <f>COUNTIFS('Contratos assinados '!F:F,'Direcional Expansão'!B908,'Contratos assinados '!J:J, "Assinado por ambos")</f>
        <v>0</v>
      </c>
      <c r="F908" s="1">
        <f>COUNTIFS('Contratos assinados '!F:F,'Direcional Expansão'!B908,'Contratos assinados '!J:J,"Aquisição")</f>
        <v>0</v>
      </c>
      <c r="G908" s="1">
        <f>COUNTIFS('Contratos assinados '!F:F,'Direcional Expansão'!B908,'Contratos assinados '!J:J,"Ampliação")</f>
        <v>0</v>
      </c>
      <c r="H908" s="1">
        <f>COUNTIFS('Contratos assinados '!F:F,'Direcional Expansão'!B908,'Contratos assinados '!J:J,"Assinado por proprietário")</f>
        <v>0</v>
      </c>
      <c r="I908" s="1">
        <f t="shared" si="43"/>
        <v>0</v>
      </c>
      <c r="J908" s="3" t="str">
        <f>IF(D908=0, "-", COUNTIFS('Base Lojas'!B:B, A908, 'Base Lojas'!G:G, "&gt;500000")/D908)</f>
        <v>-</v>
      </c>
      <c r="K908" s="4" t="s">
        <v>35</v>
      </c>
      <c r="L908" s="2">
        <v>0</v>
      </c>
      <c r="M908" s="13">
        <v>578022.00721083279</v>
      </c>
      <c r="N908" s="2">
        <v>4364</v>
      </c>
      <c r="O908" s="5" t="str">
        <f>_xlfn.XLOOKUP(A908,Cidades!A:A,Cidades!D:D)</f>
        <v>Menor que 10k</v>
      </c>
      <c r="P908" s="5" t="str">
        <f>_xlfn.XLOOKUP(A908,'[1]1° RAIZ'!$A:$A,'[1]1° RAIZ'!$AH:$AH)</f>
        <v>Francisco Beltrão</v>
      </c>
      <c r="Q908" s="5" t="str">
        <f>_xlfn.XLOOKUP(A908,'[1]1° RAIZ'!$A:$A,'[1]1° RAIZ'!$AE:$AE)</f>
        <v>Cascavel</v>
      </c>
      <c r="R908" s="2">
        <v>-6.0950794082335061E-5</v>
      </c>
      <c r="S908" s="2">
        <v>4.1626035641404444E-3</v>
      </c>
      <c r="T908" s="2">
        <v>2</v>
      </c>
      <c r="U908" s="2">
        <v>0</v>
      </c>
      <c r="V908" s="2">
        <v>47533.369026316897</v>
      </c>
      <c r="W908" s="2">
        <v>2.8383025546675098</v>
      </c>
      <c r="X908" s="2">
        <v>-0.31438392498251028</v>
      </c>
      <c r="Y908" s="2">
        <v>-0.50853501736153806</v>
      </c>
      <c r="Z908" s="2">
        <v>-0.2547597483351704</v>
      </c>
      <c r="AA908" s="2">
        <v>-0.23617214097794359</v>
      </c>
      <c r="AB908" s="1" t="str">
        <f t="shared" si="42"/>
        <v>Mercado insuficiente</v>
      </c>
      <c r="AC908" s="74" t="str">
        <f t="shared" si="44"/>
        <v>Validar</v>
      </c>
    </row>
    <row r="909" spans="1:29" x14ac:dyDescent="0.25">
      <c r="A909" s="1">
        <v>430410</v>
      </c>
      <c r="B909" s="1" t="s">
        <v>935</v>
      </c>
      <c r="C909" s="1" t="s">
        <v>57</v>
      </c>
      <c r="D909" s="1">
        <v>0</v>
      </c>
      <c r="E909" s="1">
        <f>COUNTIFS('Contratos assinados '!F:F,'Direcional Expansão'!B909,'Contratos assinados '!J:J, "Assinado por ambos")</f>
        <v>0</v>
      </c>
      <c r="F909" s="1">
        <f>COUNTIFS('Contratos assinados '!F:F,'Direcional Expansão'!B909,'Contratos assinados '!J:J,"Aquisição")</f>
        <v>0</v>
      </c>
      <c r="G909" s="1">
        <f>COUNTIFS('Contratos assinados '!F:F,'Direcional Expansão'!B909,'Contratos assinados '!J:J,"Ampliação")</f>
        <v>0</v>
      </c>
      <c r="H909" s="1">
        <f>COUNTIFS('Contratos assinados '!F:F,'Direcional Expansão'!B909,'Contratos assinados '!J:J,"Assinado por proprietário")</f>
        <v>0</v>
      </c>
      <c r="I909" s="1">
        <f t="shared" si="43"/>
        <v>0</v>
      </c>
      <c r="J909" s="3" t="str">
        <f>IF(D909=0, "-", COUNTIFS('Base Lojas'!B:B, A909, 'Base Lojas'!G:G, "&gt;500000")/D909)</f>
        <v>-</v>
      </c>
      <c r="K909" s="4" t="s">
        <v>35</v>
      </c>
      <c r="L909" s="2">
        <v>0</v>
      </c>
      <c r="M909" s="13">
        <v>652211.60819142777</v>
      </c>
      <c r="N909" s="2">
        <v>3613</v>
      </c>
      <c r="O909" s="5" t="str">
        <f>_xlfn.XLOOKUP(A909,Cidades!A:A,Cidades!D:D)</f>
        <v>Menor que 10k</v>
      </c>
      <c r="P909" s="5" t="str">
        <f>_xlfn.XLOOKUP(A909,'[1]1° RAIZ'!$A:$A,'[1]1° RAIZ'!$AH:$AH)</f>
        <v>Passo Fundo</v>
      </c>
      <c r="Q909" s="5" t="str">
        <f>_xlfn.XLOOKUP(A909,'[1]1° RAIZ'!$A:$A,'[1]1° RAIZ'!$AE:$AE)</f>
        <v>Passo Fundo</v>
      </c>
      <c r="R909" s="2">
        <v>2.5795706474271979E-5</v>
      </c>
      <c r="S909" s="2">
        <v>7.3967426264973657E-3</v>
      </c>
      <c r="T909" s="2">
        <v>3</v>
      </c>
      <c r="U909" s="2">
        <v>0</v>
      </c>
      <c r="V909" s="2">
        <v>45681.896806187702</v>
      </c>
      <c r="W909" s="2">
        <v>2.7989582341130759</v>
      </c>
      <c r="X909" s="2">
        <v>-0.30176614790696882</v>
      </c>
      <c r="Y909" s="2">
        <v>-0.39169564640553001</v>
      </c>
      <c r="Z909" s="2">
        <v>-0.45093551588640468</v>
      </c>
      <c r="AA909" s="2">
        <v>-0.23637682915462321</v>
      </c>
      <c r="AB909" s="1" t="str">
        <f t="shared" si="42"/>
        <v>Mercado insuficiente</v>
      </c>
      <c r="AC909" s="74" t="str">
        <f t="shared" si="44"/>
        <v>Validar</v>
      </c>
    </row>
    <row r="910" spans="1:29" x14ac:dyDescent="0.25">
      <c r="A910" s="1">
        <v>411700</v>
      </c>
      <c r="B910" s="1" t="s">
        <v>936</v>
      </c>
      <c r="C910" s="1" t="s">
        <v>31</v>
      </c>
      <c r="D910" s="1">
        <v>0</v>
      </c>
      <c r="E910" s="1">
        <f>COUNTIFS('Contratos assinados '!F:F,'Direcional Expansão'!B910,'Contratos assinados '!J:J, "Assinado por ambos")</f>
        <v>0</v>
      </c>
      <c r="F910" s="1">
        <f>COUNTIFS('Contratos assinados '!F:F,'Direcional Expansão'!B910,'Contratos assinados '!J:J,"Aquisição")</f>
        <v>0</v>
      </c>
      <c r="G910" s="1">
        <f>COUNTIFS('Contratos assinados '!F:F,'Direcional Expansão'!B910,'Contratos assinados '!J:J,"Ampliação")</f>
        <v>0</v>
      </c>
      <c r="H910" s="1">
        <f>COUNTIFS('Contratos assinados '!F:F,'Direcional Expansão'!B910,'Contratos assinados '!J:J,"Assinado por proprietário")</f>
        <v>0</v>
      </c>
      <c r="I910" s="1">
        <f t="shared" si="43"/>
        <v>0</v>
      </c>
      <c r="J910" s="3" t="str">
        <f>IF(D910=0, "-", COUNTIFS('Base Lojas'!B:B, A910, 'Base Lojas'!G:G, "&gt;500000")/D910)</f>
        <v>-</v>
      </c>
      <c r="K910" s="4" t="s">
        <v>35</v>
      </c>
      <c r="L910" s="2">
        <v>0</v>
      </c>
      <c r="M910" s="13">
        <v>861795.26582760131</v>
      </c>
      <c r="N910" s="2">
        <v>7225</v>
      </c>
      <c r="O910" s="5" t="str">
        <f>_xlfn.XLOOKUP(A910,Cidades!A:A,Cidades!D:D)</f>
        <v>Menor que 10k</v>
      </c>
      <c r="P910" s="5" t="str">
        <f>_xlfn.XLOOKUP(A910,'[1]1° RAIZ'!$A:$A,'[1]1° RAIZ'!$AH:$AH)</f>
        <v>Cornélio Procópio – Bandeirantes</v>
      </c>
      <c r="Q910" s="5" t="str">
        <f>_xlfn.XLOOKUP(A910,'[1]1° RAIZ'!$A:$A,'[1]1° RAIZ'!$AE:$AE)</f>
        <v>Londrina</v>
      </c>
      <c r="R910" s="2">
        <v>-9.252218807410118E-5</v>
      </c>
      <c r="S910" s="2">
        <v>-7.1440921184418027E-4</v>
      </c>
      <c r="T910" s="2">
        <v>4</v>
      </c>
      <c r="U910" s="2">
        <v>0</v>
      </c>
      <c r="V910" s="2">
        <v>49803.6164573559</v>
      </c>
      <c r="W910" s="2">
        <v>2.725963179909789</v>
      </c>
      <c r="X910" s="2">
        <v>-0.30453221068173181</v>
      </c>
      <c r="Y910" s="2">
        <v>-0.64250860014054401</v>
      </c>
      <c r="Z910" s="2">
        <v>-0.12920516649766839</v>
      </c>
      <c r="AA910" s="2">
        <v>-0.23692679629731281</v>
      </c>
      <c r="AB910" s="1" t="str">
        <f t="shared" si="42"/>
        <v>Mercado insuficiente</v>
      </c>
      <c r="AC910" s="74" t="str">
        <f t="shared" si="44"/>
        <v>Validar</v>
      </c>
    </row>
    <row r="911" spans="1:29" x14ac:dyDescent="0.25">
      <c r="A911" s="1">
        <v>420760</v>
      </c>
      <c r="B911" s="1" t="s">
        <v>937</v>
      </c>
      <c r="C911" s="1" t="s">
        <v>33</v>
      </c>
      <c r="D911" s="1">
        <v>0</v>
      </c>
      <c r="E911" s="1">
        <f>COUNTIFS('Contratos assinados '!F:F,'Direcional Expansão'!B911,'Contratos assinados '!J:J, "Assinado por ambos")</f>
        <v>0</v>
      </c>
      <c r="F911" s="1">
        <f>COUNTIFS('Contratos assinados '!F:F,'Direcional Expansão'!B911,'Contratos assinados '!J:J,"Aquisição")</f>
        <v>0</v>
      </c>
      <c r="G911" s="1">
        <f>COUNTIFS('Contratos assinados '!F:F,'Direcional Expansão'!B911,'Contratos assinados '!J:J,"Ampliação")</f>
        <v>0</v>
      </c>
      <c r="H911" s="1">
        <f>COUNTIFS('Contratos assinados '!F:F,'Direcional Expansão'!B911,'Contratos assinados '!J:J,"Assinado por proprietário")</f>
        <v>0</v>
      </c>
      <c r="I911" s="1">
        <f t="shared" si="43"/>
        <v>0</v>
      </c>
      <c r="J911" s="3" t="str">
        <f>IF(D911=0, "-", COUNTIFS('Base Lojas'!B:B, A911, 'Base Lojas'!G:G, "&gt;500000")/D911)</f>
        <v>-</v>
      </c>
      <c r="K911" s="4" t="s">
        <v>35</v>
      </c>
      <c r="L911" s="2">
        <v>0</v>
      </c>
      <c r="M911" s="13">
        <v>729841.53835985379</v>
      </c>
      <c r="N911" s="2">
        <v>4578</v>
      </c>
      <c r="O911" s="5" t="str">
        <f>_xlfn.XLOOKUP(A911,Cidades!A:A,Cidades!D:D)</f>
        <v>Menor que 10k</v>
      </c>
      <c r="P911" s="5" t="str">
        <f>_xlfn.XLOOKUP(A911,'[1]1° RAIZ'!$A:$A,'[1]1° RAIZ'!$AH:$AH)</f>
        <v>Concórdia</v>
      </c>
      <c r="Q911" s="5" t="str">
        <f>_xlfn.XLOOKUP(A911,'[1]1° RAIZ'!$A:$A,'[1]1° RAIZ'!$AE:$AE)</f>
        <v>Chapecó</v>
      </c>
      <c r="R911" s="2">
        <v>-2.8653762222538011E-5</v>
      </c>
      <c r="S911" s="2">
        <v>5.1448824515543112E-3</v>
      </c>
      <c r="T911" s="2">
        <v>3</v>
      </c>
      <c r="U911" s="2">
        <v>0</v>
      </c>
      <c r="V911" s="2">
        <v>26111.160014666799</v>
      </c>
      <c r="W911" s="2">
        <v>3.3408705480338998</v>
      </c>
      <c r="X911" s="2">
        <v>-0.24195091111576481</v>
      </c>
      <c r="Y911" s="2">
        <v>-0.41521811548855497</v>
      </c>
      <c r="Z911" s="2">
        <v>-0.65365702872448928</v>
      </c>
      <c r="AA911" s="2">
        <v>-0.23743192942917909</v>
      </c>
      <c r="AB911" s="1" t="str">
        <f t="shared" si="42"/>
        <v>Mercado insuficiente</v>
      </c>
      <c r="AC911" s="74" t="str">
        <f t="shared" si="44"/>
        <v>Validar</v>
      </c>
    </row>
    <row r="912" spans="1:29" x14ac:dyDescent="0.25">
      <c r="A912" s="1">
        <v>410020</v>
      </c>
      <c r="B912" s="1" t="s">
        <v>938</v>
      </c>
      <c r="C912" s="1" t="s">
        <v>31</v>
      </c>
      <c r="D912" s="1">
        <v>0</v>
      </c>
      <c r="E912" s="1">
        <f>COUNTIFS('Contratos assinados '!F:F,'Direcional Expansão'!B912,'Contratos assinados '!J:J, "Assinado por ambos")</f>
        <v>0</v>
      </c>
      <c r="F912" s="1">
        <f>COUNTIFS('Contratos assinados '!F:F,'Direcional Expansão'!B912,'Contratos assinados '!J:J,"Aquisição")</f>
        <v>0</v>
      </c>
      <c r="G912" s="1">
        <f>COUNTIFS('Contratos assinados '!F:F,'Direcional Expansão'!B912,'Contratos assinados '!J:J,"Ampliação")</f>
        <v>0</v>
      </c>
      <c r="H912" s="1">
        <f>COUNTIFS('Contratos assinados '!F:F,'Direcional Expansão'!B912,'Contratos assinados '!J:J,"Assinado por proprietário")</f>
        <v>0</v>
      </c>
      <c r="I912" s="1">
        <f t="shared" si="43"/>
        <v>0</v>
      </c>
      <c r="J912" s="3" t="str">
        <f>IF(D912=0, "-", COUNTIFS('Base Lojas'!B:B, A912, 'Base Lojas'!G:G, "&gt;500000")/D912)</f>
        <v>-</v>
      </c>
      <c r="K912" s="4" t="s">
        <v>35</v>
      </c>
      <c r="L912" s="2">
        <v>0</v>
      </c>
      <c r="M912" s="13">
        <v>629000.7922389087</v>
      </c>
      <c r="N912" s="2">
        <v>6256</v>
      </c>
      <c r="O912" s="5" t="str">
        <f>_xlfn.XLOOKUP(A912,Cidades!A:A,Cidades!D:D)</f>
        <v>Menor que 10k</v>
      </c>
      <c r="P912" s="5" t="str">
        <f>_xlfn.XLOOKUP(A912,'[1]1° RAIZ'!$A:$A,'[1]1° RAIZ'!$AH:$AH)</f>
        <v>Curitiba</v>
      </c>
      <c r="Q912" s="5" t="str">
        <f>_xlfn.XLOOKUP(A912,'[1]1° RAIZ'!$A:$A,'[1]1° RAIZ'!$AE:$AE)</f>
        <v>Curitiba</v>
      </c>
      <c r="R912" s="2">
        <v>-1.43636841493977E-5</v>
      </c>
      <c r="S912" s="2">
        <v>7.0394918076126523E-3</v>
      </c>
      <c r="T912" s="2">
        <v>2</v>
      </c>
      <c r="U912" s="2">
        <v>0</v>
      </c>
      <c r="V912" s="2">
        <v>65905.012569365601</v>
      </c>
      <c r="W912" s="2">
        <v>2.2754743696310671</v>
      </c>
      <c r="X912" s="2">
        <v>-0.36704381234987937</v>
      </c>
      <c r="Y912" s="2">
        <v>-0.5161414154424252</v>
      </c>
      <c r="Z912" s="2">
        <v>-6.2389058160876663E-2</v>
      </c>
      <c r="AA912" s="2">
        <v>-0.23773207226469581</v>
      </c>
      <c r="AB912" s="1" t="str">
        <f t="shared" si="42"/>
        <v>Mercado insuficiente</v>
      </c>
      <c r="AC912" s="74" t="str">
        <f t="shared" si="44"/>
        <v>Validar</v>
      </c>
    </row>
    <row r="913" spans="1:29" x14ac:dyDescent="0.25">
      <c r="A913" s="1">
        <v>412665</v>
      </c>
      <c r="B913" s="1" t="s">
        <v>939</v>
      </c>
      <c r="C913" s="1" t="s">
        <v>31</v>
      </c>
      <c r="D913" s="1">
        <v>0</v>
      </c>
      <c r="E913" s="1">
        <f>COUNTIFS('Contratos assinados '!F:F,'Direcional Expansão'!B913,'Contratos assinados '!J:J, "Assinado por ambos")</f>
        <v>0</v>
      </c>
      <c r="F913" s="1">
        <f>COUNTIFS('Contratos assinados '!F:F,'Direcional Expansão'!B913,'Contratos assinados '!J:J,"Aquisição")</f>
        <v>0</v>
      </c>
      <c r="G913" s="1">
        <f>COUNTIFS('Contratos assinados '!F:F,'Direcional Expansão'!B913,'Contratos assinados '!J:J,"Ampliação")</f>
        <v>0</v>
      </c>
      <c r="H913" s="1">
        <f>COUNTIFS('Contratos assinados '!F:F,'Direcional Expansão'!B913,'Contratos assinados '!J:J,"Assinado por proprietário")</f>
        <v>0</v>
      </c>
      <c r="I913" s="1">
        <f t="shared" si="43"/>
        <v>0</v>
      </c>
      <c r="J913" s="3" t="str">
        <f>IF(D913=0, "-", COUNTIFS('Base Lojas'!B:B, A913, 'Base Lojas'!G:G, "&gt;500000")/D913)</f>
        <v>-</v>
      </c>
      <c r="K913" s="4" t="s">
        <v>35</v>
      </c>
      <c r="L913" s="2">
        <v>0</v>
      </c>
      <c r="M913" s="13">
        <v>430488.89142313303</v>
      </c>
      <c r="N913" s="2">
        <v>3440</v>
      </c>
      <c r="O913" s="5" t="str">
        <f>_xlfn.XLOOKUP(A913,Cidades!A:A,Cidades!D:D)</f>
        <v>Menor que 10k</v>
      </c>
      <c r="P913" s="5" t="str">
        <f>_xlfn.XLOOKUP(A913,'[1]1° RAIZ'!$A:$A,'[1]1° RAIZ'!$AH:$AH)</f>
        <v>Pato Branco</v>
      </c>
      <c r="Q913" s="5" t="str">
        <f>_xlfn.XLOOKUP(A913,'[1]1° RAIZ'!$A:$A,'[1]1° RAIZ'!$AE:$AE)</f>
        <v>Cascavel</v>
      </c>
      <c r="R913" s="2">
        <v>1.0360982696013821E-5</v>
      </c>
      <c r="S913" s="2">
        <v>8.9613617275694502E-3</v>
      </c>
      <c r="T913" s="2">
        <v>1</v>
      </c>
      <c r="U913" s="2">
        <v>0</v>
      </c>
      <c r="V913" s="2">
        <v>51158.811315269901</v>
      </c>
      <c r="W913" s="2">
        <v>2.7000731409515351</v>
      </c>
      <c r="X913" s="2">
        <v>-0.33363166345272671</v>
      </c>
      <c r="Y913" s="2">
        <v>-0.38925067670929692</v>
      </c>
      <c r="Z913" s="2">
        <v>-0.35131524426519528</v>
      </c>
      <c r="AA913" s="2">
        <v>-0.23822278333458649</v>
      </c>
      <c r="AB913" s="1" t="str">
        <f t="shared" si="42"/>
        <v>Mercado insuficiente</v>
      </c>
      <c r="AC913" s="74" t="str">
        <f t="shared" si="44"/>
        <v>Validar</v>
      </c>
    </row>
    <row r="914" spans="1:29" x14ac:dyDescent="0.25">
      <c r="A914" s="1">
        <v>412430</v>
      </c>
      <c r="B914" s="1" t="s">
        <v>940</v>
      </c>
      <c r="C914" s="1" t="s">
        <v>31</v>
      </c>
      <c r="D914" s="1">
        <v>0</v>
      </c>
      <c r="E914" s="1">
        <f>COUNTIFS('Contratos assinados '!F:F,'Direcional Expansão'!B914,'Contratos assinados '!J:J, "Assinado por ambos")</f>
        <v>0</v>
      </c>
      <c r="F914" s="1">
        <f>COUNTIFS('Contratos assinados '!F:F,'Direcional Expansão'!B914,'Contratos assinados '!J:J,"Aquisição")</f>
        <v>0</v>
      </c>
      <c r="G914" s="1">
        <f>COUNTIFS('Contratos assinados '!F:F,'Direcional Expansão'!B914,'Contratos assinados '!J:J,"Ampliação")</f>
        <v>0</v>
      </c>
      <c r="H914" s="1">
        <f>COUNTIFS('Contratos assinados '!F:F,'Direcional Expansão'!B914,'Contratos assinados '!J:J,"Assinado por proprietário")</f>
        <v>0</v>
      </c>
      <c r="I914" s="1">
        <f t="shared" si="43"/>
        <v>0</v>
      </c>
      <c r="J914" s="3" t="str">
        <f>IF(D914=0, "-", COUNTIFS('Base Lojas'!B:B, A914, 'Base Lojas'!G:G, "&gt;500000")/D914)</f>
        <v>-</v>
      </c>
      <c r="K914" s="4" t="s">
        <v>35</v>
      </c>
      <c r="L914" s="2">
        <v>0</v>
      </c>
      <c r="M914" s="13">
        <v>265800.73078428488</v>
      </c>
      <c r="N914" s="2">
        <v>2125</v>
      </c>
      <c r="O914" s="5" t="str">
        <f>_xlfn.XLOOKUP(A914,Cidades!A:A,Cidades!D:D)</f>
        <v>Menor que 10k</v>
      </c>
      <c r="P914" s="5" t="str">
        <f>_xlfn.XLOOKUP(A914,'[1]1° RAIZ'!$A:$A,'[1]1° RAIZ'!$AH:$AH)</f>
        <v>Cornélio Procópio – Bandeirantes</v>
      </c>
      <c r="Q914" s="5" t="str">
        <f>_xlfn.XLOOKUP(A914,'[1]1° RAIZ'!$A:$A,'[1]1° RAIZ'!$AE:$AE)</f>
        <v>Londrina</v>
      </c>
      <c r="R914" s="2">
        <v>-9.6976314719090511E-5</v>
      </c>
      <c r="S914" s="2">
        <v>-1.380260330264282E-3</v>
      </c>
      <c r="T914" s="2">
        <v>1</v>
      </c>
      <c r="U914" s="2">
        <v>0</v>
      </c>
      <c r="V914" s="2">
        <v>56978.523062714703</v>
      </c>
      <c r="W914" s="2">
        <v>2.6789779306092032</v>
      </c>
      <c r="X914" s="2">
        <v>-0.3578739425400686</v>
      </c>
      <c r="Y914" s="2">
        <v>-0.59355629346548</v>
      </c>
      <c r="Z914" s="2">
        <v>-4.8365611122305604E-3</v>
      </c>
      <c r="AA914" s="2">
        <v>-0.23839945186591599</v>
      </c>
      <c r="AB914" s="1" t="str">
        <f t="shared" si="42"/>
        <v>Mercado insuficiente</v>
      </c>
      <c r="AC914" s="74" t="str">
        <f t="shared" si="44"/>
        <v>Validar</v>
      </c>
    </row>
    <row r="915" spans="1:29" x14ac:dyDescent="0.25">
      <c r="A915" s="1">
        <v>410810</v>
      </c>
      <c r="B915" s="1" t="s">
        <v>941</v>
      </c>
      <c r="C915" s="1" t="s">
        <v>31</v>
      </c>
      <c r="D915" s="1">
        <v>0</v>
      </c>
      <c r="E915" s="1">
        <f>COUNTIFS('Contratos assinados '!F:F,'Direcional Expansão'!B915,'Contratos assinados '!J:J, "Assinado por ambos")</f>
        <v>0</v>
      </c>
      <c r="F915" s="1">
        <f>COUNTIFS('Contratos assinados '!F:F,'Direcional Expansão'!B915,'Contratos assinados '!J:J,"Aquisição")</f>
        <v>0</v>
      </c>
      <c r="G915" s="1">
        <f>COUNTIFS('Contratos assinados '!F:F,'Direcional Expansão'!B915,'Contratos assinados '!J:J,"Ampliação")</f>
        <v>0</v>
      </c>
      <c r="H915" s="1">
        <f>COUNTIFS('Contratos assinados '!F:F,'Direcional Expansão'!B915,'Contratos assinados '!J:J,"Assinado por proprietário")</f>
        <v>0</v>
      </c>
      <c r="I915" s="1">
        <f t="shared" si="43"/>
        <v>0</v>
      </c>
      <c r="J915" s="3" t="str">
        <f>IF(D915=0, "-", COUNTIFS('Base Lojas'!B:B, A915, 'Base Lojas'!G:G, "&gt;500000")/D915)</f>
        <v>-</v>
      </c>
      <c r="K915" s="4" t="s">
        <v>35</v>
      </c>
      <c r="L915" s="2">
        <v>0</v>
      </c>
      <c r="M915" s="13">
        <v>353709.76145721081</v>
      </c>
      <c r="N915" s="2">
        <v>2652</v>
      </c>
      <c r="O915" s="5" t="str">
        <f>_xlfn.XLOOKUP(A915,Cidades!A:A,Cidades!D:D)</f>
        <v>Menor que 10k</v>
      </c>
      <c r="P915" s="5" t="str">
        <f>_xlfn.XLOOKUP(A915,'[1]1° RAIZ'!$A:$A,'[1]1° RAIZ'!$AH:$AH)</f>
        <v>Maringá</v>
      </c>
      <c r="Q915" s="5" t="str">
        <f>_xlfn.XLOOKUP(A915,'[1]1° RAIZ'!$A:$A,'[1]1° RAIZ'!$AE:$AE)</f>
        <v>Maringá</v>
      </c>
      <c r="R915" s="2">
        <v>3.3247448435813617E-5</v>
      </c>
      <c r="S915" s="2">
        <v>8.0498575254812632E-3</v>
      </c>
      <c r="T915" s="2">
        <v>0</v>
      </c>
      <c r="U915" s="2">
        <v>0</v>
      </c>
      <c r="V915" s="2">
        <v>33551.957706337897</v>
      </c>
      <c r="W915" s="2">
        <v>3.1866025969760279</v>
      </c>
      <c r="X915" s="2">
        <v>-0.28647094550474628</v>
      </c>
      <c r="Y915" s="2">
        <v>-0.29106414690839622</v>
      </c>
      <c r="Z915" s="2">
        <v>-0.66010372251330574</v>
      </c>
      <c r="AA915" s="2">
        <v>-0.23925746620106919</v>
      </c>
      <c r="AB915" s="1" t="str">
        <f t="shared" si="42"/>
        <v>Mercado insuficiente</v>
      </c>
      <c r="AC915" s="74" t="str">
        <f t="shared" si="44"/>
        <v>Validar</v>
      </c>
    </row>
    <row r="916" spans="1:29" x14ac:dyDescent="0.25">
      <c r="A916" s="1">
        <v>421340</v>
      </c>
      <c r="B916" s="1" t="s">
        <v>942</v>
      </c>
      <c r="C916" s="1" t="s">
        <v>33</v>
      </c>
      <c r="D916" s="1">
        <v>0</v>
      </c>
      <c r="E916" s="1">
        <f>COUNTIFS('Contratos assinados '!F:F,'Direcional Expansão'!B916,'Contratos assinados '!J:J, "Assinado por ambos")</f>
        <v>0</v>
      </c>
      <c r="F916" s="1">
        <f>COUNTIFS('Contratos assinados '!F:F,'Direcional Expansão'!B916,'Contratos assinados '!J:J,"Aquisição")</f>
        <v>0</v>
      </c>
      <c r="G916" s="1">
        <f>COUNTIFS('Contratos assinados '!F:F,'Direcional Expansão'!B916,'Contratos assinados '!J:J,"Ampliação")</f>
        <v>0</v>
      </c>
      <c r="H916" s="1">
        <f>COUNTIFS('Contratos assinados '!F:F,'Direcional Expansão'!B916,'Contratos assinados '!J:J,"Assinado por proprietário")</f>
        <v>0</v>
      </c>
      <c r="I916" s="1">
        <f t="shared" si="43"/>
        <v>0</v>
      </c>
      <c r="J916" s="3" t="str">
        <f>IF(D916=0, "-", COUNTIFS('Base Lojas'!B:B, A916, 'Base Lojas'!G:G, "&gt;500000")/D916)</f>
        <v>-</v>
      </c>
      <c r="K916" s="4" t="s">
        <v>35</v>
      </c>
      <c r="L916" s="2">
        <v>0</v>
      </c>
      <c r="M916" s="13">
        <v>1580329.1525876219</v>
      </c>
      <c r="N916" s="2">
        <v>10649</v>
      </c>
      <c r="O916" s="5" t="str">
        <f>_xlfn.XLOOKUP(A916,Cidades!A:A,Cidades!D:D)</f>
        <v>Entre 10k e 20k</v>
      </c>
      <c r="P916" s="5" t="str">
        <f>_xlfn.XLOOKUP(A916,'[1]1° RAIZ'!$A:$A,'[1]1° RAIZ'!$AH:$AH)</f>
        <v>Xanxerê</v>
      </c>
      <c r="Q916" s="5" t="str">
        <f>_xlfn.XLOOKUP(A916,'[1]1° RAIZ'!$A:$A,'[1]1° RAIZ'!$AE:$AE)</f>
        <v>Chapecó</v>
      </c>
      <c r="R916" s="2">
        <v>-2.707366911889775E-5</v>
      </c>
      <c r="S916" s="2">
        <v>4.2223367952416444E-3</v>
      </c>
      <c r="T916" s="2">
        <v>7</v>
      </c>
      <c r="U916" s="2">
        <v>0</v>
      </c>
      <c r="V916" s="2">
        <v>30572.112371665298</v>
      </c>
      <c r="W916" s="2">
        <v>3.014846626666166</v>
      </c>
      <c r="X916" s="2">
        <v>-0.21861841023388659</v>
      </c>
      <c r="Y916" s="2">
        <v>-0.55941155835092127</v>
      </c>
      <c r="Z916" s="2">
        <v>-0.57708018872880562</v>
      </c>
      <c r="AA916" s="2">
        <v>-0.23950789859315999</v>
      </c>
      <c r="AB916" s="1" t="str">
        <f t="shared" si="42"/>
        <v>Mercado insuficiente</v>
      </c>
      <c r="AC916" s="74" t="str">
        <f t="shared" si="44"/>
        <v>Validar</v>
      </c>
    </row>
    <row r="917" spans="1:29" x14ac:dyDescent="0.25">
      <c r="A917" s="1">
        <v>431842</v>
      </c>
      <c r="B917" s="1" t="s">
        <v>943</v>
      </c>
      <c r="C917" s="1" t="s">
        <v>57</v>
      </c>
      <c r="D917" s="1">
        <v>0</v>
      </c>
      <c r="E917" s="1">
        <f>COUNTIFS('Contratos assinados '!F:F,'Direcional Expansão'!B917,'Contratos assinados '!J:J, "Assinado por ambos")</f>
        <v>0</v>
      </c>
      <c r="F917" s="1">
        <f>COUNTIFS('Contratos assinados '!F:F,'Direcional Expansão'!B917,'Contratos assinados '!J:J,"Aquisição")</f>
        <v>0</v>
      </c>
      <c r="G917" s="1">
        <f>COUNTIFS('Contratos assinados '!F:F,'Direcional Expansão'!B917,'Contratos assinados '!J:J,"Ampliação")</f>
        <v>0</v>
      </c>
      <c r="H917" s="1">
        <f>COUNTIFS('Contratos assinados '!F:F,'Direcional Expansão'!B917,'Contratos assinados '!J:J,"Assinado por proprietário")</f>
        <v>0</v>
      </c>
      <c r="I917" s="1">
        <f t="shared" si="43"/>
        <v>0</v>
      </c>
      <c r="J917" s="3" t="str">
        <f>IF(D917=0, "-", COUNTIFS('Base Lojas'!B:B, A917, 'Base Lojas'!G:G, "&gt;500000")/D917)</f>
        <v>-</v>
      </c>
      <c r="K917" s="4" t="s">
        <v>35</v>
      </c>
      <c r="L917" s="2">
        <v>0</v>
      </c>
      <c r="M917" s="13">
        <v>696019.78725652269</v>
      </c>
      <c r="N917" s="2">
        <v>4461</v>
      </c>
      <c r="O917" s="5" t="str">
        <f>_xlfn.XLOOKUP(A917,Cidades!A:A,Cidades!D:D)</f>
        <v>Menor que 10k</v>
      </c>
      <c r="P917" s="5" t="str">
        <f>_xlfn.XLOOKUP(A917,'[1]1° RAIZ'!$A:$A,'[1]1° RAIZ'!$AH:$AH)</f>
        <v>Tapejara - Sananduva</v>
      </c>
      <c r="Q917" s="5" t="str">
        <f>_xlfn.XLOOKUP(A917,'[1]1° RAIZ'!$A:$A,'[1]1° RAIZ'!$AE:$AE)</f>
        <v>Passo Fundo</v>
      </c>
      <c r="R917" s="2">
        <v>-4.4291026678312527E-5</v>
      </c>
      <c r="S917" s="2">
        <v>4.5596300341665952E-4</v>
      </c>
      <c r="T917" s="2">
        <v>1</v>
      </c>
      <c r="U917" s="2">
        <v>0</v>
      </c>
      <c r="V917" s="2">
        <v>45572.360957329001</v>
      </c>
      <c r="W917" s="2">
        <v>2.8847989470316282</v>
      </c>
      <c r="X917" s="2">
        <v>-0.31456694825446402</v>
      </c>
      <c r="Y917" s="2">
        <v>-0.51301612158558574</v>
      </c>
      <c r="Z917" s="2">
        <v>-0.28434444658264069</v>
      </c>
      <c r="AA917" s="2">
        <v>-0.24027258575783519</v>
      </c>
      <c r="AB917" s="1" t="str">
        <f t="shared" si="42"/>
        <v>Mercado insuficiente</v>
      </c>
      <c r="AC917" s="74" t="str">
        <f t="shared" si="44"/>
        <v>Validar</v>
      </c>
    </row>
    <row r="918" spans="1:29" x14ac:dyDescent="0.25">
      <c r="A918" s="1">
        <v>411140</v>
      </c>
      <c r="B918" s="1" t="s">
        <v>944</v>
      </c>
      <c r="C918" s="1" t="s">
        <v>31</v>
      </c>
      <c r="D918" s="1">
        <v>0</v>
      </c>
      <c r="E918" s="1">
        <f>COUNTIFS('Contratos assinados '!F:F,'Direcional Expansão'!B918,'Contratos assinados '!J:J, "Assinado por ambos")</f>
        <v>0</v>
      </c>
      <c r="F918" s="1">
        <f>COUNTIFS('Contratos assinados '!F:F,'Direcional Expansão'!B918,'Contratos assinados '!J:J,"Aquisição")</f>
        <v>0</v>
      </c>
      <c r="G918" s="1">
        <f>COUNTIFS('Contratos assinados '!F:F,'Direcional Expansão'!B918,'Contratos assinados '!J:J,"Ampliação")</f>
        <v>0</v>
      </c>
      <c r="H918" s="1">
        <f>COUNTIFS('Contratos assinados '!F:F,'Direcional Expansão'!B918,'Contratos assinados '!J:J,"Assinado por proprietário")</f>
        <v>0</v>
      </c>
      <c r="I918" s="1">
        <f t="shared" si="43"/>
        <v>0</v>
      </c>
      <c r="J918" s="3" t="str">
        <f>IF(D918=0, "-", COUNTIFS('Base Lojas'!B:B, A918, 'Base Lojas'!G:G, "&gt;500000")/D918)</f>
        <v>-</v>
      </c>
      <c r="K918" s="4" t="s">
        <v>35</v>
      </c>
      <c r="L918" s="2">
        <v>0</v>
      </c>
      <c r="M918" s="13">
        <v>1557117.501538005</v>
      </c>
      <c r="N918" s="2">
        <v>13229</v>
      </c>
      <c r="O918" s="5" t="str">
        <f>_xlfn.XLOOKUP(A918,Cidades!A:A,Cidades!D:D)</f>
        <v>Entre 10k e 20k</v>
      </c>
      <c r="P918" s="5" t="str">
        <f>_xlfn.XLOOKUP(A918,'[1]1° RAIZ'!$A:$A,'[1]1° RAIZ'!$AH:$AH)</f>
        <v>Ponta Grossa</v>
      </c>
      <c r="Q918" s="5" t="str">
        <f>_xlfn.XLOOKUP(A918,'[1]1° RAIZ'!$A:$A,'[1]1° RAIZ'!$AE:$AE)</f>
        <v>Ponta Grossa</v>
      </c>
      <c r="R918" s="2">
        <v>2.502940861352387E-5</v>
      </c>
      <c r="S918" s="2">
        <v>9.4620751088123622E-3</v>
      </c>
      <c r="T918" s="2">
        <v>11</v>
      </c>
      <c r="U918" s="2">
        <v>0</v>
      </c>
      <c r="V918" s="2">
        <v>41614.979703282203</v>
      </c>
      <c r="W918" s="2">
        <v>2.5314291426030828</v>
      </c>
      <c r="X918" s="2">
        <v>-0.22884937249415249</v>
      </c>
      <c r="Y918" s="2">
        <v>-0.57930107873524783</v>
      </c>
      <c r="Z918" s="2">
        <v>-0.52851951103585204</v>
      </c>
      <c r="AA918" s="2">
        <v>-0.2411840838718749</v>
      </c>
      <c r="AB918" s="1" t="str">
        <f t="shared" si="42"/>
        <v>Mercado insuficiente</v>
      </c>
      <c r="AC918" s="74" t="str">
        <f t="shared" si="44"/>
        <v>Validar</v>
      </c>
    </row>
    <row r="919" spans="1:29" x14ac:dyDescent="0.25">
      <c r="A919" s="1">
        <v>410910</v>
      </c>
      <c r="B919" s="1" t="s">
        <v>945</v>
      </c>
      <c r="C919" s="1" t="s">
        <v>31</v>
      </c>
      <c r="D919" s="1">
        <v>0</v>
      </c>
      <c r="E919" s="1">
        <f>COUNTIFS('Contratos assinados '!F:F,'Direcional Expansão'!B919,'Contratos assinados '!J:J, "Assinado por ambos")</f>
        <v>0</v>
      </c>
      <c r="F919" s="1">
        <f>COUNTIFS('Contratos assinados '!F:F,'Direcional Expansão'!B919,'Contratos assinados '!J:J,"Aquisição")</f>
        <v>0</v>
      </c>
      <c r="G919" s="1">
        <f>COUNTIFS('Contratos assinados '!F:F,'Direcional Expansão'!B919,'Contratos assinados '!J:J,"Ampliação")</f>
        <v>0</v>
      </c>
      <c r="H919" s="1">
        <f>COUNTIFS('Contratos assinados '!F:F,'Direcional Expansão'!B919,'Contratos assinados '!J:J,"Assinado por proprietário")</f>
        <v>0</v>
      </c>
      <c r="I919" s="1">
        <f t="shared" si="43"/>
        <v>0</v>
      </c>
      <c r="J919" s="3" t="str">
        <f>IF(D919=0, "-", COUNTIFS('Base Lojas'!B:B, A919, 'Base Lojas'!G:G, "&gt;500000")/D919)</f>
        <v>-</v>
      </c>
      <c r="K919" s="4" t="s">
        <v>35</v>
      </c>
      <c r="L919" s="2">
        <v>0</v>
      </c>
      <c r="M919" s="13">
        <v>275835.94155677949</v>
      </c>
      <c r="N919" s="2">
        <v>2191</v>
      </c>
      <c r="O919" s="5" t="str">
        <f>_xlfn.XLOOKUP(A919,Cidades!A:A,Cidades!D:D)</f>
        <v>Menor que 10k</v>
      </c>
      <c r="P919" s="5" t="str">
        <f>_xlfn.XLOOKUP(A919,'[1]1° RAIZ'!$A:$A,'[1]1° RAIZ'!$AH:$AH)</f>
        <v>Cianorte</v>
      </c>
      <c r="Q919" s="5" t="str">
        <f>_xlfn.XLOOKUP(A919,'[1]1° RAIZ'!$A:$A,'[1]1° RAIZ'!$AE:$AE)</f>
        <v>Maringá</v>
      </c>
      <c r="R919" s="2">
        <v>-9.4169696445689506E-6</v>
      </c>
      <c r="S919" s="2">
        <v>1.1124595923464931E-2</v>
      </c>
      <c r="T919" s="2">
        <v>1</v>
      </c>
      <c r="U919" s="2">
        <v>0</v>
      </c>
      <c r="V919" s="2">
        <v>39837.671603045099</v>
      </c>
      <c r="W919" s="2">
        <v>2.995557241019315</v>
      </c>
      <c r="X919" s="2">
        <v>-0.30712746181292772</v>
      </c>
      <c r="Y919" s="2">
        <v>-0.35991071183641288</v>
      </c>
      <c r="Z919" s="2">
        <v>-0.51525547313884112</v>
      </c>
      <c r="AA919" s="2">
        <v>-0.2414279969486732</v>
      </c>
      <c r="AB919" s="1" t="str">
        <f t="shared" si="42"/>
        <v>Mercado insuficiente</v>
      </c>
      <c r="AC919" s="74" t="str">
        <f t="shared" si="44"/>
        <v>Validar</v>
      </c>
    </row>
    <row r="920" spans="1:29" x14ac:dyDescent="0.25">
      <c r="A920" s="1">
        <v>411810</v>
      </c>
      <c r="B920" s="1" t="s">
        <v>946</v>
      </c>
      <c r="C920" s="1" t="s">
        <v>31</v>
      </c>
      <c r="D920" s="1">
        <v>0</v>
      </c>
      <c r="E920" s="1">
        <f>COUNTIFS('Contratos assinados '!F:F,'Direcional Expansão'!B920,'Contratos assinados '!J:J, "Assinado por ambos")</f>
        <v>0</v>
      </c>
      <c r="F920" s="1">
        <f>COUNTIFS('Contratos assinados '!F:F,'Direcional Expansão'!B920,'Contratos assinados '!J:J,"Aquisição")</f>
        <v>0</v>
      </c>
      <c r="G920" s="1">
        <f>COUNTIFS('Contratos assinados '!F:F,'Direcional Expansão'!B920,'Contratos assinados '!J:J,"Ampliação")</f>
        <v>0</v>
      </c>
      <c r="H920" s="1">
        <f>COUNTIFS('Contratos assinados '!F:F,'Direcional Expansão'!B920,'Contratos assinados '!J:J,"Assinado por proprietário")</f>
        <v>0</v>
      </c>
      <c r="I920" s="1">
        <f t="shared" si="43"/>
        <v>0</v>
      </c>
      <c r="J920" s="3" t="str">
        <f>IF(D920=0, "-", COUNTIFS('Base Lojas'!B:B, A920, 'Base Lojas'!G:G, "&gt;500000")/D920)</f>
        <v>-</v>
      </c>
      <c r="K920" s="4" t="s">
        <v>35</v>
      </c>
      <c r="L920" s="2">
        <v>0</v>
      </c>
      <c r="M920" s="13">
        <v>1336375.755715319</v>
      </c>
      <c r="N920" s="2">
        <v>9557</v>
      </c>
      <c r="O920" s="5" t="str">
        <f>_xlfn.XLOOKUP(A920,Cidades!A:A,Cidades!D:D)</f>
        <v>Menor que 10k</v>
      </c>
      <c r="P920" s="5" t="str">
        <f>_xlfn.XLOOKUP(A920,'[1]1° RAIZ'!$A:$A,'[1]1° RAIZ'!$AH:$AH)</f>
        <v>Paranacity - Colorado</v>
      </c>
      <c r="Q920" s="5" t="str">
        <f>_xlfn.XLOOKUP(A920,'[1]1° RAIZ'!$A:$A,'[1]1° RAIZ'!$AE:$AE)</f>
        <v>Maringá</v>
      </c>
      <c r="R920" s="2">
        <v>-5.4152099782377449E-5</v>
      </c>
      <c r="S920" s="2">
        <v>8.6094633696109923E-4</v>
      </c>
      <c r="T920" s="2">
        <v>6</v>
      </c>
      <c r="U920" s="2">
        <v>0</v>
      </c>
      <c r="V920" s="2">
        <v>38482.1707235125</v>
      </c>
      <c r="W920" s="2">
        <v>2.864778168398729</v>
      </c>
      <c r="X920" s="2">
        <v>-0.25485830533962051</v>
      </c>
      <c r="Y920" s="2">
        <v>-0.62290601287346858</v>
      </c>
      <c r="Z920" s="2">
        <v>-0.38251264262559309</v>
      </c>
      <c r="AA920" s="2">
        <v>-0.2418685685028269</v>
      </c>
      <c r="AB920" s="1" t="str">
        <f t="shared" si="42"/>
        <v>Mercado insuficiente</v>
      </c>
      <c r="AC920" s="74" t="str">
        <f t="shared" si="44"/>
        <v>Validar</v>
      </c>
    </row>
    <row r="921" spans="1:29" x14ac:dyDescent="0.25">
      <c r="A921" s="1">
        <v>411920</v>
      </c>
      <c r="B921" s="1" t="s">
        <v>947</v>
      </c>
      <c r="C921" s="1" t="s">
        <v>31</v>
      </c>
      <c r="D921" s="1">
        <v>0</v>
      </c>
      <c r="E921" s="1">
        <f>COUNTIFS('Contratos assinados '!F:F,'Direcional Expansão'!B921,'Contratos assinados '!J:J, "Assinado por ambos")</f>
        <v>0</v>
      </c>
      <c r="F921" s="1">
        <f>COUNTIFS('Contratos assinados '!F:F,'Direcional Expansão'!B921,'Contratos assinados '!J:J,"Aquisição")</f>
        <v>0</v>
      </c>
      <c r="G921" s="1">
        <f>COUNTIFS('Contratos assinados '!F:F,'Direcional Expansão'!B921,'Contratos assinados '!J:J,"Ampliação")</f>
        <v>0</v>
      </c>
      <c r="H921" s="1">
        <f>COUNTIFS('Contratos assinados '!F:F,'Direcional Expansão'!B921,'Contratos assinados '!J:J,"Assinado por proprietário")</f>
        <v>0</v>
      </c>
      <c r="I921" s="1">
        <f t="shared" si="43"/>
        <v>0</v>
      </c>
      <c r="J921" s="3" t="str">
        <f>IF(D921=0, "-", COUNTIFS('Base Lojas'!B:B, A921, 'Base Lojas'!G:G, "&gt;500000")/D921)</f>
        <v>-</v>
      </c>
      <c r="K921" s="4" t="s">
        <v>35</v>
      </c>
      <c r="L921" s="2">
        <v>0</v>
      </c>
      <c r="M921" s="13">
        <v>848301.01476778393</v>
      </c>
      <c r="N921" s="2">
        <v>6566</v>
      </c>
      <c r="O921" s="5" t="str">
        <f>_xlfn.XLOOKUP(A921,Cidades!A:A,Cidades!D:D)</f>
        <v>Menor que 10k</v>
      </c>
      <c r="P921" s="5" t="str">
        <f>_xlfn.XLOOKUP(A921,'[1]1° RAIZ'!$A:$A,'[1]1° RAIZ'!$AH:$AH)</f>
        <v>Ibaiti</v>
      </c>
      <c r="Q921" s="5" t="str">
        <f>_xlfn.XLOOKUP(A921,'[1]1° RAIZ'!$A:$A,'[1]1° RAIZ'!$AE:$AE)</f>
        <v>Londrina</v>
      </c>
      <c r="R921" s="2">
        <v>4.2972006884580702E-5</v>
      </c>
      <c r="S921" s="2">
        <v>1.139780220610365E-2</v>
      </c>
      <c r="T921" s="2">
        <v>4</v>
      </c>
      <c r="U921" s="2">
        <v>0</v>
      </c>
      <c r="V921" s="2">
        <v>42176.5465365165</v>
      </c>
      <c r="W921" s="2">
        <v>2.7484212141499138</v>
      </c>
      <c r="X921" s="2">
        <v>-0.28545628590365629</v>
      </c>
      <c r="Y921" s="2">
        <v>-0.39510301260833558</v>
      </c>
      <c r="Z921" s="2">
        <v>-0.56499308795745018</v>
      </c>
      <c r="AA921" s="2">
        <v>-0.24294245243337001</v>
      </c>
      <c r="AB921" s="1" t="str">
        <f t="shared" si="42"/>
        <v>Mercado insuficiente</v>
      </c>
      <c r="AC921" s="74" t="str">
        <f t="shared" si="44"/>
        <v>Validar</v>
      </c>
    </row>
    <row r="922" spans="1:29" x14ac:dyDescent="0.25">
      <c r="A922" s="1">
        <v>431220</v>
      </c>
      <c r="B922" s="1" t="s">
        <v>948</v>
      </c>
      <c r="C922" s="1" t="s">
        <v>57</v>
      </c>
      <c r="D922" s="1">
        <v>0</v>
      </c>
      <c r="E922" s="1">
        <f>COUNTIFS('Contratos assinados '!F:F,'Direcional Expansão'!B922,'Contratos assinados '!J:J, "Assinado por ambos")</f>
        <v>0</v>
      </c>
      <c r="F922" s="1">
        <f>COUNTIFS('Contratos assinados '!F:F,'Direcional Expansão'!B922,'Contratos assinados '!J:J,"Aquisição")</f>
        <v>0</v>
      </c>
      <c r="G922" s="1">
        <f>COUNTIFS('Contratos assinados '!F:F,'Direcional Expansão'!B922,'Contratos assinados '!J:J,"Ampliação")</f>
        <v>0</v>
      </c>
      <c r="H922" s="1">
        <f>COUNTIFS('Contratos assinados '!F:F,'Direcional Expansão'!B922,'Contratos assinados '!J:J,"Assinado por proprietário")</f>
        <v>0</v>
      </c>
      <c r="I922" s="1">
        <f t="shared" si="43"/>
        <v>0</v>
      </c>
      <c r="J922" s="3" t="str">
        <f>IF(D922=0, "-", COUNTIFS('Base Lojas'!B:B, A922, 'Base Lojas'!G:G, "&gt;500000")/D922)</f>
        <v>-</v>
      </c>
      <c r="K922" s="4" t="s">
        <v>35</v>
      </c>
      <c r="L922" s="2">
        <v>0</v>
      </c>
      <c r="M922" s="13">
        <v>652991.34469036374</v>
      </c>
      <c r="N922" s="2">
        <v>4191</v>
      </c>
      <c r="O922" s="5" t="str">
        <f>_xlfn.XLOOKUP(A922,Cidades!A:A,Cidades!D:D)</f>
        <v>Menor que 10k</v>
      </c>
      <c r="P922" s="5" t="str">
        <f>_xlfn.XLOOKUP(A922,'[1]1° RAIZ'!$A:$A,'[1]1° RAIZ'!$AH:$AH)</f>
        <v>Tapejara - Sananduva</v>
      </c>
      <c r="Q922" s="5" t="str">
        <f>_xlfn.XLOOKUP(A922,'[1]1° RAIZ'!$A:$A,'[1]1° RAIZ'!$AE:$AE)</f>
        <v>Passo Fundo</v>
      </c>
      <c r="R922" s="2">
        <v>-1.205926546347025E-4</v>
      </c>
      <c r="S922" s="2">
        <v>-5.3268510351986986E-3</v>
      </c>
      <c r="T922" s="2">
        <v>4</v>
      </c>
      <c r="U922" s="2">
        <v>0</v>
      </c>
      <c r="V922" s="2">
        <v>42677.355903085401</v>
      </c>
      <c r="W922" s="2">
        <v>2.946248172422945</v>
      </c>
      <c r="X922" s="2">
        <v>-0.29644256280142511</v>
      </c>
      <c r="Y922" s="2">
        <v>-0.6827643668723149</v>
      </c>
      <c r="Z922" s="2">
        <v>-0.161783632800795</v>
      </c>
      <c r="AA922" s="2">
        <v>-0.2429952329554807</v>
      </c>
      <c r="AB922" s="1" t="str">
        <f t="shared" si="42"/>
        <v>Mercado insuficiente</v>
      </c>
      <c r="AC922" s="74" t="str">
        <f t="shared" si="44"/>
        <v>Validar</v>
      </c>
    </row>
    <row r="923" spans="1:29" x14ac:dyDescent="0.25">
      <c r="A923" s="1">
        <v>412040</v>
      </c>
      <c r="B923" s="1" t="s">
        <v>949</v>
      </c>
      <c r="C923" s="1" t="s">
        <v>31</v>
      </c>
      <c r="D923" s="1">
        <v>0</v>
      </c>
      <c r="E923" s="1">
        <f>COUNTIFS('Contratos assinados '!F:F,'Direcional Expansão'!B923,'Contratos assinados '!J:J, "Assinado por ambos")</f>
        <v>0</v>
      </c>
      <c r="F923" s="1">
        <f>COUNTIFS('Contratos assinados '!F:F,'Direcional Expansão'!B923,'Contratos assinados '!J:J,"Aquisição")</f>
        <v>0</v>
      </c>
      <c r="G923" s="1">
        <f>COUNTIFS('Contratos assinados '!F:F,'Direcional Expansão'!B923,'Contratos assinados '!J:J,"Ampliação")</f>
        <v>0</v>
      </c>
      <c r="H923" s="1">
        <f>COUNTIFS('Contratos assinados '!F:F,'Direcional Expansão'!B923,'Contratos assinados '!J:J,"Assinado por proprietário")</f>
        <v>0</v>
      </c>
      <c r="I923" s="1">
        <f t="shared" si="43"/>
        <v>0</v>
      </c>
      <c r="J923" s="3" t="str">
        <f>IF(D923=0, "-", COUNTIFS('Base Lojas'!B:B, A923, 'Base Lojas'!G:G, "&gt;500000")/D923)</f>
        <v>-</v>
      </c>
      <c r="K923" s="4" t="s">
        <v>35</v>
      </c>
      <c r="L923" s="2">
        <v>0</v>
      </c>
      <c r="M923" s="13">
        <v>523313.11524151481</v>
      </c>
      <c r="N923" s="2">
        <v>4336</v>
      </c>
      <c r="O923" s="5" t="str">
        <f>_xlfn.XLOOKUP(A923,Cidades!A:A,Cidades!D:D)</f>
        <v>Menor que 10k</v>
      </c>
      <c r="P923" s="5" t="str">
        <f>_xlfn.XLOOKUP(A923,'[1]1° RAIZ'!$A:$A,'[1]1° RAIZ'!$AH:$AH)</f>
        <v>Maringá</v>
      </c>
      <c r="Q923" s="5" t="str">
        <f>_xlfn.XLOOKUP(A923,'[1]1° RAIZ'!$A:$A,'[1]1° RAIZ'!$AE:$AE)</f>
        <v>Maringá</v>
      </c>
      <c r="R923" s="2">
        <v>-7.3911432213509263E-5</v>
      </c>
      <c r="S923" s="2">
        <v>-4.5804094461909811E-4</v>
      </c>
      <c r="T923" s="2">
        <v>2</v>
      </c>
      <c r="U923" s="2">
        <v>0</v>
      </c>
      <c r="V923" s="2">
        <v>38649.050310404302</v>
      </c>
      <c r="W923" s="2">
        <v>3.0528517899666081</v>
      </c>
      <c r="X923" s="2">
        <v>-0.29413466312475778</v>
      </c>
      <c r="Y923" s="2">
        <v>-0.55045709190383285</v>
      </c>
      <c r="Z923" s="2">
        <v>-0.33901292652611548</v>
      </c>
      <c r="AA923" s="2">
        <v>-0.24320125622515049</v>
      </c>
      <c r="AB923" s="1" t="str">
        <f t="shared" si="42"/>
        <v>Mercado insuficiente</v>
      </c>
      <c r="AC923" s="74" t="str">
        <f t="shared" si="44"/>
        <v>Validar</v>
      </c>
    </row>
    <row r="924" spans="1:29" x14ac:dyDescent="0.25">
      <c r="A924" s="1">
        <v>410340</v>
      </c>
      <c r="B924" s="1" t="s">
        <v>950</v>
      </c>
      <c r="C924" s="1" t="s">
        <v>31</v>
      </c>
      <c r="D924" s="1">
        <v>0</v>
      </c>
      <c r="E924" s="1">
        <f>COUNTIFS('Contratos assinados '!F:F,'Direcional Expansão'!B924,'Contratos assinados '!J:J, "Assinado por ambos")</f>
        <v>0</v>
      </c>
      <c r="F924" s="1">
        <f>COUNTIFS('Contratos assinados '!F:F,'Direcional Expansão'!B924,'Contratos assinados '!J:J,"Aquisição")</f>
        <v>0</v>
      </c>
      <c r="G924" s="1">
        <f>COUNTIFS('Contratos assinados '!F:F,'Direcional Expansão'!B924,'Contratos assinados '!J:J,"Ampliação")</f>
        <v>0</v>
      </c>
      <c r="H924" s="1">
        <f>COUNTIFS('Contratos assinados '!F:F,'Direcional Expansão'!B924,'Contratos assinados '!J:J,"Assinado por proprietário")</f>
        <v>0</v>
      </c>
      <c r="I924" s="1">
        <f t="shared" si="43"/>
        <v>0</v>
      </c>
      <c r="J924" s="3" t="str">
        <f>IF(D924=0, "-", COUNTIFS('Base Lojas'!B:B, A924, 'Base Lojas'!G:G, "&gt;500000")/D924)</f>
        <v>-</v>
      </c>
      <c r="K924" s="4" t="s">
        <v>35</v>
      </c>
      <c r="L924" s="2">
        <v>0</v>
      </c>
      <c r="M924" s="13">
        <v>354343.24947428488</v>
      </c>
      <c r="N924" s="2">
        <v>2627</v>
      </c>
      <c r="O924" s="5" t="str">
        <f>_xlfn.XLOOKUP(A924,Cidades!A:A,Cidades!D:D)</f>
        <v>Menor que 10k</v>
      </c>
      <c r="P924" s="5" t="str">
        <f>_xlfn.XLOOKUP(A924,'[1]1° RAIZ'!$A:$A,'[1]1° RAIZ'!$AH:$AH)</f>
        <v>Londrina</v>
      </c>
      <c r="Q924" s="5" t="str">
        <f>_xlfn.XLOOKUP(A924,'[1]1° RAIZ'!$A:$A,'[1]1° RAIZ'!$AE:$AE)</f>
        <v>Londrina</v>
      </c>
      <c r="R924" s="2">
        <v>-1.963891625335057E-5</v>
      </c>
      <c r="S924" s="2">
        <v>6.8251729998189958E-3</v>
      </c>
      <c r="T924" s="2">
        <v>1</v>
      </c>
      <c r="U924" s="2">
        <v>0</v>
      </c>
      <c r="V924" s="2">
        <v>48579.7330146858</v>
      </c>
      <c r="W924" s="2">
        <v>2.7656363054695392</v>
      </c>
      <c r="X924" s="2">
        <v>-0.33411163274405509</v>
      </c>
      <c r="Y924" s="2">
        <v>-0.44446243608054509</v>
      </c>
      <c r="Z924" s="2">
        <v>-0.32725729260063108</v>
      </c>
      <c r="AA924" s="2">
        <v>-0.24362778928943979</v>
      </c>
      <c r="AB924" s="1" t="str">
        <f t="shared" si="42"/>
        <v>Mercado insuficiente</v>
      </c>
      <c r="AC924" s="74" t="str">
        <f t="shared" si="44"/>
        <v>Validar</v>
      </c>
    </row>
    <row r="925" spans="1:29" x14ac:dyDescent="0.25">
      <c r="A925" s="1">
        <v>410500</v>
      </c>
      <c r="B925" s="1" t="s">
        <v>951</v>
      </c>
      <c r="C925" s="1" t="s">
        <v>31</v>
      </c>
      <c r="D925" s="1">
        <v>0</v>
      </c>
      <c r="E925" s="1">
        <f>COUNTIFS('Contratos assinados '!F:F,'Direcional Expansão'!B925,'Contratos assinados '!J:J, "Assinado por ambos")</f>
        <v>0</v>
      </c>
      <c r="F925" s="1">
        <f>COUNTIFS('Contratos assinados '!F:F,'Direcional Expansão'!B925,'Contratos assinados '!J:J,"Aquisição")</f>
        <v>0</v>
      </c>
      <c r="G925" s="1">
        <f>COUNTIFS('Contratos assinados '!F:F,'Direcional Expansão'!B925,'Contratos assinados '!J:J,"Ampliação")</f>
        <v>0</v>
      </c>
      <c r="H925" s="1">
        <f>COUNTIFS('Contratos assinados '!F:F,'Direcional Expansão'!B925,'Contratos assinados '!J:J,"Assinado por proprietário")</f>
        <v>0</v>
      </c>
      <c r="I925" s="1">
        <f t="shared" si="43"/>
        <v>0</v>
      </c>
      <c r="J925" s="3" t="str">
        <f>IF(D925=0, "-", COUNTIFS('Base Lojas'!B:B, A925, 'Base Lojas'!G:G, "&gt;500000")/D925)</f>
        <v>-</v>
      </c>
      <c r="K925" s="4" t="s">
        <v>35</v>
      </c>
      <c r="L925" s="2">
        <v>0</v>
      </c>
      <c r="M925" s="13">
        <v>1525109.2177859771</v>
      </c>
      <c r="N925" s="2">
        <v>10566</v>
      </c>
      <c r="O925" s="5" t="str">
        <f>_xlfn.XLOOKUP(A925,Cidades!A:A,Cidades!D:D)</f>
        <v>Entre 10k e 20k</v>
      </c>
      <c r="P925" s="5" t="str">
        <f>_xlfn.XLOOKUP(A925,'[1]1° RAIZ'!$A:$A,'[1]1° RAIZ'!$AH:$AH)</f>
        <v>Cascavel</v>
      </c>
      <c r="Q925" s="5" t="str">
        <f>_xlfn.XLOOKUP(A925,'[1]1° RAIZ'!$A:$A,'[1]1° RAIZ'!$AE:$AE)</f>
        <v>Cascavel</v>
      </c>
      <c r="R925" s="2">
        <v>1.7744496614022771E-5</v>
      </c>
      <c r="S925" s="2">
        <v>5.5052920465985533E-3</v>
      </c>
      <c r="T925" s="2">
        <v>2</v>
      </c>
      <c r="U925" s="2">
        <v>0</v>
      </c>
      <c r="V925" s="2">
        <v>37754.150631203498</v>
      </c>
      <c r="W925" s="2">
        <v>2.8742425375213299</v>
      </c>
      <c r="X925" s="2">
        <v>-0.26952884201024269</v>
      </c>
      <c r="Y925" s="2">
        <v>-0.46933803708320748</v>
      </c>
      <c r="Z925" s="2">
        <v>-0.54619229608833786</v>
      </c>
      <c r="AA925" s="2">
        <v>-0.24469824209415941</v>
      </c>
      <c r="AB925" s="1" t="str">
        <f t="shared" si="42"/>
        <v>Mercado insuficiente</v>
      </c>
      <c r="AC925" s="74" t="str">
        <f t="shared" si="44"/>
        <v>Validar</v>
      </c>
    </row>
    <row r="926" spans="1:29" x14ac:dyDescent="0.25">
      <c r="A926" s="1">
        <v>411220</v>
      </c>
      <c r="B926" s="1" t="s">
        <v>952</v>
      </c>
      <c r="C926" s="1" t="s">
        <v>31</v>
      </c>
      <c r="D926" s="1">
        <v>0</v>
      </c>
      <c r="E926" s="1">
        <f>COUNTIFS('Contratos assinados '!F:F,'Direcional Expansão'!B926,'Contratos assinados '!J:J, "Assinado por ambos")</f>
        <v>0</v>
      </c>
      <c r="F926" s="1">
        <f>COUNTIFS('Contratos assinados '!F:F,'Direcional Expansão'!B926,'Contratos assinados '!J:J,"Aquisição")</f>
        <v>0</v>
      </c>
      <c r="G926" s="1">
        <f>COUNTIFS('Contratos assinados '!F:F,'Direcional Expansão'!B926,'Contratos assinados '!J:J,"Ampliação")</f>
        <v>0</v>
      </c>
      <c r="H926" s="1">
        <f>COUNTIFS('Contratos assinados '!F:F,'Direcional Expansão'!B926,'Contratos assinados '!J:J,"Assinado por proprietário")</f>
        <v>0</v>
      </c>
      <c r="I926" s="1">
        <f t="shared" si="43"/>
        <v>0</v>
      </c>
      <c r="J926" s="3" t="str">
        <f>IF(D926=0, "-", COUNTIFS('Base Lojas'!B:B, A926, 'Base Lojas'!G:G, "&gt;500000")/D926)</f>
        <v>-</v>
      </c>
      <c r="K926" s="4" t="s">
        <v>35</v>
      </c>
      <c r="L926" s="2">
        <v>0</v>
      </c>
      <c r="M926" s="13">
        <v>839121.82804815902</v>
      </c>
      <c r="N926" s="2">
        <v>5870</v>
      </c>
      <c r="O926" s="5" t="str">
        <f>_xlfn.XLOOKUP(A926,Cidades!A:A,Cidades!D:D)</f>
        <v>Menor que 10k</v>
      </c>
      <c r="P926" s="5" t="str">
        <f>_xlfn.XLOOKUP(A926,'[1]1° RAIZ'!$A:$A,'[1]1° RAIZ'!$AH:$AH)</f>
        <v>Campo Mourão</v>
      </c>
      <c r="Q926" s="5" t="str">
        <f>_xlfn.XLOOKUP(A926,'[1]1° RAIZ'!$A:$A,'[1]1° RAIZ'!$AE:$AE)</f>
        <v>Maringá</v>
      </c>
      <c r="R926" s="2">
        <v>-8.2329012493511655E-5</v>
      </c>
      <c r="S926" s="2">
        <v>1.333163044411334E-3</v>
      </c>
      <c r="T926" s="2">
        <v>4</v>
      </c>
      <c r="U926" s="2">
        <v>0</v>
      </c>
      <c r="V926" s="2">
        <v>47280.198608434301</v>
      </c>
      <c r="W926" s="2">
        <v>2.7294393450490309</v>
      </c>
      <c r="X926" s="2">
        <v>-0.30734964736687131</v>
      </c>
      <c r="Y926" s="2">
        <v>-0.63028639146365129</v>
      </c>
      <c r="Z926" s="2">
        <v>-0.20234691659792761</v>
      </c>
      <c r="AA926" s="2">
        <v>-0.244717547940425</v>
      </c>
      <c r="AB926" s="1" t="str">
        <f t="shared" si="42"/>
        <v>Mercado insuficiente</v>
      </c>
      <c r="AC926" s="74" t="str">
        <f t="shared" si="44"/>
        <v>Validar</v>
      </c>
    </row>
    <row r="927" spans="1:29" x14ac:dyDescent="0.25">
      <c r="A927" s="1">
        <v>431936</v>
      </c>
      <c r="B927" s="1" t="s">
        <v>953</v>
      </c>
      <c r="C927" s="1" t="s">
        <v>57</v>
      </c>
      <c r="D927" s="1">
        <v>0</v>
      </c>
      <c r="E927" s="1">
        <f>COUNTIFS('Contratos assinados '!F:F,'Direcional Expansão'!B927,'Contratos assinados '!J:J, "Assinado por ambos")</f>
        <v>0</v>
      </c>
      <c r="F927" s="1">
        <f>COUNTIFS('Contratos assinados '!F:F,'Direcional Expansão'!B927,'Contratos assinados '!J:J,"Aquisição")</f>
        <v>0</v>
      </c>
      <c r="G927" s="1">
        <f>COUNTIFS('Contratos assinados '!F:F,'Direcional Expansão'!B927,'Contratos assinados '!J:J,"Ampliação")</f>
        <v>0</v>
      </c>
      <c r="H927" s="1">
        <f>COUNTIFS('Contratos assinados '!F:F,'Direcional Expansão'!B927,'Contratos assinados '!J:J,"Assinado por proprietário")</f>
        <v>0</v>
      </c>
      <c r="I927" s="1">
        <f t="shared" si="43"/>
        <v>0</v>
      </c>
      <c r="J927" s="3" t="str">
        <f>IF(D927=0, "-", COUNTIFS('Base Lojas'!B:B, A927, 'Base Lojas'!G:G, "&gt;500000")/D927)</f>
        <v>-</v>
      </c>
      <c r="K927" s="4" t="s">
        <v>35</v>
      </c>
      <c r="L927" s="2">
        <v>0</v>
      </c>
      <c r="M927" s="13">
        <v>279909.27242919873</v>
      </c>
      <c r="N927" s="2">
        <v>1757</v>
      </c>
      <c r="O927" s="5" t="str">
        <f>_xlfn.XLOOKUP(A927,Cidades!A:A,Cidades!D:D)</f>
        <v>Menor que 10k</v>
      </c>
      <c r="P927" s="5" t="str">
        <f>_xlfn.XLOOKUP(A927,'[1]1° RAIZ'!$A:$A,'[1]1° RAIZ'!$AH:$AH)</f>
        <v>Palmeira das Missões</v>
      </c>
      <c r="Q927" s="5" t="str">
        <f>_xlfn.XLOOKUP(A927,'[1]1° RAIZ'!$A:$A,'[1]1° RAIZ'!$AE:$AE)</f>
        <v>Passo Fundo</v>
      </c>
      <c r="R927" s="2">
        <v>-5.4352043829029033E-5</v>
      </c>
      <c r="S927" s="2">
        <v>1.106965709751329E-3</v>
      </c>
      <c r="T927" s="2">
        <v>1</v>
      </c>
      <c r="U927" s="2">
        <v>0</v>
      </c>
      <c r="V927" s="2">
        <v>71781.651406853503</v>
      </c>
      <c r="W927" s="2">
        <v>2.1961848495238141</v>
      </c>
      <c r="X927" s="2">
        <v>-0.40963666122350029</v>
      </c>
      <c r="Y927" s="2">
        <v>-0.60342960996089168</v>
      </c>
      <c r="Z927" s="2">
        <v>0.1397478061899492</v>
      </c>
      <c r="AA927" s="2">
        <v>-0.24535904882796369</v>
      </c>
      <c r="AB927" s="1" t="str">
        <f t="shared" si="42"/>
        <v>Mercado insuficiente</v>
      </c>
      <c r="AC927" s="74" t="str">
        <f t="shared" si="44"/>
        <v>Validar</v>
      </c>
    </row>
    <row r="928" spans="1:29" x14ac:dyDescent="0.25">
      <c r="A928" s="1">
        <v>430237</v>
      </c>
      <c r="B928" s="1" t="s">
        <v>954</v>
      </c>
      <c r="C928" s="1" t="s">
        <v>57</v>
      </c>
      <c r="D928" s="1">
        <v>0</v>
      </c>
      <c r="E928" s="1">
        <f>COUNTIFS('Contratos assinados '!F:F,'Direcional Expansão'!B928,'Contratos assinados '!J:J, "Assinado por ambos")</f>
        <v>0</v>
      </c>
      <c r="F928" s="1">
        <f>COUNTIFS('Contratos assinados '!F:F,'Direcional Expansão'!B928,'Contratos assinados '!J:J,"Aquisição")</f>
        <v>0</v>
      </c>
      <c r="G928" s="1">
        <f>COUNTIFS('Contratos assinados '!F:F,'Direcional Expansão'!B928,'Contratos assinados '!J:J,"Ampliação")</f>
        <v>0</v>
      </c>
      <c r="H928" s="1">
        <f>COUNTIFS('Contratos assinados '!F:F,'Direcional Expansão'!B928,'Contratos assinados '!J:J,"Assinado por proprietário")</f>
        <v>0</v>
      </c>
      <c r="I928" s="1">
        <f t="shared" si="43"/>
        <v>0</v>
      </c>
      <c r="J928" s="3" t="str">
        <f>IF(D928=0, "-", COUNTIFS('Base Lojas'!B:B, A928, 'Base Lojas'!G:G, "&gt;500000")/D928)</f>
        <v>-</v>
      </c>
      <c r="K928" s="4" t="s">
        <v>35</v>
      </c>
      <c r="L928" s="2">
        <v>0</v>
      </c>
      <c r="M928" s="13">
        <v>279475.62804308202</v>
      </c>
      <c r="N928" s="2">
        <v>2096</v>
      </c>
      <c r="O928" s="5" t="str">
        <f>_xlfn.XLOOKUP(A928,Cidades!A:A,Cidades!D:D)</f>
        <v>Menor que 10k</v>
      </c>
      <c r="P928" s="5" t="str">
        <f>_xlfn.XLOOKUP(A928,'[1]1° RAIZ'!$A:$A,'[1]1° RAIZ'!$AH:$AH)</f>
        <v>Três Passos</v>
      </c>
      <c r="Q928" s="5" t="str">
        <f>_xlfn.XLOOKUP(A928,'[1]1° RAIZ'!$A:$A,'[1]1° RAIZ'!$AE:$AE)</f>
        <v>Ijuí</v>
      </c>
      <c r="R928" s="2">
        <v>-8.0427719313540529E-5</v>
      </c>
      <c r="S928" s="2">
        <v>-2.285306978675683E-3</v>
      </c>
      <c r="T928" s="2">
        <v>2</v>
      </c>
      <c r="U928" s="2">
        <v>0</v>
      </c>
      <c r="V928" s="2">
        <v>45551.369143039497</v>
      </c>
      <c r="W928" s="2">
        <v>2.8973623851929968</v>
      </c>
      <c r="X928" s="2">
        <v>-0.3239335841438718</v>
      </c>
      <c r="Y928" s="2">
        <v>-0.58359797335341679</v>
      </c>
      <c r="Z928" s="2">
        <v>-0.20619637459698781</v>
      </c>
      <c r="AA928" s="2">
        <v>-0.24549948535527141</v>
      </c>
      <c r="AB928" s="1" t="str">
        <f t="shared" si="42"/>
        <v>Mercado insuficiente</v>
      </c>
      <c r="AC928" s="74" t="str">
        <f t="shared" si="44"/>
        <v>Validar</v>
      </c>
    </row>
    <row r="929" spans="1:29" x14ac:dyDescent="0.25">
      <c r="A929" s="1">
        <v>420560</v>
      </c>
      <c r="B929" s="1" t="s">
        <v>955</v>
      </c>
      <c r="C929" s="1" t="s">
        <v>33</v>
      </c>
      <c r="D929" s="1">
        <v>0</v>
      </c>
      <c r="E929" s="1">
        <f>COUNTIFS('Contratos assinados '!F:F,'Direcional Expansão'!B929,'Contratos assinados '!J:J, "Assinado por ambos")</f>
        <v>0</v>
      </c>
      <c r="F929" s="1">
        <f>COUNTIFS('Contratos assinados '!F:F,'Direcional Expansão'!B929,'Contratos assinados '!J:J,"Aquisição")</f>
        <v>0</v>
      </c>
      <c r="G929" s="1">
        <f>COUNTIFS('Contratos assinados '!F:F,'Direcional Expansão'!B929,'Contratos assinados '!J:J,"Ampliação")</f>
        <v>0</v>
      </c>
      <c r="H929" s="1">
        <f>COUNTIFS('Contratos assinados '!F:F,'Direcional Expansão'!B929,'Contratos assinados '!J:J,"Assinado por proprietário")</f>
        <v>0</v>
      </c>
      <c r="I929" s="1">
        <f t="shared" si="43"/>
        <v>0</v>
      </c>
      <c r="J929" s="3" t="str">
        <f>IF(D929=0, "-", COUNTIFS('Base Lojas'!B:B, A929, 'Base Lojas'!G:G, "&gt;500000")/D929)</f>
        <v>-</v>
      </c>
      <c r="K929" s="4" t="s">
        <v>35</v>
      </c>
      <c r="L929" s="2">
        <v>0</v>
      </c>
      <c r="M929" s="13">
        <v>443396.68220307492</v>
      </c>
      <c r="N929" s="2">
        <v>3219</v>
      </c>
      <c r="O929" s="5" t="str">
        <f>_xlfn.XLOOKUP(A929,Cidades!A:A,Cidades!D:D)</f>
        <v>Menor que 10k</v>
      </c>
      <c r="P929" s="5" t="str">
        <f>_xlfn.XLOOKUP(A929,'[1]1° RAIZ'!$A:$A,'[1]1° RAIZ'!$AH:$AH)</f>
        <v>São Lourenço do Oeste</v>
      </c>
      <c r="Q929" s="5" t="str">
        <f>_xlfn.XLOOKUP(A929,'[1]1° RAIZ'!$A:$A,'[1]1° RAIZ'!$AE:$AE)</f>
        <v>Chapecó</v>
      </c>
      <c r="R929" s="2">
        <v>-5.8691493688253212E-5</v>
      </c>
      <c r="S929" s="2">
        <v>4.5203068995580692E-4</v>
      </c>
      <c r="T929" s="2">
        <v>1</v>
      </c>
      <c r="U929" s="2">
        <v>0</v>
      </c>
      <c r="V929" s="2">
        <v>35613.8828055181</v>
      </c>
      <c r="W929" s="2">
        <v>3.1403482995379322</v>
      </c>
      <c r="X929" s="2">
        <v>-0.2944419471174991</v>
      </c>
      <c r="Y929" s="2">
        <v>-0.50213736446448509</v>
      </c>
      <c r="Z929" s="2">
        <v>-0.4191650011357001</v>
      </c>
      <c r="AA929" s="2">
        <v>-0.245527459763004</v>
      </c>
      <c r="AB929" s="1" t="str">
        <f t="shared" si="42"/>
        <v>Mercado insuficiente</v>
      </c>
      <c r="AC929" s="74" t="str">
        <f t="shared" si="44"/>
        <v>Validar</v>
      </c>
    </row>
    <row r="930" spans="1:29" x14ac:dyDescent="0.25">
      <c r="A930" s="1">
        <v>412575</v>
      </c>
      <c r="B930" s="1" t="s">
        <v>956</v>
      </c>
      <c r="C930" s="1" t="s">
        <v>31</v>
      </c>
      <c r="D930" s="1">
        <v>0</v>
      </c>
      <c r="E930" s="1">
        <f>COUNTIFS('Contratos assinados '!F:F,'Direcional Expansão'!B930,'Contratos assinados '!J:J, "Assinado por ambos")</f>
        <v>0</v>
      </c>
      <c r="F930" s="1">
        <f>COUNTIFS('Contratos assinados '!F:F,'Direcional Expansão'!B930,'Contratos assinados '!J:J,"Aquisição")</f>
        <v>0</v>
      </c>
      <c r="G930" s="1">
        <f>COUNTIFS('Contratos assinados '!F:F,'Direcional Expansão'!B930,'Contratos assinados '!J:J,"Ampliação")</f>
        <v>0</v>
      </c>
      <c r="H930" s="1">
        <f>COUNTIFS('Contratos assinados '!F:F,'Direcional Expansão'!B930,'Contratos assinados '!J:J,"Assinado por proprietário")</f>
        <v>0</v>
      </c>
      <c r="I930" s="1">
        <f t="shared" si="43"/>
        <v>0</v>
      </c>
      <c r="J930" s="3" t="str">
        <f>IF(D930=0, "-", COUNTIFS('Base Lojas'!B:B, A930, 'Base Lojas'!G:G, "&gt;500000")/D930)</f>
        <v>-</v>
      </c>
      <c r="K930" s="4" t="s">
        <v>35</v>
      </c>
      <c r="L930" s="2">
        <v>0</v>
      </c>
      <c r="M930" s="13">
        <v>709311.82939453784</v>
      </c>
      <c r="N930" s="2">
        <v>5784</v>
      </c>
      <c r="O930" s="5" t="str">
        <f>_xlfn.XLOOKUP(A930,Cidades!A:A,Cidades!D:D)</f>
        <v>Menor que 10k</v>
      </c>
      <c r="P930" s="5" t="str">
        <f>_xlfn.XLOOKUP(A930,'[1]1° RAIZ'!$A:$A,'[1]1° RAIZ'!$AH:$AH)</f>
        <v>Toledo</v>
      </c>
      <c r="Q930" s="5" t="str">
        <f>_xlfn.XLOOKUP(A930,'[1]1° RAIZ'!$A:$A,'[1]1° RAIZ'!$AE:$AE)</f>
        <v>Cascavel</v>
      </c>
      <c r="R930" s="2">
        <v>-8.8433703126342684E-5</v>
      </c>
      <c r="S930" s="2">
        <v>-8.3701262349644701E-4</v>
      </c>
      <c r="T930" s="2">
        <v>1</v>
      </c>
      <c r="U930" s="2">
        <v>0</v>
      </c>
      <c r="V930" s="2">
        <v>48769.848563371299</v>
      </c>
      <c r="W930" s="2">
        <v>2.7731665697095331</v>
      </c>
      <c r="X930" s="2">
        <v>-0.32910587035326488</v>
      </c>
      <c r="Y930" s="2">
        <v>-0.61508238084726385</v>
      </c>
      <c r="Z930" s="2">
        <v>-0.15184911824948219</v>
      </c>
      <c r="AA930" s="2">
        <v>-0.24602962554896601</v>
      </c>
      <c r="AB930" s="1" t="str">
        <f t="shared" si="42"/>
        <v>Mercado insuficiente</v>
      </c>
      <c r="AC930" s="74" t="str">
        <f t="shared" si="44"/>
        <v>Validar</v>
      </c>
    </row>
    <row r="931" spans="1:29" x14ac:dyDescent="0.25">
      <c r="A931" s="1">
        <v>411575</v>
      </c>
      <c r="B931" s="1" t="s">
        <v>957</v>
      </c>
      <c r="C931" s="1" t="s">
        <v>31</v>
      </c>
      <c r="D931" s="1">
        <v>0</v>
      </c>
      <c r="E931" s="1">
        <f>COUNTIFS('Contratos assinados '!F:F,'Direcional Expansão'!B931,'Contratos assinados '!J:J, "Assinado por ambos")</f>
        <v>0</v>
      </c>
      <c r="F931" s="1">
        <f>COUNTIFS('Contratos assinados '!F:F,'Direcional Expansão'!B931,'Contratos assinados '!J:J,"Aquisição")</f>
        <v>0</v>
      </c>
      <c r="G931" s="1">
        <f>COUNTIFS('Contratos assinados '!F:F,'Direcional Expansão'!B931,'Contratos assinados '!J:J,"Ampliação")</f>
        <v>0</v>
      </c>
      <c r="H931" s="1">
        <f>COUNTIFS('Contratos assinados '!F:F,'Direcional Expansão'!B931,'Contratos assinados '!J:J,"Assinado por proprietário")</f>
        <v>0</v>
      </c>
      <c r="I931" s="1">
        <f t="shared" si="43"/>
        <v>0</v>
      </c>
      <c r="J931" s="3" t="str">
        <f>IF(D931=0, "-", COUNTIFS('Base Lojas'!B:B, A931, 'Base Lojas'!G:G, "&gt;500000")/D931)</f>
        <v>-</v>
      </c>
      <c r="K931" s="4" t="s">
        <v>35</v>
      </c>
      <c r="L931" s="2">
        <v>0</v>
      </c>
      <c r="M931" s="13">
        <v>1158997.882062864</v>
      </c>
      <c r="N931" s="2">
        <v>9383</v>
      </c>
      <c r="O931" s="5" t="str">
        <f>_xlfn.XLOOKUP(A931,Cidades!A:A,Cidades!D:D)</f>
        <v>Menor que 10k</v>
      </c>
      <c r="P931" s="5" t="str">
        <f>_xlfn.XLOOKUP(A931,'[1]1° RAIZ'!$A:$A,'[1]1° RAIZ'!$AH:$AH)</f>
        <v>Apucarana</v>
      </c>
      <c r="Q931" s="5" t="str">
        <f>_xlfn.XLOOKUP(A931,'[1]1° RAIZ'!$A:$A,'[1]1° RAIZ'!$AE:$AE)</f>
        <v>Londrina</v>
      </c>
      <c r="R931" s="2">
        <v>7.1498577175603818E-5</v>
      </c>
      <c r="S931" s="2">
        <v>1.242894964959107E-2</v>
      </c>
      <c r="T931" s="2">
        <v>6</v>
      </c>
      <c r="U931" s="2">
        <v>0</v>
      </c>
      <c r="V931" s="2">
        <v>43561.873926869499</v>
      </c>
      <c r="W931" s="2">
        <v>2.574563298814124</v>
      </c>
      <c r="X931" s="2">
        <v>-0.27397677604700132</v>
      </c>
      <c r="Y931" s="2">
        <v>-0.42585407627959893</v>
      </c>
      <c r="Z931" s="2">
        <v>-0.59726292173722362</v>
      </c>
      <c r="AA931" s="2">
        <v>-0.24616388151185739</v>
      </c>
      <c r="AB931" s="1" t="str">
        <f t="shared" si="42"/>
        <v>Mercado insuficiente</v>
      </c>
      <c r="AC931" s="74" t="str">
        <f t="shared" si="44"/>
        <v>Validar</v>
      </c>
    </row>
    <row r="932" spans="1:29" x14ac:dyDescent="0.25">
      <c r="A932" s="1">
        <v>410730</v>
      </c>
      <c r="B932" s="1" t="s">
        <v>958</v>
      </c>
      <c r="C932" s="1" t="s">
        <v>31</v>
      </c>
      <c r="D932" s="1">
        <v>0</v>
      </c>
      <c r="E932" s="1">
        <f>COUNTIFS('Contratos assinados '!F:F,'Direcional Expansão'!B932,'Contratos assinados '!J:J, "Assinado por ambos")</f>
        <v>0</v>
      </c>
      <c r="F932" s="1">
        <f>COUNTIFS('Contratos assinados '!F:F,'Direcional Expansão'!B932,'Contratos assinados '!J:J,"Aquisição")</f>
        <v>0</v>
      </c>
      <c r="G932" s="1">
        <f>COUNTIFS('Contratos assinados '!F:F,'Direcional Expansão'!B932,'Contratos assinados '!J:J,"Ampliação")</f>
        <v>0</v>
      </c>
      <c r="H932" s="1">
        <f>COUNTIFS('Contratos assinados '!F:F,'Direcional Expansão'!B932,'Contratos assinados '!J:J,"Assinado por proprietário")</f>
        <v>0</v>
      </c>
      <c r="I932" s="1">
        <f t="shared" si="43"/>
        <v>0</v>
      </c>
      <c r="J932" s="3" t="str">
        <f>IF(D932=0, "-", COUNTIFS('Base Lojas'!B:B, A932, 'Base Lojas'!G:G, "&gt;500000")/D932)</f>
        <v>-</v>
      </c>
      <c r="K932" s="4" t="s">
        <v>35</v>
      </c>
      <c r="L932" s="2">
        <v>0</v>
      </c>
      <c r="M932" s="13">
        <v>939638.34432274697</v>
      </c>
      <c r="N932" s="2">
        <v>6327</v>
      </c>
      <c r="O932" s="5" t="str">
        <f>_xlfn.XLOOKUP(A932,Cidades!A:A,Cidades!D:D)</f>
        <v>Menor que 10k</v>
      </c>
      <c r="P932" s="5" t="str">
        <f>_xlfn.XLOOKUP(A932,'[1]1° RAIZ'!$A:$A,'[1]1° RAIZ'!$AH:$AH)</f>
        <v>Maringá</v>
      </c>
      <c r="Q932" s="5" t="str">
        <f>_xlfn.XLOOKUP(A932,'[1]1° RAIZ'!$A:$A,'[1]1° RAIZ'!$AE:$AE)</f>
        <v>Maringá</v>
      </c>
      <c r="R932" s="2">
        <v>6.3261360913746673E-5</v>
      </c>
      <c r="S932" s="2">
        <v>1.1865461101396191E-2</v>
      </c>
      <c r="T932" s="2">
        <v>3</v>
      </c>
      <c r="U932" s="2">
        <v>0</v>
      </c>
      <c r="V932" s="2">
        <v>34704.124764774897</v>
      </c>
      <c r="W932" s="2">
        <v>2.9294890209469959</v>
      </c>
      <c r="X932" s="2">
        <v>-0.2695097294779672</v>
      </c>
      <c r="Y932" s="2">
        <v>-0.34198156922581702</v>
      </c>
      <c r="Z932" s="2">
        <v>-0.71977532722306337</v>
      </c>
      <c r="AA932" s="2">
        <v>-0.2461753586852449</v>
      </c>
      <c r="AB932" s="1" t="str">
        <f t="shared" si="42"/>
        <v>Mercado insuficiente</v>
      </c>
      <c r="AC932" s="74" t="str">
        <f t="shared" si="44"/>
        <v>Validar</v>
      </c>
    </row>
    <row r="933" spans="1:29" x14ac:dyDescent="0.25">
      <c r="A933" s="1">
        <v>410500</v>
      </c>
      <c r="B933" s="1" t="s">
        <v>951</v>
      </c>
      <c r="C933" s="1" t="s">
        <v>31</v>
      </c>
      <c r="D933" s="1">
        <v>0</v>
      </c>
      <c r="E933" s="1">
        <f>COUNTIFS('Contratos assinados '!F:F,'Direcional Expansão'!B933,'Contratos assinados '!J:J, "Assinado por ambos")</f>
        <v>0</v>
      </c>
      <c r="F933" s="1">
        <f>COUNTIFS('Contratos assinados '!F:F,'Direcional Expansão'!B933,'Contratos assinados '!J:J,"Aquisição")</f>
        <v>0</v>
      </c>
      <c r="G933" s="1">
        <f>COUNTIFS('Contratos assinados '!F:F,'Direcional Expansão'!B933,'Contratos assinados '!J:J,"Ampliação")</f>
        <v>0</v>
      </c>
      <c r="H933" s="1">
        <f>COUNTIFS('Contratos assinados '!F:F,'Direcional Expansão'!B933,'Contratos assinados '!J:J,"Assinado por proprietário")</f>
        <v>0</v>
      </c>
      <c r="I933" s="1">
        <f t="shared" si="43"/>
        <v>0</v>
      </c>
      <c r="J933" s="3" t="str">
        <f>IF(D933=0, "-", COUNTIFS('Base Lojas'!B:B, A933, 'Base Lojas'!G:G, "&gt;500000")/D933)</f>
        <v>-</v>
      </c>
      <c r="K933" s="4" t="s">
        <v>35</v>
      </c>
      <c r="L933" s="2">
        <v>0</v>
      </c>
      <c r="M933" s="13">
        <v>1123322.3396613279</v>
      </c>
      <c r="N933" s="2">
        <v>10446</v>
      </c>
      <c r="O933" s="5" t="str">
        <f>_xlfn.XLOOKUP(A933,Cidades!A:A,Cidades!D:D)</f>
        <v>Entre 10k e 20k</v>
      </c>
      <c r="P933" s="5" t="str">
        <f>_xlfn.XLOOKUP(A933,'[1]1° RAIZ'!$A:$A,'[1]1° RAIZ'!$AH:$AH)</f>
        <v>Cascavel</v>
      </c>
      <c r="Q933" s="5" t="str">
        <f>_xlfn.XLOOKUP(A933,'[1]1° RAIZ'!$A:$A,'[1]1° RAIZ'!$AE:$AE)</f>
        <v>Cascavel</v>
      </c>
      <c r="R933" s="2">
        <v>1.7744496614022771E-5</v>
      </c>
      <c r="S933" s="2">
        <v>5.5052920465985533E-3</v>
      </c>
      <c r="T933" s="2">
        <v>2</v>
      </c>
      <c r="U933" s="2">
        <v>0</v>
      </c>
      <c r="V933" s="2">
        <v>37754.150631203498</v>
      </c>
      <c r="W933" s="2">
        <v>2.8742425375213299</v>
      </c>
      <c r="X933" s="2">
        <v>-0.27593300385222791</v>
      </c>
      <c r="Y933" s="2">
        <v>-0.467489626996273</v>
      </c>
      <c r="Z933" s="2">
        <v>-0.54704132902673719</v>
      </c>
      <c r="AA933" s="2">
        <v>-0.2472565150265954</v>
      </c>
      <c r="AB933" s="1" t="str">
        <f t="shared" si="42"/>
        <v>Mercado insuficiente</v>
      </c>
      <c r="AC933" s="74" t="str">
        <f t="shared" si="44"/>
        <v>Validar</v>
      </c>
    </row>
    <row r="934" spans="1:29" x14ac:dyDescent="0.25">
      <c r="A934" s="1">
        <v>421565</v>
      </c>
      <c r="B934" s="1" t="s">
        <v>959</v>
      </c>
      <c r="C934" s="1" t="s">
        <v>33</v>
      </c>
      <c r="D934" s="1">
        <v>0</v>
      </c>
      <c r="E934" s="1">
        <f>COUNTIFS('Contratos assinados '!F:F,'Direcional Expansão'!B934,'Contratos assinados '!J:J, "Assinado por ambos")</f>
        <v>0</v>
      </c>
      <c r="F934" s="1">
        <f>COUNTIFS('Contratos assinados '!F:F,'Direcional Expansão'!B934,'Contratos assinados '!J:J,"Aquisição")</f>
        <v>0</v>
      </c>
      <c r="G934" s="1">
        <f>COUNTIFS('Contratos assinados '!F:F,'Direcional Expansão'!B934,'Contratos assinados '!J:J,"Ampliação")</f>
        <v>0</v>
      </c>
      <c r="H934" s="1">
        <f>COUNTIFS('Contratos assinados '!F:F,'Direcional Expansão'!B934,'Contratos assinados '!J:J,"Assinado por proprietário")</f>
        <v>0</v>
      </c>
      <c r="I934" s="1">
        <f t="shared" si="43"/>
        <v>0</v>
      </c>
      <c r="J934" s="3" t="str">
        <f>IF(D934=0, "-", COUNTIFS('Base Lojas'!B:B, A934, 'Base Lojas'!G:G, "&gt;500000")/D934)</f>
        <v>-</v>
      </c>
      <c r="K934" s="4" t="s">
        <v>35</v>
      </c>
      <c r="L934" s="2">
        <v>0</v>
      </c>
      <c r="M934" s="13">
        <v>1397458.779162467</v>
      </c>
      <c r="N934" s="2">
        <v>9792</v>
      </c>
      <c r="O934" s="5" t="str">
        <f>_xlfn.XLOOKUP(A934,Cidades!A:A,Cidades!D:D)</f>
        <v>Menor que 10k</v>
      </c>
      <c r="P934" s="5" t="str">
        <f>_xlfn.XLOOKUP(A934,'[1]1° RAIZ'!$A:$A,'[1]1° RAIZ'!$AH:$AH)</f>
        <v>Araranguá</v>
      </c>
      <c r="Q934" s="5" t="str">
        <f>_xlfn.XLOOKUP(A934,'[1]1° RAIZ'!$A:$A,'[1]1° RAIZ'!$AE:$AE)</f>
        <v>Criciúma</v>
      </c>
      <c r="R934" s="2">
        <v>1.5144054408899429E-4</v>
      </c>
      <c r="S934" s="2">
        <v>1.740411258015806E-2</v>
      </c>
      <c r="T934" s="2">
        <v>9</v>
      </c>
      <c r="U934" s="2">
        <v>0</v>
      </c>
      <c r="V934" s="2">
        <v>21459.517252340302</v>
      </c>
      <c r="W934" s="2">
        <v>2.9884084064916339</v>
      </c>
      <c r="X934" s="2">
        <v>-0.1879584716441752</v>
      </c>
      <c r="Y934" s="2">
        <v>-0.28217332991676841</v>
      </c>
      <c r="Z934" s="2">
        <v>-1.115779785513515</v>
      </c>
      <c r="AA934" s="2">
        <v>-0.24804482677487791</v>
      </c>
      <c r="AB934" s="1" t="str">
        <f t="shared" si="42"/>
        <v>Mercado insuficiente</v>
      </c>
      <c r="AC934" s="74" t="str">
        <f t="shared" si="44"/>
        <v>Validar</v>
      </c>
    </row>
    <row r="935" spans="1:29" x14ac:dyDescent="0.25">
      <c r="A935" s="1">
        <v>421568</v>
      </c>
      <c r="B935" s="1" t="s">
        <v>960</v>
      </c>
      <c r="C935" s="1" t="s">
        <v>33</v>
      </c>
      <c r="D935" s="1">
        <v>0</v>
      </c>
      <c r="E935" s="1">
        <f>COUNTIFS('Contratos assinados '!F:F,'Direcional Expansão'!B935,'Contratos assinados '!J:J, "Assinado por ambos")</f>
        <v>0</v>
      </c>
      <c r="F935" s="1">
        <f>COUNTIFS('Contratos assinados '!F:F,'Direcional Expansão'!B935,'Contratos assinados '!J:J,"Aquisição")</f>
        <v>0</v>
      </c>
      <c r="G935" s="1">
        <f>COUNTIFS('Contratos assinados '!F:F,'Direcional Expansão'!B935,'Contratos assinados '!J:J,"Ampliação")</f>
        <v>0</v>
      </c>
      <c r="H935" s="1">
        <f>COUNTIFS('Contratos assinados '!F:F,'Direcional Expansão'!B935,'Contratos assinados '!J:J,"Assinado por proprietário")</f>
        <v>0</v>
      </c>
      <c r="I935" s="1">
        <f t="shared" si="43"/>
        <v>0</v>
      </c>
      <c r="J935" s="3" t="str">
        <f>IF(D935=0, "-", COUNTIFS('Base Lojas'!B:B, A935, 'Base Lojas'!G:G, "&gt;500000")/D935)</f>
        <v>-</v>
      </c>
      <c r="K935" s="4" t="s">
        <v>35</v>
      </c>
      <c r="L935" s="2">
        <v>0</v>
      </c>
      <c r="M935" s="13">
        <v>360912.20306551969</v>
      </c>
      <c r="N935" s="2">
        <v>2576</v>
      </c>
      <c r="O935" s="5" t="str">
        <f>_xlfn.XLOOKUP(A935,Cidades!A:A,Cidades!D:D)</f>
        <v>Menor que 10k</v>
      </c>
      <c r="P935" s="5" t="str">
        <f>_xlfn.XLOOKUP(A935,'[1]1° RAIZ'!$A:$A,'[1]1° RAIZ'!$AH:$AH)</f>
        <v>Maravilha</v>
      </c>
      <c r="Q935" s="5" t="str">
        <f>_xlfn.XLOOKUP(A935,'[1]1° RAIZ'!$A:$A,'[1]1° RAIZ'!$AE:$AE)</f>
        <v>Chapecó</v>
      </c>
      <c r="R935" s="2">
        <v>-8.9666855116755649E-5</v>
      </c>
      <c r="S935" s="2">
        <v>2.6823095982342342E-3</v>
      </c>
      <c r="T935" s="2">
        <v>1</v>
      </c>
      <c r="U935" s="2">
        <v>0</v>
      </c>
      <c r="V935" s="2">
        <v>28971.496717862101</v>
      </c>
      <c r="W935" s="2">
        <v>3.3123941993957509</v>
      </c>
      <c r="X935" s="2">
        <v>-0.28050319698064091</v>
      </c>
      <c r="Y935" s="2">
        <v>-0.50502285817703074</v>
      </c>
      <c r="Z935" s="2">
        <v>-0.49111222797138698</v>
      </c>
      <c r="AA935" s="2">
        <v>-0.24822030987694321</v>
      </c>
      <c r="AB935" s="1" t="str">
        <f t="shared" si="42"/>
        <v>Mercado insuficiente</v>
      </c>
      <c r="AC935" s="74" t="str">
        <f t="shared" si="44"/>
        <v>Validar</v>
      </c>
    </row>
    <row r="936" spans="1:29" x14ac:dyDescent="0.25">
      <c r="A936" s="1">
        <v>432147</v>
      </c>
      <c r="B936" s="1" t="s">
        <v>961</v>
      </c>
      <c r="C936" s="1" t="s">
        <v>57</v>
      </c>
      <c r="D936" s="1">
        <v>0</v>
      </c>
      <c r="E936" s="1">
        <f>COUNTIFS('Contratos assinados '!F:F,'Direcional Expansão'!B936,'Contratos assinados '!J:J, "Assinado por ambos")</f>
        <v>0</v>
      </c>
      <c r="F936" s="1">
        <f>COUNTIFS('Contratos assinados '!F:F,'Direcional Expansão'!B936,'Contratos assinados '!J:J,"Aquisição")</f>
        <v>0</v>
      </c>
      <c r="G936" s="1">
        <f>COUNTIFS('Contratos assinados '!F:F,'Direcional Expansão'!B936,'Contratos assinados '!J:J,"Ampliação")</f>
        <v>0</v>
      </c>
      <c r="H936" s="1">
        <f>COUNTIFS('Contratos assinados '!F:F,'Direcional Expansão'!B936,'Contratos assinados '!J:J,"Assinado por proprietário")</f>
        <v>0</v>
      </c>
      <c r="I936" s="1">
        <f t="shared" si="43"/>
        <v>0</v>
      </c>
      <c r="J936" s="3" t="str">
        <f>IF(D936=0, "-", COUNTIFS('Base Lojas'!B:B, A936, 'Base Lojas'!G:G, "&gt;500000")/D936)</f>
        <v>-</v>
      </c>
      <c r="K936" s="4" t="s">
        <v>35</v>
      </c>
      <c r="L936" s="2">
        <v>0</v>
      </c>
      <c r="M936" s="13">
        <v>845853.86605870177</v>
      </c>
      <c r="N936" s="2">
        <v>5129</v>
      </c>
      <c r="O936" s="5" t="str">
        <f>_xlfn.XLOOKUP(A936,Cidades!A:A,Cidades!D:D)</f>
        <v>Menor que 10k</v>
      </c>
      <c r="P936" s="5" t="str">
        <f>_xlfn.XLOOKUP(A936,'[1]1° RAIZ'!$A:$A,'[1]1° RAIZ'!$AH:$AH)</f>
        <v>Três Passos</v>
      </c>
      <c r="Q936" s="5" t="str">
        <f>_xlfn.XLOOKUP(A936,'[1]1° RAIZ'!$A:$A,'[1]1° RAIZ'!$AE:$AE)</f>
        <v>Ijuí</v>
      </c>
      <c r="R936" s="2">
        <v>-1.7602721660505251E-4</v>
      </c>
      <c r="S936" s="2">
        <v>-1.214882963090258E-2</v>
      </c>
      <c r="T936" s="2">
        <v>2</v>
      </c>
      <c r="U936" s="2">
        <v>0</v>
      </c>
      <c r="V936" s="2">
        <v>42595.932770329397</v>
      </c>
      <c r="W936" s="2">
        <v>2.9970112750787949</v>
      </c>
      <c r="X936" s="2">
        <v>-0.30941132077897532</v>
      </c>
      <c r="Y936" s="2">
        <v>-0.79956871497964843</v>
      </c>
      <c r="Z936" s="2">
        <v>-1.9513065098602851E-2</v>
      </c>
      <c r="AA936" s="2">
        <v>-0.2490889848781227</v>
      </c>
      <c r="AB936" s="1" t="str">
        <f t="shared" si="42"/>
        <v>Mercado insuficiente</v>
      </c>
      <c r="AC936" s="74" t="str">
        <f t="shared" si="44"/>
        <v>Validar</v>
      </c>
    </row>
    <row r="937" spans="1:29" x14ac:dyDescent="0.25">
      <c r="A937" s="1">
        <v>430965</v>
      </c>
      <c r="B937" s="1" t="s">
        <v>962</v>
      </c>
      <c r="C937" s="1" t="s">
        <v>57</v>
      </c>
      <c r="D937" s="1">
        <v>0</v>
      </c>
      <c r="E937" s="1">
        <f>COUNTIFS('Contratos assinados '!F:F,'Direcional Expansão'!B937,'Contratos assinados '!J:J, "Assinado por ambos")</f>
        <v>0</v>
      </c>
      <c r="F937" s="1">
        <f>COUNTIFS('Contratos assinados '!F:F,'Direcional Expansão'!B937,'Contratos assinados '!J:J,"Aquisição")</f>
        <v>0</v>
      </c>
      <c r="G937" s="1">
        <f>COUNTIFS('Contratos assinados '!F:F,'Direcional Expansão'!B937,'Contratos assinados '!J:J,"Ampliação")</f>
        <v>0</v>
      </c>
      <c r="H937" s="1">
        <f>COUNTIFS('Contratos assinados '!F:F,'Direcional Expansão'!B937,'Contratos assinados '!J:J,"Assinado por proprietário")</f>
        <v>0</v>
      </c>
      <c r="I937" s="1">
        <f t="shared" si="43"/>
        <v>0</v>
      </c>
      <c r="J937" s="3" t="str">
        <f>IF(D937=0, "-", COUNTIFS('Base Lojas'!B:B, A937, 'Base Lojas'!G:G, "&gt;500000")/D937)</f>
        <v>-</v>
      </c>
      <c r="K937" s="4" t="s">
        <v>35</v>
      </c>
      <c r="L937" s="2">
        <v>0</v>
      </c>
      <c r="M937" s="13">
        <v>847996.87730399834</v>
      </c>
      <c r="N937" s="2">
        <v>5976</v>
      </c>
      <c r="O937" s="5" t="str">
        <f>_xlfn.XLOOKUP(A937,Cidades!A:A,Cidades!D:D)</f>
        <v>Menor que 10k</v>
      </c>
      <c r="P937" s="5" t="str">
        <f>_xlfn.XLOOKUP(A937,'[1]1° RAIZ'!$A:$A,'[1]1° RAIZ'!$AH:$AH)</f>
        <v>Bagé</v>
      </c>
      <c r="Q937" s="5" t="str">
        <f>_xlfn.XLOOKUP(A937,'[1]1° RAIZ'!$A:$A,'[1]1° RAIZ'!$AE:$AE)</f>
        <v>Pelotas</v>
      </c>
      <c r="R937" s="2">
        <v>-9.2082124880754619E-6</v>
      </c>
      <c r="S937" s="2">
        <v>4.0901796361660914E-3</v>
      </c>
      <c r="T937" s="2">
        <v>1</v>
      </c>
      <c r="U937" s="2">
        <v>0</v>
      </c>
      <c r="V937" s="2">
        <v>57981.656924704199</v>
      </c>
      <c r="W937" s="2">
        <v>2.42165494268776</v>
      </c>
      <c r="X937" s="2">
        <v>-0.35702134911812949</v>
      </c>
      <c r="Y937" s="2">
        <v>-0.53930800664433964</v>
      </c>
      <c r="Z937" s="2">
        <v>-0.17367652468091249</v>
      </c>
      <c r="AA937" s="2">
        <v>-0.2495032536514897</v>
      </c>
      <c r="AB937" s="1" t="str">
        <f t="shared" si="42"/>
        <v>Mercado insuficiente</v>
      </c>
      <c r="AC937" s="74" t="str">
        <f t="shared" si="44"/>
        <v>Validar</v>
      </c>
    </row>
    <row r="938" spans="1:29" x14ac:dyDescent="0.25">
      <c r="A938" s="1">
        <v>420050</v>
      </c>
      <c r="B938" s="1" t="s">
        <v>963</v>
      </c>
      <c r="C938" s="1" t="s">
        <v>33</v>
      </c>
      <c r="D938" s="1">
        <v>0</v>
      </c>
      <c r="E938" s="1">
        <f>COUNTIFS('Contratos assinados '!F:F,'Direcional Expansão'!B938,'Contratos assinados '!J:J, "Assinado por ambos")</f>
        <v>0</v>
      </c>
      <c r="F938" s="1">
        <f>COUNTIFS('Contratos assinados '!F:F,'Direcional Expansão'!B938,'Contratos assinados '!J:J,"Aquisição")</f>
        <v>0</v>
      </c>
      <c r="G938" s="1">
        <f>COUNTIFS('Contratos assinados '!F:F,'Direcional Expansão'!B938,'Contratos assinados '!J:J,"Ampliação")</f>
        <v>0</v>
      </c>
      <c r="H938" s="1">
        <f>COUNTIFS('Contratos assinados '!F:F,'Direcional Expansão'!B938,'Contratos assinados '!J:J,"Assinado por proprietário")</f>
        <v>0</v>
      </c>
      <c r="I938" s="1">
        <f t="shared" si="43"/>
        <v>0</v>
      </c>
      <c r="J938" s="3" t="str">
        <f>IF(D938=0, "-", COUNTIFS('Base Lojas'!B:B, A938, 'Base Lojas'!G:G, "&gt;500000")/D938)</f>
        <v>-</v>
      </c>
      <c r="K938" s="4" t="s">
        <v>35</v>
      </c>
      <c r="L938" s="2">
        <v>0</v>
      </c>
      <c r="M938" s="13">
        <v>909226.99746296532</v>
      </c>
      <c r="N938" s="2">
        <v>6036</v>
      </c>
      <c r="O938" s="5" t="str">
        <f>_xlfn.XLOOKUP(A938,Cidades!A:A,Cidades!D:D)</f>
        <v>Menor que 10k</v>
      </c>
      <c r="P938" s="5" t="str">
        <f>_xlfn.XLOOKUP(A938,'[1]1° RAIZ'!$A:$A,'[1]1° RAIZ'!$AH:$AH)</f>
        <v>Chapecó</v>
      </c>
      <c r="Q938" s="5" t="str">
        <f>_xlfn.XLOOKUP(A938,'[1]1° RAIZ'!$A:$A,'[1]1° RAIZ'!$AE:$AE)</f>
        <v>Chapecó</v>
      </c>
      <c r="R938" s="2">
        <v>-9.2430739236226683E-6</v>
      </c>
      <c r="S938" s="2">
        <v>5.6857957449085728E-3</v>
      </c>
      <c r="T938" s="2">
        <v>2</v>
      </c>
      <c r="U938" s="2">
        <v>0</v>
      </c>
      <c r="V938" s="2">
        <v>25350.404178876401</v>
      </c>
      <c r="W938" s="2">
        <v>3.2469268909594269</v>
      </c>
      <c r="X938" s="2">
        <v>-0.25233808877843028</v>
      </c>
      <c r="Y938" s="2">
        <v>-0.43600945110931172</v>
      </c>
      <c r="Z938" s="2">
        <v>-0.70172846877643613</v>
      </c>
      <c r="AA938" s="2">
        <v>-0.2503363097846501</v>
      </c>
      <c r="AB938" s="1" t="str">
        <f t="shared" si="42"/>
        <v>Mercado insuficiente</v>
      </c>
      <c r="AC938" s="74" t="str">
        <f t="shared" si="44"/>
        <v>Validar</v>
      </c>
    </row>
    <row r="939" spans="1:29" x14ac:dyDescent="0.25">
      <c r="A939" s="1">
        <v>412510</v>
      </c>
      <c r="B939" s="1" t="s">
        <v>964</v>
      </c>
      <c r="C939" s="1" t="s">
        <v>31</v>
      </c>
      <c r="D939" s="1">
        <v>0</v>
      </c>
      <c r="E939" s="1">
        <f>COUNTIFS('Contratos assinados '!F:F,'Direcional Expansão'!B939,'Contratos assinados '!J:J, "Assinado por ambos")</f>
        <v>0</v>
      </c>
      <c r="F939" s="1">
        <f>COUNTIFS('Contratos assinados '!F:F,'Direcional Expansão'!B939,'Contratos assinados '!J:J,"Aquisição")</f>
        <v>0</v>
      </c>
      <c r="G939" s="1">
        <f>COUNTIFS('Contratos assinados '!F:F,'Direcional Expansão'!B939,'Contratos assinados '!J:J,"Ampliação")</f>
        <v>0</v>
      </c>
      <c r="H939" s="1">
        <f>COUNTIFS('Contratos assinados '!F:F,'Direcional Expansão'!B939,'Contratos assinados '!J:J,"Assinado por proprietário")</f>
        <v>0</v>
      </c>
      <c r="I939" s="1">
        <f t="shared" si="43"/>
        <v>0</v>
      </c>
      <c r="J939" s="3" t="str">
        <f>IF(D939=0, "-", COUNTIFS('Base Lojas'!B:B, A939, 'Base Lojas'!G:G, "&gt;500000")/D939)</f>
        <v>-</v>
      </c>
      <c r="K939" s="4" t="s">
        <v>35</v>
      </c>
      <c r="L939" s="2">
        <v>0</v>
      </c>
      <c r="M939" s="13">
        <v>1550850.8456767939</v>
      </c>
      <c r="N939" s="2">
        <v>13726</v>
      </c>
      <c r="O939" s="5" t="str">
        <f>_xlfn.XLOOKUP(A939,Cidades!A:A,Cidades!D:D)</f>
        <v>Entre 10k e 20k</v>
      </c>
      <c r="P939" s="5" t="str">
        <f>_xlfn.XLOOKUP(A939,'[1]1° RAIZ'!$A:$A,'[1]1° RAIZ'!$AH:$AH)</f>
        <v>Ponta Grossa</v>
      </c>
      <c r="Q939" s="5" t="str">
        <f>_xlfn.XLOOKUP(A939,'[1]1° RAIZ'!$A:$A,'[1]1° RAIZ'!$AE:$AE)</f>
        <v>Ponta Grossa</v>
      </c>
      <c r="R939" s="2">
        <v>1.2339864872723541E-6</v>
      </c>
      <c r="S939" s="2">
        <v>7.8392186091540417E-3</v>
      </c>
      <c r="T939" s="2">
        <v>4</v>
      </c>
      <c r="U939" s="2">
        <v>0</v>
      </c>
      <c r="V939" s="2">
        <v>46987.486666997902</v>
      </c>
      <c r="W939" s="2">
        <v>2.500913227398827</v>
      </c>
      <c r="X939" s="2">
        <v>-0.28890394735076058</v>
      </c>
      <c r="Y939" s="2">
        <v>-0.57520278118440071</v>
      </c>
      <c r="Z939" s="2">
        <v>-0.39142364850667272</v>
      </c>
      <c r="AA939" s="2">
        <v>-0.25051886560907438</v>
      </c>
      <c r="AB939" s="1" t="str">
        <f t="shared" si="42"/>
        <v>Mercado insuficiente</v>
      </c>
      <c r="AC939" s="74" t="str">
        <f t="shared" si="44"/>
        <v>Validar</v>
      </c>
    </row>
    <row r="940" spans="1:29" x14ac:dyDescent="0.25">
      <c r="A940" s="1">
        <v>430583</v>
      </c>
      <c r="B940" s="1" t="s">
        <v>965</v>
      </c>
      <c r="C940" s="1" t="s">
        <v>57</v>
      </c>
      <c r="D940" s="1">
        <v>0</v>
      </c>
      <c r="E940" s="1">
        <f>COUNTIFS('Contratos assinados '!F:F,'Direcional Expansão'!B940,'Contratos assinados '!J:J, "Assinado por ambos")</f>
        <v>0</v>
      </c>
      <c r="F940" s="1">
        <f>COUNTIFS('Contratos assinados '!F:F,'Direcional Expansão'!B940,'Contratos assinados '!J:J,"Aquisição")</f>
        <v>0</v>
      </c>
      <c r="G940" s="1">
        <f>COUNTIFS('Contratos assinados '!F:F,'Direcional Expansão'!B940,'Contratos assinados '!J:J,"Ampliação")</f>
        <v>0</v>
      </c>
      <c r="H940" s="1">
        <f>COUNTIFS('Contratos assinados '!F:F,'Direcional Expansão'!B940,'Contratos assinados '!J:J,"Assinado por proprietário")</f>
        <v>0</v>
      </c>
      <c r="I940" s="1">
        <f t="shared" si="43"/>
        <v>0</v>
      </c>
      <c r="J940" s="3" t="str">
        <f>IF(D940=0, "-", COUNTIFS('Base Lojas'!B:B, A940, 'Base Lojas'!G:G, "&gt;500000")/D940)</f>
        <v>-</v>
      </c>
      <c r="K940" s="4" t="s">
        <v>35</v>
      </c>
      <c r="L940" s="2">
        <v>0</v>
      </c>
      <c r="M940" s="13">
        <v>243382.1889516458</v>
      </c>
      <c r="N940" s="2">
        <v>1290</v>
      </c>
      <c r="O940" s="5" t="str">
        <f>_xlfn.XLOOKUP(A940,Cidades!A:A,Cidades!D:D)</f>
        <v>Menor que 10k</v>
      </c>
      <c r="P940" s="5" t="str">
        <f>_xlfn.XLOOKUP(A940,'[1]1° RAIZ'!$A:$A,'[1]1° RAIZ'!$AH:$AH)</f>
        <v>Lajeado</v>
      </c>
      <c r="Q940" s="5" t="str">
        <f>_xlfn.XLOOKUP(A940,'[1]1° RAIZ'!$A:$A,'[1]1° RAIZ'!$AE:$AE)</f>
        <v>Santa Cruz do Sul - Lajeado</v>
      </c>
      <c r="R940" s="2">
        <v>-1.2939970219257301E-4</v>
      </c>
      <c r="S940" s="2">
        <v>-9.8814339604872403E-3</v>
      </c>
      <c r="T940" s="2">
        <v>1</v>
      </c>
      <c r="U940" s="2">
        <v>0</v>
      </c>
      <c r="V940" s="2">
        <v>44868.928042272601</v>
      </c>
      <c r="W940" s="2">
        <v>2.970297108196192</v>
      </c>
      <c r="X940" s="2">
        <v>-0.33472779866748659</v>
      </c>
      <c r="Y940" s="2">
        <v>-0.69279160923459759</v>
      </c>
      <c r="Z940" s="2">
        <v>-7.8901478101262856E-2</v>
      </c>
      <c r="AA940" s="2">
        <v>-0.25128133821882082</v>
      </c>
      <c r="AB940" s="1" t="str">
        <f t="shared" si="42"/>
        <v>Mercado insuficiente</v>
      </c>
      <c r="AC940" s="74" t="str">
        <f t="shared" si="44"/>
        <v>Validar</v>
      </c>
    </row>
    <row r="941" spans="1:29" x14ac:dyDescent="0.25">
      <c r="A941" s="1">
        <v>430265</v>
      </c>
      <c r="B941" s="1" t="s">
        <v>966</v>
      </c>
      <c r="C941" s="1" t="s">
        <v>57</v>
      </c>
      <c r="D941" s="1">
        <v>0</v>
      </c>
      <c r="E941" s="1">
        <f>COUNTIFS('Contratos assinados '!F:F,'Direcional Expansão'!B941,'Contratos assinados '!J:J, "Assinado por ambos")</f>
        <v>0</v>
      </c>
      <c r="F941" s="1">
        <f>COUNTIFS('Contratos assinados '!F:F,'Direcional Expansão'!B941,'Contratos assinados '!J:J,"Aquisição")</f>
        <v>0</v>
      </c>
      <c r="G941" s="1">
        <f>COUNTIFS('Contratos assinados '!F:F,'Direcional Expansão'!B941,'Contratos assinados '!J:J,"Ampliação")</f>
        <v>0</v>
      </c>
      <c r="H941" s="1">
        <f>COUNTIFS('Contratos assinados '!F:F,'Direcional Expansão'!B941,'Contratos assinados '!J:J,"Assinado por proprietário")</f>
        <v>0</v>
      </c>
      <c r="I941" s="1">
        <f t="shared" si="43"/>
        <v>0</v>
      </c>
      <c r="J941" s="3" t="str">
        <f>IF(D941=0, "-", COUNTIFS('Base Lojas'!B:B, A941, 'Base Lojas'!G:G, "&gt;500000")/D941)</f>
        <v>-</v>
      </c>
      <c r="K941" s="4" t="s">
        <v>35</v>
      </c>
      <c r="L941" s="2">
        <v>0</v>
      </c>
      <c r="M941" s="13">
        <v>923411.46743737988</v>
      </c>
      <c r="N941" s="2">
        <v>4966</v>
      </c>
      <c r="O941" s="5" t="str">
        <f>_xlfn.XLOOKUP(A941,Cidades!A:A,Cidades!D:D)</f>
        <v>Menor que 10k</v>
      </c>
      <c r="P941" s="5" t="str">
        <f>_xlfn.XLOOKUP(A941,'[1]1° RAIZ'!$A:$A,'[1]1° RAIZ'!$AH:$AH)</f>
        <v>Montenegro</v>
      </c>
      <c r="Q941" s="5" t="str">
        <f>_xlfn.XLOOKUP(A941,'[1]1° RAIZ'!$A:$A,'[1]1° RAIZ'!$AE:$AE)</f>
        <v>Porto Alegre</v>
      </c>
      <c r="R941" s="2">
        <v>4.6227913871108592E-5</v>
      </c>
      <c r="S941" s="2">
        <v>9.2049127204574255E-3</v>
      </c>
      <c r="T941" s="2">
        <v>4</v>
      </c>
      <c r="U941" s="2">
        <v>0</v>
      </c>
      <c r="V941" s="2">
        <v>26049.825412654602</v>
      </c>
      <c r="W941" s="2">
        <v>3.1251307324628992</v>
      </c>
      <c r="X941" s="2">
        <v>-0.24684319426465551</v>
      </c>
      <c r="Y941" s="2">
        <v>-0.38008747062696457</v>
      </c>
      <c r="Z941" s="2">
        <v>-0.8091357850562988</v>
      </c>
      <c r="AA941" s="2">
        <v>-0.25220877403735698</v>
      </c>
      <c r="AB941" s="1" t="str">
        <f t="shared" si="42"/>
        <v>Mercado insuficiente</v>
      </c>
      <c r="AC941" s="74" t="str">
        <f t="shared" si="44"/>
        <v>Validar</v>
      </c>
    </row>
    <row r="942" spans="1:29" x14ac:dyDescent="0.25">
      <c r="A942" s="1">
        <v>430880</v>
      </c>
      <c r="B942" s="1" t="s">
        <v>967</v>
      </c>
      <c r="C942" s="1" t="s">
        <v>57</v>
      </c>
      <c r="D942" s="1">
        <v>0</v>
      </c>
      <c r="E942" s="1">
        <f>COUNTIFS('Contratos assinados '!F:F,'Direcional Expansão'!B942,'Contratos assinados '!J:J, "Assinado por ambos")</f>
        <v>0</v>
      </c>
      <c r="F942" s="1">
        <f>COUNTIFS('Contratos assinados '!F:F,'Direcional Expansão'!B942,'Contratos assinados '!J:J,"Aquisição")</f>
        <v>0</v>
      </c>
      <c r="G942" s="1">
        <f>COUNTIFS('Contratos assinados '!F:F,'Direcional Expansão'!B942,'Contratos assinados '!J:J,"Ampliação")</f>
        <v>0</v>
      </c>
      <c r="H942" s="1">
        <f>COUNTIFS('Contratos assinados '!F:F,'Direcional Expansão'!B942,'Contratos assinados '!J:J,"Assinado por proprietário")</f>
        <v>0</v>
      </c>
      <c r="I942" s="1">
        <f t="shared" si="43"/>
        <v>0</v>
      </c>
      <c r="J942" s="3" t="str">
        <f>IF(D942=0, "-", COUNTIFS('Base Lojas'!B:B, A942, 'Base Lojas'!G:G, "&gt;500000")/D942)</f>
        <v>-</v>
      </c>
      <c r="K942" s="4" t="s">
        <v>35</v>
      </c>
      <c r="L942" s="2">
        <v>0</v>
      </c>
      <c r="M942" s="13">
        <v>1301558.135652113</v>
      </c>
      <c r="N942" s="2">
        <v>7612</v>
      </c>
      <c r="O942" s="5" t="str">
        <f>_xlfn.XLOOKUP(A942,Cidades!A:A,Cidades!D:D)</f>
        <v>Menor que 10k</v>
      </c>
      <c r="P942" s="5" t="str">
        <f>_xlfn.XLOOKUP(A942,'[1]1° RAIZ'!$A:$A,'[1]1° RAIZ'!$AH:$AH)</f>
        <v>Charqueadas - Triunfo - São Jerônimo</v>
      </c>
      <c r="Q942" s="5" t="str">
        <f>_xlfn.XLOOKUP(A942,'[1]1° RAIZ'!$A:$A,'[1]1° RAIZ'!$AE:$AE)</f>
        <v>Porto Alegre</v>
      </c>
      <c r="R942" s="2">
        <v>-8.0197572578202263E-5</v>
      </c>
      <c r="S942" s="2">
        <v>-2.4481878162458952E-3</v>
      </c>
      <c r="T942" s="2">
        <v>4</v>
      </c>
      <c r="U942" s="2">
        <v>0</v>
      </c>
      <c r="V942" s="2">
        <v>40169.7511791746</v>
      </c>
      <c r="W942" s="2">
        <v>2.838128746609065</v>
      </c>
      <c r="X942" s="2">
        <v>-0.28462649059143441</v>
      </c>
      <c r="Y942" s="2">
        <v>-0.68168522494821215</v>
      </c>
      <c r="Z942" s="2">
        <v>-0.28857088643281281</v>
      </c>
      <c r="AA942" s="2">
        <v>-0.25228215089724582</v>
      </c>
      <c r="AB942" s="1" t="str">
        <f t="shared" si="42"/>
        <v>Mercado insuficiente</v>
      </c>
      <c r="AC942" s="74" t="str">
        <f t="shared" si="44"/>
        <v>Validar</v>
      </c>
    </row>
    <row r="943" spans="1:29" x14ac:dyDescent="0.25">
      <c r="A943" s="1">
        <v>411170</v>
      </c>
      <c r="B943" s="1" t="s">
        <v>968</v>
      </c>
      <c r="C943" s="1" t="s">
        <v>31</v>
      </c>
      <c r="D943" s="1">
        <v>0</v>
      </c>
      <c r="E943" s="1">
        <f>COUNTIFS('Contratos assinados '!F:F,'Direcional Expansão'!B943,'Contratos assinados '!J:J, "Assinado por ambos")</f>
        <v>0</v>
      </c>
      <c r="F943" s="1">
        <f>COUNTIFS('Contratos assinados '!F:F,'Direcional Expansão'!B943,'Contratos assinados '!J:J,"Aquisição")</f>
        <v>0</v>
      </c>
      <c r="G943" s="1">
        <f>COUNTIFS('Contratos assinados '!F:F,'Direcional Expansão'!B943,'Contratos assinados '!J:J,"Ampliação")</f>
        <v>0</v>
      </c>
      <c r="H943" s="1">
        <f>COUNTIFS('Contratos assinados '!F:F,'Direcional Expansão'!B943,'Contratos assinados '!J:J,"Assinado por proprietário")</f>
        <v>0</v>
      </c>
      <c r="I943" s="1">
        <f t="shared" si="43"/>
        <v>0</v>
      </c>
      <c r="J943" s="3" t="str">
        <f>IF(D943=0, "-", COUNTIFS('Base Lojas'!B:B, A943, 'Base Lojas'!G:G, "&gt;500000")/D943)</f>
        <v>-</v>
      </c>
      <c r="K943" s="4" t="s">
        <v>35</v>
      </c>
      <c r="L943" s="2">
        <v>0</v>
      </c>
      <c r="M943" s="13">
        <v>681625.21467892046</v>
      </c>
      <c r="N943" s="2">
        <v>5427</v>
      </c>
      <c r="O943" s="5" t="str">
        <f>_xlfn.XLOOKUP(A943,Cidades!A:A,Cidades!D:D)</f>
        <v>Menor que 10k</v>
      </c>
      <c r="P943" s="5" t="str">
        <f>_xlfn.XLOOKUP(A943,'[1]1° RAIZ'!$A:$A,'[1]1° RAIZ'!$AH:$AH)</f>
        <v>Ibaiti</v>
      </c>
      <c r="Q943" s="5" t="str">
        <f>_xlfn.XLOOKUP(A943,'[1]1° RAIZ'!$A:$A,'[1]1° RAIZ'!$AE:$AE)</f>
        <v>Londrina</v>
      </c>
      <c r="R943" s="2">
        <v>7.9679006471655711E-5</v>
      </c>
      <c r="S943" s="2">
        <v>1.3224211110813179E-2</v>
      </c>
      <c r="T943" s="2">
        <v>2</v>
      </c>
      <c r="U943" s="2">
        <v>0</v>
      </c>
      <c r="V943" s="2">
        <v>32194.504448884301</v>
      </c>
      <c r="W943" s="2">
        <v>2.973527558213847</v>
      </c>
      <c r="X943" s="2">
        <v>-0.27684004897831321</v>
      </c>
      <c r="Y943" s="2">
        <v>-0.3037066959897245</v>
      </c>
      <c r="Z943" s="2">
        <v>-0.79757395019754496</v>
      </c>
      <c r="AA943" s="2">
        <v>-0.25266970105984599</v>
      </c>
      <c r="AB943" s="1" t="str">
        <f t="shared" si="42"/>
        <v>Mercado insuficiente</v>
      </c>
      <c r="AC943" s="74" t="str">
        <f t="shared" si="44"/>
        <v>Validar</v>
      </c>
    </row>
    <row r="944" spans="1:29" x14ac:dyDescent="0.25">
      <c r="A944" s="1">
        <v>430915</v>
      </c>
      <c r="B944" s="1" t="s">
        <v>969</v>
      </c>
      <c r="C944" s="1" t="s">
        <v>57</v>
      </c>
      <c r="D944" s="1">
        <v>0</v>
      </c>
      <c r="E944" s="1">
        <f>COUNTIFS('Contratos assinados '!F:F,'Direcional Expansão'!B944,'Contratos assinados '!J:J, "Assinado por ambos")</f>
        <v>0</v>
      </c>
      <c r="F944" s="1">
        <f>COUNTIFS('Contratos assinados '!F:F,'Direcional Expansão'!B944,'Contratos assinados '!J:J,"Aquisição")</f>
        <v>0</v>
      </c>
      <c r="G944" s="1">
        <f>COUNTIFS('Contratos assinados '!F:F,'Direcional Expansão'!B944,'Contratos assinados '!J:J,"Ampliação")</f>
        <v>0</v>
      </c>
      <c r="H944" s="1">
        <f>COUNTIFS('Contratos assinados '!F:F,'Direcional Expansão'!B944,'Contratos assinados '!J:J,"Assinado por proprietário")</f>
        <v>0</v>
      </c>
      <c r="I944" s="1">
        <f t="shared" si="43"/>
        <v>0</v>
      </c>
      <c r="J944" s="3" t="str">
        <f>IF(D944=0, "-", COUNTIFS('Base Lojas'!B:B, A944, 'Base Lojas'!G:G, "&gt;500000")/D944)</f>
        <v>-</v>
      </c>
      <c r="K944" s="4" t="s">
        <v>35</v>
      </c>
      <c r="L944" s="2">
        <v>0</v>
      </c>
      <c r="M944" s="13">
        <v>468338.401791326</v>
      </c>
      <c r="N944" s="2">
        <v>3304</v>
      </c>
      <c r="O944" s="5" t="str">
        <f>_xlfn.XLOOKUP(A944,Cidades!A:A,Cidades!D:D)</f>
        <v>Menor que 10k</v>
      </c>
      <c r="P944" s="5" t="str">
        <f>_xlfn.XLOOKUP(A944,'[1]1° RAIZ'!$A:$A,'[1]1° RAIZ'!$AH:$AH)</f>
        <v>Santa Cruz do Sul</v>
      </c>
      <c r="Q944" s="5" t="str">
        <f>_xlfn.XLOOKUP(A944,'[1]1° RAIZ'!$A:$A,'[1]1° RAIZ'!$AE:$AE)</f>
        <v>Santa Cruz do Sul - Lajeado</v>
      </c>
      <c r="R944" s="2">
        <v>-1.4026259265504721E-4</v>
      </c>
      <c r="S944" s="2">
        <v>-6.1067471999435297E-3</v>
      </c>
      <c r="T944" s="2">
        <v>3</v>
      </c>
      <c r="U944" s="2">
        <v>0</v>
      </c>
      <c r="V944" s="2">
        <v>36797.487162953003</v>
      </c>
      <c r="W944" s="2">
        <v>3.0800509279874899</v>
      </c>
      <c r="X944" s="2">
        <v>-0.29731640610569299</v>
      </c>
      <c r="Y944" s="2">
        <v>-0.7057226434287367</v>
      </c>
      <c r="Z944" s="2">
        <v>-0.2175304820422351</v>
      </c>
      <c r="AA944" s="2">
        <v>-0.25303623578492063</v>
      </c>
      <c r="AB944" s="1" t="str">
        <f t="shared" si="42"/>
        <v>Mercado insuficiente</v>
      </c>
      <c r="AC944" s="74" t="str">
        <f t="shared" si="44"/>
        <v>Validar</v>
      </c>
    </row>
    <row r="945" spans="1:29" x14ac:dyDescent="0.25">
      <c r="A945" s="1">
        <v>411380</v>
      </c>
      <c r="B945" s="1" t="s">
        <v>970</v>
      </c>
      <c r="C945" s="1" t="s">
        <v>31</v>
      </c>
      <c r="D945" s="1">
        <v>0</v>
      </c>
      <c r="E945" s="1">
        <f>COUNTIFS('Contratos assinados '!F:F,'Direcional Expansão'!B945,'Contratos assinados '!J:J, "Assinado por ambos")</f>
        <v>0</v>
      </c>
      <c r="F945" s="1">
        <f>COUNTIFS('Contratos assinados '!F:F,'Direcional Expansão'!B945,'Contratos assinados '!J:J,"Aquisição")</f>
        <v>0</v>
      </c>
      <c r="G945" s="1">
        <f>COUNTIFS('Contratos assinados '!F:F,'Direcional Expansão'!B945,'Contratos assinados '!J:J,"Ampliação")</f>
        <v>0</v>
      </c>
      <c r="H945" s="1">
        <f>COUNTIFS('Contratos assinados '!F:F,'Direcional Expansão'!B945,'Contratos assinados '!J:J,"Assinado por proprietário")</f>
        <v>0</v>
      </c>
      <c r="I945" s="1">
        <f t="shared" si="43"/>
        <v>0</v>
      </c>
      <c r="J945" s="3" t="str">
        <f>IF(D945=0, "-", COUNTIFS('Base Lojas'!B:B, A945, 'Base Lojas'!G:G, "&gt;500000")/D945)</f>
        <v>-</v>
      </c>
      <c r="K945" s="4" t="s">
        <v>35</v>
      </c>
      <c r="L945" s="2">
        <v>0</v>
      </c>
      <c r="M945" s="13">
        <v>760608.13442893641</v>
      </c>
      <c r="N945" s="2">
        <v>4813</v>
      </c>
      <c r="O945" s="5" t="str">
        <f>_xlfn.XLOOKUP(A945,Cidades!A:A,Cidades!D:D)</f>
        <v>Menor que 10k</v>
      </c>
      <c r="P945" s="5" t="str">
        <f>_xlfn.XLOOKUP(A945,'[1]1° RAIZ'!$A:$A,'[1]1° RAIZ'!$AH:$AH)</f>
        <v>Londrina</v>
      </c>
      <c r="Q945" s="5" t="str">
        <f>_xlfn.XLOOKUP(A945,'[1]1° RAIZ'!$A:$A,'[1]1° RAIZ'!$AE:$AE)</f>
        <v>Londrina</v>
      </c>
      <c r="R945" s="2">
        <v>3.6223087066225007E-5</v>
      </c>
      <c r="S945" s="2">
        <v>9.6280556061583145E-3</v>
      </c>
      <c r="T945" s="2">
        <v>4</v>
      </c>
      <c r="U945" s="2">
        <v>0</v>
      </c>
      <c r="V945" s="2">
        <v>30137.743191369002</v>
      </c>
      <c r="W945" s="2">
        <v>3.0197533709122459</v>
      </c>
      <c r="X945" s="2">
        <v>-0.26289424148938839</v>
      </c>
      <c r="Y945" s="2">
        <v>-0.40232117894171798</v>
      </c>
      <c r="Z945" s="2">
        <v>-0.73181148689001052</v>
      </c>
      <c r="AA945" s="2">
        <v>-0.25341728113725898</v>
      </c>
      <c r="AB945" s="1" t="str">
        <f t="shared" si="42"/>
        <v>Mercado insuficiente</v>
      </c>
      <c r="AC945" s="74" t="str">
        <f t="shared" si="44"/>
        <v>Validar</v>
      </c>
    </row>
    <row r="946" spans="1:29" x14ac:dyDescent="0.25">
      <c r="A946" s="1">
        <v>411590</v>
      </c>
      <c r="B946" s="1" t="s">
        <v>971</v>
      </c>
      <c r="C946" s="1" t="s">
        <v>31</v>
      </c>
      <c r="D946" s="1">
        <v>0</v>
      </c>
      <c r="E946" s="1">
        <f>COUNTIFS('Contratos assinados '!F:F,'Direcional Expansão'!B946,'Contratos assinados '!J:J, "Assinado por ambos")</f>
        <v>0</v>
      </c>
      <c r="F946" s="1">
        <f>COUNTIFS('Contratos assinados '!F:F,'Direcional Expansão'!B946,'Contratos assinados '!J:J,"Aquisição")</f>
        <v>0</v>
      </c>
      <c r="G946" s="1">
        <f>COUNTIFS('Contratos assinados '!F:F,'Direcional Expansão'!B946,'Contratos assinados '!J:J,"Ampliação")</f>
        <v>0</v>
      </c>
      <c r="H946" s="1">
        <f>COUNTIFS('Contratos assinados '!F:F,'Direcional Expansão'!B946,'Contratos assinados '!J:J,"Assinado por proprietário")</f>
        <v>0</v>
      </c>
      <c r="I946" s="1">
        <f t="shared" si="43"/>
        <v>0</v>
      </c>
      <c r="J946" s="3" t="str">
        <f>IF(D946=0, "-", COUNTIFS('Base Lojas'!B:B, A946, 'Base Lojas'!G:G, "&gt;500000")/D946)</f>
        <v>-</v>
      </c>
      <c r="K946" s="4" t="s">
        <v>35</v>
      </c>
      <c r="L946" s="2">
        <v>0</v>
      </c>
      <c r="M946" s="13">
        <v>295021.91979094961</v>
      </c>
      <c r="N946" s="2">
        <v>2238</v>
      </c>
      <c r="O946" s="5" t="str">
        <f>_xlfn.XLOOKUP(A946,Cidades!A:A,Cidades!D:D)</f>
        <v>Menor que 10k</v>
      </c>
      <c r="P946" s="5" t="str">
        <f>_xlfn.XLOOKUP(A946,'[1]1° RAIZ'!$A:$A,'[1]1° RAIZ'!$AH:$AH)</f>
        <v>Paranavaí</v>
      </c>
      <c r="Q946" s="5" t="str">
        <f>_xlfn.XLOOKUP(A946,'[1]1° RAIZ'!$A:$A,'[1]1° RAIZ'!$AE:$AE)</f>
        <v>Maringá</v>
      </c>
      <c r="R946" s="2">
        <v>-2.9952954654418611E-5</v>
      </c>
      <c r="S946" s="2">
        <v>2.4353771279970178E-3</v>
      </c>
      <c r="T946" s="2">
        <v>1</v>
      </c>
      <c r="U946" s="2">
        <v>0</v>
      </c>
      <c r="V946" s="2">
        <v>63478.685954004002</v>
      </c>
      <c r="W946" s="2">
        <v>2.324071321704638</v>
      </c>
      <c r="X946" s="2">
        <v>-0.39077125456749501</v>
      </c>
      <c r="Y946" s="2">
        <v>-0.57377036113117486</v>
      </c>
      <c r="Z946" s="2">
        <v>-4.205810622053751E-2</v>
      </c>
      <c r="AA946" s="2">
        <v>-0.25381112202731632</v>
      </c>
      <c r="AB946" s="1" t="str">
        <f t="shared" si="42"/>
        <v>Mercado insuficiente</v>
      </c>
      <c r="AC946" s="74" t="str">
        <f t="shared" si="44"/>
        <v>Validar</v>
      </c>
    </row>
    <row r="947" spans="1:29" x14ac:dyDescent="0.25">
      <c r="A947" s="1">
        <v>421640</v>
      </c>
      <c r="B947" s="1" t="s">
        <v>972</v>
      </c>
      <c r="C947" s="1" t="s">
        <v>33</v>
      </c>
      <c r="D947" s="1">
        <v>0</v>
      </c>
      <c r="E947" s="1">
        <f>COUNTIFS('Contratos assinados '!F:F,'Direcional Expansão'!B947,'Contratos assinados '!J:J, "Assinado por ambos")</f>
        <v>0</v>
      </c>
      <c r="F947" s="1">
        <f>COUNTIFS('Contratos assinados '!F:F,'Direcional Expansão'!B947,'Contratos assinados '!J:J,"Aquisição")</f>
        <v>0</v>
      </c>
      <c r="G947" s="1">
        <f>COUNTIFS('Contratos assinados '!F:F,'Direcional Expansão'!B947,'Contratos assinados '!J:J,"Ampliação")</f>
        <v>0</v>
      </c>
      <c r="H947" s="1">
        <f>COUNTIFS('Contratos assinados '!F:F,'Direcional Expansão'!B947,'Contratos assinados '!J:J,"Assinado por proprietário")</f>
        <v>0</v>
      </c>
      <c r="I947" s="1">
        <f t="shared" si="43"/>
        <v>0</v>
      </c>
      <c r="J947" s="3" t="str">
        <f>IF(D947=0, "-", COUNTIFS('Base Lojas'!B:B, A947, 'Base Lojas'!G:G, "&gt;500000")/D947)</f>
        <v>-</v>
      </c>
      <c r="K947" s="4" t="s">
        <v>35</v>
      </c>
      <c r="L947" s="2">
        <v>0</v>
      </c>
      <c r="M947" s="13">
        <v>1354977.323802744</v>
      </c>
      <c r="N947" s="2">
        <v>8668</v>
      </c>
      <c r="O947" s="5" t="str">
        <f>_xlfn.XLOOKUP(A947,Cidades!A:A,Cidades!D:D)</f>
        <v>Menor que 10k</v>
      </c>
      <c r="P947" s="5" t="str">
        <f>_xlfn.XLOOKUP(A947,'[1]1° RAIZ'!$A:$A,'[1]1° RAIZ'!$AH:$AH)</f>
        <v>Araranguá</v>
      </c>
      <c r="Q947" s="5" t="str">
        <f>_xlfn.XLOOKUP(A947,'[1]1° RAIZ'!$A:$A,'[1]1° RAIZ'!$AE:$AE)</f>
        <v>Criciúma</v>
      </c>
      <c r="R947" s="2">
        <v>1.6554161971940931E-4</v>
      </c>
      <c r="S947" s="2">
        <v>1.9514101220137858E-2</v>
      </c>
      <c r="T947" s="2">
        <v>7</v>
      </c>
      <c r="U947" s="2">
        <v>0</v>
      </c>
      <c r="V947" s="2">
        <v>34343.339669984402</v>
      </c>
      <c r="W947" s="2">
        <v>2.6364256522115288</v>
      </c>
      <c r="X947" s="2">
        <v>-0.24631824059182589</v>
      </c>
      <c r="Y947" s="2">
        <v>-0.28498487623647439</v>
      </c>
      <c r="Z947" s="2">
        <v>-0.95180629106493486</v>
      </c>
      <c r="AA947" s="2">
        <v>-0.25458397814638201</v>
      </c>
      <c r="AB947" s="1" t="str">
        <f t="shared" si="42"/>
        <v>Mercado insuficiente</v>
      </c>
      <c r="AC947" s="74" t="str">
        <f t="shared" si="44"/>
        <v>Validar</v>
      </c>
    </row>
    <row r="948" spans="1:29" x14ac:dyDescent="0.25">
      <c r="A948" s="1">
        <v>431515</v>
      </c>
      <c r="B948" s="1" t="s">
        <v>973</v>
      </c>
      <c r="C948" s="1" t="s">
        <v>57</v>
      </c>
      <c r="D948" s="1">
        <v>0</v>
      </c>
      <c r="E948" s="1">
        <f>COUNTIFS('Contratos assinados '!F:F,'Direcional Expansão'!B948,'Contratos assinados '!J:J, "Assinado por ambos")</f>
        <v>0</v>
      </c>
      <c r="F948" s="1">
        <f>COUNTIFS('Contratos assinados '!F:F,'Direcional Expansão'!B948,'Contratos assinados '!J:J,"Aquisição")</f>
        <v>0</v>
      </c>
      <c r="G948" s="1">
        <f>COUNTIFS('Contratos assinados '!F:F,'Direcional Expansão'!B948,'Contratos assinados '!J:J,"Ampliação")</f>
        <v>0</v>
      </c>
      <c r="H948" s="1">
        <f>COUNTIFS('Contratos assinados '!F:F,'Direcional Expansão'!B948,'Contratos assinados '!J:J,"Assinado por proprietário")</f>
        <v>0</v>
      </c>
      <c r="I948" s="1">
        <f t="shared" si="43"/>
        <v>0</v>
      </c>
      <c r="J948" s="3" t="str">
        <f>IF(D948=0, "-", COUNTIFS('Base Lojas'!B:B, A948, 'Base Lojas'!G:G, "&gt;500000")/D948)</f>
        <v>-</v>
      </c>
      <c r="K948" s="4" t="s">
        <v>35</v>
      </c>
      <c r="L948" s="2">
        <v>0</v>
      </c>
      <c r="M948" s="13">
        <v>960560.78264314099</v>
      </c>
      <c r="N948" s="2">
        <v>5340</v>
      </c>
      <c r="O948" s="5" t="str">
        <f>_xlfn.XLOOKUP(A948,Cidades!A:A,Cidades!D:D)</f>
        <v>Menor que 10k</v>
      </c>
      <c r="P948" s="5" t="str">
        <f>_xlfn.XLOOKUP(A948,'[1]1° RAIZ'!$A:$A,'[1]1° RAIZ'!$AH:$AH)</f>
        <v>Lajeado</v>
      </c>
      <c r="Q948" s="5" t="str">
        <f>_xlfn.XLOOKUP(A948,'[1]1° RAIZ'!$A:$A,'[1]1° RAIZ'!$AE:$AE)</f>
        <v>Santa Cruz do Sul - Lajeado</v>
      </c>
      <c r="R948" s="2">
        <v>-1.0940744449591249E-4</v>
      </c>
      <c r="S948" s="2">
        <v>-3.5392410495113098E-3</v>
      </c>
      <c r="T948" s="2">
        <v>1</v>
      </c>
      <c r="U948" s="2">
        <v>0</v>
      </c>
      <c r="V948" s="2">
        <v>34571.575343098397</v>
      </c>
      <c r="W948" s="2">
        <v>3.0935378364237018</v>
      </c>
      <c r="X948" s="2">
        <v>-0.29384529494489908</v>
      </c>
      <c r="Y948" s="2">
        <v>-0.65118471614651618</v>
      </c>
      <c r="Z948" s="2">
        <v>-0.32151169688941711</v>
      </c>
      <c r="AA948" s="2">
        <v>-0.25557867226874598</v>
      </c>
      <c r="AB948" s="1" t="str">
        <f t="shared" si="42"/>
        <v>Mercado insuficiente</v>
      </c>
      <c r="AC948" s="74" t="str">
        <f t="shared" si="44"/>
        <v>Validar</v>
      </c>
    </row>
    <row r="949" spans="1:29" x14ac:dyDescent="0.25">
      <c r="A949" s="1">
        <v>410070</v>
      </c>
      <c r="B949" s="1" t="s">
        <v>974</v>
      </c>
      <c r="C949" s="1" t="s">
        <v>31</v>
      </c>
      <c r="D949" s="1">
        <v>0</v>
      </c>
      <c r="E949" s="1">
        <f>COUNTIFS('Contratos assinados '!F:F,'Direcional Expansão'!B949,'Contratos assinados '!J:J, "Assinado por ambos")</f>
        <v>0</v>
      </c>
      <c r="F949" s="1">
        <f>COUNTIFS('Contratos assinados '!F:F,'Direcional Expansão'!B949,'Contratos assinados '!J:J,"Aquisição")</f>
        <v>0</v>
      </c>
      <c r="G949" s="1">
        <f>COUNTIFS('Contratos assinados '!F:F,'Direcional Expansão'!B949,'Contratos assinados '!J:J,"Ampliação")</f>
        <v>0</v>
      </c>
      <c r="H949" s="1">
        <f>COUNTIFS('Contratos assinados '!F:F,'Direcional Expansão'!B949,'Contratos assinados '!J:J,"Assinado por proprietário")</f>
        <v>0</v>
      </c>
      <c r="I949" s="1">
        <f t="shared" si="43"/>
        <v>0</v>
      </c>
      <c r="J949" s="3" t="str">
        <f>IF(D949=0, "-", COUNTIFS('Base Lojas'!B:B, A949, 'Base Lojas'!G:G, "&gt;500000")/D949)</f>
        <v>-</v>
      </c>
      <c r="K949" s="4" t="s">
        <v>35</v>
      </c>
      <c r="L949" s="2">
        <v>0</v>
      </c>
      <c r="M949" s="13">
        <v>1178863.767593645</v>
      </c>
      <c r="N949" s="2">
        <v>9727</v>
      </c>
      <c r="O949" s="5" t="str">
        <f>_xlfn.XLOOKUP(A949,Cidades!A:A,Cidades!D:D)</f>
        <v>Menor que 10k</v>
      </c>
      <c r="P949" s="5" t="str">
        <f>_xlfn.XLOOKUP(A949,'[1]1° RAIZ'!$A:$A,'[1]1° RAIZ'!$AH:$AH)</f>
        <v>Umuarama</v>
      </c>
      <c r="Q949" s="5" t="str">
        <f>_xlfn.XLOOKUP(A949,'[1]1° RAIZ'!$A:$A,'[1]1° RAIZ'!$AE:$AE)</f>
        <v>Maringá</v>
      </c>
      <c r="R949" s="2">
        <v>-3.4878456385386548E-5</v>
      </c>
      <c r="S949" s="2">
        <v>4.773331160726535E-3</v>
      </c>
      <c r="T949" s="2">
        <v>4</v>
      </c>
      <c r="U949" s="2">
        <v>0</v>
      </c>
      <c r="V949" s="2">
        <v>47279.392088643501</v>
      </c>
      <c r="W949" s="2">
        <v>2.5325877352819441</v>
      </c>
      <c r="X949" s="2">
        <v>-0.3082668318396985</v>
      </c>
      <c r="Y949" s="2">
        <v>-0.632415625863746</v>
      </c>
      <c r="Z949" s="2">
        <v>-0.30601642969141929</v>
      </c>
      <c r="AA949" s="2">
        <v>-0.25724991168187678</v>
      </c>
      <c r="AB949" s="1" t="str">
        <f t="shared" si="42"/>
        <v>Mercado insuficiente</v>
      </c>
      <c r="AC949" s="74" t="str">
        <f t="shared" si="44"/>
        <v>Validar</v>
      </c>
    </row>
    <row r="950" spans="1:29" x14ac:dyDescent="0.25">
      <c r="A950" s="1">
        <v>431846</v>
      </c>
      <c r="B950" s="1" t="s">
        <v>975</v>
      </c>
      <c r="C950" s="1" t="s">
        <v>57</v>
      </c>
      <c r="D950" s="1">
        <v>0</v>
      </c>
      <c r="E950" s="1">
        <f>COUNTIFS('Contratos assinados '!F:F,'Direcional Expansão'!B950,'Contratos assinados '!J:J, "Assinado por ambos")</f>
        <v>0</v>
      </c>
      <c r="F950" s="1">
        <f>COUNTIFS('Contratos assinados '!F:F,'Direcional Expansão'!B950,'Contratos assinados '!J:J,"Aquisição")</f>
        <v>0</v>
      </c>
      <c r="G950" s="1">
        <f>COUNTIFS('Contratos assinados '!F:F,'Direcional Expansão'!B950,'Contratos assinados '!J:J,"Ampliação")</f>
        <v>0</v>
      </c>
      <c r="H950" s="1">
        <f>COUNTIFS('Contratos assinados '!F:F,'Direcional Expansão'!B950,'Contratos assinados '!J:J,"Assinado por proprietário")</f>
        <v>0</v>
      </c>
      <c r="I950" s="1">
        <f t="shared" si="43"/>
        <v>0</v>
      </c>
      <c r="J950" s="3" t="str">
        <f>IF(D950=0, "-", COUNTIFS('Base Lojas'!B:B, A950, 'Base Lojas'!G:G, "&gt;500000")/D950)</f>
        <v>-</v>
      </c>
      <c r="K950" s="4" t="s">
        <v>35</v>
      </c>
      <c r="L950" s="2">
        <v>0</v>
      </c>
      <c r="M950" s="13">
        <v>318703.17280237243</v>
      </c>
      <c r="N950" s="2">
        <v>1902</v>
      </c>
      <c r="O950" s="5" t="str">
        <f>_xlfn.XLOOKUP(A950,Cidades!A:A,Cidades!D:D)</f>
        <v>Menor que 10k</v>
      </c>
      <c r="P950" s="5" t="str">
        <f>_xlfn.XLOOKUP(A950,'[1]1° RAIZ'!$A:$A,'[1]1° RAIZ'!$AH:$AH)</f>
        <v>Soledade</v>
      </c>
      <c r="Q950" s="5" t="str">
        <f>_xlfn.XLOOKUP(A950,'[1]1° RAIZ'!$A:$A,'[1]1° RAIZ'!$AE:$AE)</f>
        <v>Passo Fundo</v>
      </c>
      <c r="R950" s="2">
        <v>-1.127198411472663E-4</v>
      </c>
      <c r="S950" s="2">
        <v>-3.0220125604285548E-3</v>
      </c>
      <c r="T950" s="2">
        <v>1</v>
      </c>
      <c r="U950" s="2">
        <v>0</v>
      </c>
      <c r="V950" s="2">
        <v>34457.877363438798</v>
      </c>
      <c r="W950" s="2">
        <v>3.138393361168629</v>
      </c>
      <c r="X950" s="2">
        <v>-0.3086851364607936</v>
      </c>
      <c r="Y950" s="2">
        <v>-0.62392199445173369</v>
      </c>
      <c r="Z950" s="2">
        <v>-0.32373824294825371</v>
      </c>
      <c r="AA950" s="2">
        <v>-0.25822867666391452</v>
      </c>
      <c r="AB950" s="1" t="str">
        <f t="shared" si="42"/>
        <v>Mercado insuficiente</v>
      </c>
      <c r="AC950" s="74" t="str">
        <f t="shared" si="44"/>
        <v>Validar</v>
      </c>
    </row>
    <row r="951" spans="1:29" x14ac:dyDescent="0.25">
      <c r="A951" s="1">
        <v>412320</v>
      </c>
      <c r="B951" s="1" t="s">
        <v>976</v>
      </c>
      <c r="C951" s="1" t="s">
        <v>31</v>
      </c>
      <c r="D951" s="1">
        <v>0</v>
      </c>
      <c r="E951" s="1">
        <f>COUNTIFS('Contratos assinados '!F:F,'Direcional Expansão'!B951,'Contratos assinados '!J:J, "Assinado por ambos")</f>
        <v>0</v>
      </c>
      <c r="F951" s="1">
        <f>COUNTIFS('Contratos assinados '!F:F,'Direcional Expansão'!B951,'Contratos assinados '!J:J,"Aquisição")</f>
        <v>0</v>
      </c>
      <c r="G951" s="1">
        <f>COUNTIFS('Contratos assinados '!F:F,'Direcional Expansão'!B951,'Contratos assinados '!J:J,"Ampliação")</f>
        <v>0</v>
      </c>
      <c r="H951" s="1">
        <f>COUNTIFS('Contratos assinados '!F:F,'Direcional Expansão'!B951,'Contratos assinados '!J:J,"Assinado por proprietário")</f>
        <v>0</v>
      </c>
      <c r="I951" s="1">
        <f t="shared" si="43"/>
        <v>0</v>
      </c>
      <c r="J951" s="3" t="str">
        <f>IF(D951=0, "-", COUNTIFS('Base Lojas'!B:B, A951, 'Base Lojas'!G:G, "&gt;500000")/D951)</f>
        <v>-</v>
      </c>
      <c r="K951" s="4" t="s">
        <v>35</v>
      </c>
      <c r="L951" s="2">
        <v>0</v>
      </c>
      <c r="M951" s="13">
        <v>361716.15025173337</v>
      </c>
      <c r="N951" s="2">
        <v>3365</v>
      </c>
      <c r="O951" s="5" t="str">
        <f>_xlfn.XLOOKUP(A951,Cidades!A:A,Cidades!D:D)</f>
        <v>Menor que 10k</v>
      </c>
      <c r="P951" s="5" t="str">
        <f>_xlfn.XLOOKUP(A951,'[1]1° RAIZ'!$A:$A,'[1]1° RAIZ'!$AH:$AH)</f>
        <v>Cornélio Procópio – Bandeirantes</v>
      </c>
      <c r="Q951" s="5" t="str">
        <f>_xlfn.XLOOKUP(A951,'[1]1° RAIZ'!$A:$A,'[1]1° RAIZ'!$AE:$AE)</f>
        <v>Londrina</v>
      </c>
      <c r="R951" s="2">
        <v>-6.150447558680438E-5</v>
      </c>
      <c r="S951" s="2">
        <v>1.084845908642551E-3</v>
      </c>
      <c r="T951" s="2">
        <v>2</v>
      </c>
      <c r="U951" s="2">
        <v>0</v>
      </c>
      <c r="V951" s="2">
        <v>51635.0740063462</v>
      </c>
      <c r="W951" s="2">
        <v>2.588038191342259</v>
      </c>
      <c r="X951" s="2">
        <v>-0.35255339107990219</v>
      </c>
      <c r="Y951" s="2">
        <v>-0.62079834917547128</v>
      </c>
      <c r="Z951" s="2">
        <v>-0.16748281495049061</v>
      </c>
      <c r="AA951" s="2">
        <v>-0.25862299975619107</v>
      </c>
      <c r="AB951" s="1" t="str">
        <f t="shared" si="42"/>
        <v>Mercado insuficiente</v>
      </c>
      <c r="AC951" s="74" t="str">
        <f t="shared" si="44"/>
        <v>Validar</v>
      </c>
    </row>
    <row r="952" spans="1:29" x14ac:dyDescent="0.25">
      <c r="A952" s="1">
        <v>432067</v>
      </c>
      <c r="B952" s="1" t="s">
        <v>977</v>
      </c>
      <c r="C952" s="1" t="s">
        <v>57</v>
      </c>
      <c r="D952" s="1">
        <v>0</v>
      </c>
      <c r="E952" s="1">
        <f>COUNTIFS('Contratos assinados '!F:F,'Direcional Expansão'!B952,'Contratos assinados '!J:J, "Assinado por ambos")</f>
        <v>0</v>
      </c>
      <c r="F952" s="1">
        <f>COUNTIFS('Contratos assinados '!F:F,'Direcional Expansão'!B952,'Contratos assinados '!J:J,"Aquisição")</f>
        <v>0</v>
      </c>
      <c r="G952" s="1">
        <f>COUNTIFS('Contratos assinados '!F:F,'Direcional Expansão'!B952,'Contratos assinados '!J:J,"Ampliação")</f>
        <v>0</v>
      </c>
      <c r="H952" s="1">
        <f>COUNTIFS('Contratos assinados '!F:F,'Direcional Expansão'!B952,'Contratos assinados '!J:J,"Assinado por proprietário")</f>
        <v>0</v>
      </c>
      <c r="I952" s="1">
        <f t="shared" si="43"/>
        <v>0</v>
      </c>
      <c r="J952" s="3" t="str">
        <f>IF(D952=0, "-", COUNTIFS('Base Lojas'!B:B, A952, 'Base Lojas'!G:G, "&gt;500000")/D952)</f>
        <v>-</v>
      </c>
      <c r="K952" s="4" t="s">
        <v>35</v>
      </c>
      <c r="L952" s="2">
        <v>0</v>
      </c>
      <c r="M952" s="13">
        <v>1323524.8425828591</v>
      </c>
      <c r="N952" s="2">
        <v>8578</v>
      </c>
      <c r="O952" s="5" t="str">
        <f>_xlfn.XLOOKUP(A952,Cidades!A:A,Cidades!D:D)</f>
        <v>Menor que 10k</v>
      </c>
      <c r="P952" s="5" t="str">
        <f>_xlfn.XLOOKUP(A952,'[1]1° RAIZ'!$A:$A,'[1]1° RAIZ'!$AH:$AH)</f>
        <v>Santa Cruz do Sul</v>
      </c>
      <c r="Q952" s="5" t="str">
        <f>_xlfn.XLOOKUP(A952,'[1]1° RAIZ'!$A:$A,'[1]1° RAIZ'!$AE:$AE)</f>
        <v>Santa Cruz do Sul - Lajeado</v>
      </c>
      <c r="R952" s="2">
        <v>-1.2236970403086469E-4</v>
      </c>
      <c r="S952" s="2">
        <v>-5.778105277829293E-3</v>
      </c>
      <c r="T952" s="2">
        <v>6</v>
      </c>
      <c r="U952" s="2">
        <v>0</v>
      </c>
      <c r="V952" s="2">
        <v>27708.526157098098</v>
      </c>
      <c r="W952" s="2">
        <v>3.1013117049228658</v>
      </c>
      <c r="X952" s="2">
        <v>-0.24193948984300789</v>
      </c>
      <c r="Y952" s="2">
        <v>-0.77116732540508559</v>
      </c>
      <c r="Z952" s="2">
        <v>-0.39158188244897729</v>
      </c>
      <c r="AA952" s="2">
        <v>-0.25874269674380962</v>
      </c>
      <c r="AB952" s="1" t="str">
        <f t="shared" si="42"/>
        <v>Mercado insuficiente</v>
      </c>
      <c r="AC952" s="74" t="str">
        <f t="shared" si="44"/>
        <v>Validar</v>
      </c>
    </row>
    <row r="953" spans="1:29" x14ac:dyDescent="0.25">
      <c r="A953" s="1">
        <v>430320</v>
      </c>
      <c r="B953" s="1" t="s">
        <v>978</v>
      </c>
      <c r="C953" s="1" t="s">
        <v>57</v>
      </c>
      <c r="D953" s="1">
        <v>0</v>
      </c>
      <c r="E953" s="1">
        <f>COUNTIFS('Contratos assinados '!F:F,'Direcional Expansão'!B953,'Contratos assinados '!J:J, "Assinado por ambos")</f>
        <v>0</v>
      </c>
      <c r="F953" s="1">
        <f>COUNTIFS('Contratos assinados '!F:F,'Direcional Expansão'!B953,'Contratos assinados '!J:J,"Aquisição")</f>
        <v>0</v>
      </c>
      <c r="G953" s="1">
        <f>COUNTIFS('Contratos assinados '!F:F,'Direcional Expansão'!B953,'Contratos assinados '!J:J,"Ampliação")</f>
        <v>0</v>
      </c>
      <c r="H953" s="1">
        <f>COUNTIFS('Contratos assinados '!F:F,'Direcional Expansão'!B953,'Contratos assinados '!J:J,"Assinado por proprietário")</f>
        <v>0</v>
      </c>
      <c r="I953" s="1">
        <f t="shared" si="43"/>
        <v>0</v>
      </c>
      <c r="J953" s="3" t="str">
        <f>IF(D953=0, "-", COUNTIFS('Base Lojas'!B:B, A953, 'Base Lojas'!G:G, "&gt;500000")/D953)</f>
        <v>-</v>
      </c>
      <c r="K953" s="4" t="s">
        <v>35</v>
      </c>
      <c r="L953" s="2">
        <v>0</v>
      </c>
      <c r="M953" s="13">
        <v>584992.46542776353</v>
      </c>
      <c r="N953" s="2">
        <v>4603</v>
      </c>
      <c r="O953" s="5" t="str">
        <f>_xlfn.XLOOKUP(A953,Cidades!A:A,Cidades!D:D)</f>
        <v>Menor que 10k</v>
      </c>
      <c r="P953" s="5" t="str">
        <f>_xlfn.XLOOKUP(A953,'[1]1° RAIZ'!$A:$A,'[1]1° RAIZ'!$AH:$AH)</f>
        <v>Lagoa Vermelha</v>
      </c>
      <c r="Q953" s="5" t="str">
        <f>_xlfn.XLOOKUP(A953,'[1]1° RAIZ'!$A:$A,'[1]1° RAIZ'!$AE:$AE)</f>
        <v>Passo Fundo</v>
      </c>
      <c r="R953" s="2">
        <v>-4.2492884856548682E-5</v>
      </c>
      <c r="S953" s="2">
        <v>3.3091255599040359E-3</v>
      </c>
      <c r="T953" s="2">
        <v>2</v>
      </c>
      <c r="U953" s="2">
        <v>0</v>
      </c>
      <c r="V953" s="2">
        <v>40587.131731178502</v>
      </c>
      <c r="W953" s="2">
        <v>2.8315050418290308</v>
      </c>
      <c r="X953" s="2">
        <v>-0.31463551109205928</v>
      </c>
      <c r="Y953" s="2">
        <v>-0.56153666354948328</v>
      </c>
      <c r="Z953" s="2">
        <v>-0.38972776827164568</v>
      </c>
      <c r="AA953" s="2">
        <v>-0.25931672069974621</v>
      </c>
      <c r="AB953" s="1" t="str">
        <f t="shared" si="42"/>
        <v>Mercado insuficiente</v>
      </c>
      <c r="AC953" s="74" t="str">
        <f t="shared" si="44"/>
        <v>Validar</v>
      </c>
    </row>
    <row r="954" spans="1:29" x14ac:dyDescent="0.25">
      <c r="A954" s="1">
        <v>420419</v>
      </c>
      <c r="B954" s="1" t="s">
        <v>979</v>
      </c>
      <c r="C954" s="1" t="s">
        <v>33</v>
      </c>
      <c r="D954" s="1">
        <v>0</v>
      </c>
      <c r="E954" s="1">
        <f>COUNTIFS('Contratos assinados '!F:F,'Direcional Expansão'!B954,'Contratos assinados '!J:J, "Assinado por ambos")</f>
        <v>0</v>
      </c>
      <c r="F954" s="1">
        <f>COUNTIFS('Contratos assinados '!F:F,'Direcional Expansão'!B954,'Contratos assinados '!J:J,"Aquisição")</f>
        <v>0</v>
      </c>
      <c r="G954" s="1">
        <f>COUNTIFS('Contratos assinados '!F:F,'Direcional Expansão'!B954,'Contratos assinados '!J:J,"Ampliação")</f>
        <v>0</v>
      </c>
      <c r="H954" s="1">
        <f>COUNTIFS('Contratos assinados '!F:F,'Direcional Expansão'!B954,'Contratos assinados '!J:J,"Assinado por proprietário")</f>
        <v>0</v>
      </c>
      <c r="I954" s="1">
        <f t="shared" si="43"/>
        <v>0</v>
      </c>
      <c r="J954" s="3" t="str">
        <f>IF(D954=0, "-", COUNTIFS('Base Lojas'!B:B, A954, 'Base Lojas'!G:G, "&gt;500000")/D954)</f>
        <v>-</v>
      </c>
      <c r="K954" s="4" t="s">
        <v>35</v>
      </c>
      <c r="L954" s="2">
        <v>0</v>
      </c>
      <c r="M954" s="13">
        <v>419002.6435826277</v>
      </c>
      <c r="N954" s="2">
        <v>2950</v>
      </c>
      <c r="O954" s="5" t="str">
        <f>_xlfn.XLOOKUP(A954,Cidades!A:A,Cidades!D:D)</f>
        <v>Menor que 10k</v>
      </c>
      <c r="P954" s="5" t="str">
        <f>_xlfn.XLOOKUP(A954,'[1]1° RAIZ'!$A:$A,'[1]1° RAIZ'!$AH:$AH)</f>
        <v>Ituporanga</v>
      </c>
      <c r="Q954" s="5" t="str">
        <f>_xlfn.XLOOKUP(A954,'[1]1° RAIZ'!$A:$A,'[1]1° RAIZ'!$AE:$AE)</f>
        <v>Blumenau</v>
      </c>
      <c r="R954" s="2">
        <v>5.0222822413805712E-5</v>
      </c>
      <c r="S954" s="2">
        <v>1.2169745498260999E-2</v>
      </c>
      <c r="T954" s="2">
        <v>1</v>
      </c>
      <c r="U954" s="2">
        <v>0</v>
      </c>
      <c r="V954" s="2">
        <v>36145.038201926698</v>
      </c>
      <c r="W954" s="2">
        <v>2.8982938929169242</v>
      </c>
      <c r="X954" s="2">
        <v>-0.30866583475043818</v>
      </c>
      <c r="Y954" s="2">
        <v>-0.34938235548579188</v>
      </c>
      <c r="Z954" s="2">
        <v>-0.68004535321422954</v>
      </c>
      <c r="AA954" s="2">
        <v>-0.25938070305971062</v>
      </c>
      <c r="AB954" s="1" t="str">
        <f t="shared" si="42"/>
        <v>Mercado insuficiente</v>
      </c>
      <c r="AC954" s="74" t="str">
        <f t="shared" si="44"/>
        <v>Validar</v>
      </c>
    </row>
    <row r="955" spans="1:29" x14ac:dyDescent="0.25">
      <c r="A955" s="1">
        <v>412395</v>
      </c>
      <c r="B955" s="1" t="s">
        <v>980</v>
      </c>
      <c r="C955" s="1" t="s">
        <v>31</v>
      </c>
      <c r="D955" s="1">
        <v>0</v>
      </c>
      <c r="E955" s="1">
        <f>COUNTIFS('Contratos assinados '!F:F,'Direcional Expansão'!B955,'Contratos assinados '!J:J, "Assinado por ambos")</f>
        <v>0</v>
      </c>
      <c r="F955" s="1">
        <f>COUNTIFS('Contratos assinados '!F:F,'Direcional Expansão'!B955,'Contratos assinados '!J:J,"Aquisição")</f>
        <v>0</v>
      </c>
      <c r="G955" s="1">
        <f>COUNTIFS('Contratos assinados '!F:F,'Direcional Expansão'!B955,'Contratos assinados '!J:J,"Ampliação")</f>
        <v>0</v>
      </c>
      <c r="H955" s="1">
        <f>COUNTIFS('Contratos assinados '!F:F,'Direcional Expansão'!B955,'Contratos assinados '!J:J,"Assinado por proprietário")</f>
        <v>0</v>
      </c>
      <c r="I955" s="1">
        <f t="shared" si="43"/>
        <v>0</v>
      </c>
      <c r="J955" s="3" t="str">
        <f>IF(D955=0, "-", COUNTIFS('Base Lojas'!B:B, A955, 'Base Lojas'!G:G, "&gt;500000")/D955)</f>
        <v>-</v>
      </c>
      <c r="K955" s="4" t="s">
        <v>35</v>
      </c>
      <c r="L955" s="2">
        <v>0</v>
      </c>
      <c r="M955" s="13">
        <v>403560.31130107818</v>
      </c>
      <c r="N955" s="2">
        <v>3356</v>
      </c>
      <c r="O955" s="5" t="str">
        <f>_xlfn.XLOOKUP(A955,Cidades!A:A,Cidades!D:D)</f>
        <v>Menor que 10k</v>
      </c>
      <c r="P955" s="5" t="str">
        <f>_xlfn.XLOOKUP(A955,'[1]1° RAIZ'!$A:$A,'[1]1° RAIZ'!$AH:$AH)</f>
        <v>Loanda</v>
      </c>
      <c r="Q955" s="5" t="str">
        <f>_xlfn.XLOOKUP(A955,'[1]1° RAIZ'!$A:$A,'[1]1° RAIZ'!$AE:$AE)</f>
        <v>Maringá</v>
      </c>
      <c r="R955" s="2">
        <v>-4.7437746813954177E-5</v>
      </c>
      <c r="S955" s="2">
        <v>4.467869779839706E-3</v>
      </c>
      <c r="T955" s="2">
        <v>1</v>
      </c>
      <c r="U955" s="2">
        <v>0</v>
      </c>
      <c r="V955" s="2">
        <v>30600.262636386298</v>
      </c>
      <c r="W955" s="2">
        <v>3.1337498294294011</v>
      </c>
      <c r="X955" s="2">
        <v>-0.29394725547130729</v>
      </c>
      <c r="Y955" s="2">
        <v>-0.50089093412737373</v>
      </c>
      <c r="Z955" s="2">
        <v>-0.5487579071285591</v>
      </c>
      <c r="AA955" s="2">
        <v>-0.25993214846863127</v>
      </c>
      <c r="AB955" s="1" t="str">
        <f t="shared" si="42"/>
        <v>Mercado insuficiente</v>
      </c>
      <c r="AC955" s="74" t="str">
        <f t="shared" si="44"/>
        <v>Validar</v>
      </c>
    </row>
    <row r="956" spans="1:29" x14ac:dyDescent="0.25">
      <c r="A956" s="1">
        <v>411965</v>
      </c>
      <c r="B956" s="1" t="s">
        <v>981</v>
      </c>
      <c r="C956" s="1" t="s">
        <v>31</v>
      </c>
      <c r="D956" s="1">
        <v>0</v>
      </c>
      <c r="E956" s="1">
        <f>COUNTIFS('Contratos assinados '!F:F,'Direcional Expansão'!B956,'Contratos assinados '!J:J, "Assinado por ambos")</f>
        <v>0</v>
      </c>
      <c r="F956" s="1">
        <f>COUNTIFS('Contratos assinados '!F:F,'Direcional Expansão'!B956,'Contratos assinados '!J:J,"Aquisição")</f>
        <v>0</v>
      </c>
      <c r="G956" s="1">
        <f>COUNTIFS('Contratos assinados '!F:F,'Direcional Expansão'!B956,'Contratos assinados '!J:J,"Ampliação")</f>
        <v>0</v>
      </c>
      <c r="H956" s="1">
        <f>COUNTIFS('Contratos assinados '!F:F,'Direcional Expansão'!B956,'Contratos assinados '!J:J,"Assinado por proprietário")</f>
        <v>0</v>
      </c>
      <c r="I956" s="1">
        <f t="shared" si="43"/>
        <v>0</v>
      </c>
      <c r="J956" s="3" t="str">
        <f>IF(D956=0, "-", COUNTIFS('Base Lojas'!B:B, A956, 'Base Lojas'!G:G, "&gt;500000")/D956)</f>
        <v>-</v>
      </c>
      <c r="K956" s="4" t="s">
        <v>35</v>
      </c>
      <c r="L956" s="2">
        <v>0</v>
      </c>
      <c r="M956" s="13">
        <v>376742.6309508718</v>
      </c>
      <c r="N956" s="2">
        <v>3046</v>
      </c>
      <c r="O956" s="5" t="str">
        <f>_xlfn.XLOOKUP(A956,Cidades!A:A,Cidades!D:D)</f>
        <v>Menor que 10k</v>
      </c>
      <c r="P956" s="5" t="str">
        <f>_xlfn.XLOOKUP(A956,'[1]1° RAIZ'!$A:$A,'[1]1° RAIZ'!$AH:$AH)</f>
        <v>Londrina</v>
      </c>
      <c r="Q956" s="5" t="str">
        <f>_xlfn.XLOOKUP(A956,'[1]1° RAIZ'!$A:$A,'[1]1° RAIZ'!$AE:$AE)</f>
        <v>Londrina</v>
      </c>
      <c r="R956" s="2">
        <v>6.1126290856245986E-5</v>
      </c>
      <c r="S956" s="2">
        <v>1.3042425777332939E-2</v>
      </c>
      <c r="T956" s="2">
        <v>1</v>
      </c>
      <c r="U956" s="2">
        <v>0</v>
      </c>
      <c r="V956" s="2">
        <v>43849.027543188902</v>
      </c>
      <c r="W956" s="2">
        <v>2.6728431718625631</v>
      </c>
      <c r="X956" s="2">
        <v>-0.33367054461193801</v>
      </c>
      <c r="Y956" s="2">
        <v>-0.36207251935422319</v>
      </c>
      <c r="Z956" s="2">
        <v>-0.58298377073905172</v>
      </c>
      <c r="AA956" s="2">
        <v>-0.26077542669319342</v>
      </c>
      <c r="AB956" s="1" t="str">
        <f t="shared" si="42"/>
        <v>Mercado insuficiente</v>
      </c>
      <c r="AC956" s="74" t="str">
        <f t="shared" si="44"/>
        <v>Validar</v>
      </c>
    </row>
    <row r="957" spans="1:29" x14ac:dyDescent="0.25">
      <c r="A957" s="1">
        <v>420209</v>
      </c>
      <c r="B957" s="1" t="s">
        <v>982</v>
      </c>
      <c r="C957" s="1" t="s">
        <v>33</v>
      </c>
      <c r="D957" s="1">
        <v>0</v>
      </c>
      <c r="E957" s="1">
        <f>COUNTIFS('Contratos assinados '!F:F,'Direcional Expansão'!B957,'Contratos assinados '!J:J, "Assinado por ambos")</f>
        <v>0</v>
      </c>
      <c r="F957" s="1">
        <f>COUNTIFS('Contratos assinados '!F:F,'Direcional Expansão'!B957,'Contratos assinados '!J:J,"Aquisição")</f>
        <v>0</v>
      </c>
      <c r="G957" s="1">
        <f>COUNTIFS('Contratos assinados '!F:F,'Direcional Expansão'!B957,'Contratos assinados '!J:J,"Ampliação")</f>
        <v>0</v>
      </c>
      <c r="H957" s="1">
        <f>COUNTIFS('Contratos assinados '!F:F,'Direcional Expansão'!B957,'Contratos assinados '!J:J,"Assinado por proprietário")</f>
        <v>0</v>
      </c>
      <c r="I957" s="1">
        <f t="shared" si="43"/>
        <v>0</v>
      </c>
      <c r="J957" s="3" t="str">
        <f>IF(D957=0, "-", COUNTIFS('Base Lojas'!B:B, A957, 'Base Lojas'!G:G, "&gt;500000")/D957)</f>
        <v>-</v>
      </c>
      <c r="K957" s="4" t="s">
        <v>35</v>
      </c>
      <c r="L957" s="2">
        <v>0</v>
      </c>
      <c r="M957" s="13">
        <v>244847.15342607681</v>
      </c>
      <c r="N957" s="2">
        <v>1668</v>
      </c>
      <c r="O957" s="5" t="str">
        <f>_xlfn.XLOOKUP(A957,Cidades!A:A,Cidades!D:D)</f>
        <v>Menor que 10k</v>
      </c>
      <c r="P957" s="5" t="str">
        <f>_xlfn.XLOOKUP(A957,'[1]1° RAIZ'!$A:$A,'[1]1° RAIZ'!$AH:$AH)</f>
        <v>São Miguel do Oeste</v>
      </c>
      <c r="Q957" s="5" t="str">
        <f>_xlfn.XLOOKUP(A957,'[1]1° RAIZ'!$A:$A,'[1]1° RAIZ'!$AE:$AE)</f>
        <v>Chapecó</v>
      </c>
      <c r="R957" s="2">
        <v>-9.0802217377793367E-5</v>
      </c>
      <c r="S957" s="2">
        <v>4.601092029465903E-5</v>
      </c>
      <c r="T957" s="2">
        <v>2</v>
      </c>
      <c r="U957" s="2">
        <v>0</v>
      </c>
      <c r="V957" s="2">
        <v>35823.067729291201</v>
      </c>
      <c r="W957" s="2">
        <v>3.0336958884237148</v>
      </c>
      <c r="X957" s="2">
        <v>-0.31159954243206323</v>
      </c>
      <c r="Y957" s="2">
        <v>-0.60408561757453616</v>
      </c>
      <c r="Z957" s="2">
        <v>-0.36215699099165483</v>
      </c>
      <c r="AA957" s="2">
        <v>-0.2610006492975448</v>
      </c>
      <c r="AB957" s="1" t="str">
        <f t="shared" si="42"/>
        <v>Mercado insuficiente</v>
      </c>
      <c r="AC957" s="74" t="str">
        <f t="shared" si="44"/>
        <v>Validar</v>
      </c>
    </row>
    <row r="958" spans="1:29" x14ac:dyDescent="0.25">
      <c r="A958" s="1">
        <v>420215</v>
      </c>
      <c r="B958" s="1" t="s">
        <v>983</v>
      </c>
      <c r="C958" s="1" t="s">
        <v>33</v>
      </c>
      <c r="D958" s="1">
        <v>0</v>
      </c>
      <c r="E958" s="1">
        <f>COUNTIFS('Contratos assinados '!F:F,'Direcional Expansão'!B958,'Contratos assinados '!J:J, "Assinado por ambos")</f>
        <v>0</v>
      </c>
      <c r="F958" s="1">
        <f>COUNTIFS('Contratos assinados '!F:F,'Direcional Expansão'!B958,'Contratos assinados '!J:J,"Aquisição")</f>
        <v>0</v>
      </c>
      <c r="G958" s="1">
        <f>COUNTIFS('Contratos assinados '!F:F,'Direcional Expansão'!B958,'Contratos assinados '!J:J,"Ampliação")</f>
        <v>0</v>
      </c>
      <c r="H958" s="1">
        <f>COUNTIFS('Contratos assinados '!F:F,'Direcional Expansão'!B958,'Contratos assinados '!J:J,"Assinado por proprietário")</f>
        <v>0</v>
      </c>
      <c r="I958" s="1">
        <f t="shared" si="43"/>
        <v>0</v>
      </c>
      <c r="J958" s="3" t="str">
        <f>IF(D958=0, "-", COUNTIFS('Base Lojas'!B:B, A958, 'Base Lojas'!G:G, "&gt;500000")/D958)</f>
        <v>-</v>
      </c>
      <c r="K958" s="4" t="s">
        <v>35</v>
      </c>
      <c r="L958" s="2">
        <v>0</v>
      </c>
      <c r="M958" s="13">
        <v>349689.67484804709</v>
      </c>
      <c r="N958" s="2">
        <v>2658</v>
      </c>
      <c r="O958" s="5" t="str">
        <f>_xlfn.XLOOKUP(A958,Cidades!A:A,Cidades!D:D)</f>
        <v>Menor que 10k</v>
      </c>
      <c r="P958" s="5" t="str">
        <f>_xlfn.XLOOKUP(A958,'[1]1° RAIZ'!$A:$A,'[1]1° RAIZ'!$AH:$AH)</f>
        <v>São Miguel do Oeste</v>
      </c>
      <c r="Q958" s="5" t="str">
        <f>_xlfn.XLOOKUP(A958,'[1]1° RAIZ'!$A:$A,'[1]1° RAIZ'!$AE:$AE)</f>
        <v>Chapecó</v>
      </c>
      <c r="R958" s="2">
        <v>6.6874491775803511E-6</v>
      </c>
      <c r="S958" s="2">
        <v>8.0053392816779034E-3</v>
      </c>
      <c r="T958" s="2">
        <v>3</v>
      </c>
      <c r="U958" s="2">
        <v>0</v>
      </c>
      <c r="V958" s="2">
        <v>23961.717299075699</v>
      </c>
      <c r="W958" s="2">
        <v>3.209827008374881</v>
      </c>
      <c r="X958" s="2">
        <v>-0.26555832980677319</v>
      </c>
      <c r="Y958" s="2">
        <v>-0.42016743070708212</v>
      </c>
      <c r="Z958" s="2">
        <v>-0.77008775596532408</v>
      </c>
      <c r="AA958" s="2">
        <v>-0.26149039001367291</v>
      </c>
      <c r="AB958" s="1" t="str">
        <f t="shared" si="42"/>
        <v>Mercado insuficiente</v>
      </c>
      <c r="AC958" s="74" t="str">
        <f t="shared" si="44"/>
        <v>Validar</v>
      </c>
    </row>
    <row r="959" spans="1:29" x14ac:dyDescent="0.25">
      <c r="A959" s="1">
        <v>431575</v>
      </c>
      <c r="B959" s="1" t="s">
        <v>984</v>
      </c>
      <c r="C959" s="1" t="s">
        <v>57</v>
      </c>
      <c r="D959" s="1">
        <v>0</v>
      </c>
      <c r="E959" s="1">
        <f>COUNTIFS('Contratos assinados '!F:F,'Direcional Expansão'!B959,'Contratos assinados '!J:J, "Assinado por ambos")</f>
        <v>0</v>
      </c>
      <c r="F959" s="1">
        <f>COUNTIFS('Contratos assinados '!F:F,'Direcional Expansão'!B959,'Contratos assinados '!J:J,"Aquisição")</f>
        <v>0</v>
      </c>
      <c r="G959" s="1">
        <f>COUNTIFS('Contratos assinados '!F:F,'Direcional Expansão'!B959,'Contratos assinados '!J:J,"Ampliação")</f>
        <v>0</v>
      </c>
      <c r="H959" s="1">
        <f>COUNTIFS('Contratos assinados '!F:F,'Direcional Expansão'!B959,'Contratos assinados '!J:J,"Assinado por proprietário")</f>
        <v>0</v>
      </c>
      <c r="I959" s="1">
        <f t="shared" si="43"/>
        <v>0</v>
      </c>
      <c r="J959" s="3" t="str">
        <f>IF(D959=0, "-", COUNTIFS('Base Lojas'!B:B, A959, 'Base Lojas'!G:G, "&gt;500000")/D959)</f>
        <v>-</v>
      </c>
      <c r="K959" s="4" t="s">
        <v>35</v>
      </c>
      <c r="L959" s="2">
        <v>0</v>
      </c>
      <c r="M959" s="13">
        <v>757098.06398026692</v>
      </c>
      <c r="N959" s="2">
        <v>4473</v>
      </c>
      <c r="O959" s="5" t="str">
        <f>_xlfn.XLOOKUP(A959,Cidades!A:A,Cidades!D:D)</f>
        <v>Menor que 10k</v>
      </c>
      <c r="P959" s="5" t="str">
        <f>_xlfn.XLOOKUP(A959,'[1]1° RAIZ'!$A:$A,'[1]1° RAIZ'!$AH:$AH)</f>
        <v>Taquara - Parobé - Igrejinha</v>
      </c>
      <c r="Q959" s="5" t="str">
        <f>_xlfn.XLOOKUP(A959,'[1]1° RAIZ'!$A:$A,'[1]1° RAIZ'!$AE:$AE)</f>
        <v>Porto Alegre</v>
      </c>
      <c r="R959" s="2">
        <v>2.5559426514372151E-5</v>
      </c>
      <c r="S959" s="2">
        <v>7.7302179129894446E-3</v>
      </c>
      <c r="T959" s="2">
        <v>3</v>
      </c>
      <c r="U959" s="2">
        <v>0</v>
      </c>
      <c r="V959" s="2">
        <v>38329.545152083498</v>
      </c>
      <c r="W959" s="2">
        <v>2.7803029722152441</v>
      </c>
      <c r="X959" s="2">
        <v>-0.30191392400333511</v>
      </c>
      <c r="Y959" s="2">
        <v>-0.47184867110060158</v>
      </c>
      <c r="Z959" s="2">
        <v>-0.57077658221738814</v>
      </c>
      <c r="AA959" s="2">
        <v>-0.26165840017899211</v>
      </c>
      <c r="AB959" s="1" t="str">
        <f t="shared" si="42"/>
        <v>Mercado insuficiente</v>
      </c>
      <c r="AC959" s="74" t="str">
        <f t="shared" si="44"/>
        <v>Validar</v>
      </c>
    </row>
    <row r="960" spans="1:29" x14ac:dyDescent="0.25">
      <c r="A960" s="1">
        <v>430632</v>
      </c>
      <c r="B960" s="1" t="s">
        <v>985</v>
      </c>
      <c r="C960" s="1" t="s">
        <v>57</v>
      </c>
      <c r="D960" s="1">
        <v>0</v>
      </c>
      <c r="E960" s="1">
        <f>COUNTIFS('Contratos assinados '!F:F,'Direcional Expansão'!B960,'Contratos assinados '!J:J, "Assinado por ambos")</f>
        <v>0</v>
      </c>
      <c r="F960" s="1">
        <f>COUNTIFS('Contratos assinados '!F:F,'Direcional Expansão'!B960,'Contratos assinados '!J:J,"Aquisição")</f>
        <v>0</v>
      </c>
      <c r="G960" s="1">
        <f>COUNTIFS('Contratos assinados '!F:F,'Direcional Expansão'!B960,'Contratos assinados '!J:J,"Ampliação")</f>
        <v>0</v>
      </c>
      <c r="H960" s="1">
        <f>COUNTIFS('Contratos assinados '!F:F,'Direcional Expansão'!B960,'Contratos assinados '!J:J,"Assinado por proprietário")</f>
        <v>0</v>
      </c>
      <c r="I960" s="1">
        <f t="shared" si="43"/>
        <v>0</v>
      </c>
      <c r="J960" s="3" t="str">
        <f>IF(D960=0, "-", COUNTIFS('Base Lojas'!B:B, A960, 'Base Lojas'!G:G, "&gt;500000")/D960)</f>
        <v>-</v>
      </c>
      <c r="K960" s="4" t="s">
        <v>35</v>
      </c>
      <c r="L960" s="2">
        <v>0</v>
      </c>
      <c r="M960" s="13">
        <v>396979.1123416195</v>
      </c>
      <c r="N960" s="2">
        <v>2751</v>
      </c>
      <c r="O960" s="5" t="str">
        <f>_xlfn.XLOOKUP(A960,Cidades!A:A,Cidades!D:D)</f>
        <v>Menor que 10k</v>
      </c>
      <c r="P960" s="5" t="str">
        <f>_xlfn.XLOOKUP(A960,'[1]1° RAIZ'!$A:$A,'[1]1° RAIZ'!$AH:$AH)</f>
        <v>Três Passos</v>
      </c>
      <c r="Q960" s="5" t="str">
        <f>_xlfn.XLOOKUP(A960,'[1]1° RAIZ'!$A:$A,'[1]1° RAIZ'!$AE:$AE)</f>
        <v>Ijuí</v>
      </c>
      <c r="R960" s="2">
        <v>-1.132434786953851E-4</v>
      </c>
      <c r="S960" s="2">
        <v>-4.9908848012917284E-3</v>
      </c>
      <c r="T960" s="2">
        <v>1</v>
      </c>
      <c r="U960" s="2">
        <v>0</v>
      </c>
      <c r="V960" s="2">
        <v>59820.948869898602</v>
      </c>
      <c r="W960" s="2">
        <v>2.433407332274967</v>
      </c>
      <c r="X960" s="2">
        <v>-0.38759336857200888</v>
      </c>
      <c r="Y960" s="2">
        <v>-0.74678258237435613</v>
      </c>
      <c r="Z960" s="2">
        <v>9.3110775378206875E-2</v>
      </c>
      <c r="AA960" s="2">
        <v>-0.26192961422449101</v>
      </c>
      <c r="AB960" s="1" t="str">
        <f t="shared" si="42"/>
        <v>Mercado insuficiente</v>
      </c>
      <c r="AC960" s="74" t="str">
        <f t="shared" si="44"/>
        <v>Validar</v>
      </c>
    </row>
    <row r="961" spans="1:29" x14ac:dyDescent="0.25">
      <c r="A961" s="1">
        <v>410610</v>
      </c>
      <c r="B961" s="1" t="s">
        <v>986</v>
      </c>
      <c r="C961" s="1" t="s">
        <v>31</v>
      </c>
      <c r="D961" s="1">
        <v>0</v>
      </c>
      <c r="E961" s="1">
        <f>COUNTIFS('Contratos assinados '!F:F,'Direcional Expansão'!B961,'Contratos assinados '!J:J, "Assinado por ambos")</f>
        <v>0</v>
      </c>
      <c r="F961" s="1">
        <f>COUNTIFS('Contratos assinados '!F:F,'Direcional Expansão'!B961,'Contratos assinados '!J:J,"Aquisição")</f>
        <v>0</v>
      </c>
      <c r="G961" s="1">
        <f>COUNTIFS('Contratos assinados '!F:F,'Direcional Expansão'!B961,'Contratos assinados '!J:J,"Ampliação")</f>
        <v>0</v>
      </c>
      <c r="H961" s="1">
        <f>COUNTIFS('Contratos assinados '!F:F,'Direcional Expansão'!B961,'Contratos assinados '!J:J,"Assinado por proprietário")</f>
        <v>0</v>
      </c>
      <c r="I961" s="1">
        <f t="shared" si="43"/>
        <v>0</v>
      </c>
      <c r="J961" s="3" t="str">
        <f>IF(D961=0, "-", COUNTIFS('Base Lojas'!B:B, A961, 'Base Lojas'!G:G, "&gt;500000")/D961)</f>
        <v>-</v>
      </c>
      <c r="K961" s="4" t="s">
        <v>35</v>
      </c>
      <c r="L961" s="2">
        <v>0</v>
      </c>
      <c r="M961" s="13">
        <v>446503.80053812632</v>
      </c>
      <c r="N961" s="2">
        <v>3461</v>
      </c>
      <c r="O961" s="5" t="str">
        <f>_xlfn.XLOOKUP(A961,Cidades!A:A,Cidades!D:D)</f>
        <v>Menor que 10k</v>
      </c>
      <c r="P961" s="5" t="str">
        <f>_xlfn.XLOOKUP(A961,'[1]1° RAIZ'!$A:$A,'[1]1° RAIZ'!$AH:$AH)</f>
        <v>Ibaiti</v>
      </c>
      <c r="Q961" s="5" t="str">
        <f>_xlfn.XLOOKUP(A961,'[1]1° RAIZ'!$A:$A,'[1]1° RAIZ'!$AE:$AE)</f>
        <v>Londrina</v>
      </c>
      <c r="R961" s="2">
        <v>-3.5972294618081817E-5</v>
      </c>
      <c r="S961" s="2">
        <v>3.6946762677951832E-3</v>
      </c>
      <c r="T961" s="2">
        <v>2</v>
      </c>
      <c r="U961" s="2">
        <v>0</v>
      </c>
      <c r="V961" s="2">
        <v>49532.749343194897</v>
      </c>
      <c r="W961" s="2">
        <v>2.580940582965606</v>
      </c>
      <c r="X961" s="2">
        <v>-0.34845650536872452</v>
      </c>
      <c r="Y961" s="2">
        <v>-0.58391485130427845</v>
      </c>
      <c r="Z961" s="2">
        <v>-0.26264107739160147</v>
      </c>
      <c r="AA961" s="2">
        <v>-0.26243283691858738</v>
      </c>
      <c r="AB961" s="1" t="str">
        <f t="shared" si="42"/>
        <v>Mercado insuficiente</v>
      </c>
      <c r="AC961" s="74" t="str">
        <f t="shared" si="44"/>
        <v>Validar</v>
      </c>
    </row>
    <row r="962" spans="1:29" x14ac:dyDescent="0.25">
      <c r="A962" s="1">
        <v>430730</v>
      </c>
      <c r="B962" s="1" t="s">
        <v>987</v>
      </c>
      <c r="C962" s="1" t="s">
        <v>57</v>
      </c>
      <c r="D962" s="1">
        <v>0</v>
      </c>
      <c r="E962" s="1">
        <f>COUNTIFS('Contratos assinados '!F:F,'Direcional Expansão'!B962,'Contratos assinados '!J:J, "Assinado por ambos")</f>
        <v>0</v>
      </c>
      <c r="F962" s="1">
        <f>COUNTIFS('Contratos assinados '!F:F,'Direcional Expansão'!B962,'Contratos assinados '!J:J,"Aquisição")</f>
        <v>0</v>
      </c>
      <c r="G962" s="1">
        <f>COUNTIFS('Contratos assinados '!F:F,'Direcional Expansão'!B962,'Contratos assinados '!J:J,"Ampliação")</f>
        <v>0</v>
      </c>
      <c r="H962" s="1">
        <f>COUNTIFS('Contratos assinados '!F:F,'Direcional Expansão'!B962,'Contratos assinados '!J:J,"Assinado por proprietário")</f>
        <v>0</v>
      </c>
      <c r="I962" s="1">
        <f t="shared" si="43"/>
        <v>0</v>
      </c>
      <c r="J962" s="3" t="str">
        <f>IF(D962=0, "-", COUNTIFS('Base Lojas'!B:B, A962, 'Base Lojas'!G:G, "&gt;500000")/D962)</f>
        <v>-</v>
      </c>
      <c r="K962" s="4" t="s">
        <v>35</v>
      </c>
      <c r="L962" s="2">
        <v>0</v>
      </c>
      <c r="M962" s="13">
        <v>979393.70336288877</v>
      </c>
      <c r="N962" s="2">
        <v>6787</v>
      </c>
      <c r="O962" s="5" t="str">
        <f>_xlfn.XLOOKUP(A962,Cidades!A:A,Cidades!D:D)</f>
        <v>Menor que 10k</v>
      </c>
      <c r="P962" s="5" t="str">
        <f>_xlfn.XLOOKUP(A962,'[1]1° RAIZ'!$A:$A,'[1]1° RAIZ'!$AH:$AH)</f>
        <v>Frederico Westphalen</v>
      </c>
      <c r="Q962" s="5" t="str">
        <f>_xlfn.XLOOKUP(A962,'[1]1° RAIZ'!$A:$A,'[1]1° RAIZ'!$AE:$AE)</f>
        <v>Passo Fundo</v>
      </c>
      <c r="R962" s="2">
        <v>-1.1401051824705299E-4</v>
      </c>
      <c r="S962" s="2">
        <v>-5.952374431560159E-3</v>
      </c>
      <c r="T962" s="2">
        <v>2</v>
      </c>
      <c r="U962" s="2">
        <v>0</v>
      </c>
      <c r="V962" s="2">
        <v>57813.808954041597</v>
      </c>
      <c r="W962" s="2">
        <v>2.397003806405547</v>
      </c>
      <c r="X962" s="2">
        <v>-0.36402433798709261</v>
      </c>
      <c r="Y962" s="2">
        <v>-0.80347845670123463</v>
      </c>
      <c r="Z962" s="2">
        <v>7.1495659204088277E-2</v>
      </c>
      <c r="AA962" s="2">
        <v>-0.26252045640759669</v>
      </c>
      <c r="AB962" s="1" t="str">
        <f t="shared" si="42"/>
        <v>Mercado insuficiente</v>
      </c>
      <c r="AC962" s="74" t="str">
        <f t="shared" si="44"/>
        <v>Validar</v>
      </c>
    </row>
    <row r="963" spans="1:29" x14ac:dyDescent="0.25">
      <c r="A963" s="1">
        <v>410310</v>
      </c>
      <c r="B963" s="1" t="s">
        <v>988</v>
      </c>
      <c r="C963" s="1" t="s">
        <v>31</v>
      </c>
      <c r="D963" s="1">
        <v>0</v>
      </c>
      <c r="E963" s="1">
        <f>COUNTIFS('Contratos assinados '!F:F,'Direcional Expansão'!B963,'Contratos assinados '!J:J, "Assinado por ambos")</f>
        <v>0</v>
      </c>
      <c r="F963" s="1">
        <f>COUNTIFS('Contratos assinados '!F:F,'Direcional Expansão'!B963,'Contratos assinados '!J:J,"Aquisição")</f>
        <v>0</v>
      </c>
      <c r="G963" s="1">
        <f>COUNTIFS('Contratos assinados '!F:F,'Direcional Expansão'!B963,'Contratos assinados '!J:J,"Ampliação")</f>
        <v>0</v>
      </c>
      <c r="H963" s="1">
        <f>COUNTIFS('Contratos assinados '!F:F,'Direcional Expansão'!B963,'Contratos assinados '!J:J,"Assinado por proprietário")</f>
        <v>0</v>
      </c>
      <c r="I963" s="1">
        <f t="shared" si="43"/>
        <v>0</v>
      </c>
      <c r="J963" s="3" t="str">
        <f>IF(D963=0, "-", COUNTIFS('Base Lojas'!B:B, A963, 'Base Lojas'!G:G, "&gt;500000")/D963)</f>
        <v>-</v>
      </c>
      <c r="K963" s="4" t="s">
        <v>35</v>
      </c>
      <c r="L963" s="2">
        <v>0</v>
      </c>
      <c r="M963" s="13">
        <v>1612183.474500993</v>
      </c>
      <c r="N963" s="2">
        <v>13281</v>
      </c>
      <c r="O963" s="5" t="str">
        <f>_xlfn.XLOOKUP(A963,Cidades!A:A,Cidades!D:D)</f>
        <v>Entre 10k e 20k</v>
      </c>
      <c r="P963" s="5" t="str">
        <f>_xlfn.XLOOKUP(A963,'[1]1° RAIZ'!$A:$A,'[1]1° RAIZ'!$AH:$AH)</f>
        <v>Curitiba</v>
      </c>
      <c r="Q963" s="5" t="str">
        <f>_xlfn.XLOOKUP(A963,'[1]1° RAIZ'!$A:$A,'[1]1° RAIZ'!$AE:$AE)</f>
        <v>Curitiba</v>
      </c>
      <c r="R963" s="2">
        <v>1.4565420483517719E-4</v>
      </c>
      <c r="S963" s="2">
        <v>2.0311157276819088E-2</v>
      </c>
      <c r="T963" s="2">
        <v>4</v>
      </c>
      <c r="U963" s="2">
        <v>0</v>
      </c>
      <c r="V963" s="2">
        <v>22646.729144377699</v>
      </c>
      <c r="W963" s="2">
        <v>2.9039493819937152</v>
      </c>
      <c r="X963" s="2">
        <v>-0.2235540154978933</v>
      </c>
      <c r="Y963" s="2">
        <v>-0.28627180304899269</v>
      </c>
      <c r="Z963" s="2">
        <v>-1.109003126549696</v>
      </c>
      <c r="AA963" s="2">
        <v>-0.26302053308869933</v>
      </c>
      <c r="AB963" s="1" t="str">
        <f t="shared" ref="AB963:AB1026" si="45">IF(B963="Capão do Leão","Erro IBGE",
   IF(AND(U963&lt;=0,M963&lt;=2000000),"Mercado insuficiente",
      IF(U963&lt;=0,"Limite de expansão",
         IF(K963&lt;500000,"Performance",
            IF(M963&lt;=2000000,"Mercado insuficiente","Expansão")
         )
      )
   )
)</f>
        <v>Mercado insuficiente</v>
      </c>
      <c r="AC963" s="74" t="str">
        <f t="shared" si="44"/>
        <v>Validar</v>
      </c>
    </row>
    <row r="964" spans="1:29" x14ac:dyDescent="0.25">
      <c r="A964" s="1">
        <v>412620</v>
      </c>
      <c r="B964" s="1" t="s">
        <v>989</v>
      </c>
      <c r="C964" s="1" t="s">
        <v>31</v>
      </c>
      <c r="D964" s="1">
        <v>0</v>
      </c>
      <c r="E964" s="1">
        <f>COUNTIFS('Contratos assinados '!F:F,'Direcional Expansão'!B964,'Contratos assinados '!J:J, "Assinado por ambos")</f>
        <v>0</v>
      </c>
      <c r="F964" s="1">
        <f>COUNTIFS('Contratos assinados '!F:F,'Direcional Expansão'!B964,'Contratos assinados '!J:J,"Aquisição")</f>
        <v>0</v>
      </c>
      <c r="G964" s="1">
        <f>COUNTIFS('Contratos assinados '!F:F,'Direcional Expansão'!B964,'Contratos assinados '!J:J,"Ampliação")</f>
        <v>0</v>
      </c>
      <c r="H964" s="1">
        <f>COUNTIFS('Contratos assinados '!F:F,'Direcional Expansão'!B964,'Contratos assinados '!J:J,"Assinado por proprietário")</f>
        <v>0</v>
      </c>
      <c r="I964" s="1">
        <f t="shared" ref="I964:I1027" si="46">SUM(E964:H964)</f>
        <v>0</v>
      </c>
      <c r="J964" s="3" t="str">
        <f>IF(D964=0, "-", COUNTIFS('Base Lojas'!B:B, A964, 'Base Lojas'!G:G, "&gt;500000")/D964)</f>
        <v>-</v>
      </c>
      <c r="K964" s="4" t="s">
        <v>35</v>
      </c>
      <c r="L964" s="2">
        <v>0</v>
      </c>
      <c r="M964" s="13">
        <v>773942.35379391431</v>
      </c>
      <c r="N964" s="2">
        <v>6695</v>
      </c>
      <c r="O964" s="5" t="str">
        <f>_xlfn.XLOOKUP(A964,Cidades!A:A,Cidades!D:D)</f>
        <v>Menor que 10k</v>
      </c>
      <c r="P964" s="5" t="str">
        <f>_xlfn.XLOOKUP(A964,'[1]1° RAIZ'!$A:$A,'[1]1° RAIZ'!$AH:$AH)</f>
        <v>Cornélio Procópio – Bandeirantes</v>
      </c>
      <c r="Q964" s="5" t="str">
        <f>_xlfn.XLOOKUP(A964,'[1]1° RAIZ'!$A:$A,'[1]1° RAIZ'!$AE:$AE)</f>
        <v>Londrina</v>
      </c>
      <c r="R964" s="2">
        <v>-4.6952802926758517E-6</v>
      </c>
      <c r="S964" s="2">
        <v>6.2287254905366574E-3</v>
      </c>
      <c r="T964" s="2">
        <v>3</v>
      </c>
      <c r="U964" s="2">
        <v>0</v>
      </c>
      <c r="V964" s="2">
        <v>25619.402777423598</v>
      </c>
      <c r="W964" s="2">
        <v>3.103195281752293</v>
      </c>
      <c r="X964" s="2">
        <v>-0.26171735298694038</v>
      </c>
      <c r="Y964" s="2">
        <v>-0.49589495876184131</v>
      </c>
      <c r="Z964" s="2">
        <v>-0.71034863323592701</v>
      </c>
      <c r="AA964" s="2">
        <v>-0.26393472877553559</v>
      </c>
      <c r="AB964" s="1" t="str">
        <f t="shared" si="45"/>
        <v>Mercado insuficiente</v>
      </c>
      <c r="AC964" s="74" t="str">
        <f t="shared" ref="AC964:AC1027" si="47">IF(P964=B964,"Oportunidade","Validar")</f>
        <v>Validar</v>
      </c>
    </row>
    <row r="965" spans="1:29" x14ac:dyDescent="0.25">
      <c r="A965" s="1">
        <v>420555</v>
      </c>
      <c r="B965" s="1" t="s">
        <v>990</v>
      </c>
      <c r="C965" s="1" t="s">
        <v>33</v>
      </c>
      <c r="D965" s="1">
        <v>0</v>
      </c>
      <c r="E965" s="1">
        <f>COUNTIFS('Contratos assinados '!F:F,'Direcional Expansão'!B965,'Contratos assinados '!J:J, "Assinado por ambos")</f>
        <v>0</v>
      </c>
      <c r="F965" s="1">
        <f>COUNTIFS('Contratos assinados '!F:F,'Direcional Expansão'!B965,'Contratos assinados '!J:J,"Aquisição")</f>
        <v>0</v>
      </c>
      <c r="G965" s="1">
        <f>COUNTIFS('Contratos assinados '!F:F,'Direcional Expansão'!B965,'Contratos assinados '!J:J,"Ampliação")</f>
        <v>0</v>
      </c>
      <c r="H965" s="1">
        <f>COUNTIFS('Contratos assinados '!F:F,'Direcional Expansão'!B965,'Contratos assinados '!J:J,"Assinado por proprietário")</f>
        <v>0</v>
      </c>
      <c r="I965" s="1">
        <f t="shared" si="46"/>
        <v>0</v>
      </c>
      <c r="J965" s="3" t="str">
        <f>IF(D965=0, "-", COUNTIFS('Base Lojas'!B:B, A965, 'Base Lojas'!G:G, "&gt;500000")/D965)</f>
        <v>-</v>
      </c>
      <c r="K965" s="4" t="s">
        <v>35</v>
      </c>
      <c r="L965" s="2">
        <v>0</v>
      </c>
      <c r="M965" s="13">
        <v>354683.30803520948</v>
      </c>
      <c r="N965" s="2">
        <v>2411</v>
      </c>
      <c r="O965" s="5" t="str">
        <f>_xlfn.XLOOKUP(A965,Cidades!A:A,Cidades!D:D)</f>
        <v>Menor que 10k</v>
      </c>
      <c r="P965" s="5" t="str">
        <f>_xlfn.XLOOKUP(A965,'[1]1° RAIZ'!$A:$A,'[1]1° RAIZ'!$AH:$AH)</f>
        <v>Curitibanos</v>
      </c>
      <c r="Q965" s="5" t="str">
        <f>_xlfn.XLOOKUP(A965,'[1]1° RAIZ'!$A:$A,'[1]1° RAIZ'!$AE:$AE)</f>
        <v>Lages</v>
      </c>
      <c r="R965" s="2">
        <v>-2.1681815511327421E-5</v>
      </c>
      <c r="S965" s="2">
        <v>6.9625517502989176E-3</v>
      </c>
      <c r="T965" s="2">
        <v>1</v>
      </c>
      <c r="U965" s="2">
        <v>0</v>
      </c>
      <c r="V965" s="2">
        <v>47224.611875910603</v>
      </c>
      <c r="W965" s="2">
        <v>2.639314218233189</v>
      </c>
      <c r="X965" s="2">
        <v>-0.35134228469673368</v>
      </c>
      <c r="Y965" s="2">
        <v>-0.52239822904040278</v>
      </c>
      <c r="Z965" s="2">
        <v>-0.34791921191011732</v>
      </c>
      <c r="AA965" s="2">
        <v>-0.26454282789340572</v>
      </c>
      <c r="AB965" s="1" t="str">
        <f t="shared" si="45"/>
        <v>Mercado insuficiente</v>
      </c>
      <c r="AC965" s="74" t="str">
        <f t="shared" si="47"/>
        <v>Validar</v>
      </c>
    </row>
    <row r="966" spans="1:29" x14ac:dyDescent="0.25">
      <c r="A966" s="1">
        <v>431930</v>
      </c>
      <c r="B966" s="1" t="s">
        <v>991</v>
      </c>
      <c r="C966" s="1" t="s">
        <v>57</v>
      </c>
      <c r="D966" s="1">
        <v>0</v>
      </c>
      <c r="E966" s="1">
        <f>COUNTIFS('Contratos assinados '!F:F,'Direcional Expansão'!B966,'Contratos assinados '!J:J, "Assinado por ambos")</f>
        <v>0</v>
      </c>
      <c r="F966" s="1">
        <f>COUNTIFS('Contratos assinados '!F:F,'Direcional Expansão'!B966,'Contratos assinados '!J:J,"Aquisição")</f>
        <v>0</v>
      </c>
      <c r="G966" s="1">
        <f>COUNTIFS('Contratos assinados '!F:F,'Direcional Expansão'!B966,'Contratos assinados '!J:J,"Ampliação")</f>
        <v>0</v>
      </c>
      <c r="H966" s="1">
        <f>COUNTIFS('Contratos assinados '!F:F,'Direcional Expansão'!B966,'Contratos assinados '!J:J,"Assinado por proprietário")</f>
        <v>0</v>
      </c>
      <c r="I966" s="1">
        <f t="shared" si="46"/>
        <v>0</v>
      </c>
      <c r="J966" s="3" t="str">
        <f>IF(D966=0, "-", COUNTIFS('Base Lojas'!B:B, A966, 'Base Lojas'!G:G, "&gt;500000")/D966)</f>
        <v>-</v>
      </c>
      <c r="K966" s="4" t="s">
        <v>35</v>
      </c>
      <c r="L966" s="2">
        <v>0</v>
      </c>
      <c r="M966" s="13">
        <v>930901.17301558529</v>
      </c>
      <c r="N966" s="2">
        <v>5846</v>
      </c>
      <c r="O966" s="5" t="str">
        <f>_xlfn.XLOOKUP(A966,Cidades!A:A,Cidades!D:D)</f>
        <v>Menor que 10k</v>
      </c>
      <c r="P966" s="5" t="str">
        <f>_xlfn.XLOOKUP(A966,'[1]1° RAIZ'!$A:$A,'[1]1° RAIZ'!$AH:$AH)</f>
        <v>Cerro Largo</v>
      </c>
      <c r="Q966" s="5" t="str">
        <f>_xlfn.XLOOKUP(A966,'[1]1° RAIZ'!$A:$A,'[1]1° RAIZ'!$AE:$AE)</f>
        <v>Ijuí</v>
      </c>
      <c r="R966" s="2">
        <v>-6.5454640777778955E-5</v>
      </c>
      <c r="S966" s="2">
        <v>4.94890907860146E-4</v>
      </c>
      <c r="T966" s="2">
        <v>5</v>
      </c>
      <c r="U966" s="2">
        <v>0</v>
      </c>
      <c r="V966" s="2">
        <v>37999.812282335901</v>
      </c>
      <c r="W966" s="2">
        <v>2.7776651974013702</v>
      </c>
      <c r="X966" s="2">
        <v>-0.29306912858403772</v>
      </c>
      <c r="Y966" s="2">
        <v>-0.68345146799881262</v>
      </c>
      <c r="Z966" s="2">
        <v>-0.37168321521567949</v>
      </c>
      <c r="AA966" s="2">
        <v>-0.26562032459905849</v>
      </c>
      <c r="AB966" s="1" t="str">
        <f t="shared" si="45"/>
        <v>Mercado insuficiente</v>
      </c>
      <c r="AC966" s="74" t="str">
        <f t="shared" si="47"/>
        <v>Validar</v>
      </c>
    </row>
    <row r="967" spans="1:29" x14ac:dyDescent="0.25">
      <c r="A967" s="1">
        <v>421380</v>
      </c>
      <c r="B967" s="1" t="s">
        <v>992</v>
      </c>
      <c r="C967" s="1" t="s">
        <v>33</v>
      </c>
      <c r="D967" s="1">
        <v>0</v>
      </c>
      <c r="E967" s="1">
        <f>COUNTIFS('Contratos assinados '!F:F,'Direcional Expansão'!B967,'Contratos assinados '!J:J, "Assinado por ambos")</f>
        <v>0</v>
      </c>
      <c r="F967" s="1">
        <f>COUNTIFS('Contratos assinados '!F:F,'Direcional Expansão'!B967,'Contratos assinados '!J:J,"Aquisição")</f>
        <v>0</v>
      </c>
      <c r="G967" s="1">
        <f>COUNTIFS('Contratos assinados '!F:F,'Direcional Expansão'!B967,'Contratos assinados '!J:J,"Ampliação")</f>
        <v>0</v>
      </c>
      <c r="H967" s="1">
        <f>COUNTIFS('Contratos assinados '!F:F,'Direcional Expansão'!B967,'Contratos assinados '!J:J,"Assinado por proprietário")</f>
        <v>0</v>
      </c>
      <c r="I967" s="1">
        <f t="shared" si="46"/>
        <v>0</v>
      </c>
      <c r="J967" s="3" t="str">
        <f>IF(D967=0, "-", COUNTIFS('Base Lojas'!B:B, A967, 'Base Lojas'!G:G, "&gt;500000")/D967)</f>
        <v>-</v>
      </c>
      <c r="K967" s="4" t="s">
        <v>35</v>
      </c>
      <c r="L967" s="2">
        <v>0</v>
      </c>
      <c r="M967" s="13">
        <v>1266314.0352043619</v>
      </c>
      <c r="N967" s="2">
        <v>8270</v>
      </c>
      <c r="O967" s="5" t="str">
        <f>_xlfn.XLOOKUP(A967,Cidades!A:A,Cidades!D:D)</f>
        <v>Menor que 10k</v>
      </c>
      <c r="P967" s="5" t="str">
        <f>_xlfn.XLOOKUP(A967,'[1]1° RAIZ'!$A:$A,'[1]1° RAIZ'!$AH:$AH)</f>
        <v>Araranguá</v>
      </c>
      <c r="Q967" s="5" t="str">
        <f>_xlfn.XLOOKUP(A967,'[1]1° RAIZ'!$A:$A,'[1]1° RAIZ'!$AE:$AE)</f>
        <v>Criciúma</v>
      </c>
      <c r="R967" s="2">
        <v>9.9630126436589531E-5</v>
      </c>
      <c r="S967" s="2">
        <v>1.357092947962224E-2</v>
      </c>
      <c r="T967" s="2">
        <v>9</v>
      </c>
      <c r="U967" s="2">
        <v>0</v>
      </c>
      <c r="V967" s="2">
        <v>28927.7087475593</v>
      </c>
      <c r="W967" s="2">
        <v>2.7109961770173192</v>
      </c>
      <c r="X967" s="2">
        <v>-0.2351809569779619</v>
      </c>
      <c r="Y967" s="2">
        <v>-0.45659599143397972</v>
      </c>
      <c r="Z967" s="2">
        <v>-0.88541518950045028</v>
      </c>
      <c r="AA967" s="2">
        <v>-0.26696296096122102</v>
      </c>
      <c r="AB967" s="1" t="str">
        <f t="shared" si="45"/>
        <v>Mercado insuficiente</v>
      </c>
      <c r="AC967" s="74" t="str">
        <f t="shared" si="47"/>
        <v>Validar</v>
      </c>
    </row>
    <row r="968" spans="1:29" x14ac:dyDescent="0.25">
      <c r="A968" s="1">
        <v>420287</v>
      </c>
      <c r="B968" s="1" t="s">
        <v>993</v>
      </c>
      <c r="C968" s="1" t="s">
        <v>33</v>
      </c>
      <c r="D968" s="1">
        <v>0</v>
      </c>
      <c r="E968" s="1">
        <f>COUNTIFS('Contratos assinados '!F:F,'Direcional Expansão'!B968,'Contratos assinados '!J:J, "Assinado por ambos")</f>
        <v>0</v>
      </c>
      <c r="F968" s="1">
        <f>COUNTIFS('Contratos assinados '!F:F,'Direcional Expansão'!B968,'Contratos assinados '!J:J,"Aquisição")</f>
        <v>0</v>
      </c>
      <c r="G968" s="1">
        <f>COUNTIFS('Contratos assinados '!F:F,'Direcional Expansão'!B968,'Contratos assinados '!J:J,"Ampliação")</f>
        <v>0</v>
      </c>
      <c r="H968" s="1">
        <f>COUNTIFS('Contratos assinados '!F:F,'Direcional Expansão'!B968,'Contratos assinados '!J:J,"Assinado por proprietário")</f>
        <v>0</v>
      </c>
      <c r="I968" s="1">
        <f t="shared" si="46"/>
        <v>0</v>
      </c>
      <c r="J968" s="3" t="str">
        <f>IF(D968=0, "-", COUNTIFS('Base Lojas'!B:B, A968, 'Base Lojas'!G:G, "&gt;500000")/D968)</f>
        <v>-</v>
      </c>
      <c r="K968" s="4" t="s">
        <v>35</v>
      </c>
      <c r="L968" s="2">
        <v>0</v>
      </c>
      <c r="M968" s="13">
        <v>309910.93292888592</v>
      </c>
      <c r="N968" s="2">
        <v>2489</v>
      </c>
      <c r="O968" s="5" t="str">
        <f>_xlfn.XLOOKUP(A968,Cidades!A:A,Cidades!D:D)</f>
        <v>Menor que 10k</v>
      </c>
      <c r="P968" s="5" t="str">
        <f>_xlfn.XLOOKUP(A968,'[1]1° RAIZ'!$A:$A,'[1]1° RAIZ'!$AH:$AH)</f>
        <v>Curitibanos</v>
      </c>
      <c r="Q968" s="5" t="str">
        <f>_xlfn.XLOOKUP(A968,'[1]1° RAIZ'!$A:$A,'[1]1° RAIZ'!$AE:$AE)</f>
        <v>Lages</v>
      </c>
      <c r="R968" s="2">
        <v>-1.04176243462647E-4</v>
      </c>
      <c r="S968" s="2">
        <v>-3.3348081752160308E-4</v>
      </c>
      <c r="T968" s="2">
        <v>1</v>
      </c>
      <c r="U968" s="2">
        <v>0</v>
      </c>
      <c r="V968" s="2">
        <v>63891.510672434</v>
      </c>
      <c r="W968" s="2">
        <v>2.26176779640365</v>
      </c>
      <c r="X968" s="2">
        <v>-0.40727898974311028</v>
      </c>
      <c r="Y968" s="2">
        <v>-0.73524210161622516</v>
      </c>
      <c r="Z968" s="2">
        <v>0.1062176964042577</v>
      </c>
      <c r="AA968" s="2">
        <v>-0.26715586288158999</v>
      </c>
      <c r="AB968" s="1" t="str">
        <f t="shared" si="45"/>
        <v>Mercado insuficiente</v>
      </c>
      <c r="AC968" s="74" t="str">
        <f t="shared" si="47"/>
        <v>Validar</v>
      </c>
    </row>
    <row r="969" spans="1:29" x14ac:dyDescent="0.25">
      <c r="A969" s="1">
        <v>431342</v>
      </c>
      <c r="B969" s="1" t="s">
        <v>994</v>
      </c>
      <c r="C969" s="1" t="s">
        <v>57</v>
      </c>
      <c r="D969" s="1">
        <v>0</v>
      </c>
      <c r="E969" s="1">
        <f>COUNTIFS('Contratos assinados '!F:F,'Direcional Expansão'!B969,'Contratos assinados '!J:J, "Assinado por ambos")</f>
        <v>0</v>
      </c>
      <c r="F969" s="1">
        <f>COUNTIFS('Contratos assinados '!F:F,'Direcional Expansão'!B969,'Contratos assinados '!J:J,"Aquisição")</f>
        <v>0</v>
      </c>
      <c r="G969" s="1">
        <f>COUNTIFS('Contratos assinados '!F:F,'Direcional Expansão'!B969,'Contratos assinados '!J:J,"Ampliação")</f>
        <v>0</v>
      </c>
      <c r="H969" s="1">
        <f>COUNTIFS('Contratos assinados '!F:F,'Direcional Expansão'!B969,'Contratos assinados '!J:J,"Assinado por proprietário")</f>
        <v>0</v>
      </c>
      <c r="I969" s="1">
        <f t="shared" si="46"/>
        <v>0</v>
      </c>
      <c r="J969" s="3" t="str">
        <f>IF(D969=0, "-", COUNTIFS('Base Lojas'!B:B, A969, 'Base Lojas'!G:G, "&gt;500000")/D969)</f>
        <v>-</v>
      </c>
      <c r="K969" s="4" t="s">
        <v>35</v>
      </c>
      <c r="L969" s="2">
        <v>0</v>
      </c>
      <c r="M969" s="13">
        <v>520926.59156611073</v>
      </c>
      <c r="N969" s="2">
        <v>3198</v>
      </c>
      <c r="O969" s="5" t="str">
        <f>_xlfn.XLOOKUP(A969,Cidades!A:A,Cidades!D:D)</f>
        <v>Menor que 10k</v>
      </c>
      <c r="P969" s="5" t="str">
        <f>_xlfn.XLOOKUP(A969,'[1]1° RAIZ'!$A:$A,'[1]1° RAIZ'!$AH:$AH)</f>
        <v>Santa Rosa</v>
      </c>
      <c r="Q969" s="5" t="str">
        <f>_xlfn.XLOOKUP(A969,'[1]1° RAIZ'!$A:$A,'[1]1° RAIZ'!$AE:$AE)</f>
        <v>Ijuí</v>
      </c>
      <c r="R969" s="2">
        <v>-1.567206113185415E-4</v>
      </c>
      <c r="S969" s="2">
        <v>-1.1762312883384699E-2</v>
      </c>
      <c r="T969" s="2">
        <v>1</v>
      </c>
      <c r="U969" s="2">
        <v>0</v>
      </c>
      <c r="V969" s="2">
        <v>64780.629045723697</v>
      </c>
      <c r="W969" s="2">
        <v>2.3062683282753622</v>
      </c>
      <c r="X969" s="2">
        <v>-0.40682825920666171</v>
      </c>
      <c r="Y969" s="2">
        <v>-0.88896805845405003</v>
      </c>
      <c r="Z969" s="2">
        <v>0.29454403658466483</v>
      </c>
      <c r="AA969" s="2">
        <v>-0.26759110516476109</v>
      </c>
      <c r="AB969" s="1" t="str">
        <f t="shared" si="45"/>
        <v>Mercado insuficiente</v>
      </c>
      <c r="AC969" s="74" t="str">
        <f t="shared" si="47"/>
        <v>Validar</v>
      </c>
    </row>
    <row r="970" spans="1:29" x14ac:dyDescent="0.25">
      <c r="A970" s="1">
        <v>410410</v>
      </c>
      <c r="B970" s="1" t="s">
        <v>995</v>
      </c>
      <c r="C970" s="1" t="s">
        <v>31</v>
      </c>
      <c r="D970" s="1">
        <v>0</v>
      </c>
      <c r="E970" s="1">
        <f>COUNTIFS('Contratos assinados '!F:F,'Direcional Expansão'!B970,'Contratos assinados '!J:J, "Assinado por ambos")</f>
        <v>0</v>
      </c>
      <c r="F970" s="1">
        <f>COUNTIFS('Contratos assinados '!F:F,'Direcional Expansão'!B970,'Contratos assinados '!J:J,"Aquisição")</f>
        <v>0</v>
      </c>
      <c r="G970" s="1">
        <f>COUNTIFS('Contratos assinados '!F:F,'Direcional Expansão'!B970,'Contratos assinados '!J:J,"Ampliação")</f>
        <v>0</v>
      </c>
      <c r="H970" s="1">
        <f>COUNTIFS('Contratos assinados '!F:F,'Direcional Expansão'!B970,'Contratos assinados '!J:J,"Assinado por proprietário")</f>
        <v>0</v>
      </c>
      <c r="I970" s="1">
        <f t="shared" si="46"/>
        <v>0</v>
      </c>
      <c r="J970" s="3" t="str">
        <f>IF(D970=0, "-", COUNTIFS('Base Lojas'!B:B, A970, 'Base Lojas'!G:G, "&gt;500000")/D970)</f>
        <v>-</v>
      </c>
      <c r="K970" s="4" t="s">
        <v>35</v>
      </c>
      <c r="L970" s="2">
        <v>0</v>
      </c>
      <c r="M970" s="13">
        <v>858982.91387772933</v>
      </c>
      <c r="N970" s="2">
        <v>7508</v>
      </c>
      <c r="O970" s="5" t="str">
        <f>_xlfn.XLOOKUP(A970,Cidades!A:A,Cidades!D:D)</f>
        <v>Menor que 10k</v>
      </c>
      <c r="P970" s="5" t="str">
        <f>_xlfn.XLOOKUP(A970,'[1]1° RAIZ'!$A:$A,'[1]1° RAIZ'!$AH:$AH)</f>
        <v>Curitiba</v>
      </c>
      <c r="Q970" s="5" t="str">
        <f>_xlfn.XLOOKUP(A970,'[1]1° RAIZ'!$A:$A,'[1]1° RAIZ'!$AE:$AE)</f>
        <v>Curitiba</v>
      </c>
      <c r="R970" s="2">
        <v>4.0357674470778978E-5</v>
      </c>
      <c r="S970" s="2">
        <v>8.7011278901054645E-3</v>
      </c>
      <c r="T970" s="2">
        <v>3</v>
      </c>
      <c r="U970" s="2">
        <v>0</v>
      </c>
      <c r="V970" s="2">
        <v>38345.614651971599</v>
      </c>
      <c r="W970" s="2">
        <v>2.684898256429757</v>
      </c>
      <c r="X970" s="2">
        <v>-0.30091282659005719</v>
      </c>
      <c r="Y970" s="2">
        <v>-0.49198987941261157</v>
      </c>
      <c r="Z970" s="2">
        <v>-0.60187795158849478</v>
      </c>
      <c r="AA970" s="2">
        <v>-0.26768180319763352</v>
      </c>
      <c r="AB970" s="1" t="str">
        <f t="shared" si="45"/>
        <v>Mercado insuficiente</v>
      </c>
      <c r="AC970" s="74" t="str">
        <f t="shared" si="47"/>
        <v>Validar</v>
      </c>
    </row>
    <row r="971" spans="1:29" x14ac:dyDescent="0.25">
      <c r="A971" s="1">
        <v>431862</v>
      </c>
      <c r="B971" s="1" t="s">
        <v>996</v>
      </c>
      <c r="C971" s="1" t="s">
        <v>57</v>
      </c>
      <c r="D971" s="1">
        <v>0</v>
      </c>
      <c r="E971" s="1">
        <f>COUNTIFS('Contratos assinados '!F:F,'Direcional Expansão'!B971,'Contratos assinados '!J:J, "Assinado por ambos")</f>
        <v>0</v>
      </c>
      <c r="F971" s="1">
        <f>COUNTIFS('Contratos assinados '!F:F,'Direcional Expansão'!B971,'Contratos assinados '!J:J,"Aquisição")</f>
        <v>0</v>
      </c>
      <c r="G971" s="1">
        <f>COUNTIFS('Contratos assinados '!F:F,'Direcional Expansão'!B971,'Contratos assinados '!J:J,"Ampliação")</f>
        <v>0</v>
      </c>
      <c r="H971" s="1">
        <f>COUNTIFS('Contratos assinados '!F:F,'Direcional Expansão'!B971,'Contratos assinados '!J:J,"Assinado por proprietário")</f>
        <v>0</v>
      </c>
      <c r="I971" s="1">
        <f t="shared" si="46"/>
        <v>0</v>
      </c>
      <c r="J971" s="3" t="str">
        <f>IF(D971=0, "-", COUNTIFS('Base Lojas'!B:B, A971, 'Base Lojas'!G:G, "&gt;500000")/D971)</f>
        <v>-</v>
      </c>
      <c r="K971" s="4" t="s">
        <v>35</v>
      </c>
      <c r="L971" s="2">
        <v>0</v>
      </c>
      <c r="M971" s="13">
        <v>648622.20313805598</v>
      </c>
      <c r="N971" s="2">
        <v>4172</v>
      </c>
      <c r="O971" s="5" t="str">
        <f>_xlfn.XLOOKUP(A971,Cidades!A:A,Cidades!D:D)</f>
        <v>Menor que 10k</v>
      </c>
      <c r="P971" s="5" t="str">
        <f>_xlfn.XLOOKUP(A971,'[1]1° RAIZ'!$A:$A,'[1]1° RAIZ'!$AH:$AH)</f>
        <v>Vacaria</v>
      </c>
      <c r="Q971" s="5" t="str">
        <f>_xlfn.XLOOKUP(A971,'[1]1° RAIZ'!$A:$A,'[1]1° RAIZ'!$AE:$AE)</f>
        <v>Caxias do Sul</v>
      </c>
      <c r="R971" s="2">
        <v>1.8437758660797549E-4</v>
      </c>
      <c r="S971" s="2">
        <v>1.9142067747100141E-2</v>
      </c>
      <c r="T971" s="2">
        <v>1</v>
      </c>
      <c r="U971" s="2">
        <v>0</v>
      </c>
      <c r="V971" s="2">
        <v>40726.990901839599</v>
      </c>
      <c r="W971" s="2">
        <v>2.5709197391412251</v>
      </c>
      <c r="X971" s="2">
        <v>-0.3231007200993708</v>
      </c>
      <c r="Y971" s="2">
        <v>-0.20924617519753691</v>
      </c>
      <c r="Z971" s="2">
        <v>-0.88060859527167845</v>
      </c>
      <c r="AA971" s="2">
        <v>-0.26825413849042878</v>
      </c>
      <c r="AB971" s="1" t="str">
        <f t="shared" si="45"/>
        <v>Mercado insuficiente</v>
      </c>
      <c r="AC971" s="74" t="str">
        <f t="shared" si="47"/>
        <v>Validar</v>
      </c>
    </row>
    <row r="972" spans="1:29" x14ac:dyDescent="0.25">
      <c r="A972" s="1">
        <v>412370</v>
      </c>
      <c r="B972" s="1" t="s">
        <v>997</v>
      </c>
      <c r="C972" s="1" t="s">
        <v>31</v>
      </c>
      <c r="D972" s="1">
        <v>0</v>
      </c>
      <c r="E972" s="1">
        <f>COUNTIFS('Contratos assinados '!F:F,'Direcional Expansão'!B972,'Contratos assinados '!J:J, "Assinado por ambos")</f>
        <v>0</v>
      </c>
      <c r="F972" s="1">
        <f>COUNTIFS('Contratos assinados '!F:F,'Direcional Expansão'!B972,'Contratos assinados '!J:J,"Aquisição")</f>
        <v>0</v>
      </c>
      <c r="G972" s="1">
        <f>COUNTIFS('Contratos assinados '!F:F,'Direcional Expansão'!B972,'Contratos assinados '!J:J,"Ampliação")</f>
        <v>0</v>
      </c>
      <c r="H972" s="1">
        <f>COUNTIFS('Contratos assinados '!F:F,'Direcional Expansão'!B972,'Contratos assinados '!J:J,"Assinado por proprietário")</f>
        <v>0</v>
      </c>
      <c r="I972" s="1">
        <f t="shared" si="46"/>
        <v>0</v>
      </c>
      <c r="J972" s="3" t="str">
        <f>IF(D972=0, "-", COUNTIFS('Base Lojas'!B:B, A972, 'Base Lojas'!G:G, "&gt;500000")/D972)</f>
        <v>-</v>
      </c>
      <c r="K972" s="4" t="s">
        <v>35</v>
      </c>
      <c r="L972" s="2">
        <v>0</v>
      </c>
      <c r="M972" s="13">
        <v>1199870.4090213219</v>
      </c>
      <c r="N972" s="2">
        <v>8912</v>
      </c>
      <c r="O972" s="5" t="str">
        <f>_xlfn.XLOOKUP(A972,Cidades!A:A,Cidades!D:D)</f>
        <v>Menor que 10k</v>
      </c>
      <c r="P972" s="5" t="str">
        <f>_xlfn.XLOOKUP(A972,'[1]1° RAIZ'!$A:$A,'[1]1° RAIZ'!$AH:$AH)</f>
        <v>Loanda</v>
      </c>
      <c r="Q972" s="5" t="str">
        <f>_xlfn.XLOOKUP(A972,'[1]1° RAIZ'!$A:$A,'[1]1° RAIZ'!$AE:$AE)</f>
        <v>Maringá</v>
      </c>
      <c r="R972" s="2">
        <v>1.368144090755807E-5</v>
      </c>
      <c r="S972" s="2">
        <v>7.8273378760198575E-3</v>
      </c>
      <c r="T972" s="2">
        <v>3</v>
      </c>
      <c r="U972" s="2">
        <v>0</v>
      </c>
      <c r="V972" s="2">
        <v>31508.084868402198</v>
      </c>
      <c r="W972" s="2">
        <v>2.851316370492305</v>
      </c>
      <c r="X972" s="2">
        <v>-0.2758139373680239</v>
      </c>
      <c r="Y972" s="2">
        <v>-0.52598763377676694</v>
      </c>
      <c r="Z972" s="2">
        <v>-0.65884515666002863</v>
      </c>
      <c r="AA972" s="2">
        <v>-0.26838987807134113</v>
      </c>
      <c r="AB972" s="1" t="str">
        <f t="shared" si="45"/>
        <v>Mercado insuficiente</v>
      </c>
      <c r="AC972" s="74" t="str">
        <f t="shared" si="47"/>
        <v>Validar</v>
      </c>
    </row>
    <row r="973" spans="1:29" x14ac:dyDescent="0.25">
      <c r="A973" s="1">
        <v>412382</v>
      </c>
      <c r="B973" s="1" t="s">
        <v>998</v>
      </c>
      <c r="C973" s="1" t="s">
        <v>31</v>
      </c>
      <c r="D973" s="1">
        <v>0</v>
      </c>
      <c r="E973" s="1">
        <f>COUNTIFS('Contratos assinados '!F:F,'Direcional Expansão'!B973,'Contratos assinados '!J:J, "Assinado por ambos")</f>
        <v>0</v>
      </c>
      <c r="F973" s="1">
        <f>COUNTIFS('Contratos assinados '!F:F,'Direcional Expansão'!B973,'Contratos assinados '!J:J,"Aquisição")</f>
        <v>0</v>
      </c>
      <c r="G973" s="1">
        <f>COUNTIFS('Contratos assinados '!F:F,'Direcional Expansão'!B973,'Contratos assinados '!J:J,"Ampliação")</f>
        <v>0</v>
      </c>
      <c r="H973" s="1">
        <f>COUNTIFS('Contratos assinados '!F:F,'Direcional Expansão'!B973,'Contratos assinados '!J:J,"Assinado por proprietário")</f>
        <v>0</v>
      </c>
      <c r="I973" s="1">
        <f t="shared" si="46"/>
        <v>0</v>
      </c>
      <c r="J973" s="3" t="str">
        <f>IF(D973=0, "-", COUNTIFS('Base Lojas'!B:B, A973, 'Base Lojas'!G:G, "&gt;500000")/D973)</f>
        <v>-</v>
      </c>
      <c r="K973" s="4" t="s">
        <v>35</v>
      </c>
      <c r="L973" s="2">
        <v>0</v>
      </c>
      <c r="M973" s="13">
        <v>474845.47169557691</v>
      </c>
      <c r="N973" s="2">
        <v>3644</v>
      </c>
      <c r="O973" s="5" t="str">
        <f>_xlfn.XLOOKUP(A973,Cidades!A:A,Cidades!D:D)</f>
        <v>Menor que 10k</v>
      </c>
      <c r="P973" s="5" t="str">
        <f>_xlfn.XLOOKUP(A973,'[1]1° RAIZ'!$A:$A,'[1]1° RAIZ'!$AH:$AH)</f>
        <v>Cascavel</v>
      </c>
      <c r="Q973" s="5" t="str">
        <f>_xlfn.XLOOKUP(A973,'[1]1° RAIZ'!$A:$A,'[1]1° RAIZ'!$AE:$AE)</f>
        <v>Cascavel</v>
      </c>
      <c r="R973" s="2">
        <v>-5.717371455307041E-5</v>
      </c>
      <c r="S973" s="2">
        <v>9.9123927159183722E-4</v>
      </c>
      <c r="T973" s="2">
        <v>1</v>
      </c>
      <c r="U973" s="2">
        <v>0</v>
      </c>
      <c r="V973" s="2">
        <v>43480.4658085704</v>
      </c>
      <c r="W973" s="2">
        <v>2.7403885678729178</v>
      </c>
      <c r="X973" s="2">
        <v>-0.3405856869841995</v>
      </c>
      <c r="Y973" s="2">
        <v>-0.61783078845899786</v>
      </c>
      <c r="Z973" s="2">
        <v>-0.3029867728505557</v>
      </c>
      <c r="AA973" s="2">
        <v>-0.26856865261204738</v>
      </c>
      <c r="AB973" s="1" t="str">
        <f t="shared" si="45"/>
        <v>Mercado insuficiente</v>
      </c>
      <c r="AC973" s="74" t="str">
        <f t="shared" si="47"/>
        <v>Validar</v>
      </c>
    </row>
    <row r="974" spans="1:29" x14ac:dyDescent="0.25">
      <c r="A974" s="1">
        <v>432237</v>
      </c>
      <c r="B974" s="1" t="s">
        <v>999</v>
      </c>
      <c r="C974" s="1" t="s">
        <v>57</v>
      </c>
      <c r="D974" s="1">
        <v>0</v>
      </c>
      <c r="E974" s="1">
        <f>COUNTIFS('Contratos assinados '!F:F,'Direcional Expansão'!B974,'Contratos assinados '!J:J, "Assinado por ambos")</f>
        <v>0</v>
      </c>
      <c r="F974" s="1">
        <f>COUNTIFS('Contratos assinados '!F:F,'Direcional Expansão'!B974,'Contratos assinados '!J:J,"Aquisição")</f>
        <v>0</v>
      </c>
      <c r="G974" s="1">
        <f>COUNTIFS('Contratos assinados '!F:F,'Direcional Expansão'!B974,'Contratos assinados '!J:J,"Ampliação")</f>
        <v>0</v>
      </c>
      <c r="H974" s="1">
        <f>COUNTIFS('Contratos assinados '!F:F,'Direcional Expansão'!B974,'Contratos assinados '!J:J,"Assinado por proprietário")</f>
        <v>0</v>
      </c>
      <c r="I974" s="1">
        <f t="shared" si="46"/>
        <v>0</v>
      </c>
      <c r="J974" s="3" t="str">
        <f>IF(D974=0, "-", COUNTIFS('Base Lojas'!B:B, A974, 'Base Lojas'!G:G, "&gt;500000")/D974)</f>
        <v>-</v>
      </c>
      <c r="K974" s="4" t="s">
        <v>35</v>
      </c>
      <c r="L974" s="2">
        <v>0</v>
      </c>
      <c r="M974" s="13">
        <v>299090.92512757471</v>
      </c>
      <c r="N974" s="2">
        <v>1995</v>
      </c>
      <c r="O974" s="5" t="str">
        <f>_xlfn.XLOOKUP(A974,Cidades!A:A,Cidades!D:D)</f>
        <v>Menor que 10k</v>
      </c>
      <c r="P974" s="5" t="str">
        <f>_xlfn.XLOOKUP(A974,'[1]1° RAIZ'!$A:$A,'[1]1° RAIZ'!$AH:$AH)</f>
        <v>Santiago</v>
      </c>
      <c r="Q974" s="5" t="str">
        <f>_xlfn.XLOOKUP(A974,'[1]1° RAIZ'!$A:$A,'[1]1° RAIZ'!$AE:$AE)</f>
        <v>Santa Maria</v>
      </c>
      <c r="R974" s="2">
        <v>-1.5771817997151769E-4</v>
      </c>
      <c r="S974" s="2">
        <v>-1.085249711820346E-2</v>
      </c>
      <c r="T974" s="2">
        <v>1</v>
      </c>
      <c r="U974" s="2">
        <v>0</v>
      </c>
      <c r="V974" s="2">
        <v>81428.480180795596</v>
      </c>
      <c r="W974" s="2">
        <v>1.85573982605195</v>
      </c>
      <c r="X974" s="2">
        <v>-0.46581138845574971</v>
      </c>
      <c r="Y974" s="2">
        <v>-0.94112778161524802</v>
      </c>
      <c r="Z974" s="2">
        <v>0.5514481521611948</v>
      </c>
      <c r="AA974" s="2">
        <v>-0.27088958633726901</v>
      </c>
      <c r="AB974" s="1" t="str">
        <f t="shared" si="45"/>
        <v>Mercado insuficiente</v>
      </c>
      <c r="AC974" s="74" t="str">
        <f t="shared" si="47"/>
        <v>Validar</v>
      </c>
    </row>
    <row r="975" spans="1:29" x14ac:dyDescent="0.25">
      <c r="A975" s="1">
        <v>410832</v>
      </c>
      <c r="B975" s="1" t="s">
        <v>1000</v>
      </c>
      <c r="C975" s="1" t="s">
        <v>31</v>
      </c>
      <c r="D975" s="1">
        <v>0</v>
      </c>
      <c r="E975" s="1">
        <f>COUNTIFS('Contratos assinados '!F:F,'Direcional Expansão'!B975,'Contratos assinados '!J:J, "Assinado por ambos")</f>
        <v>0</v>
      </c>
      <c r="F975" s="1">
        <f>COUNTIFS('Contratos assinados '!F:F,'Direcional Expansão'!B975,'Contratos assinados '!J:J,"Aquisição")</f>
        <v>0</v>
      </c>
      <c r="G975" s="1">
        <f>COUNTIFS('Contratos assinados '!F:F,'Direcional Expansão'!B975,'Contratos assinados '!J:J,"Ampliação")</f>
        <v>0</v>
      </c>
      <c r="H975" s="1">
        <f>COUNTIFS('Contratos assinados '!F:F,'Direcional Expansão'!B975,'Contratos assinados '!J:J,"Assinado por proprietário")</f>
        <v>0</v>
      </c>
      <c r="I975" s="1">
        <f t="shared" si="46"/>
        <v>0</v>
      </c>
      <c r="J975" s="3" t="str">
        <f>IF(D975=0, "-", COUNTIFS('Base Lojas'!B:B, A975, 'Base Lojas'!G:G, "&gt;500000")/D975)</f>
        <v>-</v>
      </c>
      <c r="K975" s="4" t="s">
        <v>35</v>
      </c>
      <c r="L975" s="2">
        <v>0</v>
      </c>
      <c r="M975" s="13">
        <v>1036462.405981877</v>
      </c>
      <c r="N975" s="2">
        <v>8116</v>
      </c>
      <c r="O975" s="5" t="str">
        <f>_xlfn.XLOOKUP(A975,Cidades!A:A,Cidades!D:D)</f>
        <v>Menor que 10k</v>
      </c>
      <c r="P975" s="5" t="str">
        <f>_xlfn.XLOOKUP(A975,'[1]1° RAIZ'!$A:$A,'[1]1° RAIZ'!$AH:$AH)</f>
        <v>Umuarama</v>
      </c>
      <c r="Q975" s="5" t="str">
        <f>_xlfn.XLOOKUP(A975,'[1]1° RAIZ'!$A:$A,'[1]1° RAIZ'!$AE:$AE)</f>
        <v>Maringá</v>
      </c>
      <c r="R975" s="2">
        <v>1.8147034065395091E-4</v>
      </c>
      <c r="S975" s="2">
        <v>1.943737499373999E-2</v>
      </c>
      <c r="T975" s="2">
        <v>5</v>
      </c>
      <c r="U975" s="2">
        <v>0</v>
      </c>
      <c r="V975" s="2">
        <v>38215.159781563198</v>
      </c>
      <c r="W975" s="2">
        <v>2.4589084651948681</v>
      </c>
      <c r="X975" s="2">
        <v>-0.28827909111171901</v>
      </c>
      <c r="Y975" s="2">
        <v>-0.3063521800173355</v>
      </c>
      <c r="Z975" s="2">
        <v>-0.91749444363122223</v>
      </c>
      <c r="AA975" s="2">
        <v>-0.27161268837265262</v>
      </c>
      <c r="AB975" s="1" t="str">
        <f t="shared" si="45"/>
        <v>Mercado insuficiente</v>
      </c>
      <c r="AC975" s="74" t="str">
        <f t="shared" si="47"/>
        <v>Validar</v>
      </c>
    </row>
    <row r="976" spans="1:29" x14ac:dyDescent="0.25">
      <c r="A976" s="1">
        <v>411550</v>
      </c>
      <c r="B976" s="1" t="s">
        <v>1001</v>
      </c>
      <c r="C976" s="1" t="s">
        <v>31</v>
      </c>
      <c r="D976" s="1">
        <v>0</v>
      </c>
      <c r="E976" s="1">
        <f>COUNTIFS('Contratos assinados '!F:F,'Direcional Expansão'!B976,'Contratos assinados '!J:J, "Assinado por ambos")</f>
        <v>0</v>
      </c>
      <c r="F976" s="1">
        <f>COUNTIFS('Contratos assinados '!F:F,'Direcional Expansão'!B976,'Contratos assinados '!J:J,"Aquisição")</f>
        <v>0</v>
      </c>
      <c r="G976" s="1">
        <f>COUNTIFS('Contratos assinados '!F:F,'Direcional Expansão'!B976,'Contratos assinados '!J:J,"Ampliação")</f>
        <v>0</v>
      </c>
      <c r="H976" s="1">
        <f>COUNTIFS('Contratos assinados '!F:F,'Direcional Expansão'!B976,'Contratos assinados '!J:J,"Assinado por proprietário")</f>
        <v>0</v>
      </c>
      <c r="I976" s="1">
        <f t="shared" si="46"/>
        <v>0</v>
      </c>
      <c r="J976" s="3" t="str">
        <f>IF(D976=0, "-", COUNTIFS('Base Lojas'!B:B, A976, 'Base Lojas'!G:G, "&gt;500000")/D976)</f>
        <v>-</v>
      </c>
      <c r="K976" s="4" t="s">
        <v>35</v>
      </c>
      <c r="L976" s="2">
        <v>0</v>
      </c>
      <c r="M976" s="13">
        <v>588277.72219571401</v>
      </c>
      <c r="N976" s="2">
        <v>4699</v>
      </c>
      <c r="O976" s="5" t="str">
        <f>_xlfn.XLOOKUP(A976,Cidades!A:A,Cidades!D:D)</f>
        <v>Menor que 10k</v>
      </c>
      <c r="P976" s="5" t="str">
        <f>_xlfn.XLOOKUP(A976,'[1]1° RAIZ'!$A:$A,'[1]1° RAIZ'!$AH:$AH)</f>
        <v>Apucarana</v>
      </c>
      <c r="Q976" s="5" t="str">
        <f>_xlfn.XLOOKUP(A976,'[1]1° RAIZ'!$A:$A,'[1]1° RAIZ'!$AE:$AE)</f>
        <v>Londrina</v>
      </c>
      <c r="R976" s="2">
        <v>1.6560490882568948E-5</v>
      </c>
      <c r="S976" s="2">
        <v>8.3388340136800743E-3</v>
      </c>
      <c r="T976" s="2">
        <v>3</v>
      </c>
      <c r="U976" s="2">
        <v>0</v>
      </c>
      <c r="V976" s="2">
        <v>24412.6589918553</v>
      </c>
      <c r="W976" s="2">
        <v>3.079104697372121</v>
      </c>
      <c r="X976" s="2">
        <v>-0.27077061019613802</v>
      </c>
      <c r="Y976" s="2">
        <v>-0.46645723483212131</v>
      </c>
      <c r="Z976" s="2">
        <v>-0.78162580130575665</v>
      </c>
      <c r="AA976" s="2">
        <v>-0.27169033563834571</v>
      </c>
      <c r="AB976" s="1" t="str">
        <f t="shared" si="45"/>
        <v>Mercado insuficiente</v>
      </c>
      <c r="AC976" s="74" t="str">
        <f t="shared" si="47"/>
        <v>Validar</v>
      </c>
    </row>
    <row r="977" spans="1:29" x14ac:dyDescent="0.25">
      <c r="A977" s="1">
        <v>410770</v>
      </c>
      <c r="B977" s="1" t="s">
        <v>1002</v>
      </c>
      <c r="C977" s="1" t="s">
        <v>31</v>
      </c>
      <c r="D977" s="1">
        <v>0</v>
      </c>
      <c r="E977" s="1">
        <f>COUNTIFS('Contratos assinados '!F:F,'Direcional Expansão'!B977,'Contratos assinados '!J:J, "Assinado por ambos")</f>
        <v>0</v>
      </c>
      <c r="F977" s="1">
        <f>COUNTIFS('Contratos assinados '!F:F,'Direcional Expansão'!B977,'Contratos assinados '!J:J,"Aquisição")</f>
        <v>0</v>
      </c>
      <c r="G977" s="1">
        <f>COUNTIFS('Contratos assinados '!F:F,'Direcional Expansão'!B977,'Contratos assinados '!J:J,"Ampliação")</f>
        <v>0</v>
      </c>
      <c r="H977" s="1">
        <f>COUNTIFS('Contratos assinados '!F:F,'Direcional Expansão'!B977,'Contratos assinados '!J:J,"Assinado por proprietário")</f>
        <v>0</v>
      </c>
      <c r="I977" s="1">
        <f t="shared" si="46"/>
        <v>0</v>
      </c>
      <c r="J977" s="3" t="str">
        <f>IF(D977=0, "-", COUNTIFS('Base Lojas'!B:B, A977, 'Base Lojas'!G:G, "&gt;500000")/D977)</f>
        <v>-</v>
      </c>
      <c r="K977" s="4" t="s">
        <v>35</v>
      </c>
      <c r="L977" s="2">
        <v>0</v>
      </c>
      <c r="M977" s="13">
        <v>613809.99077976774</v>
      </c>
      <c r="N977" s="2">
        <v>4492</v>
      </c>
      <c r="O977" s="5" t="str">
        <f>_xlfn.XLOOKUP(A977,Cidades!A:A,Cidades!D:D)</f>
        <v>Menor que 10k</v>
      </c>
      <c r="P977" s="5" t="str">
        <f>_xlfn.XLOOKUP(A977,'[1]1° RAIZ'!$A:$A,'[1]1° RAIZ'!$AH:$AH)</f>
        <v>Campo Mourão</v>
      </c>
      <c r="Q977" s="5" t="str">
        <f>_xlfn.XLOOKUP(A977,'[1]1° RAIZ'!$A:$A,'[1]1° RAIZ'!$AE:$AE)</f>
        <v>Maringá</v>
      </c>
      <c r="R977" s="2">
        <v>-5.1202665872545073E-5</v>
      </c>
      <c r="S977" s="2">
        <v>2.5019217392754371E-3</v>
      </c>
      <c r="T977" s="2">
        <v>1</v>
      </c>
      <c r="U977" s="2">
        <v>0</v>
      </c>
      <c r="V977" s="2">
        <v>53516.198287012099</v>
      </c>
      <c r="W977" s="2">
        <v>2.4210999593121612</v>
      </c>
      <c r="X977" s="2">
        <v>-0.37204050545840672</v>
      </c>
      <c r="Y977" s="2">
        <v>-0.65719834755364925</v>
      </c>
      <c r="Z977" s="2">
        <v>-0.1656325110212459</v>
      </c>
      <c r="AA977" s="2">
        <v>-0.27195031719041429</v>
      </c>
      <c r="AB977" s="1" t="str">
        <f t="shared" si="45"/>
        <v>Mercado insuficiente</v>
      </c>
      <c r="AC977" s="74" t="str">
        <f t="shared" si="47"/>
        <v>Validar</v>
      </c>
    </row>
    <row r="978" spans="1:29" x14ac:dyDescent="0.25">
      <c r="A978" s="1">
        <v>431244</v>
      </c>
      <c r="B978" s="1" t="s">
        <v>1003</v>
      </c>
      <c r="C978" s="1" t="s">
        <v>57</v>
      </c>
      <c r="D978" s="1">
        <v>0</v>
      </c>
      <c r="E978" s="1">
        <f>COUNTIFS('Contratos assinados '!F:F,'Direcional Expansão'!B978,'Contratos assinados '!J:J, "Assinado por ambos")</f>
        <v>0</v>
      </c>
      <c r="F978" s="1">
        <f>COUNTIFS('Contratos assinados '!F:F,'Direcional Expansão'!B978,'Contratos assinados '!J:J,"Aquisição")</f>
        <v>0</v>
      </c>
      <c r="G978" s="1">
        <f>COUNTIFS('Contratos assinados '!F:F,'Direcional Expansão'!B978,'Contratos assinados '!J:J,"Ampliação")</f>
        <v>0</v>
      </c>
      <c r="H978" s="1">
        <f>COUNTIFS('Contratos assinados '!F:F,'Direcional Expansão'!B978,'Contratos assinados '!J:J,"Assinado por proprietário")</f>
        <v>0</v>
      </c>
      <c r="I978" s="1">
        <f t="shared" si="46"/>
        <v>0</v>
      </c>
      <c r="J978" s="3" t="str">
        <f>IF(D978=0, "-", COUNTIFS('Base Lojas'!B:B, A978, 'Base Lojas'!G:G, "&gt;500000")/D978)</f>
        <v>-</v>
      </c>
      <c r="K978" s="4" t="s">
        <v>35</v>
      </c>
      <c r="L978" s="2">
        <v>0</v>
      </c>
      <c r="M978" s="13">
        <v>553207.11952321907</v>
      </c>
      <c r="N978" s="2">
        <v>3071</v>
      </c>
      <c r="O978" s="5" t="str">
        <f>_xlfn.XLOOKUP(A978,Cidades!A:A,Cidades!D:D)</f>
        <v>Menor que 10k</v>
      </c>
      <c r="P978" s="5" t="str">
        <f>_xlfn.XLOOKUP(A978,'[1]1° RAIZ'!$A:$A,'[1]1° RAIZ'!$AH:$AH)</f>
        <v>Torres</v>
      </c>
      <c r="Q978" s="5" t="str">
        <f>_xlfn.XLOOKUP(A978,'[1]1° RAIZ'!$A:$A,'[1]1° RAIZ'!$AE:$AE)</f>
        <v>Porto Alegre</v>
      </c>
      <c r="R978" s="2">
        <v>-2.799845989343797E-5</v>
      </c>
      <c r="S978" s="2">
        <v>2.1594320786728631E-3</v>
      </c>
      <c r="T978" s="2">
        <v>1</v>
      </c>
      <c r="U978" s="2">
        <v>0</v>
      </c>
      <c r="V978" s="2">
        <v>29251.948331119202</v>
      </c>
      <c r="W978" s="2">
        <v>3.0584901610234589</v>
      </c>
      <c r="X978" s="2">
        <v>-0.30120684679180171</v>
      </c>
      <c r="Y978" s="2">
        <v>-0.54526048558239637</v>
      </c>
      <c r="Z978" s="2">
        <v>-0.58485841154476392</v>
      </c>
      <c r="AA978" s="2">
        <v>-0.27353173877367692</v>
      </c>
      <c r="AB978" s="1" t="str">
        <f t="shared" si="45"/>
        <v>Mercado insuficiente</v>
      </c>
      <c r="AC978" s="74" t="str">
        <f t="shared" si="47"/>
        <v>Validar</v>
      </c>
    </row>
    <row r="979" spans="1:29" x14ac:dyDescent="0.25">
      <c r="A979" s="1">
        <v>431050</v>
      </c>
      <c r="B979" s="1" t="s">
        <v>1004</v>
      </c>
      <c r="C979" s="1" t="s">
        <v>57</v>
      </c>
      <c r="D979" s="1">
        <v>0</v>
      </c>
      <c r="E979" s="1">
        <f>COUNTIFS('Contratos assinados '!F:F,'Direcional Expansão'!B979,'Contratos assinados '!J:J, "Assinado por ambos")</f>
        <v>0</v>
      </c>
      <c r="F979" s="1">
        <f>COUNTIFS('Contratos assinados '!F:F,'Direcional Expansão'!B979,'Contratos assinados '!J:J,"Aquisição")</f>
        <v>0</v>
      </c>
      <c r="G979" s="1">
        <f>COUNTIFS('Contratos assinados '!F:F,'Direcional Expansão'!B979,'Contratos assinados '!J:J,"Ampliação")</f>
        <v>0</v>
      </c>
      <c r="H979" s="1">
        <f>COUNTIFS('Contratos assinados '!F:F,'Direcional Expansão'!B979,'Contratos assinados '!J:J,"Assinado por proprietário")</f>
        <v>0</v>
      </c>
      <c r="I979" s="1">
        <f t="shared" si="46"/>
        <v>0</v>
      </c>
      <c r="J979" s="3" t="str">
        <f>IF(D979=0, "-", COUNTIFS('Base Lojas'!B:B, A979, 'Base Lojas'!G:G, "&gt;500000")/D979)</f>
        <v>-</v>
      </c>
      <c r="K979" s="4" t="s">
        <v>35</v>
      </c>
      <c r="L979" s="2">
        <v>0</v>
      </c>
      <c r="M979" s="13">
        <v>1124341.82012038</v>
      </c>
      <c r="N979" s="2">
        <v>7482</v>
      </c>
      <c r="O979" s="5" t="str">
        <f>_xlfn.XLOOKUP(A979,Cidades!A:A,Cidades!D:D)</f>
        <v>Menor que 10k</v>
      </c>
      <c r="P979" s="5" t="str">
        <f>_xlfn.XLOOKUP(A979,'[1]1° RAIZ'!$A:$A,'[1]1° RAIZ'!$AH:$AH)</f>
        <v>Frederico Westphalen</v>
      </c>
      <c r="Q979" s="5" t="str">
        <f>_xlfn.XLOOKUP(A979,'[1]1° RAIZ'!$A:$A,'[1]1° RAIZ'!$AE:$AE)</f>
        <v>Passo Fundo</v>
      </c>
      <c r="R979" s="2">
        <v>-5.8783606761229073E-5</v>
      </c>
      <c r="S979" s="2">
        <v>-2.8100403333786161E-4</v>
      </c>
      <c r="T979" s="2">
        <v>4</v>
      </c>
      <c r="U979" s="2">
        <v>0</v>
      </c>
      <c r="V979" s="2">
        <v>37592.331736919601</v>
      </c>
      <c r="W979" s="2">
        <v>2.7209666258242948</v>
      </c>
      <c r="X979" s="2">
        <v>-0.29989529103939699</v>
      </c>
      <c r="Y979" s="2">
        <v>-0.71324603530533148</v>
      </c>
      <c r="Z979" s="2">
        <v>-0.38284310594358067</v>
      </c>
      <c r="AA979" s="2">
        <v>-0.27409010734655759</v>
      </c>
      <c r="AB979" s="1" t="str">
        <f t="shared" si="45"/>
        <v>Mercado insuficiente</v>
      </c>
      <c r="AC979" s="74" t="str">
        <f t="shared" si="47"/>
        <v>Validar</v>
      </c>
    </row>
    <row r="980" spans="1:29" x14ac:dyDescent="0.25">
      <c r="A980" s="1">
        <v>421227</v>
      </c>
      <c r="B980" s="1" t="s">
        <v>1005</v>
      </c>
      <c r="C980" s="1" t="s">
        <v>33</v>
      </c>
      <c r="D980" s="1">
        <v>0</v>
      </c>
      <c r="E980" s="1">
        <f>COUNTIFS('Contratos assinados '!F:F,'Direcional Expansão'!B980,'Contratos assinados '!J:J, "Assinado por ambos")</f>
        <v>0</v>
      </c>
      <c r="F980" s="1">
        <f>COUNTIFS('Contratos assinados '!F:F,'Direcional Expansão'!B980,'Contratos assinados '!J:J,"Aquisição")</f>
        <v>0</v>
      </c>
      <c r="G980" s="1">
        <f>COUNTIFS('Contratos assinados '!F:F,'Direcional Expansão'!B980,'Contratos assinados '!J:J,"Ampliação")</f>
        <v>0</v>
      </c>
      <c r="H980" s="1">
        <f>COUNTIFS('Contratos assinados '!F:F,'Direcional Expansão'!B980,'Contratos assinados '!J:J,"Assinado por proprietário")</f>
        <v>0</v>
      </c>
      <c r="I980" s="1">
        <f t="shared" si="46"/>
        <v>0</v>
      </c>
      <c r="J980" s="3" t="str">
        <f>IF(D980=0, "-", COUNTIFS('Base Lojas'!B:B, A980, 'Base Lojas'!G:G, "&gt;500000")/D980)</f>
        <v>-</v>
      </c>
      <c r="K980" s="4" t="s">
        <v>35</v>
      </c>
      <c r="L980" s="2">
        <v>0</v>
      </c>
      <c r="M980" s="13">
        <v>489463.60850552062</v>
      </c>
      <c r="N980" s="2">
        <v>4034</v>
      </c>
      <c r="O980" s="5" t="str">
        <f>_xlfn.XLOOKUP(A980,Cidades!A:A,Cidades!D:D)</f>
        <v>Menor que 10k</v>
      </c>
      <c r="P980" s="5" t="str">
        <f>_xlfn.XLOOKUP(A980,'[1]1° RAIZ'!$A:$A,'[1]1° RAIZ'!$AH:$AH)</f>
        <v>Xanxerê</v>
      </c>
      <c r="Q980" s="5" t="str">
        <f>_xlfn.XLOOKUP(A980,'[1]1° RAIZ'!$A:$A,'[1]1° RAIZ'!$AE:$AE)</f>
        <v>Chapecó</v>
      </c>
      <c r="R980" s="2">
        <v>-7.1600427545620576E-5</v>
      </c>
      <c r="S980" s="2">
        <v>1.3087361672325941E-3</v>
      </c>
      <c r="T980" s="2">
        <v>1</v>
      </c>
      <c r="U980" s="2">
        <v>0</v>
      </c>
      <c r="V980" s="2">
        <v>49402.522486130802</v>
      </c>
      <c r="W980" s="2">
        <v>2.5383478268665352</v>
      </c>
      <c r="X980" s="2">
        <v>-0.36454393892052628</v>
      </c>
      <c r="Y980" s="2">
        <v>-0.67901790154496777</v>
      </c>
      <c r="Z980" s="2">
        <v>-0.18858703605655081</v>
      </c>
      <c r="AA980" s="2">
        <v>-0.27451893881888478</v>
      </c>
      <c r="AB980" s="1" t="str">
        <f t="shared" si="45"/>
        <v>Mercado insuficiente</v>
      </c>
      <c r="AC980" s="74" t="str">
        <f t="shared" si="47"/>
        <v>Validar</v>
      </c>
    </row>
    <row r="981" spans="1:29" x14ac:dyDescent="0.25">
      <c r="A981" s="1">
        <v>430050</v>
      </c>
      <c r="B981" s="1" t="s">
        <v>1006</v>
      </c>
      <c r="C981" s="1" t="s">
        <v>57</v>
      </c>
      <c r="D981" s="1">
        <v>0</v>
      </c>
      <c r="E981" s="1">
        <f>COUNTIFS('Contratos assinados '!F:F,'Direcional Expansão'!B981,'Contratos assinados '!J:J, "Assinado por ambos")</f>
        <v>0</v>
      </c>
      <c r="F981" s="1">
        <f>COUNTIFS('Contratos assinados '!F:F,'Direcional Expansão'!B981,'Contratos assinados '!J:J,"Aquisição")</f>
        <v>0</v>
      </c>
      <c r="G981" s="1">
        <f>COUNTIFS('Contratos assinados '!F:F,'Direcional Expansão'!B981,'Contratos assinados '!J:J,"Ampliação")</f>
        <v>0</v>
      </c>
      <c r="H981" s="1">
        <f>COUNTIFS('Contratos assinados '!F:F,'Direcional Expansão'!B981,'Contratos assinados '!J:J,"Assinado por proprietário")</f>
        <v>0</v>
      </c>
      <c r="I981" s="1">
        <f t="shared" si="46"/>
        <v>0</v>
      </c>
      <c r="J981" s="3" t="str">
        <f>IF(D981=0, "-", COUNTIFS('Base Lojas'!B:B, A981, 'Base Lojas'!G:G, "&gt;500000")/D981)</f>
        <v>-</v>
      </c>
      <c r="K981" s="4" t="s">
        <v>35</v>
      </c>
      <c r="L981" s="2">
        <v>0</v>
      </c>
      <c r="M981" s="13">
        <v>1015842.629791039</v>
      </c>
      <c r="N981" s="2">
        <v>7117</v>
      </c>
      <c r="O981" s="5" t="str">
        <f>_xlfn.XLOOKUP(A981,Cidades!A:A,Cidades!D:D)</f>
        <v>Menor que 10k</v>
      </c>
      <c r="P981" s="5" t="str">
        <f>_xlfn.XLOOKUP(A981,'[1]1° RAIZ'!$A:$A,'[1]1° RAIZ'!$AH:$AH)</f>
        <v>Nonoai</v>
      </c>
      <c r="Q981" s="5" t="str">
        <f>_xlfn.XLOOKUP(A981,'[1]1° RAIZ'!$A:$A,'[1]1° RAIZ'!$AE:$AE)</f>
        <v>Passo Fundo</v>
      </c>
      <c r="R981" s="2">
        <v>-9.2130337405798017E-5</v>
      </c>
      <c r="S981" s="2">
        <v>-2.0625679346506498E-3</v>
      </c>
      <c r="T981" s="2">
        <v>3</v>
      </c>
      <c r="U981" s="2">
        <v>0</v>
      </c>
      <c r="V981" s="2">
        <v>30553.610511658801</v>
      </c>
      <c r="W981" s="2">
        <v>2.965052158187734</v>
      </c>
      <c r="X981" s="2">
        <v>-0.28638125937833342</v>
      </c>
      <c r="Y981" s="2">
        <v>-0.72262298877650966</v>
      </c>
      <c r="Z981" s="2">
        <v>-0.42594165058983691</v>
      </c>
      <c r="AA981" s="2">
        <v>-0.27460474582807992</v>
      </c>
      <c r="AB981" s="1" t="str">
        <f t="shared" si="45"/>
        <v>Mercado insuficiente</v>
      </c>
      <c r="AC981" s="74" t="str">
        <f t="shared" si="47"/>
        <v>Validar</v>
      </c>
    </row>
    <row r="982" spans="1:29" x14ac:dyDescent="0.25">
      <c r="A982" s="1">
        <v>420785</v>
      </c>
      <c r="B982" s="1" t="s">
        <v>1007</v>
      </c>
      <c r="C982" s="1" t="s">
        <v>33</v>
      </c>
      <c r="D982" s="1">
        <v>0</v>
      </c>
      <c r="E982" s="1">
        <f>COUNTIFS('Contratos assinados '!F:F,'Direcional Expansão'!B982,'Contratos assinados '!J:J, "Assinado por ambos")</f>
        <v>0</v>
      </c>
      <c r="F982" s="1">
        <f>COUNTIFS('Contratos assinados '!F:F,'Direcional Expansão'!B982,'Contratos assinados '!J:J,"Aquisição")</f>
        <v>0</v>
      </c>
      <c r="G982" s="1">
        <f>COUNTIFS('Contratos assinados '!F:F,'Direcional Expansão'!B982,'Contratos assinados '!J:J,"Ampliação")</f>
        <v>0</v>
      </c>
      <c r="H982" s="1">
        <f>COUNTIFS('Contratos assinados '!F:F,'Direcional Expansão'!B982,'Contratos assinados '!J:J,"Assinado por proprietário")</f>
        <v>0</v>
      </c>
      <c r="I982" s="1">
        <f t="shared" si="46"/>
        <v>0</v>
      </c>
      <c r="J982" s="3" t="str">
        <f>IF(D982=0, "-", COUNTIFS('Base Lojas'!B:B, A982, 'Base Lojas'!G:G, "&gt;500000")/D982)</f>
        <v>-</v>
      </c>
      <c r="K982" s="4" t="s">
        <v>35</v>
      </c>
      <c r="L982" s="2">
        <v>0</v>
      </c>
      <c r="M982" s="13">
        <v>285268.44364690123</v>
      </c>
      <c r="N982" s="2">
        <v>2069</v>
      </c>
      <c r="O982" s="5" t="str">
        <f>_xlfn.XLOOKUP(A982,Cidades!A:A,Cidades!D:D)</f>
        <v>Menor que 10k</v>
      </c>
      <c r="P982" s="5" t="str">
        <f>_xlfn.XLOOKUP(A982,'[1]1° RAIZ'!$A:$A,'[1]1° RAIZ'!$AH:$AH)</f>
        <v>Chapecó</v>
      </c>
      <c r="Q982" s="5" t="str">
        <f>_xlfn.XLOOKUP(A982,'[1]1° RAIZ'!$A:$A,'[1]1° RAIZ'!$AE:$AE)</f>
        <v>Chapecó</v>
      </c>
      <c r="R982" s="2">
        <v>-9.9683880234036065E-6</v>
      </c>
      <c r="S982" s="2">
        <v>7.1370847635821022E-3</v>
      </c>
      <c r="T982" s="2">
        <v>0</v>
      </c>
      <c r="U982" s="2">
        <v>0</v>
      </c>
      <c r="V982" s="2">
        <v>30420.040530372498</v>
      </c>
      <c r="W982" s="2">
        <v>3.0250093090879511</v>
      </c>
      <c r="X982" s="2">
        <v>-0.3160614170681586</v>
      </c>
      <c r="Y982" s="2">
        <v>-0.47332910602871808</v>
      </c>
      <c r="Z982" s="2">
        <v>-0.63471197503993493</v>
      </c>
      <c r="AA982" s="2">
        <v>-0.27519571143103932</v>
      </c>
      <c r="AB982" s="1" t="str">
        <f t="shared" si="45"/>
        <v>Mercado insuficiente</v>
      </c>
      <c r="AC982" s="74" t="str">
        <f t="shared" si="47"/>
        <v>Validar</v>
      </c>
    </row>
    <row r="983" spans="1:29" x14ac:dyDescent="0.25">
      <c r="A983" s="1">
        <v>412535</v>
      </c>
      <c r="B983" s="1" t="s">
        <v>1008</v>
      </c>
      <c r="C983" s="1" t="s">
        <v>31</v>
      </c>
      <c r="D983" s="1">
        <v>0</v>
      </c>
      <c r="E983" s="1">
        <f>COUNTIFS('Contratos assinados '!F:F,'Direcional Expansão'!B983,'Contratos assinados '!J:J, "Assinado por ambos")</f>
        <v>0</v>
      </c>
      <c r="F983" s="1">
        <f>COUNTIFS('Contratos assinados '!F:F,'Direcional Expansão'!B983,'Contratos assinados '!J:J,"Aquisição")</f>
        <v>0</v>
      </c>
      <c r="G983" s="1">
        <f>COUNTIFS('Contratos assinados '!F:F,'Direcional Expansão'!B983,'Contratos assinados '!J:J,"Ampliação")</f>
        <v>0</v>
      </c>
      <c r="H983" s="1">
        <f>COUNTIFS('Contratos assinados '!F:F,'Direcional Expansão'!B983,'Contratos assinados '!J:J,"Assinado por proprietário")</f>
        <v>0</v>
      </c>
      <c r="I983" s="1">
        <f t="shared" si="46"/>
        <v>0</v>
      </c>
      <c r="J983" s="3" t="str">
        <f>IF(D983=0, "-", COUNTIFS('Base Lojas'!B:B, A983, 'Base Lojas'!G:G, "&gt;500000")/D983)</f>
        <v>-</v>
      </c>
      <c r="K983" s="4" t="s">
        <v>35</v>
      </c>
      <c r="L983" s="2">
        <v>0</v>
      </c>
      <c r="M983" s="13">
        <v>898614.86962717376</v>
      </c>
      <c r="N983" s="2">
        <v>6504</v>
      </c>
      <c r="O983" s="5" t="str">
        <f>_xlfn.XLOOKUP(A983,Cidades!A:A,Cidades!D:D)</f>
        <v>Menor que 10k</v>
      </c>
      <c r="P983" s="5" t="str">
        <f>_xlfn.XLOOKUP(A983,'[1]1° RAIZ'!$A:$A,'[1]1° RAIZ'!$AH:$AH)</f>
        <v>Umuarama</v>
      </c>
      <c r="Q983" s="5" t="str">
        <f>_xlfn.XLOOKUP(A983,'[1]1° RAIZ'!$A:$A,'[1]1° RAIZ'!$AE:$AE)</f>
        <v>Maringá</v>
      </c>
      <c r="R983" s="2">
        <v>5.6199708831721212E-5</v>
      </c>
      <c r="S983" s="2">
        <v>1.2299895004284739E-2</v>
      </c>
      <c r="T983" s="2">
        <v>2</v>
      </c>
      <c r="U983" s="2">
        <v>0</v>
      </c>
      <c r="V983" s="2">
        <v>24529.835448911501</v>
      </c>
      <c r="W983" s="2">
        <v>2.9967802560570349</v>
      </c>
      <c r="X983" s="2">
        <v>-0.27263025225446369</v>
      </c>
      <c r="Y983" s="2">
        <v>-0.41232160761508507</v>
      </c>
      <c r="Z983" s="2">
        <v>-0.87426757228026197</v>
      </c>
      <c r="AA983" s="2">
        <v>-0.27526638842575468</v>
      </c>
      <c r="AB983" s="1" t="str">
        <f t="shared" si="45"/>
        <v>Mercado insuficiente</v>
      </c>
      <c r="AC983" s="74" t="str">
        <f t="shared" si="47"/>
        <v>Validar</v>
      </c>
    </row>
    <row r="984" spans="1:29" x14ac:dyDescent="0.25">
      <c r="A984" s="1">
        <v>411260</v>
      </c>
      <c r="B984" s="1" t="s">
        <v>1009</v>
      </c>
      <c r="C984" s="1" t="s">
        <v>31</v>
      </c>
      <c r="D984" s="1">
        <v>0</v>
      </c>
      <c r="E984" s="1">
        <f>COUNTIFS('Contratos assinados '!F:F,'Direcional Expansão'!B984,'Contratos assinados '!J:J, "Assinado por ambos")</f>
        <v>0</v>
      </c>
      <c r="F984" s="1">
        <f>COUNTIFS('Contratos assinados '!F:F,'Direcional Expansão'!B984,'Contratos assinados '!J:J,"Aquisição")</f>
        <v>0</v>
      </c>
      <c r="G984" s="1">
        <f>COUNTIFS('Contratos assinados '!F:F,'Direcional Expansão'!B984,'Contratos assinados '!J:J,"Ampliação")</f>
        <v>0</v>
      </c>
      <c r="H984" s="1">
        <f>COUNTIFS('Contratos assinados '!F:F,'Direcional Expansão'!B984,'Contratos assinados '!J:J,"Assinado por proprietário")</f>
        <v>0</v>
      </c>
      <c r="I984" s="1">
        <f t="shared" si="46"/>
        <v>0</v>
      </c>
      <c r="J984" s="3" t="str">
        <f>IF(D984=0, "-", COUNTIFS('Base Lojas'!B:B, A984, 'Base Lojas'!G:G, "&gt;500000")/D984)</f>
        <v>-</v>
      </c>
      <c r="K984" s="4" t="s">
        <v>35</v>
      </c>
      <c r="L984" s="2">
        <v>0</v>
      </c>
      <c r="M984" s="13">
        <v>178896.74956785311</v>
      </c>
      <c r="N984" s="2">
        <v>1343</v>
      </c>
      <c r="O984" s="5" t="str">
        <f>_xlfn.XLOOKUP(A984,Cidades!A:A,Cidades!D:D)</f>
        <v>Menor que 10k</v>
      </c>
      <c r="P984" s="5" t="str">
        <f>_xlfn.XLOOKUP(A984,'[1]1° RAIZ'!$A:$A,'[1]1° RAIZ'!$AH:$AH)</f>
        <v>Paranacity - Colorado</v>
      </c>
      <c r="Q984" s="5" t="str">
        <f>_xlfn.XLOOKUP(A984,'[1]1° RAIZ'!$A:$A,'[1]1° RAIZ'!$AE:$AE)</f>
        <v>Maringá</v>
      </c>
      <c r="R984" s="2">
        <v>-3.683531045438948E-5</v>
      </c>
      <c r="S984" s="2">
        <v>4.1308203385737041E-3</v>
      </c>
      <c r="T984" s="2">
        <v>1</v>
      </c>
      <c r="U984" s="2">
        <v>0</v>
      </c>
      <c r="V984" s="2">
        <v>47758.920380750802</v>
      </c>
      <c r="W984" s="2">
        <v>2.5822066815396369</v>
      </c>
      <c r="X984" s="2">
        <v>-0.36729761522298982</v>
      </c>
      <c r="Y984" s="2">
        <v>-0.5923981095475791</v>
      </c>
      <c r="Z984" s="2">
        <v>-0.29416167721290121</v>
      </c>
      <c r="AA984" s="2">
        <v>-0.27527645962859643</v>
      </c>
      <c r="AB984" s="1" t="str">
        <f t="shared" si="45"/>
        <v>Mercado insuficiente</v>
      </c>
      <c r="AC984" s="74" t="str">
        <f t="shared" si="47"/>
        <v>Validar</v>
      </c>
    </row>
    <row r="985" spans="1:29" x14ac:dyDescent="0.25">
      <c r="A985" s="1">
        <v>430064</v>
      </c>
      <c r="B985" s="1" t="s">
        <v>1010</v>
      </c>
      <c r="C985" s="1" t="s">
        <v>57</v>
      </c>
      <c r="D985" s="1">
        <v>0</v>
      </c>
      <c r="E985" s="1">
        <f>COUNTIFS('Contratos assinados '!F:F,'Direcional Expansão'!B985,'Contratos assinados '!J:J, "Assinado por ambos")</f>
        <v>0</v>
      </c>
      <c r="F985" s="1">
        <f>COUNTIFS('Contratos assinados '!F:F,'Direcional Expansão'!B985,'Contratos assinados '!J:J,"Aquisição")</f>
        <v>0</v>
      </c>
      <c r="G985" s="1">
        <f>COUNTIFS('Contratos assinados '!F:F,'Direcional Expansão'!B985,'Contratos assinados '!J:J,"Ampliação")</f>
        <v>0</v>
      </c>
      <c r="H985" s="1">
        <f>COUNTIFS('Contratos assinados '!F:F,'Direcional Expansão'!B985,'Contratos assinados '!J:J,"Assinado por proprietário")</f>
        <v>0</v>
      </c>
      <c r="I985" s="1">
        <f t="shared" si="46"/>
        <v>0</v>
      </c>
      <c r="J985" s="3" t="str">
        <f>IF(D985=0, "-", COUNTIFS('Base Lojas'!B:B, A985, 'Base Lojas'!G:G, "&gt;500000")/D985)</f>
        <v>-</v>
      </c>
      <c r="K985" s="4" t="s">
        <v>35</v>
      </c>
      <c r="L985" s="2">
        <v>0</v>
      </c>
      <c r="M985" s="13">
        <v>1165145.234865617</v>
      </c>
      <c r="N985" s="2">
        <v>7650</v>
      </c>
      <c r="O985" s="5" t="str">
        <f>_xlfn.XLOOKUP(A985,Cidades!A:A,Cidades!D:D)</f>
        <v>Menor que 10k</v>
      </c>
      <c r="P985" s="5" t="str">
        <f>_xlfn.XLOOKUP(A985,'[1]1° RAIZ'!$A:$A,'[1]1° RAIZ'!$AH:$AH)</f>
        <v>Frederico Westphalen</v>
      </c>
      <c r="Q985" s="5" t="str">
        <f>_xlfn.XLOOKUP(A985,'[1]1° RAIZ'!$A:$A,'[1]1° RAIZ'!$AE:$AE)</f>
        <v>Passo Fundo</v>
      </c>
      <c r="R985" s="2">
        <v>3.3660808582474109E-5</v>
      </c>
      <c r="S985" s="2">
        <v>9.0566900160171659E-3</v>
      </c>
      <c r="T985" s="2">
        <v>2</v>
      </c>
      <c r="U985" s="2">
        <v>0</v>
      </c>
      <c r="V985" s="2">
        <v>25550.8168156678</v>
      </c>
      <c r="W985" s="2">
        <v>2.9730007011269501</v>
      </c>
      <c r="X985" s="2">
        <v>-0.2717338592150958</v>
      </c>
      <c r="Y985" s="2">
        <v>-0.47947923833913092</v>
      </c>
      <c r="Z985" s="2">
        <v>-0.79571386364850805</v>
      </c>
      <c r="AA985" s="2">
        <v>-0.2755832829915168</v>
      </c>
      <c r="AB985" s="1" t="str">
        <f t="shared" si="45"/>
        <v>Mercado insuficiente</v>
      </c>
      <c r="AC985" s="74" t="str">
        <f t="shared" si="47"/>
        <v>Validar</v>
      </c>
    </row>
    <row r="986" spans="1:29" x14ac:dyDescent="0.25">
      <c r="A986" s="1">
        <v>411680</v>
      </c>
      <c r="B986" s="1" t="s">
        <v>1011</v>
      </c>
      <c r="C986" s="1" t="s">
        <v>31</v>
      </c>
      <c r="D986" s="1">
        <v>0</v>
      </c>
      <c r="E986" s="1">
        <f>COUNTIFS('Contratos assinados '!F:F,'Direcional Expansão'!B986,'Contratos assinados '!J:J, "Assinado por ambos")</f>
        <v>0</v>
      </c>
      <c r="F986" s="1">
        <f>COUNTIFS('Contratos assinados '!F:F,'Direcional Expansão'!B986,'Contratos assinados '!J:J,"Aquisição")</f>
        <v>0</v>
      </c>
      <c r="G986" s="1">
        <f>COUNTIFS('Contratos assinados '!F:F,'Direcional Expansão'!B986,'Contratos assinados '!J:J,"Ampliação")</f>
        <v>0</v>
      </c>
      <c r="H986" s="1">
        <f>COUNTIFS('Contratos assinados '!F:F,'Direcional Expansão'!B986,'Contratos assinados '!J:J,"Assinado por proprietário")</f>
        <v>0</v>
      </c>
      <c r="I986" s="1">
        <f t="shared" si="46"/>
        <v>0</v>
      </c>
      <c r="J986" s="3" t="str">
        <f>IF(D986=0, "-", COUNTIFS('Base Lojas'!B:B, A986, 'Base Lojas'!G:G, "&gt;500000")/D986)</f>
        <v>-</v>
      </c>
      <c r="K986" s="4" t="s">
        <v>35</v>
      </c>
      <c r="L986" s="2">
        <v>0</v>
      </c>
      <c r="M986" s="13">
        <v>775458.89823550743</v>
      </c>
      <c r="N986" s="2">
        <v>6790</v>
      </c>
      <c r="O986" s="5" t="str">
        <f>_xlfn.XLOOKUP(A986,Cidades!A:A,Cidades!D:D)</f>
        <v>Menor que 10k</v>
      </c>
      <c r="P986" s="5" t="str">
        <f>_xlfn.XLOOKUP(A986,'[1]1° RAIZ'!$A:$A,'[1]1° RAIZ'!$AH:$AH)</f>
        <v>Campo Mourão</v>
      </c>
      <c r="Q986" s="5" t="str">
        <f>_xlfn.XLOOKUP(A986,'[1]1° RAIZ'!$A:$A,'[1]1° RAIZ'!$AE:$AE)</f>
        <v>Maringá</v>
      </c>
      <c r="R986" s="2">
        <v>-6.8534643194154694E-5</v>
      </c>
      <c r="S986" s="2">
        <v>1.887963248291991E-3</v>
      </c>
      <c r="T986" s="2">
        <v>2</v>
      </c>
      <c r="U986" s="2">
        <v>0</v>
      </c>
      <c r="V986" s="2">
        <v>58166.261314848402</v>
      </c>
      <c r="W986" s="2">
        <v>2.2247461578618508</v>
      </c>
      <c r="X986" s="2">
        <v>-0.38026881887495628</v>
      </c>
      <c r="Y986" s="2">
        <v>-0.74579066077062606</v>
      </c>
      <c r="Z986" s="2">
        <v>-5.8888354900806753E-2</v>
      </c>
      <c r="AA986" s="2">
        <v>-0.27602021096588492</v>
      </c>
      <c r="AB986" s="1" t="str">
        <f t="shared" si="45"/>
        <v>Mercado insuficiente</v>
      </c>
      <c r="AC986" s="74" t="str">
        <f t="shared" si="47"/>
        <v>Validar</v>
      </c>
    </row>
    <row r="987" spans="1:29" x14ac:dyDescent="0.25">
      <c r="A987" s="1">
        <v>410330</v>
      </c>
      <c r="B987" s="1" t="s">
        <v>1012</v>
      </c>
      <c r="C987" s="1" t="s">
        <v>31</v>
      </c>
      <c r="D987" s="1">
        <v>0</v>
      </c>
      <c r="E987" s="1">
        <f>COUNTIFS('Contratos assinados '!F:F,'Direcional Expansão'!B987,'Contratos assinados '!J:J, "Assinado por ambos")</f>
        <v>0</v>
      </c>
      <c r="F987" s="1">
        <f>COUNTIFS('Contratos assinados '!F:F,'Direcional Expansão'!B987,'Contratos assinados '!J:J,"Aquisição")</f>
        <v>0</v>
      </c>
      <c r="G987" s="1">
        <f>COUNTIFS('Contratos assinados '!F:F,'Direcional Expansão'!B987,'Contratos assinados '!J:J,"Ampliação")</f>
        <v>0</v>
      </c>
      <c r="H987" s="1">
        <f>COUNTIFS('Contratos assinados '!F:F,'Direcional Expansão'!B987,'Contratos assinados '!J:J,"Assinado por proprietário")</f>
        <v>0</v>
      </c>
      <c r="I987" s="1">
        <f t="shared" si="46"/>
        <v>0</v>
      </c>
      <c r="J987" s="3" t="str">
        <f>IF(D987=0, "-", COUNTIFS('Base Lojas'!B:B, A987, 'Base Lojas'!G:G, "&gt;500000")/D987)</f>
        <v>-</v>
      </c>
      <c r="K987" s="4" t="s">
        <v>35</v>
      </c>
      <c r="L987" s="2">
        <v>0</v>
      </c>
      <c r="M987" s="13">
        <v>1031330.940225405</v>
      </c>
      <c r="N987" s="2">
        <v>7735</v>
      </c>
      <c r="O987" s="5" t="str">
        <f>_xlfn.XLOOKUP(A987,Cidades!A:A,Cidades!D:D)</f>
        <v>Menor que 10k</v>
      </c>
      <c r="P987" s="5" t="str">
        <f>_xlfn.XLOOKUP(A987,'[1]1° RAIZ'!$A:$A,'[1]1° RAIZ'!$AH:$AH)</f>
        <v>Apucarana</v>
      </c>
      <c r="Q987" s="5" t="str">
        <f>_xlfn.XLOOKUP(A987,'[1]1° RAIZ'!$A:$A,'[1]1° RAIZ'!$AE:$AE)</f>
        <v>Londrina</v>
      </c>
      <c r="R987" s="2">
        <v>-1.398378025935232E-5</v>
      </c>
      <c r="S987" s="2">
        <v>4.1829136338038531E-3</v>
      </c>
      <c r="T987" s="2">
        <v>3</v>
      </c>
      <c r="U987" s="2">
        <v>0</v>
      </c>
      <c r="V987" s="2">
        <v>35495.249050611797</v>
      </c>
      <c r="W987" s="2">
        <v>2.726949589533024</v>
      </c>
      <c r="X987" s="2">
        <v>-0.30129215361092498</v>
      </c>
      <c r="Y987" s="2">
        <v>-0.62137271395102434</v>
      </c>
      <c r="Z987" s="2">
        <v>-0.52371221175728233</v>
      </c>
      <c r="AA987" s="2">
        <v>-0.27754293898012711</v>
      </c>
      <c r="AB987" s="1" t="str">
        <f t="shared" si="45"/>
        <v>Mercado insuficiente</v>
      </c>
      <c r="AC987" s="74" t="str">
        <f t="shared" si="47"/>
        <v>Validar</v>
      </c>
    </row>
    <row r="988" spans="1:29" x14ac:dyDescent="0.25">
      <c r="A988" s="1">
        <v>431415</v>
      </c>
      <c r="B988" s="1" t="s">
        <v>1013</v>
      </c>
      <c r="C988" s="1" t="s">
        <v>57</v>
      </c>
      <c r="D988" s="1">
        <v>0</v>
      </c>
      <c r="E988" s="1">
        <f>COUNTIFS('Contratos assinados '!F:F,'Direcional Expansão'!B988,'Contratos assinados '!J:J, "Assinado por ambos")</f>
        <v>0</v>
      </c>
      <c r="F988" s="1">
        <f>COUNTIFS('Contratos assinados '!F:F,'Direcional Expansão'!B988,'Contratos assinados '!J:J,"Aquisição")</f>
        <v>0</v>
      </c>
      <c r="G988" s="1">
        <f>COUNTIFS('Contratos assinados '!F:F,'Direcional Expansão'!B988,'Contratos assinados '!J:J,"Ampliação")</f>
        <v>0</v>
      </c>
      <c r="H988" s="1">
        <f>COUNTIFS('Contratos assinados '!F:F,'Direcional Expansão'!B988,'Contratos assinados '!J:J,"Assinado por proprietário")</f>
        <v>0</v>
      </c>
      <c r="I988" s="1">
        <f t="shared" si="46"/>
        <v>0</v>
      </c>
      <c r="J988" s="3" t="str">
        <f>IF(D988=0, "-", COUNTIFS('Base Lojas'!B:B, A988, 'Base Lojas'!G:G, "&gt;500000")/D988)</f>
        <v>-</v>
      </c>
      <c r="K988" s="4" t="s">
        <v>35</v>
      </c>
      <c r="L988" s="2">
        <v>0</v>
      </c>
      <c r="M988" s="13">
        <v>1345698.0753345659</v>
      </c>
      <c r="N988" s="2">
        <v>7978</v>
      </c>
      <c r="O988" s="5" t="str">
        <f>_xlfn.XLOOKUP(A988,Cidades!A:A,Cidades!D:D)</f>
        <v>Menor que 10k</v>
      </c>
      <c r="P988" s="5" t="str">
        <f>_xlfn.XLOOKUP(A988,'[1]1° RAIZ'!$A:$A,'[1]1° RAIZ'!$AH:$AH)</f>
        <v>Lajeado</v>
      </c>
      <c r="Q988" s="5" t="str">
        <f>_xlfn.XLOOKUP(A988,'[1]1° RAIZ'!$A:$A,'[1]1° RAIZ'!$AE:$AE)</f>
        <v>Santa Cruz do Sul - Lajeado</v>
      </c>
      <c r="R988" s="2">
        <v>-6.6221123212473199E-6</v>
      </c>
      <c r="S988" s="2">
        <v>2.027730719440068E-3</v>
      </c>
      <c r="T988" s="2">
        <v>4</v>
      </c>
      <c r="U988" s="2">
        <v>0</v>
      </c>
      <c r="V988" s="2">
        <v>33485.412947701298</v>
      </c>
      <c r="W988" s="2">
        <v>2.74327086036137</v>
      </c>
      <c r="X988" s="2">
        <v>-0.28640704718334131</v>
      </c>
      <c r="Y988" s="2">
        <v>-0.64630299374083289</v>
      </c>
      <c r="Z988" s="2">
        <v>-0.55059435266683532</v>
      </c>
      <c r="AA988" s="2">
        <v>-0.27786107656672659</v>
      </c>
      <c r="AB988" s="1" t="str">
        <f t="shared" si="45"/>
        <v>Mercado insuficiente</v>
      </c>
      <c r="AC988" s="74" t="str">
        <f t="shared" si="47"/>
        <v>Validar</v>
      </c>
    </row>
    <row r="989" spans="1:29" x14ac:dyDescent="0.25">
      <c r="A989" s="1">
        <v>412190</v>
      </c>
      <c r="B989" s="1" t="s">
        <v>1014</v>
      </c>
      <c r="C989" s="1" t="s">
        <v>31</v>
      </c>
      <c r="D989" s="1">
        <v>0</v>
      </c>
      <c r="E989" s="1">
        <f>COUNTIFS('Contratos assinados '!F:F,'Direcional Expansão'!B989,'Contratos assinados '!J:J, "Assinado por ambos")</f>
        <v>0</v>
      </c>
      <c r="F989" s="1">
        <f>COUNTIFS('Contratos assinados '!F:F,'Direcional Expansão'!B989,'Contratos assinados '!J:J,"Aquisição")</f>
        <v>0</v>
      </c>
      <c r="G989" s="1">
        <f>COUNTIFS('Contratos assinados '!F:F,'Direcional Expansão'!B989,'Contratos assinados '!J:J,"Ampliação")</f>
        <v>0</v>
      </c>
      <c r="H989" s="1">
        <f>COUNTIFS('Contratos assinados '!F:F,'Direcional Expansão'!B989,'Contratos assinados '!J:J,"Assinado por proprietário")</f>
        <v>0</v>
      </c>
      <c r="I989" s="1">
        <f t="shared" si="46"/>
        <v>0</v>
      </c>
      <c r="J989" s="3" t="str">
        <f>IF(D989=0, "-", COUNTIFS('Base Lojas'!B:B, A989, 'Base Lojas'!G:G, "&gt;500000")/D989)</f>
        <v>-</v>
      </c>
      <c r="K989" s="4" t="s">
        <v>35</v>
      </c>
      <c r="L989" s="2">
        <v>0</v>
      </c>
      <c r="M989" s="13">
        <v>1684262.0655526901</v>
      </c>
      <c r="N989" s="2">
        <v>13060</v>
      </c>
      <c r="O989" s="5" t="str">
        <f>_xlfn.XLOOKUP(A989,Cidades!A:A,Cidades!D:D)</f>
        <v>Entre 10k e 20k</v>
      </c>
      <c r="P989" s="5" t="str">
        <f>_xlfn.XLOOKUP(A989,'[1]1° RAIZ'!$A:$A,'[1]1° RAIZ'!$AH:$AH)</f>
        <v>Santo Antônio da Platina</v>
      </c>
      <c r="Q989" s="5" t="str">
        <f>_xlfn.XLOOKUP(A989,'[1]1° RAIZ'!$A:$A,'[1]1° RAIZ'!$AE:$AE)</f>
        <v>Londrina</v>
      </c>
      <c r="R989" s="2">
        <v>-2.670571111141329E-5</v>
      </c>
      <c r="S989" s="2">
        <v>4.3811496837735664E-3</v>
      </c>
      <c r="T989" s="2">
        <v>6</v>
      </c>
      <c r="U989" s="2">
        <v>0</v>
      </c>
      <c r="V989" s="2">
        <v>29026.5121111548</v>
      </c>
      <c r="W989" s="2">
        <v>2.746746338407029</v>
      </c>
      <c r="X989" s="2">
        <v>-0.25181606779130822</v>
      </c>
      <c r="Y989" s="2">
        <v>-0.70683784003766958</v>
      </c>
      <c r="Z989" s="2">
        <v>-0.6052566995624894</v>
      </c>
      <c r="AA989" s="2">
        <v>-0.2780832592625444</v>
      </c>
      <c r="AB989" s="1" t="str">
        <f t="shared" si="45"/>
        <v>Mercado insuficiente</v>
      </c>
      <c r="AC989" s="74" t="str">
        <f t="shared" si="47"/>
        <v>Validar</v>
      </c>
    </row>
    <row r="990" spans="1:29" x14ac:dyDescent="0.25">
      <c r="A990" s="1">
        <v>411650</v>
      </c>
      <c r="B990" s="1" t="s">
        <v>1015</v>
      </c>
      <c r="C990" s="1" t="s">
        <v>31</v>
      </c>
      <c r="D990" s="1">
        <v>0</v>
      </c>
      <c r="E990" s="1">
        <f>COUNTIFS('Contratos assinados '!F:F,'Direcional Expansão'!B990,'Contratos assinados '!J:J, "Assinado por ambos")</f>
        <v>0</v>
      </c>
      <c r="F990" s="1">
        <f>COUNTIFS('Contratos assinados '!F:F,'Direcional Expansão'!B990,'Contratos assinados '!J:J,"Aquisição")</f>
        <v>0</v>
      </c>
      <c r="G990" s="1">
        <f>COUNTIFS('Contratos assinados '!F:F,'Direcional Expansão'!B990,'Contratos assinados '!J:J,"Ampliação")</f>
        <v>0</v>
      </c>
      <c r="H990" s="1">
        <f>COUNTIFS('Contratos assinados '!F:F,'Direcional Expansão'!B990,'Contratos assinados '!J:J,"Assinado por proprietário")</f>
        <v>0</v>
      </c>
      <c r="I990" s="1">
        <f t="shared" si="46"/>
        <v>0</v>
      </c>
      <c r="J990" s="3" t="str">
        <f>IF(D990=0, "-", COUNTIFS('Base Lojas'!B:B, A990, 'Base Lojas'!G:G, "&gt;500000")/D990)</f>
        <v>-</v>
      </c>
      <c r="K990" s="4" t="s">
        <v>35</v>
      </c>
      <c r="L990" s="2">
        <v>0</v>
      </c>
      <c r="M990" s="13">
        <v>173169.75389857829</v>
      </c>
      <c r="N990" s="2">
        <v>1323</v>
      </c>
      <c r="O990" s="5" t="str">
        <f>_xlfn.XLOOKUP(A990,Cidades!A:A,Cidades!D:D)</f>
        <v>Menor que 10k</v>
      </c>
      <c r="P990" s="5" t="str">
        <f>_xlfn.XLOOKUP(A990,'[1]1° RAIZ'!$A:$A,'[1]1° RAIZ'!$AH:$AH)</f>
        <v>Paranavaí</v>
      </c>
      <c r="Q990" s="5" t="str">
        <f>_xlfn.XLOOKUP(A990,'[1]1° RAIZ'!$A:$A,'[1]1° RAIZ'!$AE:$AE)</f>
        <v>Maringá</v>
      </c>
      <c r="R990" s="2">
        <v>-6.124878581101334E-5</v>
      </c>
      <c r="S990" s="2">
        <v>1.660095579626653E-3</v>
      </c>
      <c r="T990" s="2">
        <v>1</v>
      </c>
      <c r="U990" s="2">
        <v>0</v>
      </c>
      <c r="V990" s="2">
        <v>44425.707381339897</v>
      </c>
      <c r="W990" s="2">
        <v>2.6636403574187941</v>
      </c>
      <c r="X990" s="2">
        <v>-0.36195903891126502</v>
      </c>
      <c r="Y990" s="2">
        <v>-0.64311095326664824</v>
      </c>
      <c r="Z990" s="2">
        <v>-0.28824168545792161</v>
      </c>
      <c r="AA990" s="2">
        <v>-0.27962658710049532</v>
      </c>
      <c r="AB990" s="1" t="str">
        <f t="shared" si="45"/>
        <v>Mercado insuficiente</v>
      </c>
      <c r="AC990" s="74" t="str">
        <f t="shared" si="47"/>
        <v>Validar</v>
      </c>
    </row>
    <row r="991" spans="1:29" x14ac:dyDescent="0.25">
      <c r="A991" s="1">
        <v>431339</v>
      </c>
      <c r="B991" s="1" t="s">
        <v>1016</v>
      </c>
      <c r="C991" s="1" t="s">
        <v>57</v>
      </c>
      <c r="D991" s="1">
        <v>0</v>
      </c>
      <c r="E991" s="1">
        <f>COUNTIFS('Contratos assinados '!F:F,'Direcional Expansão'!B991,'Contratos assinados '!J:J, "Assinado por ambos")</f>
        <v>0</v>
      </c>
      <c r="F991" s="1">
        <f>COUNTIFS('Contratos assinados '!F:F,'Direcional Expansão'!B991,'Contratos assinados '!J:J,"Aquisição")</f>
        <v>0</v>
      </c>
      <c r="G991" s="1">
        <f>COUNTIFS('Contratos assinados '!F:F,'Direcional Expansão'!B991,'Contratos assinados '!J:J,"Ampliação")</f>
        <v>0</v>
      </c>
      <c r="H991" s="1">
        <f>COUNTIFS('Contratos assinados '!F:F,'Direcional Expansão'!B991,'Contratos assinados '!J:J,"Assinado por proprietário")</f>
        <v>0</v>
      </c>
      <c r="I991" s="1">
        <f t="shared" si="46"/>
        <v>0</v>
      </c>
      <c r="J991" s="3" t="str">
        <f>IF(D991=0, "-", COUNTIFS('Base Lojas'!B:B, A991, 'Base Lojas'!G:G, "&gt;500000")/D991)</f>
        <v>-</v>
      </c>
      <c r="K991" s="4" t="s">
        <v>35</v>
      </c>
      <c r="L991" s="2">
        <v>0</v>
      </c>
      <c r="M991" s="13">
        <v>608691.47797097231</v>
      </c>
      <c r="N991" s="2">
        <v>3568</v>
      </c>
      <c r="O991" s="5" t="str">
        <f>_xlfn.XLOOKUP(A991,Cidades!A:A,Cidades!D:D)</f>
        <v>Menor que 10k</v>
      </c>
      <c r="P991" s="5" t="str">
        <f>_xlfn.XLOOKUP(A991,'[1]1° RAIZ'!$A:$A,'[1]1° RAIZ'!$AH:$AH)</f>
        <v>Cachoeira do Sul</v>
      </c>
      <c r="Q991" s="5" t="str">
        <f>_xlfn.XLOOKUP(A991,'[1]1° RAIZ'!$A:$A,'[1]1° RAIZ'!$AE:$AE)</f>
        <v>Santa Maria</v>
      </c>
      <c r="R991" s="2">
        <v>-5.9335413901506758E-5</v>
      </c>
      <c r="S991" s="2">
        <v>-4.6857150117285418E-4</v>
      </c>
      <c r="T991" s="2">
        <v>1</v>
      </c>
      <c r="U991" s="2">
        <v>0</v>
      </c>
      <c r="V991" s="2">
        <v>41245.381648941002</v>
      </c>
      <c r="W991" s="2">
        <v>2.7149882781333732</v>
      </c>
      <c r="X991" s="2">
        <v>-0.34353280030185002</v>
      </c>
      <c r="Y991" s="2">
        <v>-0.66976724310160674</v>
      </c>
      <c r="Z991" s="2">
        <v>-0.32413440381088537</v>
      </c>
      <c r="AA991" s="2">
        <v>-0.27971374753646983</v>
      </c>
      <c r="AB991" s="1" t="str">
        <f t="shared" si="45"/>
        <v>Mercado insuficiente</v>
      </c>
      <c r="AC991" s="74" t="str">
        <f t="shared" si="47"/>
        <v>Validar</v>
      </c>
    </row>
    <row r="992" spans="1:29" x14ac:dyDescent="0.25">
      <c r="A992" s="1">
        <v>412150</v>
      </c>
      <c r="B992" s="1" t="s">
        <v>1017</v>
      </c>
      <c r="C992" s="1" t="s">
        <v>31</v>
      </c>
      <c r="D992" s="1">
        <v>0</v>
      </c>
      <c r="E992" s="1">
        <f>COUNTIFS('Contratos assinados '!F:F,'Direcional Expansão'!B992,'Contratos assinados '!J:J, "Assinado por ambos")</f>
        <v>0</v>
      </c>
      <c r="F992" s="1">
        <f>COUNTIFS('Contratos assinados '!F:F,'Direcional Expansão'!B992,'Contratos assinados '!J:J,"Aquisição")</f>
        <v>0</v>
      </c>
      <c r="G992" s="1">
        <f>COUNTIFS('Contratos assinados '!F:F,'Direcional Expansão'!B992,'Contratos assinados '!J:J,"Ampliação")</f>
        <v>0</v>
      </c>
      <c r="H992" s="1">
        <f>COUNTIFS('Contratos assinados '!F:F,'Direcional Expansão'!B992,'Contratos assinados '!J:J,"Assinado por proprietário")</f>
        <v>0</v>
      </c>
      <c r="I992" s="1">
        <f t="shared" si="46"/>
        <v>0</v>
      </c>
      <c r="J992" s="3" t="str">
        <f>IF(D992=0, "-", COUNTIFS('Base Lojas'!B:B, A992, 'Base Lojas'!G:G, "&gt;500000")/D992)</f>
        <v>-</v>
      </c>
      <c r="K992" s="4" t="s">
        <v>35</v>
      </c>
      <c r="L992" s="2">
        <v>0</v>
      </c>
      <c r="M992" s="13">
        <v>1732178.6629213479</v>
      </c>
      <c r="N992" s="2">
        <v>14514</v>
      </c>
      <c r="O992" s="5" t="str">
        <f>_xlfn.XLOOKUP(A992,Cidades!A:A,Cidades!D:D)</f>
        <v>Entre 10k e 20k</v>
      </c>
      <c r="P992" s="5" t="str">
        <f>_xlfn.XLOOKUP(A992,'[1]1° RAIZ'!$A:$A,'[1]1° RAIZ'!$AH:$AH)</f>
        <v>Irati</v>
      </c>
      <c r="Q992" s="5" t="str">
        <f>_xlfn.XLOOKUP(A992,'[1]1° RAIZ'!$A:$A,'[1]1° RAIZ'!$AE:$AE)</f>
        <v>Ponta Grossa</v>
      </c>
      <c r="R992" s="2">
        <v>1.8142057599848109E-5</v>
      </c>
      <c r="S992" s="2">
        <v>8.5219604009649785E-3</v>
      </c>
      <c r="T992" s="2">
        <v>8</v>
      </c>
      <c r="U992" s="2">
        <v>0</v>
      </c>
      <c r="V992" s="2">
        <v>40997.916816374403</v>
      </c>
      <c r="W992" s="2">
        <v>2.3042547936575302</v>
      </c>
      <c r="X992" s="2">
        <v>-0.27625764822158899</v>
      </c>
      <c r="Y992" s="2">
        <v>-0.71243504186425544</v>
      </c>
      <c r="Z992" s="2">
        <v>-0.52140416464820838</v>
      </c>
      <c r="AA992" s="2">
        <v>-0.2797251931175343</v>
      </c>
      <c r="AB992" s="1" t="str">
        <f t="shared" si="45"/>
        <v>Mercado insuficiente</v>
      </c>
      <c r="AC992" s="74" t="str">
        <f t="shared" si="47"/>
        <v>Validar</v>
      </c>
    </row>
    <row r="993" spans="1:29" x14ac:dyDescent="0.25">
      <c r="A993" s="1">
        <v>420340</v>
      </c>
      <c r="B993" s="1" t="s">
        <v>1018</v>
      </c>
      <c r="C993" s="1" t="s">
        <v>33</v>
      </c>
      <c r="D993" s="1">
        <v>0</v>
      </c>
      <c r="E993" s="1">
        <f>COUNTIFS('Contratos assinados '!F:F,'Direcional Expansão'!B993,'Contratos assinados '!J:J, "Assinado por ambos")</f>
        <v>0</v>
      </c>
      <c r="F993" s="1">
        <f>COUNTIFS('Contratos assinados '!F:F,'Direcional Expansão'!B993,'Contratos assinados '!J:J,"Aquisição")</f>
        <v>0</v>
      </c>
      <c r="G993" s="1">
        <f>COUNTIFS('Contratos assinados '!F:F,'Direcional Expansão'!B993,'Contratos assinados '!J:J,"Ampliação")</f>
        <v>0</v>
      </c>
      <c r="H993" s="1">
        <f>COUNTIFS('Contratos assinados '!F:F,'Direcional Expansão'!B993,'Contratos assinados '!J:J,"Assinado por proprietário")</f>
        <v>0</v>
      </c>
      <c r="I993" s="1">
        <f t="shared" si="46"/>
        <v>0</v>
      </c>
      <c r="J993" s="3" t="str">
        <f>IF(D993=0, "-", COUNTIFS('Base Lojas'!B:B, A993, 'Base Lojas'!G:G, "&gt;500000")/D993)</f>
        <v>-</v>
      </c>
      <c r="K993" s="4" t="s">
        <v>35</v>
      </c>
      <c r="L993" s="2">
        <v>0</v>
      </c>
      <c r="M993" s="13">
        <v>935550.34660860978</v>
      </c>
      <c r="N993" s="2">
        <v>7257</v>
      </c>
      <c r="O993" s="5" t="str">
        <f>_xlfn.XLOOKUP(A993,Cidades!A:A,Cidades!D:D)</f>
        <v>Menor que 10k</v>
      </c>
      <c r="P993" s="5" t="str">
        <f>_xlfn.XLOOKUP(A993,'[1]1° RAIZ'!$A:$A,'[1]1° RAIZ'!$AH:$AH)</f>
        <v>Lages</v>
      </c>
      <c r="Q993" s="5" t="str">
        <f>_xlfn.XLOOKUP(A993,'[1]1° RAIZ'!$A:$A,'[1]1° RAIZ'!$AE:$AE)</f>
        <v>Lages</v>
      </c>
      <c r="R993" s="2">
        <v>-2.3869995891524501E-5</v>
      </c>
      <c r="S993" s="2">
        <v>5.3367887705662032E-3</v>
      </c>
      <c r="T993" s="2">
        <v>3</v>
      </c>
      <c r="U993" s="2">
        <v>0</v>
      </c>
      <c r="V993" s="2">
        <v>51262.225072448498</v>
      </c>
      <c r="W993" s="2">
        <v>2.2934400687199079</v>
      </c>
      <c r="X993" s="2">
        <v>-0.35516254609177672</v>
      </c>
      <c r="Y993" s="2">
        <v>-0.68562006808250309</v>
      </c>
      <c r="Z993" s="2">
        <v>-0.26771559405396589</v>
      </c>
      <c r="AA993" s="2">
        <v>-0.28050749597729813</v>
      </c>
      <c r="AB993" s="1" t="str">
        <f t="shared" si="45"/>
        <v>Mercado insuficiente</v>
      </c>
      <c r="AC993" s="74" t="str">
        <f t="shared" si="47"/>
        <v>Validar</v>
      </c>
    </row>
    <row r="994" spans="1:29" x14ac:dyDescent="0.25">
      <c r="A994" s="1">
        <v>412070</v>
      </c>
      <c r="B994" s="1" t="s">
        <v>1019</v>
      </c>
      <c r="C994" s="1" t="s">
        <v>31</v>
      </c>
      <c r="D994" s="1">
        <v>0</v>
      </c>
      <c r="E994" s="1">
        <f>COUNTIFS('Contratos assinados '!F:F,'Direcional Expansão'!B994,'Contratos assinados '!J:J, "Assinado por ambos")</f>
        <v>0</v>
      </c>
      <c r="F994" s="1">
        <f>COUNTIFS('Contratos assinados '!F:F,'Direcional Expansão'!B994,'Contratos assinados '!J:J,"Aquisição")</f>
        <v>0</v>
      </c>
      <c r="G994" s="1">
        <f>COUNTIFS('Contratos assinados '!F:F,'Direcional Expansão'!B994,'Contratos assinados '!J:J,"Ampliação")</f>
        <v>0</v>
      </c>
      <c r="H994" s="1">
        <f>COUNTIFS('Contratos assinados '!F:F,'Direcional Expansão'!B994,'Contratos assinados '!J:J,"Assinado por proprietário")</f>
        <v>0</v>
      </c>
      <c r="I994" s="1">
        <f t="shared" si="46"/>
        <v>0</v>
      </c>
      <c r="J994" s="3" t="str">
        <f>IF(D994=0, "-", COUNTIFS('Base Lojas'!B:B, A994, 'Base Lojas'!G:G, "&gt;500000")/D994)</f>
        <v>-</v>
      </c>
      <c r="K994" s="4" t="s">
        <v>35</v>
      </c>
      <c r="L994" s="2">
        <v>0</v>
      </c>
      <c r="M994" s="13">
        <v>1072843.9143929631</v>
      </c>
      <c r="N994" s="2">
        <v>8099</v>
      </c>
      <c r="O994" s="5" t="str">
        <f>_xlfn.XLOOKUP(A994,Cidades!A:A,Cidades!D:D)</f>
        <v>Menor que 10k</v>
      </c>
      <c r="P994" s="5" t="str">
        <f>_xlfn.XLOOKUP(A994,'[1]1° RAIZ'!$A:$A,'[1]1° RAIZ'!$AH:$AH)</f>
        <v>Santo Antônio da Platina</v>
      </c>
      <c r="Q994" s="5" t="str">
        <f>_xlfn.XLOOKUP(A994,'[1]1° RAIZ'!$A:$A,'[1]1° RAIZ'!$AE:$AE)</f>
        <v>Londrina</v>
      </c>
      <c r="R994" s="2">
        <v>1.079355824796657E-4</v>
      </c>
      <c r="S994" s="2">
        <v>1.5075980940323591E-2</v>
      </c>
      <c r="T994" s="2">
        <v>4</v>
      </c>
      <c r="U994" s="2">
        <v>0</v>
      </c>
      <c r="V994" s="2">
        <v>28408.133035508901</v>
      </c>
      <c r="W994" s="2">
        <v>2.730147297822517</v>
      </c>
      <c r="X994" s="2">
        <v>-0.27460172799918259</v>
      </c>
      <c r="Y994" s="2">
        <v>-0.41303210477148178</v>
      </c>
      <c r="Z994" s="2">
        <v>-0.91915616213395845</v>
      </c>
      <c r="AA994" s="2">
        <v>-0.28133290642522202</v>
      </c>
      <c r="AB994" s="1" t="str">
        <f t="shared" si="45"/>
        <v>Mercado insuficiente</v>
      </c>
      <c r="AC994" s="74" t="str">
        <f t="shared" si="47"/>
        <v>Validar</v>
      </c>
    </row>
    <row r="995" spans="1:29" x14ac:dyDescent="0.25">
      <c r="A995" s="1">
        <v>421330</v>
      </c>
      <c r="B995" s="1" t="s">
        <v>1020</v>
      </c>
      <c r="C995" s="1" t="s">
        <v>33</v>
      </c>
      <c r="D995" s="1">
        <v>0</v>
      </c>
      <c r="E995" s="1">
        <f>COUNTIFS('Contratos assinados '!F:F,'Direcional Expansão'!B995,'Contratos assinados '!J:J, "Assinado por ambos")</f>
        <v>0</v>
      </c>
      <c r="F995" s="1">
        <f>COUNTIFS('Contratos assinados '!F:F,'Direcional Expansão'!B995,'Contratos assinados '!J:J,"Aquisição")</f>
        <v>0</v>
      </c>
      <c r="G995" s="1">
        <f>COUNTIFS('Contratos assinados '!F:F,'Direcional Expansão'!B995,'Contratos assinados '!J:J,"Ampliação")</f>
        <v>0</v>
      </c>
      <c r="H995" s="1">
        <f>COUNTIFS('Contratos assinados '!F:F,'Direcional Expansão'!B995,'Contratos assinados '!J:J,"Assinado por proprietário")</f>
        <v>0</v>
      </c>
      <c r="I995" s="1">
        <f t="shared" si="46"/>
        <v>0</v>
      </c>
      <c r="J995" s="3" t="str">
        <f>IF(D995=0, "-", COUNTIFS('Base Lojas'!B:B, A995, 'Base Lojas'!G:G, "&gt;500000")/D995)</f>
        <v>-</v>
      </c>
      <c r="K995" s="4" t="s">
        <v>35</v>
      </c>
      <c r="L995" s="2">
        <v>0</v>
      </c>
      <c r="M995" s="13">
        <v>571606.83093658043</v>
      </c>
      <c r="N995" s="2">
        <v>4437</v>
      </c>
      <c r="O995" s="5" t="str">
        <f>_xlfn.XLOOKUP(A995,Cidades!A:A,Cidades!D:D)</f>
        <v>Menor que 10k</v>
      </c>
      <c r="P995" s="5" t="str">
        <f>_xlfn.XLOOKUP(A995,'[1]1° RAIZ'!$A:$A,'[1]1° RAIZ'!$AH:$AH)</f>
        <v>Lages</v>
      </c>
      <c r="Q995" s="5" t="str">
        <f>_xlfn.XLOOKUP(A995,'[1]1° RAIZ'!$A:$A,'[1]1° RAIZ'!$AE:$AE)</f>
        <v>Lages</v>
      </c>
      <c r="R995" s="2">
        <v>-7.5281209527294779E-5</v>
      </c>
      <c r="S995" s="2">
        <v>-2.0064589993928911E-4</v>
      </c>
      <c r="T995" s="2">
        <v>3</v>
      </c>
      <c r="U995" s="2">
        <v>0</v>
      </c>
      <c r="V995" s="2">
        <v>45138.953345841299</v>
      </c>
      <c r="W995" s="2">
        <v>2.55110058087479</v>
      </c>
      <c r="X995" s="2">
        <v>-0.34680056208363458</v>
      </c>
      <c r="Y995" s="2">
        <v>-0.7395465944750601</v>
      </c>
      <c r="Z995" s="2">
        <v>-0.23901577094724469</v>
      </c>
      <c r="AA995" s="2">
        <v>-0.28143196516827429</v>
      </c>
      <c r="AB995" s="1" t="str">
        <f t="shared" si="45"/>
        <v>Mercado insuficiente</v>
      </c>
      <c r="AC995" s="74" t="str">
        <f t="shared" si="47"/>
        <v>Validar</v>
      </c>
    </row>
    <row r="996" spans="1:29" x14ac:dyDescent="0.25">
      <c r="A996" s="1">
        <v>411250</v>
      </c>
      <c r="B996" s="1" t="s">
        <v>1021</v>
      </c>
      <c r="C996" s="1" t="s">
        <v>31</v>
      </c>
      <c r="D996" s="1">
        <v>0</v>
      </c>
      <c r="E996" s="1">
        <f>COUNTIFS('Contratos assinados '!F:F,'Direcional Expansão'!B996,'Contratos assinados '!J:J, "Assinado por ambos")</f>
        <v>0</v>
      </c>
      <c r="F996" s="1">
        <f>COUNTIFS('Contratos assinados '!F:F,'Direcional Expansão'!B996,'Contratos assinados '!J:J,"Aquisição")</f>
        <v>0</v>
      </c>
      <c r="G996" s="1">
        <f>COUNTIFS('Contratos assinados '!F:F,'Direcional Expansão'!B996,'Contratos assinados '!J:J,"Ampliação")</f>
        <v>0</v>
      </c>
      <c r="H996" s="1">
        <f>COUNTIFS('Contratos assinados '!F:F,'Direcional Expansão'!B996,'Contratos assinados '!J:J,"Assinado por proprietário")</f>
        <v>0</v>
      </c>
      <c r="I996" s="1">
        <f t="shared" si="46"/>
        <v>0</v>
      </c>
      <c r="J996" s="3" t="str">
        <f>IF(D996=0, "-", COUNTIFS('Base Lojas'!B:B, A996, 'Base Lojas'!G:G, "&gt;500000")/D996)</f>
        <v>-</v>
      </c>
      <c r="K996" s="4" t="s">
        <v>35</v>
      </c>
      <c r="L996" s="2">
        <v>0</v>
      </c>
      <c r="M996" s="13">
        <v>1388267.386514703</v>
      </c>
      <c r="N996" s="2">
        <v>12004</v>
      </c>
      <c r="O996" s="5" t="str">
        <f>_xlfn.XLOOKUP(A996,Cidades!A:A,Cidades!D:D)</f>
        <v>Entre 10k e 20k</v>
      </c>
      <c r="P996" s="5" t="str">
        <f>_xlfn.XLOOKUP(A996,'[1]1° RAIZ'!$A:$A,'[1]1° RAIZ'!$AH:$AH)</f>
        <v>Ivaiporã</v>
      </c>
      <c r="Q996" s="5" t="str">
        <f>_xlfn.XLOOKUP(A996,'[1]1° RAIZ'!$A:$A,'[1]1° RAIZ'!$AE:$AE)</f>
        <v>Londrina</v>
      </c>
      <c r="R996" s="2">
        <v>-2.0279250028945041E-5</v>
      </c>
      <c r="S996" s="2">
        <v>4.6216669364189666E-3</v>
      </c>
      <c r="T996" s="2">
        <v>5</v>
      </c>
      <c r="U996" s="2">
        <v>0</v>
      </c>
      <c r="V996" s="2">
        <v>34880.163823128503</v>
      </c>
      <c r="W996" s="2">
        <v>2.6060525374606649</v>
      </c>
      <c r="X996" s="2">
        <v>-0.28276721253345749</v>
      </c>
      <c r="Y996" s="2">
        <v>-0.70324584682857161</v>
      </c>
      <c r="Z996" s="2">
        <v>-0.52583556927354369</v>
      </c>
      <c r="AA996" s="2">
        <v>-0.28168070417250729</v>
      </c>
      <c r="AB996" s="1" t="str">
        <f t="shared" si="45"/>
        <v>Mercado insuficiente</v>
      </c>
      <c r="AC996" s="74" t="str">
        <f t="shared" si="47"/>
        <v>Validar</v>
      </c>
    </row>
    <row r="997" spans="1:29" x14ac:dyDescent="0.25">
      <c r="A997" s="1">
        <v>421085</v>
      </c>
      <c r="B997" s="1" t="s">
        <v>1022</v>
      </c>
      <c r="C997" s="1" t="s">
        <v>33</v>
      </c>
      <c r="D997" s="1">
        <v>0</v>
      </c>
      <c r="E997" s="1">
        <f>COUNTIFS('Contratos assinados '!F:F,'Direcional Expansão'!B997,'Contratos assinados '!J:J, "Assinado por ambos")</f>
        <v>0</v>
      </c>
      <c r="F997" s="1">
        <f>COUNTIFS('Contratos assinados '!F:F,'Direcional Expansão'!B997,'Contratos assinados '!J:J,"Aquisição")</f>
        <v>0</v>
      </c>
      <c r="G997" s="1">
        <f>COUNTIFS('Contratos assinados '!F:F,'Direcional Expansão'!B997,'Contratos assinados '!J:J,"Ampliação")</f>
        <v>0</v>
      </c>
      <c r="H997" s="1">
        <f>COUNTIFS('Contratos assinados '!F:F,'Direcional Expansão'!B997,'Contratos assinados '!J:J,"Assinado por proprietário")</f>
        <v>0</v>
      </c>
      <c r="I997" s="1">
        <f t="shared" si="46"/>
        <v>0</v>
      </c>
      <c r="J997" s="3" t="str">
        <f>IF(D997=0, "-", COUNTIFS('Base Lojas'!B:B, A997, 'Base Lojas'!G:G, "&gt;500000")/D997)</f>
        <v>-</v>
      </c>
      <c r="K997" s="4" t="s">
        <v>35</v>
      </c>
      <c r="L997" s="2">
        <v>0</v>
      </c>
      <c r="M997" s="13">
        <v>317357.01063418092</v>
      </c>
      <c r="N997" s="2">
        <v>2498</v>
      </c>
      <c r="O997" s="5" t="str">
        <f>_xlfn.XLOOKUP(A997,Cidades!A:A,Cidades!D:D)</f>
        <v>Menor que 10k</v>
      </c>
      <c r="P997" s="5" t="str">
        <f>_xlfn.XLOOKUP(A997,'[1]1° RAIZ'!$A:$A,'[1]1° RAIZ'!$AH:$AH)</f>
        <v>Rio do Sul</v>
      </c>
      <c r="Q997" s="5" t="str">
        <f>_xlfn.XLOOKUP(A997,'[1]1° RAIZ'!$A:$A,'[1]1° RAIZ'!$AE:$AE)</f>
        <v>Blumenau</v>
      </c>
      <c r="R997" s="2">
        <v>-4.6042065525442322E-6</v>
      </c>
      <c r="S997" s="2">
        <v>4.077040607074256E-3</v>
      </c>
      <c r="T997" s="2">
        <v>1</v>
      </c>
      <c r="U997" s="2">
        <v>0</v>
      </c>
      <c r="V997" s="2">
        <v>39369.935630601598</v>
      </c>
      <c r="W997" s="2">
        <v>2.71511717549645</v>
      </c>
      <c r="X997" s="2">
        <v>-0.34353972356632162</v>
      </c>
      <c r="Y997" s="2">
        <v>-0.56368221514595418</v>
      </c>
      <c r="Z997" s="2">
        <v>-0.47905481537379518</v>
      </c>
      <c r="AA997" s="2">
        <v>-0.28213315652860188</v>
      </c>
      <c r="AB997" s="1" t="str">
        <f t="shared" si="45"/>
        <v>Mercado insuficiente</v>
      </c>
      <c r="AC997" s="74" t="str">
        <f t="shared" si="47"/>
        <v>Validar</v>
      </c>
    </row>
    <row r="998" spans="1:29" x14ac:dyDescent="0.25">
      <c r="A998" s="1">
        <v>431177</v>
      </c>
      <c r="B998" s="1" t="s">
        <v>1023</v>
      </c>
      <c r="C998" s="1" t="s">
        <v>57</v>
      </c>
      <c r="D998" s="1">
        <v>0</v>
      </c>
      <c r="E998" s="1">
        <f>COUNTIFS('Contratos assinados '!F:F,'Direcional Expansão'!B998,'Contratos assinados '!J:J, "Assinado por ambos")</f>
        <v>0</v>
      </c>
      <c r="F998" s="1">
        <f>COUNTIFS('Contratos assinados '!F:F,'Direcional Expansão'!B998,'Contratos assinados '!J:J,"Aquisição")</f>
        <v>0</v>
      </c>
      <c r="G998" s="1">
        <f>COUNTIFS('Contratos assinados '!F:F,'Direcional Expansão'!B998,'Contratos assinados '!J:J,"Ampliação")</f>
        <v>0</v>
      </c>
      <c r="H998" s="1">
        <f>COUNTIFS('Contratos assinados '!F:F,'Direcional Expansão'!B998,'Contratos assinados '!J:J,"Assinado por proprietário")</f>
        <v>0</v>
      </c>
      <c r="I998" s="1">
        <f t="shared" si="46"/>
        <v>0</v>
      </c>
      <c r="J998" s="3" t="str">
        <f>IF(D998=0, "-", COUNTIFS('Base Lojas'!B:B, A998, 'Base Lojas'!G:G, "&gt;500000")/D998)</f>
        <v>-</v>
      </c>
      <c r="K998" s="4" t="s">
        <v>35</v>
      </c>
      <c r="L998" s="2">
        <v>0</v>
      </c>
      <c r="M998" s="13">
        <v>1248907.580074897</v>
      </c>
      <c r="N998" s="2">
        <v>7418</v>
      </c>
      <c r="O998" s="5" t="str">
        <f>_xlfn.XLOOKUP(A998,Cidades!A:A,Cidades!D:D)</f>
        <v>Menor que 10k</v>
      </c>
      <c r="P998" s="5" t="str">
        <f>_xlfn.XLOOKUP(A998,'[1]1° RAIZ'!$A:$A,'[1]1° RAIZ'!$AH:$AH)</f>
        <v>Tramandaí - Osório</v>
      </c>
      <c r="Q998" s="5" t="str">
        <f>_xlfn.XLOOKUP(A998,'[1]1° RAIZ'!$A:$A,'[1]1° RAIZ'!$AE:$AE)</f>
        <v>Porto Alegre</v>
      </c>
      <c r="R998" s="2">
        <v>5.4942165187392699E-5</v>
      </c>
      <c r="S998" s="2">
        <v>1.1832974661152519E-2</v>
      </c>
      <c r="T998" s="2">
        <v>2</v>
      </c>
      <c r="U998" s="2">
        <v>0</v>
      </c>
      <c r="V998" s="2">
        <v>28216.358805890999</v>
      </c>
      <c r="W998" s="2">
        <v>2.81826625921143</v>
      </c>
      <c r="X998" s="2">
        <v>-0.28639348992173169</v>
      </c>
      <c r="Y998" s="2">
        <v>-0.47377803892795278</v>
      </c>
      <c r="Z998" s="2">
        <v>-0.81015198016536361</v>
      </c>
      <c r="AA998" s="2">
        <v>-0.28265420295100552</v>
      </c>
      <c r="AB998" s="1" t="str">
        <f t="shared" si="45"/>
        <v>Mercado insuficiente</v>
      </c>
      <c r="AC998" s="74" t="str">
        <f t="shared" si="47"/>
        <v>Validar</v>
      </c>
    </row>
    <row r="999" spans="1:29" x14ac:dyDescent="0.25">
      <c r="A999" s="1">
        <v>420110</v>
      </c>
      <c r="B999" s="1" t="s">
        <v>1024</v>
      </c>
      <c r="C999" s="1" t="s">
        <v>33</v>
      </c>
      <c r="D999" s="1">
        <v>0</v>
      </c>
      <c r="E999" s="1">
        <f>COUNTIFS('Contratos assinados '!F:F,'Direcional Expansão'!B999,'Contratos assinados '!J:J, "Assinado por ambos")</f>
        <v>0</v>
      </c>
      <c r="F999" s="1">
        <f>COUNTIFS('Contratos assinados '!F:F,'Direcional Expansão'!B999,'Contratos assinados '!J:J,"Aquisição")</f>
        <v>0</v>
      </c>
      <c r="G999" s="1">
        <f>COUNTIFS('Contratos assinados '!F:F,'Direcional Expansão'!B999,'Contratos assinados '!J:J,"Ampliação")</f>
        <v>0</v>
      </c>
      <c r="H999" s="1">
        <f>COUNTIFS('Contratos assinados '!F:F,'Direcional Expansão'!B999,'Contratos assinados '!J:J,"Assinado por proprietário")</f>
        <v>0</v>
      </c>
      <c r="I999" s="1">
        <f t="shared" si="46"/>
        <v>0</v>
      </c>
      <c r="J999" s="3" t="str">
        <f>IF(D999=0, "-", COUNTIFS('Base Lojas'!B:B, A999, 'Base Lojas'!G:G, "&gt;500000")/D999)</f>
        <v>-</v>
      </c>
      <c r="K999" s="4" t="s">
        <v>35</v>
      </c>
      <c r="L999" s="2">
        <v>0</v>
      </c>
      <c r="M999" s="13">
        <v>545651.48733712872</v>
      </c>
      <c r="N999" s="2">
        <v>3593</v>
      </c>
      <c r="O999" s="5" t="str">
        <f>_xlfn.XLOOKUP(A999,Cidades!A:A,Cidades!D:D)</f>
        <v>Menor que 10k</v>
      </c>
      <c r="P999" s="5" t="str">
        <f>_xlfn.XLOOKUP(A999,'[1]1° RAIZ'!$A:$A,'[1]1° RAIZ'!$AH:$AH)</f>
        <v>Florianópolis</v>
      </c>
      <c r="Q999" s="5" t="str">
        <f>_xlfn.XLOOKUP(A999,'[1]1° RAIZ'!$A:$A,'[1]1° RAIZ'!$AE:$AE)</f>
        <v>Florianópolis</v>
      </c>
      <c r="R999" s="2">
        <v>8.6115789674559017E-5</v>
      </c>
      <c r="S999" s="2">
        <v>1.0454674744085461E-2</v>
      </c>
      <c r="T999" s="2">
        <v>3</v>
      </c>
      <c r="U999" s="2">
        <v>0</v>
      </c>
      <c r="V999" s="2">
        <v>25333.8432229397</v>
      </c>
      <c r="W999" s="2">
        <v>2.9285018849962579</v>
      </c>
      <c r="X999" s="2">
        <v>-0.28470690183218689</v>
      </c>
      <c r="Y999" s="2">
        <v>-0.41018872801727541</v>
      </c>
      <c r="Z999" s="2">
        <v>-0.89811195341470074</v>
      </c>
      <c r="AA999" s="2">
        <v>-0.28282474201363089</v>
      </c>
      <c r="AB999" s="1" t="str">
        <f t="shared" si="45"/>
        <v>Mercado insuficiente</v>
      </c>
      <c r="AC999" s="74" t="str">
        <f t="shared" si="47"/>
        <v>Validar</v>
      </c>
    </row>
    <row r="1000" spans="1:29" x14ac:dyDescent="0.25">
      <c r="A1000" s="1">
        <v>410895</v>
      </c>
      <c r="B1000" s="1" t="s">
        <v>1025</v>
      </c>
      <c r="C1000" s="1" t="s">
        <v>31</v>
      </c>
      <c r="D1000" s="1">
        <v>0</v>
      </c>
      <c r="E1000" s="1">
        <f>COUNTIFS('Contratos assinados '!F:F,'Direcional Expansão'!B1000,'Contratos assinados '!J:J, "Assinado por ambos")</f>
        <v>0</v>
      </c>
      <c r="F1000" s="1">
        <f>COUNTIFS('Contratos assinados '!F:F,'Direcional Expansão'!B1000,'Contratos assinados '!J:J,"Aquisição")</f>
        <v>0</v>
      </c>
      <c r="G1000" s="1">
        <f>COUNTIFS('Contratos assinados '!F:F,'Direcional Expansão'!B1000,'Contratos assinados '!J:J,"Ampliação")</f>
        <v>0</v>
      </c>
      <c r="H1000" s="1">
        <f>COUNTIFS('Contratos assinados '!F:F,'Direcional Expansão'!B1000,'Contratos assinados '!J:J,"Assinado por proprietário")</f>
        <v>0</v>
      </c>
      <c r="I1000" s="1">
        <f t="shared" si="46"/>
        <v>0</v>
      </c>
      <c r="J1000" s="3" t="str">
        <f>IF(D1000=0, "-", COUNTIFS('Base Lojas'!B:B, A1000, 'Base Lojas'!G:G, "&gt;500000")/D1000)</f>
        <v>-</v>
      </c>
      <c r="K1000" s="4" t="s">
        <v>35</v>
      </c>
      <c r="L1000" s="2">
        <v>0</v>
      </c>
      <c r="M1000" s="13">
        <v>939365.81049695332</v>
      </c>
      <c r="N1000" s="2">
        <v>7856</v>
      </c>
      <c r="O1000" s="5" t="str">
        <f>_xlfn.XLOOKUP(A1000,Cidades!A:A,Cidades!D:D)</f>
        <v>Menor que 10k</v>
      </c>
      <c r="P1000" s="5" t="str">
        <f>_xlfn.XLOOKUP(A1000,'[1]1° RAIZ'!$A:$A,'[1]1° RAIZ'!$AH:$AH)</f>
        <v>Guarapuava</v>
      </c>
      <c r="Q1000" s="5" t="str">
        <f>_xlfn.XLOOKUP(A1000,'[1]1° RAIZ'!$A:$A,'[1]1° RAIZ'!$AE:$AE)</f>
        <v>Guarapuava</v>
      </c>
      <c r="R1000" s="2">
        <v>-4.2953760082320436E-6</v>
      </c>
      <c r="S1000" s="2">
        <v>7.3498129419919964E-3</v>
      </c>
      <c r="T1000" s="2">
        <v>3</v>
      </c>
      <c r="U1000" s="2">
        <v>0</v>
      </c>
      <c r="V1000" s="2">
        <v>41858.5649906096</v>
      </c>
      <c r="W1000" s="2">
        <v>2.4926321757577141</v>
      </c>
      <c r="X1000" s="2">
        <v>-0.32767117887154262</v>
      </c>
      <c r="Y1000" s="2">
        <v>-0.63189705367775539</v>
      </c>
      <c r="Z1000" s="2">
        <v>-0.46390319137428448</v>
      </c>
      <c r="AA1000" s="2">
        <v>-0.28346409115661259</v>
      </c>
      <c r="AB1000" s="1" t="str">
        <f t="shared" si="45"/>
        <v>Mercado insuficiente</v>
      </c>
      <c r="AC1000" s="74" t="str">
        <f t="shared" si="47"/>
        <v>Validar</v>
      </c>
    </row>
    <row r="1001" spans="1:29" x14ac:dyDescent="0.25">
      <c r="A1001" s="1">
        <v>410752</v>
      </c>
      <c r="B1001" s="1" t="s">
        <v>1026</v>
      </c>
      <c r="C1001" s="1" t="s">
        <v>31</v>
      </c>
      <c r="D1001" s="1">
        <v>0</v>
      </c>
      <c r="E1001" s="1">
        <f>COUNTIFS('Contratos assinados '!F:F,'Direcional Expansão'!B1001,'Contratos assinados '!J:J, "Assinado por ambos")</f>
        <v>0</v>
      </c>
      <c r="F1001" s="1">
        <f>COUNTIFS('Contratos assinados '!F:F,'Direcional Expansão'!B1001,'Contratos assinados '!J:J,"Aquisição")</f>
        <v>0</v>
      </c>
      <c r="G1001" s="1">
        <f>COUNTIFS('Contratos assinados '!F:F,'Direcional Expansão'!B1001,'Contratos assinados '!J:J,"Ampliação")</f>
        <v>0</v>
      </c>
      <c r="H1001" s="1">
        <f>COUNTIFS('Contratos assinados '!F:F,'Direcional Expansão'!B1001,'Contratos assinados '!J:J,"Assinado por proprietário")</f>
        <v>0</v>
      </c>
      <c r="I1001" s="1">
        <f t="shared" si="46"/>
        <v>0</v>
      </c>
      <c r="J1001" s="3" t="str">
        <f>IF(D1001=0, "-", COUNTIFS('Base Lojas'!B:B, A1001, 'Base Lojas'!G:G, "&gt;500000")/D1001)</f>
        <v>-</v>
      </c>
      <c r="K1001" s="4" t="s">
        <v>35</v>
      </c>
      <c r="L1001" s="2">
        <v>0</v>
      </c>
      <c r="M1001" s="13">
        <v>251851.4870845165</v>
      </c>
      <c r="N1001" s="2">
        <v>1849</v>
      </c>
      <c r="O1001" s="5" t="str">
        <f>_xlfn.XLOOKUP(A1001,Cidades!A:A,Cidades!D:D)</f>
        <v>Menor que 10k</v>
      </c>
      <c r="P1001" s="5" t="str">
        <f>_xlfn.XLOOKUP(A1001,'[1]1° RAIZ'!$A:$A,'[1]1° RAIZ'!$AH:$AH)</f>
        <v>Umuarama</v>
      </c>
      <c r="Q1001" s="5" t="str">
        <f>_xlfn.XLOOKUP(A1001,'[1]1° RAIZ'!$A:$A,'[1]1° RAIZ'!$AE:$AE)</f>
        <v>Maringá</v>
      </c>
      <c r="R1001" s="2">
        <v>-4.8641768001856932E-5</v>
      </c>
      <c r="S1001" s="2">
        <v>1.671299243143354E-3</v>
      </c>
      <c r="T1001" s="2">
        <v>1</v>
      </c>
      <c r="U1001" s="2">
        <v>0</v>
      </c>
      <c r="V1001" s="2">
        <v>39824.1118147366</v>
      </c>
      <c r="W1001" s="2">
        <v>2.732513674013636</v>
      </c>
      <c r="X1001" s="2">
        <v>-0.35030155105963751</v>
      </c>
      <c r="Y1001" s="2">
        <v>-0.63630873042533431</v>
      </c>
      <c r="Z1001" s="2">
        <v>-0.38176740350276289</v>
      </c>
      <c r="AA1001" s="2">
        <v>-0.28436001434265978</v>
      </c>
      <c r="AB1001" s="1" t="str">
        <f t="shared" si="45"/>
        <v>Mercado insuficiente</v>
      </c>
      <c r="AC1001" s="74" t="str">
        <f t="shared" si="47"/>
        <v>Validar</v>
      </c>
    </row>
    <row r="1002" spans="1:29" x14ac:dyDescent="0.25">
      <c r="A1002" s="1">
        <v>410320</v>
      </c>
      <c r="B1002" s="1" t="s">
        <v>1027</v>
      </c>
      <c r="C1002" s="1" t="s">
        <v>31</v>
      </c>
      <c r="D1002" s="1">
        <v>0</v>
      </c>
      <c r="E1002" s="1">
        <f>COUNTIFS('Contratos assinados '!F:F,'Direcional Expansão'!B1002,'Contratos assinados '!J:J, "Assinado por ambos")</f>
        <v>0</v>
      </c>
      <c r="F1002" s="1">
        <f>COUNTIFS('Contratos assinados '!F:F,'Direcional Expansão'!B1002,'Contratos assinados '!J:J,"Aquisição")</f>
        <v>0</v>
      </c>
      <c r="G1002" s="1">
        <f>COUNTIFS('Contratos assinados '!F:F,'Direcional Expansão'!B1002,'Contratos assinados '!J:J,"Ampliação")</f>
        <v>0</v>
      </c>
      <c r="H1002" s="1">
        <f>COUNTIFS('Contratos assinados '!F:F,'Direcional Expansão'!B1002,'Contratos assinados '!J:J,"Assinado por proprietário")</f>
        <v>0</v>
      </c>
      <c r="I1002" s="1">
        <f t="shared" si="46"/>
        <v>0</v>
      </c>
      <c r="J1002" s="3" t="str">
        <f>IF(D1002=0, "-", COUNTIFS('Base Lojas'!B:B, A1002, 'Base Lojas'!G:G, "&gt;500000")/D1002)</f>
        <v>-</v>
      </c>
      <c r="K1002" s="4" t="s">
        <v>35</v>
      </c>
      <c r="L1002" s="2">
        <v>0</v>
      </c>
      <c r="M1002" s="13">
        <v>888326.96426176338</v>
      </c>
      <c r="N1002" s="2">
        <v>6581</v>
      </c>
      <c r="O1002" s="5" t="str">
        <f>_xlfn.XLOOKUP(A1002,Cidades!A:A,Cidades!D:D)</f>
        <v>Menor que 10k</v>
      </c>
      <c r="P1002" s="5" t="str">
        <f>_xlfn.XLOOKUP(A1002,'[1]1° RAIZ'!$A:$A,'[1]1° RAIZ'!$AH:$AH)</f>
        <v>Apucarana</v>
      </c>
      <c r="Q1002" s="5" t="str">
        <f>_xlfn.XLOOKUP(A1002,'[1]1° RAIZ'!$A:$A,'[1]1° RAIZ'!$AE:$AE)</f>
        <v>Londrina</v>
      </c>
      <c r="R1002" s="2">
        <v>1.5211443929397111E-6</v>
      </c>
      <c r="S1002" s="2">
        <v>7.1836042523920618E-3</v>
      </c>
      <c r="T1002" s="2">
        <v>2</v>
      </c>
      <c r="U1002" s="2">
        <v>0</v>
      </c>
      <c r="V1002" s="2">
        <v>26585.692735259301</v>
      </c>
      <c r="W1002" s="2">
        <v>2.9263343820633598</v>
      </c>
      <c r="X1002" s="2">
        <v>-0.28931353179482411</v>
      </c>
      <c r="Y1002" s="2">
        <v>-0.55476271448109982</v>
      </c>
      <c r="Z1002" s="2">
        <v>-0.71369337677000144</v>
      </c>
      <c r="AA1002" s="2">
        <v>-0.28454260850626012</v>
      </c>
      <c r="AB1002" s="1" t="str">
        <f t="shared" si="45"/>
        <v>Mercado insuficiente</v>
      </c>
      <c r="AC1002" s="74" t="str">
        <f t="shared" si="47"/>
        <v>Validar</v>
      </c>
    </row>
    <row r="1003" spans="1:29" x14ac:dyDescent="0.25">
      <c r="A1003" s="1">
        <v>410645</v>
      </c>
      <c r="B1003" s="1" t="s">
        <v>1028</v>
      </c>
      <c r="C1003" s="1" t="s">
        <v>31</v>
      </c>
      <c r="D1003" s="1">
        <v>0</v>
      </c>
      <c r="E1003" s="1">
        <f>COUNTIFS('Contratos assinados '!F:F,'Direcional Expansão'!B1003,'Contratos assinados '!J:J, "Assinado por ambos")</f>
        <v>0</v>
      </c>
      <c r="F1003" s="1">
        <f>COUNTIFS('Contratos assinados '!F:F,'Direcional Expansão'!B1003,'Contratos assinados '!J:J,"Aquisição")</f>
        <v>0</v>
      </c>
      <c r="G1003" s="1">
        <f>COUNTIFS('Contratos assinados '!F:F,'Direcional Expansão'!B1003,'Contratos assinados '!J:J,"Ampliação")</f>
        <v>0</v>
      </c>
      <c r="H1003" s="1">
        <f>COUNTIFS('Contratos assinados '!F:F,'Direcional Expansão'!B1003,'Contratos assinados '!J:J,"Assinado por proprietário")</f>
        <v>0</v>
      </c>
      <c r="I1003" s="1">
        <f t="shared" si="46"/>
        <v>0</v>
      </c>
      <c r="J1003" s="3" t="str">
        <f>IF(D1003=0, "-", COUNTIFS('Base Lojas'!B:B, A1003, 'Base Lojas'!G:G, "&gt;500000")/D1003)</f>
        <v>-</v>
      </c>
      <c r="K1003" s="4" t="s">
        <v>35</v>
      </c>
      <c r="L1003" s="2">
        <v>0</v>
      </c>
      <c r="M1003" s="13">
        <v>570792.20549912879</v>
      </c>
      <c r="N1003" s="2">
        <v>5649</v>
      </c>
      <c r="O1003" s="5" t="str">
        <f>_xlfn.XLOOKUP(A1003,Cidades!A:A,Cidades!D:D)</f>
        <v>Menor que 10k</v>
      </c>
      <c r="P1003" s="5" t="str">
        <f>_xlfn.XLOOKUP(A1003,'[1]1° RAIZ'!$A:$A,'[1]1° RAIZ'!$AH:$AH)</f>
        <v>Pato Branco</v>
      </c>
      <c r="Q1003" s="5" t="str">
        <f>_xlfn.XLOOKUP(A1003,'[1]1° RAIZ'!$A:$A,'[1]1° RAIZ'!$AE:$AE)</f>
        <v>Cascavel</v>
      </c>
      <c r="R1003" s="2">
        <v>-1.88860264125853E-4</v>
      </c>
      <c r="S1003" s="2">
        <v>-6.1725856022937231E-3</v>
      </c>
      <c r="T1003" s="2">
        <v>2</v>
      </c>
      <c r="U1003" s="2">
        <v>0</v>
      </c>
      <c r="V1003" s="2">
        <v>67520.669172210997</v>
      </c>
      <c r="W1003" s="2">
        <v>2.0358602036299471</v>
      </c>
      <c r="X1003" s="2">
        <v>-0.42534214752442612</v>
      </c>
      <c r="Y1003" s="2">
        <v>-0.99683752362485334</v>
      </c>
      <c r="Z1003" s="2">
        <v>0.34646410189363241</v>
      </c>
      <c r="AA1003" s="2">
        <v>-0.28507506450876952</v>
      </c>
      <c r="AB1003" s="1" t="str">
        <f t="shared" si="45"/>
        <v>Mercado insuficiente</v>
      </c>
      <c r="AC1003" s="74" t="str">
        <f t="shared" si="47"/>
        <v>Validar</v>
      </c>
    </row>
    <row r="1004" spans="1:29" x14ac:dyDescent="0.25">
      <c r="A1004" s="1">
        <v>411830</v>
      </c>
      <c r="B1004" s="1" t="s">
        <v>1029</v>
      </c>
      <c r="C1004" s="1" t="s">
        <v>31</v>
      </c>
      <c r="D1004" s="1">
        <v>0</v>
      </c>
      <c r="E1004" s="1">
        <f>COUNTIFS('Contratos assinados '!F:F,'Direcional Expansão'!B1004,'Contratos assinados '!J:J, "Assinado por ambos")</f>
        <v>0</v>
      </c>
      <c r="F1004" s="1">
        <f>COUNTIFS('Contratos assinados '!F:F,'Direcional Expansão'!B1004,'Contratos assinados '!J:J,"Aquisição")</f>
        <v>0</v>
      </c>
      <c r="G1004" s="1">
        <f>COUNTIFS('Contratos assinados '!F:F,'Direcional Expansão'!B1004,'Contratos assinados '!J:J,"Ampliação")</f>
        <v>0</v>
      </c>
      <c r="H1004" s="1">
        <f>COUNTIFS('Contratos assinados '!F:F,'Direcional Expansão'!B1004,'Contratos assinados '!J:J,"Assinado por proprietário")</f>
        <v>0</v>
      </c>
      <c r="I1004" s="1">
        <f t="shared" si="46"/>
        <v>0</v>
      </c>
      <c r="J1004" s="3" t="str">
        <f>IF(D1004=0, "-", COUNTIFS('Base Lojas'!B:B, A1004, 'Base Lojas'!G:G, "&gt;500000")/D1004)</f>
        <v>-</v>
      </c>
      <c r="K1004" s="4" t="s">
        <v>35</v>
      </c>
      <c r="L1004" s="2">
        <v>0</v>
      </c>
      <c r="M1004" s="13">
        <v>313560.38219834992</v>
      </c>
      <c r="N1004" s="2">
        <v>2398</v>
      </c>
      <c r="O1004" s="5" t="str">
        <f>_xlfn.XLOOKUP(A1004,Cidades!A:A,Cidades!D:D)</f>
        <v>Menor que 10k</v>
      </c>
      <c r="P1004" s="5" t="str">
        <f>_xlfn.XLOOKUP(A1004,'[1]1° RAIZ'!$A:$A,'[1]1° RAIZ'!$AH:$AH)</f>
        <v>Paranacity - Colorado</v>
      </c>
      <c r="Q1004" s="5" t="str">
        <f>_xlfn.XLOOKUP(A1004,'[1]1° RAIZ'!$A:$A,'[1]1° RAIZ'!$AE:$AE)</f>
        <v>Maringá</v>
      </c>
      <c r="R1004" s="2">
        <v>-1.160634358170753E-4</v>
      </c>
      <c r="S1004" s="2">
        <v>-3.814555534676356E-3</v>
      </c>
      <c r="T1004" s="2">
        <v>1</v>
      </c>
      <c r="U1004" s="2">
        <v>0</v>
      </c>
      <c r="V1004" s="2">
        <v>44179.808867330197</v>
      </c>
      <c r="W1004" s="2">
        <v>2.669258037653452</v>
      </c>
      <c r="X1004" s="2">
        <v>-0.36448685370217138</v>
      </c>
      <c r="Y1004" s="2">
        <v>-0.77532334974570372</v>
      </c>
      <c r="Z1004" s="2">
        <v>-0.16036544247735521</v>
      </c>
      <c r="AA1004" s="2">
        <v>-0.28513488087248973</v>
      </c>
      <c r="AB1004" s="1" t="str">
        <f t="shared" si="45"/>
        <v>Mercado insuficiente</v>
      </c>
      <c r="AC1004" s="74" t="str">
        <f t="shared" si="47"/>
        <v>Validar</v>
      </c>
    </row>
    <row r="1005" spans="1:29" x14ac:dyDescent="0.25">
      <c r="A1005" s="1">
        <v>431123</v>
      </c>
      <c r="B1005" s="1" t="s">
        <v>1030</v>
      </c>
      <c r="C1005" s="1" t="s">
        <v>57</v>
      </c>
      <c r="D1005" s="1">
        <v>0</v>
      </c>
      <c r="E1005" s="1">
        <f>COUNTIFS('Contratos assinados '!F:F,'Direcional Expansão'!B1005,'Contratos assinados '!J:J, "Assinado por ambos")</f>
        <v>0</v>
      </c>
      <c r="F1005" s="1">
        <f>COUNTIFS('Contratos assinados '!F:F,'Direcional Expansão'!B1005,'Contratos assinados '!J:J,"Aquisição")</f>
        <v>0</v>
      </c>
      <c r="G1005" s="1">
        <f>COUNTIFS('Contratos assinados '!F:F,'Direcional Expansão'!B1005,'Contratos assinados '!J:J,"Ampliação")</f>
        <v>0</v>
      </c>
      <c r="H1005" s="1">
        <f>COUNTIFS('Contratos assinados '!F:F,'Direcional Expansão'!B1005,'Contratos assinados '!J:J,"Assinado por proprietário")</f>
        <v>0</v>
      </c>
      <c r="I1005" s="1">
        <f t="shared" si="46"/>
        <v>0</v>
      </c>
      <c r="J1005" s="3" t="str">
        <f>IF(D1005=0, "-", COUNTIFS('Base Lojas'!B:B, A1005, 'Base Lojas'!G:G, "&gt;500000")/D1005)</f>
        <v>-</v>
      </c>
      <c r="K1005" s="4" t="s">
        <v>35</v>
      </c>
      <c r="L1005" s="2">
        <v>0</v>
      </c>
      <c r="M1005" s="13">
        <v>378785.21319499548</v>
      </c>
      <c r="N1005" s="2">
        <v>2251</v>
      </c>
      <c r="O1005" s="5" t="str">
        <f>_xlfn.XLOOKUP(A1005,Cidades!A:A,Cidades!D:D)</f>
        <v>Menor que 10k</v>
      </c>
      <c r="P1005" s="5" t="str">
        <f>_xlfn.XLOOKUP(A1005,'[1]1° RAIZ'!$A:$A,'[1]1° RAIZ'!$AH:$AH)</f>
        <v>Sobradinho</v>
      </c>
      <c r="Q1005" s="5" t="str">
        <f>_xlfn.XLOOKUP(A1005,'[1]1° RAIZ'!$A:$A,'[1]1° RAIZ'!$AE:$AE)</f>
        <v>Santa Cruz do Sul - Lajeado</v>
      </c>
      <c r="R1005" s="2">
        <v>-1.281739144376071E-4</v>
      </c>
      <c r="S1005" s="2">
        <v>-5.6302332968264368E-3</v>
      </c>
      <c r="T1005" s="2">
        <v>0</v>
      </c>
      <c r="U1005" s="2">
        <v>0</v>
      </c>
      <c r="V1005" s="2">
        <v>33985.571457008402</v>
      </c>
      <c r="W1005" s="2">
        <v>2.9764604912989721</v>
      </c>
      <c r="X1005" s="2">
        <v>-0.33817136712052842</v>
      </c>
      <c r="Y1005" s="2">
        <v>-0.754496868672768</v>
      </c>
      <c r="Z1005" s="2">
        <v>-0.28744675782059492</v>
      </c>
      <c r="AA1005" s="2">
        <v>-0.2854379463476503</v>
      </c>
      <c r="AB1005" s="1" t="str">
        <f t="shared" si="45"/>
        <v>Mercado insuficiente</v>
      </c>
      <c r="AC1005" s="74" t="str">
        <f t="shared" si="47"/>
        <v>Validar</v>
      </c>
    </row>
    <row r="1006" spans="1:29" x14ac:dyDescent="0.25">
      <c r="A1006" s="1">
        <v>421825</v>
      </c>
      <c r="B1006" s="1" t="s">
        <v>1031</v>
      </c>
      <c r="C1006" s="1" t="s">
        <v>33</v>
      </c>
      <c r="D1006" s="1">
        <v>0</v>
      </c>
      <c r="E1006" s="1">
        <f>COUNTIFS('Contratos assinados '!F:F,'Direcional Expansão'!B1006,'Contratos assinados '!J:J, "Assinado por ambos")</f>
        <v>0</v>
      </c>
      <c r="F1006" s="1">
        <f>COUNTIFS('Contratos assinados '!F:F,'Direcional Expansão'!B1006,'Contratos assinados '!J:J,"Aquisição")</f>
        <v>0</v>
      </c>
      <c r="G1006" s="1">
        <f>COUNTIFS('Contratos assinados '!F:F,'Direcional Expansão'!B1006,'Contratos assinados '!J:J,"Ampliação")</f>
        <v>0</v>
      </c>
      <c r="H1006" s="1">
        <f>COUNTIFS('Contratos assinados '!F:F,'Direcional Expansão'!B1006,'Contratos assinados '!J:J,"Assinado por proprietário")</f>
        <v>0</v>
      </c>
      <c r="I1006" s="1">
        <f t="shared" si="46"/>
        <v>0</v>
      </c>
      <c r="J1006" s="3" t="str">
        <f>IF(D1006=0, "-", COUNTIFS('Base Lojas'!B:B, A1006, 'Base Lojas'!G:G, "&gt;500000")/D1006)</f>
        <v>-</v>
      </c>
      <c r="K1006" s="4" t="s">
        <v>35</v>
      </c>
      <c r="L1006" s="2">
        <v>0</v>
      </c>
      <c r="M1006" s="13">
        <v>881481.63633795374</v>
      </c>
      <c r="N1006" s="2">
        <v>7342</v>
      </c>
      <c r="O1006" s="5" t="str">
        <f>_xlfn.XLOOKUP(A1006,Cidades!A:A,Cidades!D:D)</f>
        <v>Menor que 10k</v>
      </c>
      <c r="P1006" s="5" t="str">
        <f>_xlfn.XLOOKUP(A1006,'[1]1° RAIZ'!$A:$A,'[1]1° RAIZ'!$AH:$AH)</f>
        <v>Caçador</v>
      </c>
      <c r="Q1006" s="5" t="str">
        <f>_xlfn.XLOOKUP(A1006,'[1]1° RAIZ'!$A:$A,'[1]1° RAIZ'!$AE:$AE)</f>
        <v>Caçador</v>
      </c>
      <c r="R1006" s="2">
        <v>1.8789340496834229E-5</v>
      </c>
      <c r="S1006" s="2">
        <v>9.8776088068401879E-3</v>
      </c>
      <c r="T1006" s="2">
        <v>3</v>
      </c>
      <c r="U1006" s="2">
        <v>0</v>
      </c>
      <c r="V1006" s="2">
        <v>45454.763398291099</v>
      </c>
      <c r="W1006" s="2">
        <v>2.3626862039500991</v>
      </c>
      <c r="X1006" s="2">
        <v>-0.34181784879697241</v>
      </c>
      <c r="Y1006" s="2">
        <v>-0.60346326932786776</v>
      </c>
      <c r="Z1006" s="2">
        <v>-0.46458940007416932</v>
      </c>
      <c r="AA1006" s="2">
        <v>-0.2854744756828313</v>
      </c>
      <c r="AB1006" s="1" t="str">
        <f t="shared" si="45"/>
        <v>Mercado insuficiente</v>
      </c>
      <c r="AC1006" s="74" t="str">
        <f t="shared" si="47"/>
        <v>Validar</v>
      </c>
    </row>
    <row r="1007" spans="1:29" x14ac:dyDescent="0.25">
      <c r="A1007" s="1">
        <v>410347</v>
      </c>
      <c r="B1007" s="1" t="s">
        <v>1032</v>
      </c>
      <c r="C1007" s="1" t="s">
        <v>31</v>
      </c>
      <c r="D1007" s="1">
        <v>0</v>
      </c>
      <c r="E1007" s="1">
        <f>COUNTIFS('Contratos assinados '!F:F,'Direcional Expansão'!B1007,'Contratos assinados '!J:J, "Assinado por ambos")</f>
        <v>0</v>
      </c>
      <c r="F1007" s="1">
        <f>COUNTIFS('Contratos assinados '!F:F,'Direcional Expansão'!B1007,'Contratos assinados '!J:J,"Aquisição")</f>
        <v>0</v>
      </c>
      <c r="G1007" s="1">
        <f>COUNTIFS('Contratos assinados '!F:F,'Direcional Expansão'!B1007,'Contratos assinados '!J:J,"Ampliação")</f>
        <v>0</v>
      </c>
      <c r="H1007" s="1">
        <f>COUNTIFS('Contratos assinados '!F:F,'Direcional Expansão'!B1007,'Contratos assinados '!J:J,"Assinado por proprietário")</f>
        <v>0</v>
      </c>
      <c r="I1007" s="1">
        <f t="shared" si="46"/>
        <v>0</v>
      </c>
      <c r="J1007" s="3" t="str">
        <f>IF(D1007=0, "-", COUNTIFS('Base Lojas'!B:B, A1007, 'Base Lojas'!G:G, "&gt;500000")/D1007)</f>
        <v>-</v>
      </c>
      <c r="K1007" s="4" t="s">
        <v>35</v>
      </c>
      <c r="L1007" s="2">
        <v>0</v>
      </c>
      <c r="M1007" s="13">
        <v>576519.49550133396</v>
      </c>
      <c r="N1007" s="2">
        <v>4473</v>
      </c>
      <c r="O1007" s="5" t="str">
        <f>_xlfn.XLOOKUP(A1007,Cidades!A:A,Cidades!D:D)</f>
        <v>Menor que 10k</v>
      </c>
      <c r="P1007" s="5" t="str">
        <f>_xlfn.XLOOKUP(A1007,'[1]1° RAIZ'!$A:$A,'[1]1° RAIZ'!$AH:$AH)</f>
        <v>Umuarama</v>
      </c>
      <c r="Q1007" s="5" t="str">
        <f>_xlfn.XLOOKUP(A1007,'[1]1° RAIZ'!$A:$A,'[1]1° RAIZ'!$AE:$AE)</f>
        <v>Maringá</v>
      </c>
      <c r="R1007" s="2">
        <v>3.3084433497714278E-5</v>
      </c>
      <c r="S1007" s="2">
        <v>8.4752524996243306E-3</v>
      </c>
      <c r="T1007" s="2">
        <v>3</v>
      </c>
      <c r="U1007" s="2">
        <v>0</v>
      </c>
      <c r="V1007" s="2">
        <v>36776.750295036298</v>
      </c>
      <c r="W1007" s="2">
        <v>2.6335488977221022</v>
      </c>
      <c r="X1007" s="2">
        <v>-0.32247360762773342</v>
      </c>
      <c r="Y1007" s="2">
        <v>-0.54173309639333589</v>
      </c>
      <c r="Z1007" s="2">
        <v>-0.61534012519370318</v>
      </c>
      <c r="AA1007" s="2">
        <v>-0.2855609913570597</v>
      </c>
      <c r="AB1007" s="1" t="str">
        <f t="shared" si="45"/>
        <v>Mercado insuficiente</v>
      </c>
      <c r="AC1007" s="74" t="str">
        <f t="shared" si="47"/>
        <v>Validar</v>
      </c>
    </row>
    <row r="1008" spans="1:29" x14ac:dyDescent="0.25">
      <c r="A1008" s="1">
        <v>412500</v>
      </c>
      <c r="B1008" s="1" t="s">
        <v>1033</v>
      </c>
      <c r="C1008" s="1" t="s">
        <v>31</v>
      </c>
      <c r="D1008" s="1">
        <v>0</v>
      </c>
      <c r="E1008" s="1">
        <f>COUNTIFS('Contratos assinados '!F:F,'Direcional Expansão'!B1008,'Contratos assinados '!J:J, "Assinado por ambos")</f>
        <v>0</v>
      </c>
      <c r="F1008" s="1">
        <f>COUNTIFS('Contratos assinados '!F:F,'Direcional Expansão'!B1008,'Contratos assinados '!J:J,"Aquisição")</f>
        <v>0</v>
      </c>
      <c r="G1008" s="1">
        <f>COUNTIFS('Contratos assinados '!F:F,'Direcional Expansão'!B1008,'Contratos assinados '!J:J,"Ampliação")</f>
        <v>0</v>
      </c>
      <c r="H1008" s="1">
        <f>COUNTIFS('Contratos assinados '!F:F,'Direcional Expansão'!B1008,'Contratos assinados '!J:J,"Assinado por proprietário")</f>
        <v>0</v>
      </c>
      <c r="I1008" s="1">
        <f t="shared" si="46"/>
        <v>0</v>
      </c>
      <c r="J1008" s="3" t="str">
        <f>IF(D1008=0, "-", COUNTIFS('Base Lojas'!B:B, A1008, 'Base Lojas'!G:G, "&gt;500000")/D1008)</f>
        <v>-</v>
      </c>
      <c r="K1008" s="4" t="s">
        <v>35</v>
      </c>
      <c r="L1008" s="2">
        <v>0</v>
      </c>
      <c r="M1008" s="13">
        <v>1391238.31538949</v>
      </c>
      <c r="N1008" s="2">
        <v>10667</v>
      </c>
      <c r="O1008" s="5" t="str">
        <f>_xlfn.XLOOKUP(A1008,Cidades!A:A,Cidades!D:D)</f>
        <v>Entre 10k e 20k</v>
      </c>
      <c r="P1008" s="5" t="str">
        <f>_xlfn.XLOOKUP(A1008,'[1]1° RAIZ'!$A:$A,'[1]1° RAIZ'!$AH:$AH)</f>
        <v>Ivaiporã</v>
      </c>
      <c r="Q1008" s="5" t="str">
        <f>_xlfn.XLOOKUP(A1008,'[1]1° RAIZ'!$A:$A,'[1]1° RAIZ'!$AE:$AE)</f>
        <v>Londrina</v>
      </c>
      <c r="R1008" s="2">
        <v>-5.9201123861468687E-5</v>
      </c>
      <c r="S1008" s="2">
        <v>1.8201479760147079E-3</v>
      </c>
      <c r="T1008" s="2">
        <v>7</v>
      </c>
      <c r="U1008" s="2">
        <v>0</v>
      </c>
      <c r="V1008" s="2">
        <v>38318.595735670497</v>
      </c>
      <c r="W1008" s="2">
        <v>2.4847900602344928</v>
      </c>
      <c r="X1008" s="2">
        <v>-0.29095386663628842</v>
      </c>
      <c r="Y1008" s="2">
        <v>-0.81643796298471838</v>
      </c>
      <c r="Z1008" s="2">
        <v>-0.38724311743310991</v>
      </c>
      <c r="AA1008" s="2">
        <v>-0.28563781950874451</v>
      </c>
      <c r="AB1008" s="1" t="str">
        <f t="shared" si="45"/>
        <v>Mercado insuficiente</v>
      </c>
      <c r="AC1008" s="74" t="str">
        <f t="shared" si="47"/>
        <v>Validar</v>
      </c>
    </row>
    <row r="1009" spans="1:29" x14ac:dyDescent="0.25">
      <c r="A1009" s="1">
        <v>421005</v>
      </c>
      <c r="B1009" s="1" t="s">
        <v>1034</v>
      </c>
      <c r="C1009" s="1" t="s">
        <v>33</v>
      </c>
      <c r="D1009" s="1">
        <v>0</v>
      </c>
      <c r="E1009" s="1">
        <f>COUNTIFS('Contratos assinados '!F:F,'Direcional Expansão'!B1009,'Contratos assinados '!J:J, "Assinado por ambos")</f>
        <v>0</v>
      </c>
      <c r="F1009" s="1">
        <f>COUNTIFS('Contratos assinados '!F:F,'Direcional Expansão'!B1009,'Contratos assinados '!J:J,"Aquisição")</f>
        <v>0</v>
      </c>
      <c r="G1009" s="1">
        <f>COUNTIFS('Contratos assinados '!F:F,'Direcional Expansão'!B1009,'Contratos assinados '!J:J,"Ampliação")</f>
        <v>0</v>
      </c>
      <c r="H1009" s="1">
        <f>COUNTIFS('Contratos assinados '!F:F,'Direcional Expansão'!B1009,'Contratos assinados '!J:J,"Assinado por proprietário")</f>
        <v>0</v>
      </c>
      <c r="I1009" s="1">
        <f t="shared" si="46"/>
        <v>0</v>
      </c>
      <c r="J1009" s="3" t="str">
        <f>IF(D1009=0, "-", COUNTIFS('Base Lojas'!B:B, A1009, 'Base Lojas'!G:G, "&gt;500000")/D1009)</f>
        <v>-</v>
      </c>
      <c r="K1009" s="4" t="s">
        <v>35</v>
      </c>
      <c r="L1009" s="2">
        <v>0</v>
      </c>
      <c r="M1009" s="13">
        <v>236616.9542036347</v>
      </c>
      <c r="N1009" s="2">
        <v>1778</v>
      </c>
      <c r="O1009" s="5" t="str">
        <f>_xlfn.XLOOKUP(A1009,Cidades!A:A,Cidades!D:D)</f>
        <v>Menor que 10k</v>
      </c>
      <c r="P1009" s="5" t="str">
        <f>_xlfn.XLOOKUP(A1009,'[1]1° RAIZ'!$A:$A,'[1]1° RAIZ'!$AH:$AH)</f>
        <v>Caçador</v>
      </c>
      <c r="Q1009" s="5" t="str">
        <f>_xlfn.XLOOKUP(A1009,'[1]1° RAIZ'!$A:$A,'[1]1° RAIZ'!$AE:$AE)</f>
        <v>Caçador</v>
      </c>
      <c r="R1009" s="2">
        <v>-2.0470285181843901E-5</v>
      </c>
      <c r="S1009" s="2">
        <v>6.7642308289246333E-3</v>
      </c>
      <c r="T1009" s="2">
        <v>1</v>
      </c>
      <c r="U1009" s="2">
        <v>0</v>
      </c>
      <c r="V1009" s="2">
        <v>37123.830966366899</v>
      </c>
      <c r="W1009" s="2">
        <v>2.7526679666526679</v>
      </c>
      <c r="X1009" s="2">
        <v>-0.34361767086874517</v>
      </c>
      <c r="Y1009" s="2">
        <v>-0.56412821511633127</v>
      </c>
      <c r="Z1009" s="2">
        <v>-0.50981641252111842</v>
      </c>
      <c r="AA1009" s="2">
        <v>-0.28574240078778063</v>
      </c>
      <c r="AB1009" s="1" t="str">
        <f t="shared" si="45"/>
        <v>Mercado insuficiente</v>
      </c>
      <c r="AC1009" s="74" t="str">
        <f t="shared" si="47"/>
        <v>Validar</v>
      </c>
    </row>
    <row r="1010" spans="1:29" x14ac:dyDescent="0.25">
      <c r="A1010" s="1">
        <v>420208</v>
      </c>
      <c r="B1010" s="1" t="s">
        <v>1035</v>
      </c>
      <c r="C1010" s="1" t="s">
        <v>33</v>
      </c>
      <c r="D1010" s="1">
        <v>0</v>
      </c>
      <c r="E1010" s="1">
        <f>COUNTIFS('Contratos assinados '!F:F,'Direcional Expansão'!B1010,'Contratos assinados '!J:J, "Assinado por ambos")</f>
        <v>0</v>
      </c>
      <c r="F1010" s="1">
        <f>COUNTIFS('Contratos assinados '!F:F,'Direcional Expansão'!B1010,'Contratos assinados '!J:J,"Aquisição")</f>
        <v>0</v>
      </c>
      <c r="G1010" s="1">
        <f>COUNTIFS('Contratos assinados '!F:F,'Direcional Expansão'!B1010,'Contratos assinados '!J:J,"Ampliação")</f>
        <v>0</v>
      </c>
      <c r="H1010" s="1">
        <f>COUNTIFS('Contratos assinados '!F:F,'Direcional Expansão'!B1010,'Contratos assinados '!J:J,"Assinado por proprietário")</f>
        <v>0</v>
      </c>
      <c r="I1010" s="1">
        <f t="shared" si="46"/>
        <v>0</v>
      </c>
      <c r="J1010" s="3" t="str">
        <f>IF(D1010=0, "-", COUNTIFS('Base Lojas'!B:B, A1010, 'Base Lojas'!G:G, "&gt;500000")/D1010)</f>
        <v>-</v>
      </c>
      <c r="K1010" s="4" t="s">
        <v>35</v>
      </c>
      <c r="L1010" s="2">
        <v>0</v>
      </c>
      <c r="M1010" s="13">
        <v>432034.44524239423</v>
      </c>
      <c r="N1010" s="2">
        <v>3144</v>
      </c>
      <c r="O1010" s="5" t="str">
        <f>_xlfn.XLOOKUP(A1010,Cidades!A:A,Cidades!D:D)</f>
        <v>Menor que 10k</v>
      </c>
      <c r="P1010" s="5" t="str">
        <f>_xlfn.XLOOKUP(A1010,'[1]1° RAIZ'!$A:$A,'[1]1° RAIZ'!$AH:$AH)</f>
        <v>São Miguel do Oeste</v>
      </c>
      <c r="Q1010" s="5" t="str">
        <f>_xlfn.XLOOKUP(A1010,'[1]1° RAIZ'!$A:$A,'[1]1° RAIZ'!$AE:$AE)</f>
        <v>Chapecó</v>
      </c>
      <c r="R1010" s="2">
        <v>6.0736246844943502E-5</v>
      </c>
      <c r="S1010" s="2">
        <v>1.1767578164354701E-2</v>
      </c>
      <c r="T1010" s="2">
        <v>1</v>
      </c>
      <c r="U1010" s="2">
        <v>0</v>
      </c>
      <c r="V1010" s="2">
        <v>35276.1397745008</v>
      </c>
      <c r="W1010" s="2">
        <v>2.7037016582501909</v>
      </c>
      <c r="X1010" s="2">
        <v>-0.33170038619642739</v>
      </c>
      <c r="Y1010" s="2">
        <v>-0.44377622384410959</v>
      </c>
      <c r="Z1010" s="2">
        <v>-0.70971607890072219</v>
      </c>
      <c r="AA1010" s="2">
        <v>-0.28616494403815718</v>
      </c>
      <c r="AB1010" s="1" t="str">
        <f t="shared" si="45"/>
        <v>Mercado insuficiente</v>
      </c>
      <c r="AC1010" s="74" t="str">
        <f t="shared" si="47"/>
        <v>Validar</v>
      </c>
    </row>
    <row r="1011" spans="1:29" x14ac:dyDescent="0.25">
      <c r="A1011" s="1">
        <v>431344</v>
      </c>
      <c r="B1011" s="1" t="s">
        <v>1036</v>
      </c>
      <c r="C1011" s="1" t="s">
        <v>57</v>
      </c>
      <c r="D1011" s="1">
        <v>0</v>
      </c>
      <c r="E1011" s="1">
        <f>COUNTIFS('Contratos assinados '!F:F,'Direcional Expansão'!B1011,'Contratos assinados '!J:J, "Assinado por ambos")</f>
        <v>0</v>
      </c>
      <c r="F1011" s="1">
        <f>COUNTIFS('Contratos assinados '!F:F,'Direcional Expansão'!B1011,'Contratos assinados '!J:J,"Aquisição")</f>
        <v>0</v>
      </c>
      <c r="G1011" s="1">
        <f>COUNTIFS('Contratos assinados '!F:F,'Direcional Expansão'!B1011,'Contratos assinados '!J:J,"Ampliação")</f>
        <v>0</v>
      </c>
      <c r="H1011" s="1">
        <f>COUNTIFS('Contratos assinados '!F:F,'Direcional Expansão'!B1011,'Contratos assinados '!J:J,"Assinado por proprietário")</f>
        <v>0</v>
      </c>
      <c r="I1011" s="1">
        <f t="shared" si="46"/>
        <v>0</v>
      </c>
      <c r="J1011" s="3" t="str">
        <f>IF(D1011=0, "-", COUNTIFS('Base Lojas'!B:B, A1011, 'Base Lojas'!G:G, "&gt;500000")/D1011)</f>
        <v>-</v>
      </c>
      <c r="K1011" s="4" t="s">
        <v>35</v>
      </c>
      <c r="L1011" s="2">
        <v>0</v>
      </c>
      <c r="M1011" s="13">
        <v>348600.59111100307</v>
      </c>
      <c r="N1011" s="2">
        <v>2146</v>
      </c>
      <c r="O1011" s="5" t="str">
        <f>_xlfn.XLOOKUP(A1011,Cidades!A:A,Cidades!D:D)</f>
        <v>Menor que 10k</v>
      </c>
      <c r="P1011" s="5" t="str">
        <f>_xlfn.XLOOKUP(A1011,'[1]1° RAIZ'!$A:$A,'[1]1° RAIZ'!$AH:$AH)</f>
        <v>Frederico Westphalen</v>
      </c>
      <c r="Q1011" s="5" t="str">
        <f>_xlfn.XLOOKUP(A1011,'[1]1° RAIZ'!$A:$A,'[1]1° RAIZ'!$AE:$AE)</f>
        <v>Passo Fundo</v>
      </c>
      <c r="R1011" s="2">
        <v>-4.5475624493810377E-5</v>
      </c>
      <c r="S1011" s="2">
        <v>2.9453764411262462E-3</v>
      </c>
      <c r="T1011" s="2">
        <v>1</v>
      </c>
      <c r="U1011" s="2">
        <v>0</v>
      </c>
      <c r="V1011" s="2">
        <v>38452.055206290002</v>
      </c>
      <c r="W1011" s="2">
        <v>2.7368163351015089</v>
      </c>
      <c r="X1011" s="2">
        <v>-0.34688851287611577</v>
      </c>
      <c r="Y1011" s="2">
        <v>-0.63186765097096742</v>
      </c>
      <c r="Z1011" s="2">
        <v>-0.4183674690330953</v>
      </c>
      <c r="AA1011" s="2">
        <v>-0.28644561608482549</v>
      </c>
      <c r="AB1011" s="1" t="str">
        <f t="shared" si="45"/>
        <v>Mercado insuficiente</v>
      </c>
      <c r="AC1011" s="74" t="str">
        <f t="shared" si="47"/>
        <v>Validar</v>
      </c>
    </row>
    <row r="1012" spans="1:29" x14ac:dyDescent="0.25">
      <c r="A1012" s="1">
        <v>410773</v>
      </c>
      <c r="B1012" s="1" t="s">
        <v>1037</v>
      </c>
      <c r="C1012" s="1" t="s">
        <v>31</v>
      </c>
      <c r="D1012" s="1">
        <v>0</v>
      </c>
      <c r="E1012" s="1">
        <f>COUNTIFS('Contratos assinados '!F:F,'Direcional Expansão'!B1012,'Contratos assinados '!J:J, "Assinado por ambos")</f>
        <v>0</v>
      </c>
      <c r="F1012" s="1">
        <f>COUNTIFS('Contratos assinados '!F:F,'Direcional Expansão'!B1012,'Contratos assinados '!J:J,"Aquisição")</f>
        <v>0</v>
      </c>
      <c r="G1012" s="1">
        <f>COUNTIFS('Contratos assinados '!F:F,'Direcional Expansão'!B1012,'Contratos assinados '!J:J,"Ampliação")</f>
        <v>0</v>
      </c>
      <c r="H1012" s="1">
        <f>COUNTIFS('Contratos assinados '!F:F,'Direcional Expansão'!B1012,'Contratos assinados '!J:J,"Assinado por proprietário")</f>
        <v>0</v>
      </c>
      <c r="I1012" s="1">
        <f t="shared" si="46"/>
        <v>0</v>
      </c>
      <c r="J1012" s="3" t="str">
        <f>IF(D1012=0, "-", COUNTIFS('Base Lojas'!B:B, A1012, 'Base Lojas'!G:G, "&gt;500000")/D1012)</f>
        <v>-</v>
      </c>
      <c r="K1012" s="4" t="s">
        <v>35</v>
      </c>
      <c r="L1012" s="2">
        <v>0</v>
      </c>
      <c r="M1012" s="13">
        <v>670510.76092839276</v>
      </c>
      <c r="N1012" s="2">
        <v>6255</v>
      </c>
      <c r="O1012" s="5" t="str">
        <f>_xlfn.XLOOKUP(A1012,Cidades!A:A,Cidades!D:D)</f>
        <v>Menor que 10k</v>
      </c>
      <c r="P1012" s="5" t="str">
        <f>_xlfn.XLOOKUP(A1012,'[1]1° RAIZ'!$A:$A,'[1]1° RAIZ'!$AH:$AH)</f>
        <v>Irati</v>
      </c>
      <c r="Q1012" s="5" t="str">
        <f>_xlfn.XLOOKUP(A1012,'[1]1° RAIZ'!$A:$A,'[1]1° RAIZ'!$AE:$AE)</f>
        <v>Ponta Grossa</v>
      </c>
      <c r="R1012" s="2">
        <v>4.0867681269680657E-5</v>
      </c>
      <c r="S1012" s="2">
        <v>1.101996848200004E-2</v>
      </c>
      <c r="T1012" s="2">
        <v>0</v>
      </c>
      <c r="U1012" s="2">
        <v>0</v>
      </c>
      <c r="V1012" s="2">
        <v>44714.464205662101</v>
      </c>
      <c r="W1012" s="2">
        <v>2.4467571714564489</v>
      </c>
      <c r="X1012" s="2">
        <v>-0.35881034567882891</v>
      </c>
      <c r="Y1012" s="2">
        <v>-0.51677561177561915</v>
      </c>
      <c r="Z1012" s="2">
        <v>-0.52120189393544358</v>
      </c>
      <c r="AA1012" s="2">
        <v>-0.28669656428450052</v>
      </c>
      <c r="AB1012" s="1" t="str">
        <f t="shared" si="45"/>
        <v>Mercado insuficiente</v>
      </c>
      <c r="AC1012" s="74" t="str">
        <f t="shared" si="47"/>
        <v>Validar</v>
      </c>
    </row>
    <row r="1013" spans="1:29" x14ac:dyDescent="0.25">
      <c r="A1013" s="1">
        <v>411600</v>
      </c>
      <c r="B1013" s="1" t="s">
        <v>1038</v>
      </c>
      <c r="C1013" s="1" t="s">
        <v>31</v>
      </c>
      <c r="D1013" s="1">
        <v>0</v>
      </c>
      <c r="E1013" s="1">
        <f>COUNTIFS('Contratos assinados '!F:F,'Direcional Expansão'!B1013,'Contratos assinados '!J:J, "Assinado por ambos")</f>
        <v>0</v>
      </c>
      <c r="F1013" s="1">
        <f>COUNTIFS('Contratos assinados '!F:F,'Direcional Expansão'!B1013,'Contratos assinados '!J:J,"Aquisição")</f>
        <v>0</v>
      </c>
      <c r="G1013" s="1">
        <f>COUNTIFS('Contratos assinados '!F:F,'Direcional Expansão'!B1013,'Contratos assinados '!J:J,"Ampliação")</f>
        <v>0</v>
      </c>
      <c r="H1013" s="1">
        <f>COUNTIFS('Contratos assinados '!F:F,'Direcional Expansão'!B1013,'Contratos assinados '!J:J,"Assinado por proprietário")</f>
        <v>0</v>
      </c>
      <c r="I1013" s="1">
        <f t="shared" si="46"/>
        <v>0</v>
      </c>
      <c r="J1013" s="3" t="str">
        <f>IF(D1013=0, "-", COUNTIFS('Base Lojas'!B:B, A1013, 'Base Lojas'!G:G, "&gt;500000")/D1013)</f>
        <v>-</v>
      </c>
      <c r="K1013" s="4" t="s">
        <v>35</v>
      </c>
      <c r="L1013" s="2">
        <v>0</v>
      </c>
      <c r="M1013" s="13">
        <v>274669.38344734482</v>
      </c>
      <c r="N1013" s="2">
        <v>1966</v>
      </c>
      <c r="O1013" s="5" t="str">
        <f>_xlfn.XLOOKUP(A1013,Cidades!A:A,Cidades!D:D)</f>
        <v>Menor que 10k</v>
      </c>
      <c r="P1013" s="5" t="str">
        <f>_xlfn.XLOOKUP(A1013,'[1]1° RAIZ'!$A:$A,'[1]1° RAIZ'!$AH:$AH)</f>
        <v>Londrina</v>
      </c>
      <c r="Q1013" s="5" t="str">
        <f>_xlfn.XLOOKUP(A1013,'[1]1° RAIZ'!$A:$A,'[1]1° RAIZ'!$AE:$AE)</f>
        <v>Londrina</v>
      </c>
      <c r="R1013" s="2">
        <v>4.3556415312138163E-5</v>
      </c>
      <c r="S1013" s="2">
        <v>1.136502101885717E-2</v>
      </c>
      <c r="T1013" s="2">
        <v>0</v>
      </c>
      <c r="U1013" s="2">
        <v>0</v>
      </c>
      <c r="V1013" s="2">
        <v>29317.196633012201</v>
      </c>
      <c r="W1013" s="2">
        <v>2.9122690677645782</v>
      </c>
      <c r="X1013" s="2">
        <v>-0.32318332513919479</v>
      </c>
      <c r="Y1013" s="2">
        <v>-0.42286211341405888</v>
      </c>
      <c r="Z1013" s="2">
        <v>-0.7730247629904804</v>
      </c>
      <c r="AA1013" s="2">
        <v>-0.28675487979602032</v>
      </c>
      <c r="AB1013" s="1" t="str">
        <f t="shared" si="45"/>
        <v>Mercado insuficiente</v>
      </c>
      <c r="AC1013" s="74" t="str">
        <f t="shared" si="47"/>
        <v>Validar</v>
      </c>
    </row>
    <row r="1014" spans="1:29" x14ac:dyDescent="0.25">
      <c r="A1014" s="1">
        <v>421030</v>
      </c>
      <c r="B1014" s="1" t="s">
        <v>1039</v>
      </c>
      <c r="C1014" s="1" t="s">
        <v>33</v>
      </c>
      <c r="D1014" s="1">
        <v>0</v>
      </c>
      <c r="E1014" s="1">
        <f>COUNTIFS('Contratos assinados '!F:F,'Direcional Expansão'!B1014,'Contratos assinados '!J:J, "Assinado por ambos")</f>
        <v>0</v>
      </c>
      <c r="F1014" s="1">
        <f>COUNTIFS('Contratos assinados '!F:F,'Direcional Expansão'!B1014,'Contratos assinados '!J:J,"Aquisição")</f>
        <v>0</v>
      </c>
      <c r="G1014" s="1">
        <f>COUNTIFS('Contratos assinados '!F:F,'Direcional Expansão'!B1014,'Contratos assinados '!J:J,"Ampliação")</f>
        <v>0</v>
      </c>
      <c r="H1014" s="1">
        <f>COUNTIFS('Contratos assinados '!F:F,'Direcional Expansão'!B1014,'Contratos assinados '!J:J,"Assinado por proprietário")</f>
        <v>0</v>
      </c>
      <c r="I1014" s="1">
        <f t="shared" si="46"/>
        <v>0</v>
      </c>
      <c r="J1014" s="3" t="str">
        <f>IF(D1014=0, "-", COUNTIFS('Base Lojas'!B:B, A1014, 'Base Lojas'!G:G, "&gt;500000")/D1014)</f>
        <v>-</v>
      </c>
      <c r="K1014" s="4" t="s">
        <v>35</v>
      </c>
      <c r="L1014" s="2">
        <v>0</v>
      </c>
      <c r="M1014" s="13">
        <v>968034.50957391982</v>
      </c>
      <c r="N1014" s="2">
        <v>7425</v>
      </c>
      <c r="O1014" s="5" t="str">
        <f>_xlfn.XLOOKUP(A1014,Cidades!A:A,Cidades!D:D)</f>
        <v>Menor que 10k</v>
      </c>
      <c r="P1014" s="5" t="str">
        <f>_xlfn.XLOOKUP(A1014,'[1]1° RAIZ'!$A:$A,'[1]1° RAIZ'!$AH:$AH)</f>
        <v>Mafra</v>
      </c>
      <c r="Q1014" s="5" t="str">
        <f>_xlfn.XLOOKUP(A1014,'[1]1° RAIZ'!$A:$A,'[1]1° RAIZ'!$AE:$AE)</f>
        <v>Joinville</v>
      </c>
      <c r="R1014" s="2">
        <v>-5.5726071260020486E-6</v>
      </c>
      <c r="S1014" s="2">
        <v>5.6331831680720423E-3</v>
      </c>
      <c r="T1014" s="2">
        <v>3</v>
      </c>
      <c r="U1014" s="2">
        <v>0</v>
      </c>
      <c r="V1014" s="2">
        <v>44885.448038622002</v>
      </c>
      <c r="W1014" s="2">
        <v>2.3977407938186759</v>
      </c>
      <c r="X1014" s="2">
        <v>-0.34056626955410918</v>
      </c>
      <c r="Y1014" s="2">
        <v>-0.66709046866358401</v>
      </c>
      <c r="Z1014" s="2">
        <v>-0.40104657561503931</v>
      </c>
      <c r="AA1014" s="2">
        <v>-0.28684563104418709</v>
      </c>
      <c r="AB1014" s="1" t="str">
        <f t="shared" si="45"/>
        <v>Mercado insuficiente</v>
      </c>
      <c r="AC1014" s="74" t="str">
        <f t="shared" si="47"/>
        <v>Validar</v>
      </c>
    </row>
    <row r="1015" spans="1:29" x14ac:dyDescent="0.25">
      <c r="A1015" s="1">
        <v>410105</v>
      </c>
      <c r="B1015" s="1" t="s">
        <v>1040</v>
      </c>
      <c r="C1015" s="1" t="s">
        <v>31</v>
      </c>
      <c r="D1015" s="1">
        <v>0</v>
      </c>
      <c r="E1015" s="1">
        <f>COUNTIFS('Contratos assinados '!F:F,'Direcional Expansão'!B1015,'Contratos assinados '!J:J, "Assinado por ambos")</f>
        <v>0</v>
      </c>
      <c r="F1015" s="1">
        <f>COUNTIFS('Contratos assinados '!F:F,'Direcional Expansão'!B1015,'Contratos assinados '!J:J,"Aquisição")</f>
        <v>0</v>
      </c>
      <c r="G1015" s="1">
        <f>COUNTIFS('Contratos assinados '!F:F,'Direcional Expansão'!B1015,'Contratos assinados '!J:J,"Ampliação")</f>
        <v>0</v>
      </c>
      <c r="H1015" s="1">
        <f>COUNTIFS('Contratos assinados '!F:F,'Direcional Expansão'!B1015,'Contratos assinados '!J:J,"Assinado por proprietário")</f>
        <v>0</v>
      </c>
      <c r="I1015" s="1">
        <f t="shared" si="46"/>
        <v>0</v>
      </c>
      <c r="J1015" s="3" t="str">
        <f>IF(D1015=0, "-", COUNTIFS('Base Lojas'!B:B, A1015, 'Base Lojas'!G:G, "&gt;500000")/D1015)</f>
        <v>-</v>
      </c>
      <c r="K1015" s="4" t="s">
        <v>35</v>
      </c>
      <c r="L1015" s="2">
        <v>0</v>
      </c>
      <c r="M1015" s="13">
        <v>411743.03266592231</v>
      </c>
      <c r="N1015" s="2">
        <v>2918</v>
      </c>
      <c r="O1015" s="5" t="str">
        <f>_xlfn.XLOOKUP(A1015,Cidades!A:A,Cidades!D:D)</f>
        <v>Menor que 10k</v>
      </c>
      <c r="P1015" s="5" t="str">
        <f>_xlfn.XLOOKUP(A1015,'[1]1° RAIZ'!$A:$A,'[1]1° RAIZ'!$AH:$AH)</f>
        <v>Cascavel</v>
      </c>
      <c r="Q1015" s="5" t="str">
        <f>_xlfn.XLOOKUP(A1015,'[1]1° RAIZ'!$A:$A,'[1]1° RAIZ'!$AE:$AE)</f>
        <v>Cascavel</v>
      </c>
      <c r="R1015" s="2">
        <v>1.411002215437218E-5</v>
      </c>
      <c r="S1015" s="2">
        <v>8.0181746881240468E-3</v>
      </c>
      <c r="T1015" s="2">
        <v>2</v>
      </c>
      <c r="U1015" s="2">
        <v>0</v>
      </c>
      <c r="V1015" s="2">
        <v>43762.249221958002</v>
      </c>
      <c r="W1015" s="2">
        <v>2.4964859230289789</v>
      </c>
      <c r="X1015" s="2">
        <v>-0.35544713284980423</v>
      </c>
      <c r="Y1015" s="2">
        <v>-0.56885930863045775</v>
      </c>
      <c r="Z1015" s="2">
        <v>-0.47087502450275992</v>
      </c>
      <c r="AA1015" s="2">
        <v>-0.28701563461457968</v>
      </c>
      <c r="AB1015" s="1" t="str">
        <f t="shared" si="45"/>
        <v>Mercado insuficiente</v>
      </c>
      <c r="AC1015" s="74" t="str">
        <f t="shared" si="47"/>
        <v>Validar</v>
      </c>
    </row>
    <row r="1016" spans="1:29" x14ac:dyDescent="0.25">
      <c r="A1016" s="1">
        <v>421189</v>
      </c>
      <c r="B1016" s="1" t="s">
        <v>1041</v>
      </c>
      <c r="C1016" s="1" t="s">
        <v>33</v>
      </c>
      <c r="D1016" s="1">
        <v>0</v>
      </c>
      <c r="E1016" s="1">
        <f>COUNTIFS('Contratos assinados '!F:F,'Direcional Expansão'!B1016,'Contratos assinados '!J:J, "Assinado por ambos")</f>
        <v>0</v>
      </c>
      <c r="F1016" s="1">
        <f>COUNTIFS('Contratos assinados '!F:F,'Direcional Expansão'!B1016,'Contratos assinados '!J:J,"Aquisição")</f>
        <v>0</v>
      </c>
      <c r="G1016" s="1">
        <f>COUNTIFS('Contratos assinados '!F:F,'Direcional Expansão'!B1016,'Contratos assinados '!J:J,"Ampliação")</f>
        <v>0</v>
      </c>
      <c r="H1016" s="1">
        <f>COUNTIFS('Contratos assinados '!F:F,'Direcional Expansão'!B1016,'Contratos assinados '!J:J,"Assinado por proprietário")</f>
        <v>0</v>
      </c>
      <c r="I1016" s="1">
        <f t="shared" si="46"/>
        <v>0</v>
      </c>
      <c r="J1016" s="3" t="str">
        <f>IF(D1016=0, "-", COUNTIFS('Base Lojas'!B:B, A1016, 'Base Lojas'!G:G, "&gt;500000")/D1016)</f>
        <v>-</v>
      </c>
      <c r="K1016" s="4" t="s">
        <v>35</v>
      </c>
      <c r="L1016" s="2">
        <v>0</v>
      </c>
      <c r="M1016" s="13">
        <v>335528.02330650698</v>
      </c>
      <c r="N1016" s="2">
        <v>2215</v>
      </c>
      <c r="O1016" s="5" t="str">
        <f>_xlfn.XLOOKUP(A1016,Cidades!A:A,Cidades!D:D)</f>
        <v>Menor que 10k</v>
      </c>
      <c r="P1016" s="5" t="str">
        <f>_xlfn.XLOOKUP(A1016,'[1]1° RAIZ'!$A:$A,'[1]1° RAIZ'!$AH:$AH)</f>
        <v>Lages</v>
      </c>
      <c r="Q1016" s="5" t="str">
        <f>_xlfn.XLOOKUP(A1016,'[1]1° RAIZ'!$A:$A,'[1]1° RAIZ'!$AE:$AE)</f>
        <v>Lages</v>
      </c>
      <c r="R1016" s="2">
        <v>-4.6383407677658138E-5</v>
      </c>
      <c r="S1016" s="2">
        <v>4.9183246761008714E-3</v>
      </c>
      <c r="T1016" s="2">
        <v>1</v>
      </c>
      <c r="U1016" s="2">
        <v>0</v>
      </c>
      <c r="V1016" s="2">
        <v>43210.878159935797</v>
      </c>
      <c r="W1016" s="2">
        <v>2.5907164324156189</v>
      </c>
      <c r="X1016" s="2">
        <v>-0.36326692698017771</v>
      </c>
      <c r="Y1016" s="2">
        <v>-0.64098693842447008</v>
      </c>
      <c r="Z1016" s="2">
        <v>-0.35695952894414729</v>
      </c>
      <c r="AA1016" s="2">
        <v>-0.28772292983209768</v>
      </c>
      <c r="AB1016" s="1" t="str">
        <f t="shared" si="45"/>
        <v>Mercado insuficiente</v>
      </c>
      <c r="AC1016" s="74" t="str">
        <f t="shared" si="47"/>
        <v>Validar</v>
      </c>
    </row>
    <row r="1017" spans="1:29" x14ac:dyDescent="0.25">
      <c r="A1017" s="1">
        <v>410900</v>
      </c>
      <c r="B1017" s="1" t="s">
        <v>1042</v>
      </c>
      <c r="C1017" s="1" t="s">
        <v>31</v>
      </c>
      <c r="D1017" s="1">
        <v>0</v>
      </c>
      <c r="E1017" s="1">
        <f>COUNTIFS('Contratos assinados '!F:F,'Direcional Expansão'!B1017,'Contratos assinados '!J:J, "Assinado por ambos")</f>
        <v>0</v>
      </c>
      <c r="F1017" s="1">
        <f>COUNTIFS('Contratos assinados '!F:F,'Direcional Expansão'!B1017,'Contratos assinados '!J:J,"Aquisição")</f>
        <v>0</v>
      </c>
      <c r="G1017" s="1">
        <f>COUNTIFS('Contratos assinados '!F:F,'Direcional Expansão'!B1017,'Contratos assinados '!J:J,"Ampliação")</f>
        <v>0</v>
      </c>
      <c r="H1017" s="1">
        <f>COUNTIFS('Contratos assinados '!F:F,'Direcional Expansão'!B1017,'Contratos assinados '!J:J,"Assinado por proprietário")</f>
        <v>0</v>
      </c>
      <c r="I1017" s="1">
        <f t="shared" si="46"/>
        <v>0</v>
      </c>
      <c r="J1017" s="3" t="str">
        <f>IF(D1017=0, "-", COUNTIFS('Base Lojas'!B:B, A1017, 'Base Lojas'!G:G, "&gt;500000")/D1017)</f>
        <v>-</v>
      </c>
      <c r="K1017" s="4" t="s">
        <v>35</v>
      </c>
      <c r="L1017" s="2">
        <v>0</v>
      </c>
      <c r="M1017" s="13">
        <v>622460.33030767075</v>
      </c>
      <c r="N1017" s="2">
        <v>4626</v>
      </c>
      <c r="O1017" s="5" t="str">
        <f>_xlfn.XLOOKUP(A1017,Cidades!A:A,Cidades!D:D)</f>
        <v>Menor que 10k</v>
      </c>
      <c r="P1017" s="5" t="str">
        <f>_xlfn.XLOOKUP(A1017,'[1]1° RAIZ'!$A:$A,'[1]1° RAIZ'!$AH:$AH)</f>
        <v>Santo Antônio da Platina</v>
      </c>
      <c r="Q1017" s="5" t="str">
        <f>_xlfn.XLOOKUP(A1017,'[1]1° RAIZ'!$A:$A,'[1]1° RAIZ'!$AE:$AE)</f>
        <v>Londrina</v>
      </c>
      <c r="R1017" s="2">
        <v>1.349893060409557E-4</v>
      </c>
      <c r="S1017" s="2">
        <v>1.7823905660829139E-2</v>
      </c>
      <c r="T1017" s="2">
        <v>2</v>
      </c>
      <c r="U1017" s="2">
        <v>0</v>
      </c>
      <c r="V1017" s="2">
        <v>41248.884140915499</v>
      </c>
      <c r="W1017" s="2">
        <v>2.409874752500178</v>
      </c>
      <c r="X1017" s="2">
        <v>-0.34061540277717589</v>
      </c>
      <c r="Y1017" s="2">
        <v>-0.37162095092809122</v>
      </c>
      <c r="Z1017" s="2">
        <v>-0.7830453416010924</v>
      </c>
      <c r="AA1017" s="2">
        <v>-0.28794722152640362</v>
      </c>
      <c r="AB1017" s="1" t="str">
        <f t="shared" si="45"/>
        <v>Mercado insuficiente</v>
      </c>
      <c r="AC1017" s="74" t="str">
        <f t="shared" si="47"/>
        <v>Validar</v>
      </c>
    </row>
    <row r="1018" spans="1:29" x14ac:dyDescent="0.25">
      <c r="A1018" s="1">
        <v>432085</v>
      </c>
      <c r="B1018" s="1" t="s">
        <v>1043</v>
      </c>
      <c r="C1018" s="1" t="s">
        <v>57</v>
      </c>
      <c r="D1018" s="1">
        <v>0</v>
      </c>
      <c r="E1018" s="1">
        <f>COUNTIFS('Contratos assinados '!F:F,'Direcional Expansão'!B1018,'Contratos assinados '!J:J, "Assinado por ambos")</f>
        <v>0</v>
      </c>
      <c r="F1018" s="1">
        <f>COUNTIFS('Contratos assinados '!F:F,'Direcional Expansão'!B1018,'Contratos assinados '!J:J,"Aquisição")</f>
        <v>0</v>
      </c>
      <c r="G1018" s="1">
        <f>COUNTIFS('Contratos assinados '!F:F,'Direcional Expansão'!B1018,'Contratos assinados '!J:J,"Ampliação")</f>
        <v>0</v>
      </c>
      <c r="H1018" s="1">
        <f>COUNTIFS('Contratos assinados '!F:F,'Direcional Expansão'!B1018,'Contratos assinados '!J:J,"Assinado por proprietário")</f>
        <v>0</v>
      </c>
      <c r="I1018" s="1">
        <f t="shared" si="46"/>
        <v>0</v>
      </c>
      <c r="J1018" s="3" t="str">
        <f>IF(D1018=0, "-", COUNTIFS('Base Lojas'!B:B, A1018, 'Base Lojas'!G:G, "&gt;500000")/D1018)</f>
        <v>-</v>
      </c>
      <c r="K1018" s="4" t="s">
        <v>35</v>
      </c>
      <c r="L1018" s="2">
        <v>0</v>
      </c>
      <c r="M1018" s="13">
        <v>713736.77224006143</v>
      </c>
      <c r="N1018" s="2">
        <v>4461</v>
      </c>
      <c r="O1018" s="5" t="str">
        <f>_xlfn.XLOOKUP(A1018,Cidades!A:A,Cidades!D:D)</f>
        <v>Menor que 10k</v>
      </c>
      <c r="P1018" s="5" t="str">
        <f>_xlfn.XLOOKUP(A1018,'[1]1° RAIZ'!$A:$A,'[1]1° RAIZ'!$AH:$AH)</f>
        <v>Lajeado</v>
      </c>
      <c r="Q1018" s="5" t="str">
        <f>_xlfn.XLOOKUP(A1018,'[1]1° RAIZ'!$A:$A,'[1]1° RAIZ'!$AE:$AE)</f>
        <v>Santa Cruz do Sul - Lajeado</v>
      </c>
      <c r="R1018" s="2">
        <v>5.9293128696220608E-5</v>
      </c>
      <c r="S1018" s="2">
        <v>9.004520708715491E-3</v>
      </c>
      <c r="T1018" s="2">
        <v>1</v>
      </c>
      <c r="U1018" s="2">
        <v>0</v>
      </c>
      <c r="V1018" s="2">
        <v>34978.041299552999</v>
      </c>
      <c r="W1018" s="2">
        <v>2.6774554099018308</v>
      </c>
      <c r="X1018" s="2">
        <v>-0.3280988395395677</v>
      </c>
      <c r="Y1018" s="2">
        <v>-0.49010992937651748</v>
      </c>
      <c r="Z1018" s="2">
        <v>-0.69031456436169358</v>
      </c>
      <c r="AA1018" s="2">
        <v>-0.28908541002362431</v>
      </c>
      <c r="AB1018" s="1" t="str">
        <f t="shared" si="45"/>
        <v>Mercado insuficiente</v>
      </c>
      <c r="AC1018" s="74" t="str">
        <f t="shared" si="47"/>
        <v>Validar</v>
      </c>
    </row>
    <row r="1019" spans="1:29" x14ac:dyDescent="0.25">
      <c r="A1019" s="1">
        <v>421795</v>
      </c>
      <c r="B1019" s="1" t="s">
        <v>1044</v>
      </c>
      <c r="C1019" s="1" t="s">
        <v>33</v>
      </c>
      <c r="D1019" s="1">
        <v>0</v>
      </c>
      <c r="E1019" s="1">
        <f>COUNTIFS('Contratos assinados '!F:F,'Direcional Expansão'!B1019,'Contratos assinados '!J:J, "Assinado por ambos")</f>
        <v>0</v>
      </c>
      <c r="F1019" s="1">
        <f>COUNTIFS('Contratos assinados '!F:F,'Direcional Expansão'!B1019,'Contratos assinados '!J:J,"Aquisição")</f>
        <v>0</v>
      </c>
      <c r="G1019" s="1">
        <f>COUNTIFS('Contratos assinados '!F:F,'Direcional Expansão'!B1019,'Contratos assinados '!J:J,"Ampliação")</f>
        <v>0</v>
      </c>
      <c r="H1019" s="1">
        <f>COUNTIFS('Contratos assinados '!F:F,'Direcional Expansão'!B1019,'Contratos assinados '!J:J,"Assinado por proprietário")</f>
        <v>0</v>
      </c>
      <c r="I1019" s="1">
        <f t="shared" si="46"/>
        <v>0</v>
      </c>
      <c r="J1019" s="3" t="str">
        <f>IF(D1019=0, "-", COUNTIFS('Base Lojas'!B:B, A1019, 'Base Lojas'!G:G, "&gt;500000")/D1019)</f>
        <v>-</v>
      </c>
      <c r="K1019" s="4" t="s">
        <v>35</v>
      </c>
      <c r="L1019" s="2">
        <v>0</v>
      </c>
      <c r="M1019" s="13">
        <v>354054.148769291</v>
      </c>
      <c r="N1019" s="2">
        <v>2329</v>
      </c>
      <c r="O1019" s="5" t="str">
        <f>_xlfn.XLOOKUP(A1019,Cidades!A:A,Cidades!D:D)</f>
        <v>Menor que 10k</v>
      </c>
      <c r="P1019" s="5" t="str">
        <f>_xlfn.XLOOKUP(A1019,'[1]1° RAIZ'!$A:$A,'[1]1° RAIZ'!$AH:$AH)</f>
        <v>Maravilha</v>
      </c>
      <c r="Q1019" s="5" t="str">
        <f>_xlfn.XLOOKUP(A1019,'[1]1° RAIZ'!$A:$A,'[1]1° RAIZ'!$AE:$AE)</f>
        <v>Chapecó</v>
      </c>
      <c r="R1019" s="2">
        <v>2.191602559517158E-4</v>
      </c>
      <c r="S1019" s="2">
        <v>2.2472372586419102E-2</v>
      </c>
      <c r="T1019" s="2">
        <v>0</v>
      </c>
      <c r="U1019" s="2">
        <v>0</v>
      </c>
      <c r="V1019" s="2">
        <v>29117.828504382</v>
      </c>
      <c r="W1019" s="2">
        <v>2.7326699541906652</v>
      </c>
      <c r="X1019" s="2">
        <v>-0.31871802523211262</v>
      </c>
      <c r="Y1019" s="2">
        <v>-0.15549206520297151</v>
      </c>
      <c r="Z1019" s="2">
        <v>-1.148668800975442</v>
      </c>
      <c r="AA1019" s="2">
        <v>-0.28925300170326912</v>
      </c>
      <c r="AB1019" s="1" t="str">
        <f t="shared" si="45"/>
        <v>Mercado insuficiente</v>
      </c>
      <c r="AC1019" s="74" t="str">
        <f t="shared" si="47"/>
        <v>Validar</v>
      </c>
    </row>
    <row r="1020" spans="1:29" x14ac:dyDescent="0.25">
      <c r="A1020" s="1">
        <v>430912</v>
      </c>
      <c r="B1020" s="1" t="s">
        <v>1045</v>
      </c>
      <c r="C1020" s="1" t="s">
        <v>57</v>
      </c>
      <c r="D1020" s="1">
        <v>0</v>
      </c>
      <c r="E1020" s="1">
        <f>COUNTIFS('Contratos assinados '!F:F,'Direcional Expansão'!B1020,'Contratos assinados '!J:J, "Assinado por ambos")</f>
        <v>0</v>
      </c>
      <c r="F1020" s="1">
        <f>COUNTIFS('Contratos assinados '!F:F,'Direcional Expansão'!B1020,'Contratos assinados '!J:J,"Aquisição")</f>
        <v>0</v>
      </c>
      <c r="G1020" s="1">
        <f>COUNTIFS('Contratos assinados '!F:F,'Direcional Expansão'!B1020,'Contratos assinados '!J:J,"Ampliação")</f>
        <v>0</v>
      </c>
      <c r="H1020" s="1">
        <f>COUNTIFS('Contratos assinados '!F:F,'Direcional Expansão'!B1020,'Contratos assinados '!J:J,"Assinado por proprietário")</f>
        <v>0</v>
      </c>
      <c r="I1020" s="1">
        <f t="shared" si="46"/>
        <v>0</v>
      </c>
      <c r="J1020" s="3" t="str">
        <f>IF(D1020=0, "-", COUNTIFS('Base Lojas'!B:B, A1020, 'Base Lojas'!G:G, "&gt;500000")/D1020)</f>
        <v>-</v>
      </c>
      <c r="K1020" s="4" t="s">
        <v>35</v>
      </c>
      <c r="L1020" s="2">
        <v>0</v>
      </c>
      <c r="M1020" s="13">
        <v>289556.30132259679</v>
      </c>
      <c r="N1020" s="2">
        <v>2014</v>
      </c>
      <c r="O1020" s="5" t="str">
        <f>_xlfn.XLOOKUP(A1020,Cidades!A:A,Cidades!D:D)</f>
        <v>Menor que 10k</v>
      </c>
      <c r="P1020" s="5" t="str">
        <f>_xlfn.XLOOKUP(A1020,'[1]1° RAIZ'!$A:$A,'[1]1° RAIZ'!$AH:$AH)</f>
        <v>Nonoai</v>
      </c>
      <c r="Q1020" s="5" t="str">
        <f>_xlfn.XLOOKUP(A1020,'[1]1° RAIZ'!$A:$A,'[1]1° RAIZ'!$AE:$AE)</f>
        <v>Passo Fundo</v>
      </c>
      <c r="R1020" s="2">
        <v>-9.1285724621739122E-5</v>
      </c>
      <c r="S1020" s="2">
        <v>-5.4133322064401357E-3</v>
      </c>
      <c r="T1020" s="2">
        <v>1</v>
      </c>
      <c r="U1020" s="2">
        <v>0</v>
      </c>
      <c r="V1020" s="2">
        <v>52024.0105547926</v>
      </c>
      <c r="W1020" s="2">
        <v>2.426421555886785</v>
      </c>
      <c r="X1020" s="2">
        <v>-0.39228193908055398</v>
      </c>
      <c r="Y1020" s="2">
        <v>-0.79771793247874045</v>
      </c>
      <c r="Z1020" s="2">
        <v>-6.5007019258511975E-2</v>
      </c>
      <c r="AA1020" s="2">
        <v>-0.28930925389158052</v>
      </c>
      <c r="AB1020" s="1" t="str">
        <f t="shared" si="45"/>
        <v>Mercado insuficiente</v>
      </c>
      <c r="AC1020" s="74" t="str">
        <f t="shared" si="47"/>
        <v>Validar</v>
      </c>
    </row>
    <row r="1021" spans="1:29" x14ac:dyDescent="0.25">
      <c r="A1021" s="1">
        <v>431160</v>
      </c>
      <c r="B1021" s="1" t="s">
        <v>1046</v>
      </c>
      <c r="C1021" s="1" t="s">
        <v>57</v>
      </c>
      <c r="D1021" s="1">
        <v>0</v>
      </c>
      <c r="E1021" s="1">
        <f>COUNTIFS('Contratos assinados '!F:F,'Direcional Expansão'!B1021,'Contratos assinados '!J:J, "Assinado por ambos")</f>
        <v>0</v>
      </c>
      <c r="F1021" s="1">
        <f>COUNTIFS('Contratos assinados '!F:F,'Direcional Expansão'!B1021,'Contratos assinados '!J:J,"Aquisição")</f>
        <v>0</v>
      </c>
      <c r="G1021" s="1">
        <f>COUNTIFS('Contratos assinados '!F:F,'Direcional Expansão'!B1021,'Contratos assinados '!J:J,"Ampliação")</f>
        <v>0</v>
      </c>
      <c r="H1021" s="1">
        <f>COUNTIFS('Contratos assinados '!F:F,'Direcional Expansão'!B1021,'Contratos assinados '!J:J,"Assinado por proprietário")</f>
        <v>0</v>
      </c>
      <c r="I1021" s="1">
        <f t="shared" si="46"/>
        <v>0</v>
      </c>
      <c r="J1021" s="3" t="str">
        <f>IF(D1021=0, "-", COUNTIFS('Base Lojas'!B:B, A1021, 'Base Lojas'!G:G, "&gt;500000")/D1021)</f>
        <v>-</v>
      </c>
      <c r="K1021" s="4" t="s">
        <v>35</v>
      </c>
      <c r="L1021" s="2">
        <v>0</v>
      </c>
      <c r="M1021" s="13">
        <v>787625.28460090177</v>
      </c>
      <c r="N1021" s="2">
        <v>4781</v>
      </c>
      <c r="O1021" s="5" t="str">
        <f>_xlfn.XLOOKUP(A1021,Cidades!A:A,Cidades!D:D)</f>
        <v>Menor que 10k</v>
      </c>
      <c r="P1021" s="5" t="str">
        <f>_xlfn.XLOOKUP(A1021,'[1]1° RAIZ'!$A:$A,'[1]1° RAIZ'!$AH:$AH)</f>
        <v>Frederico Westphalen</v>
      </c>
      <c r="Q1021" s="5" t="str">
        <f>_xlfn.XLOOKUP(A1021,'[1]1° RAIZ'!$A:$A,'[1]1° RAIZ'!$AE:$AE)</f>
        <v>Passo Fundo</v>
      </c>
      <c r="R1021" s="2">
        <v>-1.449044606022232E-4</v>
      </c>
      <c r="S1021" s="2">
        <v>-6.9761951024606139E-3</v>
      </c>
      <c r="T1021" s="2">
        <v>1</v>
      </c>
      <c r="U1021" s="2">
        <v>0</v>
      </c>
      <c r="V1021" s="2">
        <v>40081.602880325998</v>
      </c>
      <c r="W1021" s="2">
        <v>2.7272191662174841</v>
      </c>
      <c r="X1021" s="2">
        <v>-0.3484742710041932</v>
      </c>
      <c r="Y1021" s="2">
        <v>-0.8625069691977868</v>
      </c>
      <c r="Z1021" s="2">
        <v>-0.15279672254416271</v>
      </c>
      <c r="AA1021" s="2">
        <v>-0.2900005145214693</v>
      </c>
      <c r="AB1021" s="1" t="str">
        <f t="shared" si="45"/>
        <v>Mercado insuficiente</v>
      </c>
      <c r="AC1021" s="74" t="str">
        <f t="shared" si="47"/>
        <v>Validar</v>
      </c>
    </row>
    <row r="1022" spans="1:29" x14ac:dyDescent="0.25">
      <c r="A1022" s="1">
        <v>410845</v>
      </c>
      <c r="B1022" s="1" t="s">
        <v>1047</v>
      </c>
      <c r="C1022" s="1" t="s">
        <v>31</v>
      </c>
      <c r="D1022" s="1">
        <v>0</v>
      </c>
      <c r="E1022" s="1">
        <f>COUNTIFS('Contratos assinados '!F:F,'Direcional Expansão'!B1022,'Contratos assinados '!J:J, "Assinado por ambos")</f>
        <v>0</v>
      </c>
      <c r="F1022" s="1">
        <f>COUNTIFS('Contratos assinados '!F:F,'Direcional Expansão'!B1022,'Contratos assinados '!J:J,"Aquisição")</f>
        <v>0</v>
      </c>
      <c r="G1022" s="1">
        <f>COUNTIFS('Contratos assinados '!F:F,'Direcional Expansão'!B1022,'Contratos assinados '!J:J,"Ampliação")</f>
        <v>0</v>
      </c>
      <c r="H1022" s="1">
        <f>COUNTIFS('Contratos assinados '!F:F,'Direcional Expansão'!B1022,'Contratos assinados '!J:J,"Assinado por proprietário")</f>
        <v>0</v>
      </c>
      <c r="I1022" s="1">
        <f t="shared" si="46"/>
        <v>0</v>
      </c>
      <c r="J1022" s="3" t="str">
        <f>IF(D1022=0, "-", COUNTIFS('Base Lojas'!B:B, A1022, 'Base Lojas'!G:G, "&gt;500000")/D1022)</f>
        <v>-</v>
      </c>
      <c r="K1022" s="4" t="s">
        <v>35</v>
      </c>
      <c r="L1022" s="2">
        <v>0</v>
      </c>
      <c r="M1022" s="13">
        <v>552297.50895033125</v>
      </c>
      <c r="N1022" s="2">
        <v>4926</v>
      </c>
      <c r="O1022" s="5" t="str">
        <f>_xlfn.XLOOKUP(A1022,Cidades!A:A,Cidades!D:D)</f>
        <v>Menor que 10k</v>
      </c>
      <c r="P1022" s="5" t="str">
        <f>_xlfn.XLOOKUP(A1022,'[1]1° RAIZ'!$A:$A,'[1]1° RAIZ'!$AH:$AH)</f>
        <v>Guarapuava</v>
      </c>
      <c r="Q1022" s="5" t="str">
        <f>_xlfn.XLOOKUP(A1022,'[1]1° RAIZ'!$A:$A,'[1]1° RAIZ'!$AE:$AE)</f>
        <v>Guarapuava</v>
      </c>
      <c r="R1022" s="2">
        <v>-7.2398872527883461E-5</v>
      </c>
      <c r="S1022" s="2">
        <v>3.9212831064066034E-3</v>
      </c>
      <c r="T1022" s="2">
        <v>2</v>
      </c>
      <c r="U1022" s="2">
        <v>0</v>
      </c>
      <c r="V1022" s="2">
        <v>42490.279214775699</v>
      </c>
      <c r="W1022" s="2">
        <v>2.54854526552919</v>
      </c>
      <c r="X1022" s="2">
        <v>-0.35259802216969932</v>
      </c>
      <c r="Y1022" s="2">
        <v>-0.72226536137735364</v>
      </c>
      <c r="Z1022" s="2">
        <v>-0.3176823938325895</v>
      </c>
      <c r="AA1022" s="2">
        <v>-0.29039439534519651</v>
      </c>
      <c r="AB1022" s="1" t="str">
        <f t="shared" si="45"/>
        <v>Mercado insuficiente</v>
      </c>
      <c r="AC1022" s="74" t="str">
        <f t="shared" si="47"/>
        <v>Validar</v>
      </c>
    </row>
    <row r="1023" spans="1:29" x14ac:dyDescent="0.25">
      <c r="A1023" s="1">
        <v>421605</v>
      </c>
      <c r="B1023" s="1" t="s">
        <v>1048</v>
      </c>
      <c r="C1023" s="1" t="s">
        <v>33</v>
      </c>
      <c r="D1023" s="1">
        <v>0</v>
      </c>
      <c r="E1023" s="1">
        <f>COUNTIFS('Contratos assinados '!F:F,'Direcional Expansão'!B1023,'Contratos assinados '!J:J, "Assinado por ambos")</f>
        <v>0</v>
      </c>
      <c r="F1023" s="1">
        <f>COUNTIFS('Contratos assinados '!F:F,'Direcional Expansão'!B1023,'Contratos assinados '!J:J,"Aquisição")</f>
        <v>0</v>
      </c>
      <c r="G1023" s="1">
        <f>COUNTIFS('Contratos assinados '!F:F,'Direcional Expansão'!B1023,'Contratos assinados '!J:J,"Ampliação")</f>
        <v>0</v>
      </c>
      <c r="H1023" s="1">
        <f>COUNTIFS('Contratos assinados '!F:F,'Direcional Expansão'!B1023,'Contratos assinados '!J:J,"Assinado por proprietário")</f>
        <v>0</v>
      </c>
      <c r="I1023" s="1">
        <f t="shared" si="46"/>
        <v>0</v>
      </c>
      <c r="J1023" s="3" t="str">
        <f>IF(D1023=0, "-", COUNTIFS('Base Lojas'!B:B, A1023, 'Base Lojas'!G:G, "&gt;500000")/D1023)</f>
        <v>-</v>
      </c>
      <c r="K1023" s="4" t="s">
        <v>35</v>
      </c>
      <c r="L1023" s="2">
        <v>0</v>
      </c>
      <c r="M1023" s="13">
        <v>523892.92198711418</v>
      </c>
      <c r="N1023" s="2">
        <v>6084</v>
      </c>
      <c r="O1023" s="5" t="str">
        <f>_xlfn.XLOOKUP(A1023,Cidades!A:A,Cidades!D:D)</f>
        <v>Menor que 10k</v>
      </c>
      <c r="P1023" s="5" t="str">
        <f>_xlfn.XLOOKUP(A1023,'[1]1° RAIZ'!$A:$A,'[1]1° RAIZ'!$AH:$AH)</f>
        <v>Curitibanos</v>
      </c>
      <c r="Q1023" s="5" t="str">
        <f>_xlfn.XLOOKUP(A1023,'[1]1° RAIZ'!$A:$A,'[1]1° RAIZ'!$AE:$AE)</f>
        <v>Lages</v>
      </c>
      <c r="R1023" s="2">
        <v>1.4912534293818109E-4</v>
      </c>
      <c r="S1023" s="2">
        <v>4.7959928533676246E-3</v>
      </c>
      <c r="T1023" s="2">
        <v>0</v>
      </c>
      <c r="U1023" s="2">
        <v>0</v>
      </c>
      <c r="V1023" s="2">
        <v>38163.611589713801</v>
      </c>
      <c r="W1023" s="2">
        <v>2.568227883776621</v>
      </c>
      <c r="X1023" s="2">
        <v>-0.33810324411387932</v>
      </c>
      <c r="Y1023" s="2">
        <v>-0.41972774203213098</v>
      </c>
      <c r="Z1023" s="2">
        <v>-0.75432773282102017</v>
      </c>
      <c r="AA1023" s="2">
        <v>-0.29052329454208031</v>
      </c>
      <c r="AB1023" s="1" t="str">
        <f t="shared" si="45"/>
        <v>Mercado insuficiente</v>
      </c>
      <c r="AC1023" s="74" t="str">
        <f t="shared" si="47"/>
        <v>Validar</v>
      </c>
    </row>
    <row r="1024" spans="1:29" x14ac:dyDescent="0.25">
      <c r="A1024" s="1">
        <v>431245</v>
      </c>
      <c r="B1024" s="1" t="s">
        <v>1049</v>
      </c>
      <c r="C1024" s="1" t="s">
        <v>57</v>
      </c>
      <c r="D1024" s="1">
        <v>0</v>
      </c>
      <c r="E1024" s="1">
        <f>COUNTIFS('Contratos assinados '!F:F,'Direcional Expansão'!B1024,'Contratos assinados '!J:J, "Assinado por ambos")</f>
        <v>0</v>
      </c>
      <c r="F1024" s="1">
        <f>COUNTIFS('Contratos assinados '!F:F,'Direcional Expansão'!B1024,'Contratos assinados '!J:J,"Aquisição")</f>
        <v>0</v>
      </c>
      <c r="G1024" s="1">
        <f>COUNTIFS('Contratos assinados '!F:F,'Direcional Expansão'!B1024,'Contratos assinados '!J:J,"Ampliação")</f>
        <v>0</v>
      </c>
      <c r="H1024" s="1">
        <f>COUNTIFS('Contratos assinados '!F:F,'Direcional Expansão'!B1024,'Contratos assinados '!J:J,"Assinado por proprietário")</f>
        <v>0</v>
      </c>
      <c r="I1024" s="1">
        <f t="shared" si="46"/>
        <v>0</v>
      </c>
      <c r="J1024" s="3" t="str">
        <f>IF(D1024=0, "-", COUNTIFS('Base Lojas'!B:B, A1024, 'Base Lojas'!G:G, "&gt;500000")/D1024)</f>
        <v>-</v>
      </c>
      <c r="K1024" s="4" t="s">
        <v>35</v>
      </c>
      <c r="L1024" s="2">
        <v>0</v>
      </c>
      <c r="M1024" s="13">
        <v>946481.87341994245</v>
      </c>
      <c r="N1024" s="2">
        <v>6046</v>
      </c>
      <c r="O1024" s="5" t="str">
        <f>_xlfn.XLOOKUP(A1024,Cidades!A:A,Cidades!D:D)</f>
        <v>Menor que 10k</v>
      </c>
      <c r="P1024" s="5" t="str">
        <f>_xlfn.XLOOKUP(A1024,'[1]1° RAIZ'!$A:$A,'[1]1° RAIZ'!$AH:$AH)</f>
        <v>Pelotas</v>
      </c>
      <c r="Q1024" s="5" t="str">
        <f>_xlfn.XLOOKUP(A1024,'[1]1° RAIZ'!$A:$A,'[1]1° RAIZ'!$AE:$AE)</f>
        <v>Pelotas</v>
      </c>
      <c r="R1024" s="2">
        <v>-2.3157711631501819E-5</v>
      </c>
      <c r="S1024" s="2">
        <v>1.210099893936833E-3</v>
      </c>
      <c r="T1024" s="2">
        <v>2</v>
      </c>
      <c r="U1024" s="2">
        <v>0</v>
      </c>
      <c r="V1024" s="2">
        <v>24162.020103185801</v>
      </c>
      <c r="W1024" s="2">
        <v>2.9892057205718512</v>
      </c>
      <c r="X1024" s="2">
        <v>-0.2881784642894053</v>
      </c>
      <c r="Y1024" s="2">
        <v>-0.63860401568027814</v>
      </c>
      <c r="Z1024" s="2">
        <v>-0.66613412178480569</v>
      </c>
      <c r="AA1024" s="2">
        <v>-0.29069772551074807</v>
      </c>
      <c r="AB1024" s="1" t="str">
        <f t="shared" si="45"/>
        <v>Mercado insuficiente</v>
      </c>
      <c r="AC1024" s="74" t="str">
        <f t="shared" si="47"/>
        <v>Validar</v>
      </c>
    </row>
    <row r="1025" spans="1:29" x14ac:dyDescent="0.25">
      <c r="A1025" s="1">
        <v>412280</v>
      </c>
      <c r="B1025" s="1" t="s">
        <v>1050</v>
      </c>
      <c r="C1025" s="1" t="s">
        <v>31</v>
      </c>
      <c r="D1025" s="1">
        <v>0</v>
      </c>
      <c r="E1025" s="1">
        <f>COUNTIFS('Contratos assinados '!F:F,'Direcional Expansão'!B1025,'Contratos assinados '!J:J, "Assinado por ambos")</f>
        <v>0</v>
      </c>
      <c r="F1025" s="1">
        <f>COUNTIFS('Contratos assinados '!F:F,'Direcional Expansão'!B1025,'Contratos assinados '!J:J,"Aquisição")</f>
        <v>0</v>
      </c>
      <c r="G1025" s="1">
        <f>COUNTIFS('Contratos assinados '!F:F,'Direcional Expansão'!B1025,'Contratos assinados '!J:J,"Ampliação")</f>
        <v>0</v>
      </c>
      <c r="H1025" s="1">
        <f>COUNTIFS('Contratos assinados '!F:F,'Direcional Expansão'!B1025,'Contratos assinados '!J:J,"Assinado por proprietário")</f>
        <v>0</v>
      </c>
      <c r="I1025" s="1">
        <f t="shared" si="46"/>
        <v>0</v>
      </c>
      <c r="J1025" s="3" t="str">
        <f>IF(D1025=0, "-", COUNTIFS('Base Lojas'!B:B, A1025, 'Base Lojas'!G:G, "&gt;500000")/D1025)</f>
        <v>-</v>
      </c>
      <c r="K1025" s="4" t="s">
        <v>35</v>
      </c>
      <c r="L1025" s="2">
        <v>0</v>
      </c>
      <c r="M1025" s="13">
        <v>582869.37669996044</v>
      </c>
      <c r="N1025" s="2">
        <v>4075</v>
      </c>
      <c r="O1025" s="5" t="str">
        <f>_xlfn.XLOOKUP(A1025,Cidades!A:A,Cidades!D:D)</f>
        <v>Menor que 10k</v>
      </c>
      <c r="P1025" s="5" t="str">
        <f>_xlfn.XLOOKUP(A1025,'[1]1° RAIZ'!$A:$A,'[1]1° RAIZ'!$AH:$AH)</f>
        <v>Francisco Beltrão</v>
      </c>
      <c r="Q1025" s="5" t="str">
        <f>_xlfn.XLOOKUP(A1025,'[1]1° RAIZ'!$A:$A,'[1]1° RAIZ'!$AE:$AE)</f>
        <v>Cascavel</v>
      </c>
      <c r="R1025" s="2">
        <v>-5.9373331946186442E-5</v>
      </c>
      <c r="S1025" s="2">
        <v>3.4984119006036258E-3</v>
      </c>
      <c r="T1025" s="2">
        <v>2</v>
      </c>
      <c r="U1025" s="2">
        <v>0</v>
      </c>
      <c r="V1025" s="2">
        <v>34412.002910640302</v>
      </c>
      <c r="W1025" s="2">
        <v>2.76146479902311</v>
      </c>
      <c r="X1025" s="2">
        <v>-0.32885061122037262</v>
      </c>
      <c r="Y1025" s="2">
        <v>-0.67964820271037607</v>
      </c>
      <c r="Z1025" s="2">
        <v>-0.46352258503367599</v>
      </c>
      <c r="AA1025" s="2">
        <v>-0.290796198320664</v>
      </c>
      <c r="AB1025" s="1" t="str">
        <f t="shared" si="45"/>
        <v>Mercado insuficiente</v>
      </c>
      <c r="AC1025" s="74" t="str">
        <f t="shared" si="47"/>
        <v>Validar</v>
      </c>
    </row>
    <row r="1026" spans="1:29" x14ac:dyDescent="0.25">
      <c r="A1026" s="1">
        <v>412880</v>
      </c>
      <c r="B1026" s="1" t="s">
        <v>1051</v>
      </c>
      <c r="C1026" s="1" t="s">
        <v>31</v>
      </c>
      <c r="D1026" s="1">
        <v>0</v>
      </c>
      <c r="E1026" s="1">
        <f>COUNTIFS('Contratos assinados '!F:F,'Direcional Expansão'!B1026,'Contratos assinados '!J:J, "Assinado por ambos")</f>
        <v>0</v>
      </c>
      <c r="F1026" s="1">
        <f>COUNTIFS('Contratos assinados '!F:F,'Direcional Expansão'!B1026,'Contratos assinados '!J:J,"Aquisição")</f>
        <v>0</v>
      </c>
      <c r="G1026" s="1">
        <f>COUNTIFS('Contratos assinados '!F:F,'Direcional Expansão'!B1026,'Contratos assinados '!J:J,"Ampliação")</f>
        <v>0</v>
      </c>
      <c r="H1026" s="1">
        <f>COUNTIFS('Contratos assinados '!F:F,'Direcional Expansão'!B1026,'Contratos assinados '!J:J,"Assinado por proprietário")</f>
        <v>0</v>
      </c>
      <c r="I1026" s="1">
        <f t="shared" si="46"/>
        <v>0</v>
      </c>
      <c r="J1026" s="3" t="str">
        <f>IF(D1026=0, "-", COUNTIFS('Base Lojas'!B:B, A1026, 'Base Lojas'!G:G, "&gt;500000")/D1026)</f>
        <v>-</v>
      </c>
      <c r="K1026" s="4" t="s">
        <v>35</v>
      </c>
      <c r="L1026" s="2">
        <v>0</v>
      </c>
      <c r="M1026" s="13">
        <v>731182.4156346852</v>
      </c>
      <c r="N1026" s="2">
        <v>5798</v>
      </c>
      <c r="O1026" s="5" t="str">
        <f>_xlfn.XLOOKUP(A1026,Cidades!A:A,Cidades!D:D)</f>
        <v>Menor que 10k</v>
      </c>
      <c r="P1026" s="5" t="str">
        <f>_xlfn.XLOOKUP(A1026,'[1]1° RAIZ'!$A:$A,'[1]1° RAIZ'!$AH:$AH)</f>
        <v>Umuarama</v>
      </c>
      <c r="Q1026" s="5" t="str">
        <f>_xlfn.XLOOKUP(A1026,'[1]1° RAIZ'!$A:$A,'[1]1° RAIZ'!$AE:$AE)</f>
        <v>Maringá</v>
      </c>
      <c r="R1026" s="2">
        <v>-2.7713905530675211E-5</v>
      </c>
      <c r="S1026" s="2">
        <v>2.9266164836410091E-3</v>
      </c>
      <c r="T1026" s="2">
        <v>2</v>
      </c>
      <c r="U1026" s="2">
        <v>0</v>
      </c>
      <c r="V1026" s="2">
        <v>23141.124453549</v>
      </c>
      <c r="W1026" s="2">
        <v>3.016725438748439</v>
      </c>
      <c r="X1026" s="2">
        <v>-0.28881346216591969</v>
      </c>
      <c r="Y1026" s="2">
        <v>-0.62440135836431665</v>
      </c>
      <c r="Z1026" s="2">
        <v>-0.68847628016930595</v>
      </c>
      <c r="AA1026" s="2">
        <v>-0.29147449786731627</v>
      </c>
      <c r="AB1026" s="1" t="str">
        <f t="shared" si="45"/>
        <v>Mercado insuficiente</v>
      </c>
      <c r="AC1026" s="74" t="str">
        <f t="shared" si="47"/>
        <v>Validar</v>
      </c>
    </row>
    <row r="1027" spans="1:29" x14ac:dyDescent="0.25">
      <c r="A1027" s="1">
        <v>412862</v>
      </c>
      <c r="B1027" s="1" t="s">
        <v>1052</v>
      </c>
      <c r="C1027" s="1" t="s">
        <v>31</v>
      </c>
      <c r="D1027" s="1">
        <v>0</v>
      </c>
      <c r="E1027" s="1">
        <f>COUNTIFS('Contratos assinados '!F:F,'Direcional Expansão'!B1027,'Contratos assinados '!J:J, "Assinado por ambos")</f>
        <v>0</v>
      </c>
      <c r="F1027" s="1">
        <f>COUNTIFS('Contratos assinados '!F:F,'Direcional Expansão'!B1027,'Contratos assinados '!J:J,"Aquisição")</f>
        <v>0</v>
      </c>
      <c r="G1027" s="1">
        <f>COUNTIFS('Contratos assinados '!F:F,'Direcional Expansão'!B1027,'Contratos assinados '!J:J,"Ampliação")</f>
        <v>0</v>
      </c>
      <c r="H1027" s="1">
        <f>COUNTIFS('Contratos assinados '!F:F,'Direcional Expansão'!B1027,'Contratos assinados '!J:J,"Assinado por proprietário")</f>
        <v>0</v>
      </c>
      <c r="I1027" s="1">
        <f t="shared" si="46"/>
        <v>0</v>
      </c>
      <c r="J1027" s="3" t="str">
        <f>IF(D1027=0, "-", COUNTIFS('Base Lojas'!B:B, A1027, 'Base Lojas'!G:G, "&gt;500000")/D1027)</f>
        <v>-</v>
      </c>
      <c r="K1027" s="4" t="s">
        <v>35</v>
      </c>
      <c r="L1027" s="2">
        <v>0</v>
      </c>
      <c r="M1027" s="13">
        <v>361189.08790706767</v>
      </c>
      <c r="N1027" s="2">
        <v>3055</v>
      </c>
      <c r="O1027" s="5" t="str">
        <f>_xlfn.XLOOKUP(A1027,Cidades!A:A,Cidades!D:D)</f>
        <v>Menor que 10k</v>
      </c>
      <c r="P1027" s="5" t="str">
        <f>_xlfn.XLOOKUP(A1027,'[1]1° RAIZ'!$A:$A,'[1]1° RAIZ'!$AH:$AH)</f>
        <v>Umuarama</v>
      </c>
      <c r="Q1027" s="5" t="str">
        <f>_xlfn.XLOOKUP(A1027,'[1]1° RAIZ'!$A:$A,'[1]1° RAIZ'!$AE:$AE)</f>
        <v>Maringá</v>
      </c>
      <c r="R1027" s="2">
        <v>-3.7042347608208238E-5</v>
      </c>
      <c r="S1027" s="2">
        <v>1.029910446708193E-3</v>
      </c>
      <c r="T1027" s="2">
        <v>2</v>
      </c>
      <c r="U1027" s="2">
        <v>0</v>
      </c>
      <c r="V1027" s="2">
        <v>41849.177156797501</v>
      </c>
      <c r="W1027" s="2">
        <v>2.570315615748715</v>
      </c>
      <c r="X1027" s="2">
        <v>-0.35580758222283337</v>
      </c>
      <c r="Y1027" s="2">
        <v>-0.69044945135072988</v>
      </c>
      <c r="Z1027" s="2">
        <v>-0.36416435307928441</v>
      </c>
      <c r="AA1027" s="2">
        <v>-0.29248826804247702</v>
      </c>
      <c r="AB1027" s="1" t="str">
        <f t="shared" ref="AB1027:AB1090" si="48">IF(B1027="Capão do Leão","Erro IBGE",
   IF(AND(U1027&lt;=0,M1027&lt;=2000000),"Mercado insuficiente",
      IF(U1027&lt;=0,"Limite de expansão",
         IF(K1027&lt;500000,"Performance",
            IF(M1027&lt;=2000000,"Mercado insuficiente","Expansão")
         )
      )
   )
)</f>
        <v>Mercado insuficiente</v>
      </c>
      <c r="AC1027" s="74" t="str">
        <f t="shared" si="47"/>
        <v>Validar</v>
      </c>
    </row>
    <row r="1028" spans="1:29" x14ac:dyDescent="0.25">
      <c r="A1028" s="1">
        <v>411270</v>
      </c>
      <c r="B1028" s="1" t="s">
        <v>1053</v>
      </c>
      <c r="C1028" s="1" t="s">
        <v>31</v>
      </c>
      <c r="D1028" s="1">
        <v>0</v>
      </c>
      <c r="E1028" s="1">
        <f>COUNTIFS('Contratos assinados '!F:F,'Direcional Expansão'!B1028,'Contratos assinados '!J:J, "Assinado por ambos")</f>
        <v>0</v>
      </c>
      <c r="F1028" s="1">
        <f>COUNTIFS('Contratos assinados '!F:F,'Direcional Expansão'!B1028,'Contratos assinados '!J:J,"Aquisição")</f>
        <v>0</v>
      </c>
      <c r="G1028" s="1">
        <f>COUNTIFS('Contratos assinados '!F:F,'Direcional Expansão'!B1028,'Contratos assinados '!J:J,"Ampliação")</f>
        <v>0</v>
      </c>
      <c r="H1028" s="1">
        <f>COUNTIFS('Contratos assinados '!F:F,'Direcional Expansão'!B1028,'Contratos assinados '!J:J,"Assinado por proprietário")</f>
        <v>0</v>
      </c>
      <c r="I1028" s="1">
        <f t="shared" ref="I1028:I1091" si="49">SUM(E1028:H1028)</f>
        <v>0</v>
      </c>
      <c r="J1028" s="3" t="str">
        <f>IF(D1028=0, "-", COUNTIFS('Base Lojas'!B:B, A1028, 'Base Lojas'!G:G, "&gt;500000")/D1028)</f>
        <v>-</v>
      </c>
      <c r="K1028" s="4" t="s">
        <v>35</v>
      </c>
      <c r="L1028" s="2">
        <v>0</v>
      </c>
      <c r="M1028" s="13">
        <v>1443101.936324697</v>
      </c>
      <c r="N1028" s="2">
        <v>11813</v>
      </c>
      <c r="O1028" s="5" t="str">
        <f>_xlfn.XLOOKUP(A1028,Cidades!A:A,Cidades!D:D)</f>
        <v>Entre 10k e 20k</v>
      </c>
      <c r="P1028" s="5" t="str">
        <f>_xlfn.XLOOKUP(A1028,'[1]1° RAIZ'!$A:$A,'[1]1° RAIZ'!$AH:$AH)</f>
        <v>Londrina</v>
      </c>
      <c r="Q1028" s="5" t="str">
        <f>_xlfn.XLOOKUP(A1028,'[1]1° RAIZ'!$A:$A,'[1]1° RAIZ'!$AE:$AE)</f>
        <v>Londrina</v>
      </c>
      <c r="R1028" s="2">
        <v>-2.9891324086150922E-6</v>
      </c>
      <c r="S1028" s="2">
        <v>6.3082468826729521E-3</v>
      </c>
      <c r="T1028" s="2">
        <v>7</v>
      </c>
      <c r="U1028" s="2">
        <v>0</v>
      </c>
      <c r="V1028" s="2">
        <v>26669.594099918999</v>
      </c>
      <c r="W1028" s="2">
        <v>2.6692809100685242</v>
      </c>
      <c r="X1028" s="2">
        <v>-0.25828924091519201</v>
      </c>
      <c r="Y1028" s="2">
        <v>-0.71634804400117846</v>
      </c>
      <c r="Z1028" s="2">
        <v>-0.69796631141962706</v>
      </c>
      <c r="AA1028" s="2">
        <v>-0.29279299652924462</v>
      </c>
      <c r="AB1028" s="1" t="str">
        <f t="shared" si="48"/>
        <v>Mercado insuficiente</v>
      </c>
      <c r="AC1028" s="74" t="str">
        <f t="shared" ref="AC1028:AC1091" si="50">IF(P1028=B1028,"Oportunidade","Validar")</f>
        <v>Validar</v>
      </c>
    </row>
    <row r="1029" spans="1:29" x14ac:dyDescent="0.25">
      <c r="A1029" s="1">
        <v>430975</v>
      </c>
      <c r="B1029" s="1" t="s">
        <v>1054</v>
      </c>
      <c r="C1029" s="1" t="s">
        <v>57</v>
      </c>
      <c r="D1029" s="1">
        <v>0</v>
      </c>
      <c r="E1029" s="1">
        <f>COUNTIFS('Contratos assinados '!F:F,'Direcional Expansão'!B1029,'Contratos assinados '!J:J, "Assinado por ambos")</f>
        <v>0</v>
      </c>
      <c r="F1029" s="1">
        <f>COUNTIFS('Contratos assinados '!F:F,'Direcional Expansão'!B1029,'Contratos assinados '!J:J,"Aquisição")</f>
        <v>0</v>
      </c>
      <c r="G1029" s="1">
        <f>COUNTIFS('Contratos assinados '!F:F,'Direcional Expansão'!B1029,'Contratos assinados '!J:J,"Ampliação")</f>
        <v>0</v>
      </c>
      <c r="H1029" s="1">
        <f>COUNTIFS('Contratos assinados '!F:F,'Direcional Expansão'!B1029,'Contratos assinados '!J:J,"Assinado por proprietário")</f>
        <v>0</v>
      </c>
      <c r="I1029" s="1">
        <f t="shared" si="49"/>
        <v>0</v>
      </c>
      <c r="J1029" s="3" t="str">
        <f>IF(D1029=0, "-", COUNTIFS('Base Lojas'!B:B, A1029, 'Base Lojas'!G:G, "&gt;500000")/D1029)</f>
        <v>-</v>
      </c>
      <c r="K1029" s="4" t="s">
        <v>35</v>
      </c>
      <c r="L1029" s="2">
        <v>0</v>
      </c>
      <c r="M1029" s="13">
        <v>612586.45547502744</v>
      </c>
      <c r="N1029" s="2">
        <v>3732</v>
      </c>
      <c r="O1029" s="5" t="str">
        <f>_xlfn.XLOOKUP(A1029,Cidades!A:A,Cidades!D:D)</f>
        <v>Menor que 10k</v>
      </c>
      <c r="P1029" s="5" t="str">
        <f>_xlfn.XLOOKUP(A1029,'[1]1° RAIZ'!$A:$A,'[1]1° RAIZ'!$AH:$AH)</f>
        <v>Sobradinho</v>
      </c>
      <c r="Q1029" s="5" t="str">
        <f>_xlfn.XLOOKUP(A1029,'[1]1° RAIZ'!$A:$A,'[1]1° RAIZ'!$AE:$AE)</f>
        <v>Santa Cruz do Sul - Lajeado</v>
      </c>
      <c r="R1029" s="2">
        <v>-1.208389867820137E-4</v>
      </c>
      <c r="S1029" s="2">
        <v>-4.7387969904317817E-3</v>
      </c>
      <c r="T1029" s="2">
        <v>1</v>
      </c>
      <c r="U1029" s="2">
        <v>0</v>
      </c>
      <c r="V1029" s="2">
        <v>33364.3257823268</v>
      </c>
      <c r="W1029" s="2">
        <v>2.8730494641143092</v>
      </c>
      <c r="X1029" s="2">
        <v>-0.33414544422641768</v>
      </c>
      <c r="Y1029" s="2">
        <v>-0.79805044978692774</v>
      </c>
      <c r="Z1029" s="2">
        <v>-0.31621703366741322</v>
      </c>
      <c r="AA1029" s="2">
        <v>-0.29327696976687179</v>
      </c>
      <c r="AB1029" s="1" t="str">
        <f t="shared" si="48"/>
        <v>Mercado insuficiente</v>
      </c>
      <c r="AC1029" s="74" t="str">
        <f t="shared" si="50"/>
        <v>Validar</v>
      </c>
    </row>
    <row r="1030" spans="1:29" x14ac:dyDescent="0.25">
      <c r="A1030" s="1">
        <v>412175</v>
      </c>
      <c r="B1030" s="1" t="s">
        <v>1055</v>
      </c>
      <c r="C1030" s="1" t="s">
        <v>31</v>
      </c>
      <c r="D1030" s="1">
        <v>0</v>
      </c>
      <c r="E1030" s="1">
        <f>COUNTIFS('Contratos assinados '!F:F,'Direcional Expansão'!B1030,'Contratos assinados '!J:J, "Assinado por ambos")</f>
        <v>0</v>
      </c>
      <c r="F1030" s="1">
        <f>COUNTIFS('Contratos assinados '!F:F,'Direcional Expansão'!B1030,'Contratos assinados '!J:J,"Aquisição")</f>
        <v>0</v>
      </c>
      <c r="G1030" s="1">
        <f>COUNTIFS('Contratos assinados '!F:F,'Direcional Expansão'!B1030,'Contratos assinados '!J:J,"Ampliação")</f>
        <v>0</v>
      </c>
      <c r="H1030" s="1">
        <f>COUNTIFS('Contratos assinados '!F:F,'Direcional Expansão'!B1030,'Contratos assinados '!J:J,"Assinado por proprietário")</f>
        <v>0</v>
      </c>
      <c r="I1030" s="1">
        <f t="shared" si="49"/>
        <v>0</v>
      </c>
      <c r="J1030" s="3" t="str">
        <f>IF(D1030=0, "-", COUNTIFS('Base Lojas'!B:B, A1030, 'Base Lojas'!G:G, "&gt;500000")/D1030)</f>
        <v>-</v>
      </c>
      <c r="K1030" s="4" t="s">
        <v>35</v>
      </c>
      <c r="L1030" s="2">
        <v>0</v>
      </c>
      <c r="M1030" s="13">
        <v>668416.40195262153</v>
      </c>
      <c r="N1030" s="2">
        <v>6553</v>
      </c>
      <c r="O1030" s="5" t="str">
        <f>_xlfn.XLOOKUP(A1030,Cidades!A:A,Cidades!D:D)</f>
        <v>Menor que 10k</v>
      </c>
      <c r="P1030" s="5" t="str">
        <f>_xlfn.XLOOKUP(A1030,'[1]1° RAIZ'!$A:$A,'[1]1° RAIZ'!$AH:$AH)</f>
        <v>Guarapuava</v>
      </c>
      <c r="Q1030" s="5" t="str">
        <f>_xlfn.XLOOKUP(A1030,'[1]1° RAIZ'!$A:$A,'[1]1° RAIZ'!$AE:$AE)</f>
        <v>Guarapuava</v>
      </c>
      <c r="R1030" s="2">
        <v>-8.551167083557409E-5</v>
      </c>
      <c r="S1030" s="2">
        <v>3.078525400282528E-3</v>
      </c>
      <c r="T1030" s="2">
        <v>2</v>
      </c>
      <c r="U1030" s="2">
        <v>0</v>
      </c>
      <c r="V1030" s="2">
        <v>45217.048145228502</v>
      </c>
      <c r="W1030" s="2">
        <v>2.442745232941673</v>
      </c>
      <c r="X1030" s="2">
        <v>-0.3602663542616279</v>
      </c>
      <c r="Y1030" s="2">
        <v>-0.77729925634558439</v>
      </c>
      <c r="Z1030" s="2">
        <v>-0.24639646319772329</v>
      </c>
      <c r="AA1030" s="2">
        <v>-0.29344346723970699</v>
      </c>
      <c r="AB1030" s="1" t="str">
        <f t="shared" si="48"/>
        <v>Mercado insuficiente</v>
      </c>
      <c r="AC1030" s="74" t="str">
        <f t="shared" si="50"/>
        <v>Validar</v>
      </c>
    </row>
    <row r="1031" spans="1:29" x14ac:dyDescent="0.25">
      <c r="A1031" s="1">
        <v>412780</v>
      </c>
      <c r="B1031" s="1" t="s">
        <v>1056</v>
      </c>
      <c r="C1031" s="1" t="s">
        <v>31</v>
      </c>
      <c r="D1031" s="1">
        <v>0</v>
      </c>
      <c r="E1031" s="1">
        <f>COUNTIFS('Contratos assinados '!F:F,'Direcional Expansão'!B1031,'Contratos assinados '!J:J, "Assinado por ambos")</f>
        <v>0</v>
      </c>
      <c r="F1031" s="1">
        <f>COUNTIFS('Contratos assinados '!F:F,'Direcional Expansão'!B1031,'Contratos assinados '!J:J,"Aquisição")</f>
        <v>0</v>
      </c>
      <c r="G1031" s="1">
        <f>COUNTIFS('Contratos assinados '!F:F,'Direcional Expansão'!B1031,'Contratos assinados '!J:J,"Ampliação")</f>
        <v>0</v>
      </c>
      <c r="H1031" s="1">
        <f>COUNTIFS('Contratos assinados '!F:F,'Direcional Expansão'!B1031,'Contratos assinados '!J:J,"Assinado por proprietário")</f>
        <v>0</v>
      </c>
      <c r="I1031" s="1">
        <f t="shared" si="49"/>
        <v>0</v>
      </c>
      <c r="J1031" s="3" t="str">
        <f>IF(D1031=0, "-", COUNTIFS('Base Lojas'!B:B, A1031, 'Base Lojas'!G:G, "&gt;500000")/D1031)</f>
        <v>-</v>
      </c>
      <c r="K1031" s="4" t="s">
        <v>35</v>
      </c>
      <c r="L1031" s="2">
        <v>0</v>
      </c>
      <c r="M1031" s="13">
        <v>1104572.0812836289</v>
      </c>
      <c r="N1031" s="2">
        <v>8426</v>
      </c>
      <c r="O1031" s="5" t="str">
        <f>_xlfn.XLOOKUP(A1031,Cidades!A:A,Cidades!D:D)</f>
        <v>Menor que 10k</v>
      </c>
      <c r="P1031" s="5" t="str">
        <f>_xlfn.XLOOKUP(A1031,'[1]1° RAIZ'!$A:$A,'[1]1° RAIZ'!$AH:$AH)</f>
        <v>Santo Antônio da Platina</v>
      </c>
      <c r="Q1031" s="5" t="str">
        <f>_xlfn.XLOOKUP(A1031,'[1]1° RAIZ'!$A:$A,'[1]1° RAIZ'!$AE:$AE)</f>
        <v>Londrina</v>
      </c>
      <c r="R1031" s="2">
        <v>-3.2305390787601419E-5</v>
      </c>
      <c r="S1031" s="2">
        <v>3.3267005599979531E-3</v>
      </c>
      <c r="T1031" s="2">
        <v>4</v>
      </c>
      <c r="U1031" s="2">
        <v>0</v>
      </c>
      <c r="V1031" s="2">
        <v>43205.212766256802</v>
      </c>
      <c r="W1031" s="2">
        <v>2.3754858916697099</v>
      </c>
      <c r="X1031" s="2">
        <v>-0.33479628432425301</v>
      </c>
      <c r="Y1031" s="2">
        <v>-0.75915666195853659</v>
      </c>
      <c r="Z1031" s="2">
        <v>-0.36643283054005121</v>
      </c>
      <c r="AA1031" s="2">
        <v>-0.29368861923749251</v>
      </c>
      <c r="AB1031" s="1" t="str">
        <f t="shared" si="48"/>
        <v>Mercado insuficiente</v>
      </c>
      <c r="AC1031" s="74" t="str">
        <f t="shared" si="50"/>
        <v>Validar</v>
      </c>
    </row>
    <row r="1032" spans="1:29" x14ac:dyDescent="0.25">
      <c r="A1032" s="1">
        <v>411005</v>
      </c>
      <c r="B1032" s="1" t="s">
        <v>1057</v>
      </c>
      <c r="C1032" s="1" t="s">
        <v>31</v>
      </c>
      <c r="D1032" s="1">
        <v>0</v>
      </c>
      <c r="E1032" s="1">
        <f>COUNTIFS('Contratos assinados '!F:F,'Direcional Expansão'!B1032,'Contratos assinados '!J:J, "Assinado por ambos")</f>
        <v>0</v>
      </c>
      <c r="F1032" s="1">
        <f>COUNTIFS('Contratos assinados '!F:F,'Direcional Expansão'!B1032,'Contratos assinados '!J:J,"Aquisição")</f>
        <v>0</v>
      </c>
      <c r="G1032" s="1">
        <f>COUNTIFS('Contratos assinados '!F:F,'Direcional Expansão'!B1032,'Contratos assinados '!J:J,"Ampliação")</f>
        <v>0</v>
      </c>
      <c r="H1032" s="1">
        <f>COUNTIFS('Contratos assinados '!F:F,'Direcional Expansão'!B1032,'Contratos assinados '!J:J,"Assinado por proprietário")</f>
        <v>0</v>
      </c>
      <c r="I1032" s="1">
        <f t="shared" si="49"/>
        <v>0</v>
      </c>
      <c r="J1032" s="3" t="str">
        <f>IF(D1032=0, "-", COUNTIFS('Base Lojas'!B:B, A1032, 'Base Lojas'!G:G, "&gt;500000")/D1032)</f>
        <v>-</v>
      </c>
      <c r="K1032" s="4" t="s">
        <v>35</v>
      </c>
      <c r="L1032" s="2">
        <v>0</v>
      </c>
      <c r="M1032" s="13">
        <v>294129.26654733648</v>
      </c>
      <c r="N1032" s="2">
        <v>2144</v>
      </c>
      <c r="O1032" s="5" t="str">
        <f>_xlfn.XLOOKUP(A1032,Cidades!A:A,Cidades!D:D)</f>
        <v>Menor que 10k</v>
      </c>
      <c r="P1032" s="5" t="str">
        <f>_xlfn.XLOOKUP(A1032,'[1]1° RAIZ'!$A:$A,'[1]1° RAIZ'!$AH:$AH)</f>
        <v>Cascavel</v>
      </c>
      <c r="Q1032" s="5" t="str">
        <f>_xlfn.XLOOKUP(A1032,'[1]1° RAIZ'!$A:$A,'[1]1° RAIZ'!$AE:$AE)</f>
        <v>Cascavel</v>
      </c>
      <c r="R1032" s="2">
        <v>-3.1237823190054533E-5</v>
      </c>
      <c r="S1032" s="2">
        <v>4.6951954752025848E-3</v>
      </c>
      <c r="T1032" s="2">
        <v>1</v>
      </c>
      <c r="U1032" s="2">
        <v>0</v>
      </c>
      <c r="V1032" s="2">
        <v>43988.246250863202</v>
      </c>
      <c r="W1032" s="2">
        <v>2.5155578394985381</v>
      </c>
      <c r="X1032" s="2">
        <v>-0.37173321790991348</v>
      </c>
      <c r="Y1032" s="2">
        <v>-0.65061179316182238</v>
      </c>
      <c r="Z1032" s="2">
        <v>-0.36824078190688359</v>
      </c>
      <c r="AA1032" s="2">
        <v>-0.29400185300760778</v>
      </c>
      <c r="AB1032" s="1" t="str">
        <f t="shared" si="48"/>
        <v>Mercado insuficiente</v>
      </c>
      <c r="AC1032" s="74" t="str">
        <f t="shared" si="50"/>
        <v>Validar</v>
      </c>
    </row>
    <row r="1033" spans="1:29" x14ac:dyDescent="0.25">
      <c r="A1033" s="1">
        <v>431237</v>
      </c>
      <c r="B1033" s="1" t="s">
        <v>1058</v>
      </c>
      <c r="C1033" s="1" t="s">
        <v>57</v>
      </c>
      <c r="D1033" s="1">
        <v>0</v>
      </c>
      <c r="E1033" s="1">
        <f>COUNTIFS('Contratos assinados '!F:F,'Direcional Expansão'!B1033,'Contratos assinados '!J:J, "Assinado por ambos")</f>
        <v>0</v>
      </c>
      <c r="F1033" s="1">
        <f>COUNTIFS('Contratos assinados '!F:F,'Direcional Expansão'!B1033,'Contratos assinados '!J:J,"Aquisição")</f>
        <v>0</v>
      </c>
      <c r="G1033" s="1">
        <f>COUNTIFS('Contratos assinados '!F:F,'Direcional Expansão'!B1033,'Contratos assinados '!J:J,"Ampliação")</f>
        <v>0</v>
      </c>
      <c r="H1033" s="1">
        <f>COUNTIFS('Contratos assinados '!F:F,'Direcional Expansão'!B1033,'Contratos assinados '!J:J,"Assinado por proprietário")</f>
        <v>0</v>
      </c>
      <c r="I1033" s="1">
        <f t="shared" si="49"/>
        <v>0</v>
      </c>
      <c r="J1033" s="3" t="str">
        <f>IF(D1033=0, "-", COUNTIFS('Base Lojas'!B:B, A1033, 'Base Lojas'!G:G, "&gt;500000")/D1033)</f>
        <v>-</v>
      </c>
      <c r="K1033" s="4" t="s">
        <v>35</v>
      </c>
      <c r="L1033" s="2">
        <v>0</v>
      </c>
      <c r="M1033" s="13">
        <v>506762.09108661709</v>
      </c>
      <c r="N1033" s="2">
        <v>3180</v>
      </c>
      <c r="O1033" s="5" t="str">
        <f>_xlfn.XLOOKUP(A1033,Cidades!A:A,Cidades!D:D)</f>
        <v>Menor que 10k</v>
      </c>
      <c r="P1033" s="5" t="str">
        <f>_xlfn.XLOOKUP(A1033,'[1]1° RAIZ'!$A:$A,'[1]1° RAIZ'!$AH:$AH)</f>
        <v>Vacaria</v>
      </c>
      <c r="Q1033" s="5" t="str">
        <f>_xlfn.XLOOKUP(A1033,'[1]1° RAIZ'!$A:$A,'[1]1° RAIZ'!$AE:$AE)</f>
        <v>Caxias do Sul</v>
      </c>
      <c r="R1033" s="2">
        <v>2.0115939919236321E-5</v>
      </c>
      <c r="S1033" s="2">
        <v>8.4153041909571513E-3</v>
      </c>
      <c r="T1033" s="2">
        <v>1</v>
      </c>
      <c r="U1033" s="2">
        <v>0</v>
      </c>
      <c r="V1033" s="2">
        <v>37966.647982083297</v>
      </c>
      <c r="W1033" s="2">
        <v>2.597618189404697</v>
      </c>
      <c r="X1033" s="2">
        <v>-0.34920295364065168</v>
      </c>
      <c r="Y1033" s="2">
        <v>-0.56115809415536155</v>
      </c>
      <c r="Z1033" s="2">
        <v>-0.57551980968219107</v>
      </c>
      <c r="AA1033" s="2">
        <v>-0.29519447189460318</v>
      </c>
      <c r="AB1033" s="1" t="str">
        <f t="shared" si="48"/>
        <v>Mercado insuficiente</v>
      </c>
      <c r="AC1033" s="74" t="str">
        <f t="shared" si="50"/>
        <v>Validar</v>
      </c>
    </row>
    <row r="1034" spans="1:29" x14ac:dyDescent="0.25">
      <c r="A1034" s="1">
        <v>410850</v>
      </c>
      <c r="B1034" s="1" t="s">
        <v>1059</v>
      </c>
      <c r="C1034" s="1" t="s">
        <v>31</v>
      </c>
      <c r="D1034" s="1">
        <v>0</v>
      </c>
      <c r="E1034" s="1">
        <f>COUNTIFS('Contratos assinados '!F:F,'Direcional Expansão'!B1034,'Contratos assinados '!J:J, "Assinado por ambos")</f>
        <v>0</v>
      </c>
      <c r="F1034" s="1">
        <f>COUNTIFS('Contratos assinados '!F:F,'Direcional Expansão'!B1034,'Contratos assinados '!J:J,"Aquisição")</f>
        <v>0</v>
      </c>
      <c r="G1034" s="1">
        <f>COUNTIFS('Contratos assinados '!F:F,'Direcional Expansão'!B1034,'Contratos assinados '!J:J,"Ampliação")</f>
        <v>0</v>
      </c>
      <c r="H1034" s="1">
        <f>COUNTIFS('Contratos assinados '!F:F,'Direcional Expansão'!B1034,'Contratos assinados '!J:J,"Assinado por proprietário")</f>
        <v>0</v>
      </c>
      <c r="I1034" s="1">
        <f t="shared" si="49"/>
        <v>0</v>
      </c>
      <c r="J1034" s="3" t="str">
        <f>IF(D1034=0, "-", COUNTIFS('Base Lojas'!B:B, A1034, 'Base Lojas'!G:G, "&gt;500000")/D1034)</f>
        <v>-</v>
      </c>
      <c r="K1034" s="4" t="s">
        <v>35</v>
      </c>
      <c r="L1034" s="2">
        <v>0</v>
      </c>
      <c r="M1034" s="13">
        <v>1260254.6701152411</v>
      </c>
      <c r="N1034" s="2">
        <v>11062</v>
      </c>
      <c r="O1034" s="5" t="str">
        <f>_xlfn.XLOOKUP(A1034,Cidades!A:A,Cidades!D:D)</f>
        <v>Entre 10k e 20k</v>
      </c>
      <c r="P1034" s="5" t="str">
        <f>_xlfn.XLOOKUP(A1034,'[1]1° RAIZ'!$A:$A,'[1]1° RAIZ'!$AH:$AH)</f>
        <v>União da Vitória</v>
      </c>
      <c r="Q1034" s="5" t="str">
        <f>_xlfn.XLOOKUP(A1034,'[1]1° RAIZ'!$A:$A,'[1]1° RAIZ'!$AE:$AE)</f>
        <v>Curitiba</v>
      </c>
      <c r="R1034" s="2">
        <v>-1.6135206791665911E-4</v>
      </c>
      <c r="S1034" s="2">
        <v>-3.941504269948104E-3</v>
      </c>
      <c r="T1034" s="2">
        <v>3</v>
      </c>
      <c r="U1034" s="2">
        <v>0</v>
      </c>
      <c r="V1034" s="2">
        <v>47060.022520002902</v>
      </c>
      <c r="W1034" s="2">
        <v>2.3632035299170679</v>
      </c>
      <c r="X1034" s="2">
        <v>-0.35062772342092152</v>
      </c>
      <c r="Y1034" s="2">
        <v>-0.98413841322427453</v>
      </c>
      <c r="Z1034" s="2">
        <v>-3.7818296737275603E-2</v>
      </c>
      <c r="AA1034" s="2">
        <v>-0.29529882089716009</v>
      </c>
      <c r="AB1034" s="1" t="str">
        <f t="shared" si="48"/>
        <v>Mercado insuficiente</v>
      </c>
      <c r="AC1034" s="74" t="str">
        <f t="shared" si="50"/>
        <v>Validar</v>
      </c>
    </row>
    <row r="1035" spans="1:29" x14ac:dyDescent="0.25">
      <c r="A1035" s="1">
        <v>410030</v>
      </c>
      <c r="B1035" s="1" t="s">
        <v>1060</v>
      </c>
      <c r="C1035" s="1" t="s">
        <v>31</v>
      </c>
      <c r="D1035" s="1">
        <v>0</v>
      </c>
      <c r="E1035" s="1">
        <f>COUNTIFS('Contratos assinados '!F:F,'Direcional Expansão'!B1035,'Contratos assinados '!J:J, "Assinado por ambos")</f>
        <v>0</v>
      </c>
      <c r="F1035" s="1">
        <f>COUNTIFS('Contratos assinados '!F:F,'Direcional Expansão'!B1035,'Contratos assinados '!J:J,"Aquisição")</f>
        <v>0</v>
      </c>
      <c r="G1035" s="1">
        <f>COUNTIFS('Contratos assinados '!F:F,'Direcional Expansão'!B1035,'Contratos assinados '!J:J,"Ampliação")</f>
        <v>0</v>
      </c>
      <c r="H1035" s="1">
        <f>COUNTIFS('Contratos assinados '!F:F,'Direcional Expansão'!B1035,'Contratos assinados '!J:J,"Assinado por proprietário")</f>
        <v>0</v>
      </c>
      <c r="I1035" s="1">
        <f t="shared" si="49"/>
        <v>0</v>
      </c>
      <c r="J1035" s="3" t="str">
        <f>IF(D1035=0, "-", COUNTIFS('Base Lojas'!B:B, A1035, 'Base Lojas'!G:G, "&gt;500000")/D1035)</f>
        <v>-</v>
      </c>
      <c r="K1035" s="4" t="s">
        <v>35</v>
      </c>
      <c r="L1035" s="2">
        <v>0</v>
      </c>
      <c r="M1035" s="13">
        <v>1379169.693247695</v>
      </c>
      <c r="N1035" s="2">
        <v>10233</v>
      </c>
      <c r="O1035" s="5" t="str">
        <f>_xlfn.XLOOKUP(A1035,Cidades!A:A,Cidades!D:D)</f>
        <v>Entre 10k e 20k</v>
      </c>
      <c r="P1035" s="5" t="str">
        <f>_xlfn.XLOOKUP(A1035,'[1]1° RAIZ'!$A:$A,'[1]1° RAIZ'!$AH:$AH)</f>
        <v>Curitiba</v>
      </c>
      <c r="Q1035" s="5" t="str">
        <f>_xlfn.XLOOKUP(A1035,'[1]1° RAIZ'!$A:$A,'[1]1° RAIZ'!$AE:$AE)</f>
        <v>Curitiba</v>
      </c>
      <c r="R1035" s="2">
        <v>1.6518272138586811E-4</v>
      </c>
      <c r="S1035" s="2">
        <v>2.037240649658489E-2</v>
      </c>
      <c r="T1035" s="2">
        <v>5</v>
      </c>
      <c r="U1035" s="2">
        <v>0</v>
      </c>
      <c r="V1035" s="2">
        <v>22710.134801431701</v>
      </c>
      <c r="W1035" s="2">
        <v>2.6519294390730961</v>
      </c>
      <c r="X1035" s="2">
        <v>-0.25814542676277552</v>
      </c>
      <c r="Y1035" s="2">
        <v>-0.3810043138368483</v>
      </c>
      <c r="Z1035" s="2">
        <v>-1.1438402935878469</v>
      </c>
      <c r="AA1035" s="2">
        <v>-0.29536516986805378</v>
      </c>
      <c r="AB1035" s="1" t="str">
        <f t="shared" si="48"/>
        <v>Mercado insuficiente</v>
      </c>
      <c r="AC1035" s="74" t="str">
        <f t="shared" si="50"/>
        <v>Validar</v>
      </c>
    </row>
    <row r="1036" spans="1:29" x14ac:dyDescent="0.25">
      <c r="A1036" s="1">
        <v>431402</v>
      </c>
      <c r="B1036" s="1" t="s">
        <v>1061</v>
      </c>
      <c r="C1036" s="1" t="s">
        <v>57</v>
      </c>
      <c r="D1036" s="1">
        <v>0</v>
      </c>
      <c r="E1036" s="1">
        <f>COUNTIFS('Contratos assinados '!F:F,'Direcional Expansão'!B1036,'Contratos assinados '!J:J, "Assinado por ambos")</f>
        <v>0</v>
      </c>
      <c r="F1036" s="1">
        <f>COUNTIFS('Contratos assinados '!F:F,'Direcional Expansão'!B1036,'Contratos assinados '!J:J,"Aquisição")</f>
        <v>0</v>
      </c>
      <c r="G1036" s="1">
        <f>COUNTIFS('Contratos assinados '!F:F,'Direcional Expansão'!B1036,'Contratos assinados '!J:J,"Ampliação")</f>
        <v>0</v>
      </c>
      <c r="H1036" s="1">
        <f>COUNTIFS('Contratos assinados '!F:F,'Direcional Expansão'!B1036,'Contratos assinados '!J:J,"Assinado por proprietário")</f>
        <v>0</v>
      </c>
      <c r="I1036" s="1">
        <f t="shared" si="49"/>
        <v>0</v>
      </c>
      <c r="J1036" s="3" t="str">
        <f>IF(D1036=0, "-", COUNTIFS('Base Lojas'!B:B, A1036, 'Base Lojas'!G:G, "&gt;500000")/D1036)</f>
        <v>-</v>
      </c>
      <c r="K1036" s="4" t="s">
        <v>35</v>
      </c>
      <c r="L1036" s="2">
        <v>0</v>
      </c>
      <c r="M1036" s="13">
        <v>1118929.5773080799</v>
      </c>
      <c r="N1036" s="2">
        <v>6519</v>
      </c>
      <c r="O1036" s="5" t="str">
        <f>_xlfn.XLOOKUP(A1036,Cidades!A:A,Cidades!D:D)</f>
        <v>Menor que 10k</v>
      </c>
      <c r="P1036" s="5" t="str">
        <f>_xlfn.XLOOKUP(A1036,'[1]1° RAIZ'!$A:$A,'[1]1° RAIZ'!$AH:$AH)</f>
        <v>Cachoeira do Sul</v>
      </c>
      <c r="Q1036" s="5" t="str">
        <f>_xlfn.XLOOKUP(A1036,'[1]1° RAIZ'!$A:$A,'[1]1° RAIZ'!$AE:$AE)</f>
        <v>Santa Maria</v>
      </c>
      <c r="R1036" s="2">
        <v>-9.0413973624785534E-5</v>
      </c>
      <c r="S1036" s="2">
        <v>-3.6439824165719341E-3</v>
      </c>
      <c r="T1036" s="2">
        <v>2</v>
      </c>
      <c r="U1036" s="2">
        <v>0</v>
      </c>
      <c r="V1036" s="2">
        <v>35220.592881600896</v>
      </c>
      <c r="W1036" s="2">
        <v>2.702958851119809</v>
      </c>
      <c r="X1036" s="2">
        <v>-0.32693025958377248</v>
      </c>
      <c r="Y1036" s="2">
        <v>-0.8173449993169839</v>
      </c>
      <c r="Z1036" s="2">
        <v>-0.34410713575959179</v>
      </c>
      <c r="AA1036" s="2">
        <v>-0.29616544182450971</v>
      </c>
      <c r="AB1036" s="1" t="str">
        <f t="shared" si="48"/>
        <v>Mercado insuficiente</v>
      </c>
      <c r="AC1036" s="74" t="str">
        <f t="shared" si="50"/>
        <v>Validar</v>
      </c>
    </row>
    <row r="1037" spans="1:29" x14ac:dyDescent="0.25">
      <c r="A1037" s="1">
        <v>411729</v>
      </c>
      <c r="B1037" s="1" t="s">
        <v>1062</v>
      </c>
      <c r="C1037" s="1" t="s">
        <v>31</v>
      </c>
      <c r="D1037" s="1">
        <v>0</v>
      </c>
      <c r="E1037" s="1">
        <f>COUNTIFS('Contratos assinados '!F:F,'Direcional Expansão'!B1037,'Contratos assinados '!J:J, "Assinado por ambos")</f>
        <v>0</v>
      </c>
      <c r="F1037" s="1">
        <f>COUNTIFS('Contratos assinados '!F:F,'Direcional Expansão'!B1037,'Contratos assinados '!J:J,"Aquisição")</f>
        <v>0</v>
      </c>
      <c r="G1037" s="1">
        <f>COUNTIFS('Contratos assinados '!F:F,'Direcional Expansão'!B1037,'Contratos assinados '!J:J,"Ampliação")</f>
        <v>0</v>
      </c>
      <c r="H1037" s="1">
        <f>COUNTIFS('Contratos assinados '!F:F,'Direcional Expansão'!B1037,'Contratos assinados '!J:J,"Assinado por proprietário")</f>
        <v>0</v>
      </c>
      <c r="I1037" s="1">
        <f t="shared" si="49"/>
        <v>0</v>
      </c>
      <c r="J1037" s="3" t="str">
        <f>IF(D1037=0, "-", COUNTIFS('Base Lojas'!B:B, A1037, 'Base Lojas'!G:G, "&gt;500000")/D1037)</f>
        <v>-</v>
      </c>
      <c r="K1037" s="4" t="s">
        <v>35</v>
      </c>
      <c r="L1037" s="2">
        <v>0</v>
      </c>
      <c r="M1037" s="13">
        <v>390234.2671396985</v>
      </c>
      <c r="N1037" s="2">
        <v>3125</v>
      </c>
      <c r="O1037" s="5" t="str">
        <f>_xlfn.XLOOKUP(A1037,Cidades!A:A,Cidades!D:D)</f>
        <v>Menor que 10k</v>
      </c>
      <c r="P1037" s="5" t="str">
        <f>_xlfn.XLOOKUP(A1037,'[1]1° RAIZ'!$A:$A,'[1]1° RAIZ'!$AH:$AH)</f>
        <v>Apucarana</v>
      </c>
      <c r="Q1037" s="5" t="str">
        <f>_xlfn.XLOOKUP(A1037,'[1]1° RAIZ'!$A:$A,'[1]1° RAIZ'!$AE:$AE)</f>
        <v>Londrina</v>
      </c>
      <c r="R1037" s="2">
        <v>7.7388842129240133E-5</v>
      </c>
      <c r="S1037" s="2">
        <v>1.282121379176826E-2</v>
      </c>
      <c r="T1037" s="2">
        <v>2</v>
      </c>
      <c r="U1037" s="2">
        <v>0</v>
      </c>
      <c r="V1037" s="2">
        <v>31944.1615674309</v>
      </c>
      <c r="W1037" s="2">
        <v>2.6661473236937021</v>
      </c>
      <c r="X1037" s="2">
        <v>-0.3277780760546421</v>
      </c>
      <c r="Y1037" s="2">
        <v>-0.46339804083813901</v>
      </c>
      <c r="Z1037" s="2">
        <v>-0.798775189838831</v>
      </c>
      <c r="AA1037" s="2">
        <v>-0.29748615873690187</v>
      </c>
      <c r="AB1037" s="1" t="str">
        <f t="shared" si="48"/>
        <v>Mercado insuficiente</v>
      </c>
      <c r="AC1037" s="74" t="str">
        <f t="shared" si="50"/>
        <v>Validar</v>
      </c>
    </row>
    <row r="1038" spans="1:29" x14ac:dyDescent="0.25">
      <c r="A1038" s="1">
        <v>411230</v>
      </c>
      <c r="B1038" s="1" t="s">
        <v>1063</v>
      </c>
      <c r="C1038" s="1" t="s">
        <v>31</v>
      </c>
      <c r="D1038" s="1">
        <v>0</v>
      </c>
      <c r="E1038" s="1">
        <f>COUNTIFS('Contratos assinados '!F:F,'Direcional Expansão'!B1038,'Contratos assinados '!J:J, "Assinado por ambos")</f>
        <v>0</v>
      </c>
      <c r="F1038" s="1">
        <f>COUNTIFS('Contratos assinados '!F:F,'Direcional Expansão'!B1038,'Contratos assinados '!J:J,"Aquisição")</f>
        <v>0</v>
      </c>
      <c r="G1038" s="1">
        <f>COUNTIFS('Contratos assinados '!F:F,'Direcional Expansão'!B1038,'Contratos assinados '!J:J,"Ampliação")</f>
        <v>0</v>
      </c>
      <c r="H1038" s="1">
        <f>COUNTIFS('Contratos assinados '!F:F,'Direcional Expansão'!B1038,'Contratos assinados '!J:J,"Assinado por proprietário")</f>
        <v>0</v>
      </c>
      <c r="I1038" s="1">
        <f t="shared" si="49"/>
        <v>0</v>
      </c>
      <c r="J1038" s="3" t="str">
        <f>IF(D1038=0, "-", COUNTIFS('Base Lojas'!B:B, A1038, 'Base Lojas'!G:G, "&gt;500000")/D1038)</f>
        <v>-</v>
      </c>
      <c r="K1038" s="4" t="s">
        <v>35</v>
      </c>
      <c r="L1038" s="2">
        <v>0</v>
      </c>
      <c r="M1038" s="13">
        <v>600346.5288841601</v>
      </c>
      <c r="N1038" s="2">
        <v>4972</v>
      </c>
      <c r="O1038" s="5" t="str">
        <f>_xlfn.XLOOKUP(A1038,Cidades!A:A,Cidades!D:D)</f>
        <v>Menor que 10k</v>
      </c>
      <c r="P1038" s="5" t="str">
        <f>_xlfn.XLOOKUP(A1038,'[1]1° RAIZ'!$A:$A,'[1]1° RAIZ'!$AH:$AH)</f>
        <v>Ibaiti</v>
      </c>
      <c r="Q1038" s="5" t="str">
        <f>_xlfn.XLOOKUP(A1038,'[1]1° RAIZ'!$A:$A,'[1]1° RAIZ'!$AE:$AE)</f>
        <v>Londrina</v>
      </c>
      <c r="R1038" s="2">
        <v>9.65714605590584E-6</v>
      </c>
      <c r="S1038" s="2">
        <v>6.5830300974349942E-3</v>
      </c>
      <c r="T1038" s="2">
        <v>1</v>
      </c>
      <c r="U1038" s="2">
        <v>0</v>
      </c>
      <c r="V1038" s="2">
        <v>36397.302314144297</v>
      </c>
      <c r="W1038" s="2">
        <v>2.6119000717044658</v>
      </c>
      <c r="X1038" s="2">
        <v>-0.34285033498201789</v>
      </c>
      <c r="Y1038" s="2">
        <v>-0.60387458811815176</v>
      </c>
      <c r="Z1038" s="2">
        <v>-0.56882924334131435</v>
      </c>
      <c r="AA1038" s="2">
        <v>-0.29787377957754863</v>
      </c>
      <c r="AB1038" s="1" t="str">
        <f t="shared" si="48"/>
        <v>Mercado insuficiente</v>
      </c>
      <c r="AC1038" s="74" t="str">
        <f t="shared" si="50"/>
        <v>Validar</v>
      </c>
    </row>
    <row r="1039" spans="1:29" x14ac:dyDescent="0.25">
      <c r="A1039" s="1">
        <v>421567</v>
      </c>
      <c r="B1039" s="1" t="s">
        <v>1064</v>
      </c>
      <c r="C1039" s="1" t="s">
        <v>33</v>
      </c>
      <c r="D1039" s="1">
        <v>0</v>
      </c>
      <c r="E1039" s="1">
        <f>COUNTIFS('Contratos assinados '!F:F,'Direcional Expansão'!B1039,'Contratos assinados '!J:J, "Assinado por ambos")</f>
        <v>0</v>
      </c>
      <c r="F1039" s="1">
        <f>COUNTIFS('Contratos assinados '!F:F,'Direcional Expansão'!B1039,'Contratos assinados '!J:J,"Aquisição")</f>
        <v>0</v>
      </c>
      <c r="G1039" s="1">
        <f>COUNTIFS('Contratos assinados '!F:F,'Direcional Expansão'!B1039,'Contratos assinados '!J:J,"Ampliação")</f>
        <v>0</v>
      </c>
      <c r="H1039" s="1">
        <f>COUNTIFS('Contratos assinados '!F:F,'Direcional Expansão'!B1039,'Contratos assinados '!J:J,"Assinado por proprietário")</f>
        <v>0</v>
      </c>
      <c r="I1039" s="1">
        <f t="shared" si="49"/>
        <v>0</v>
      </c>
      <c r="J1039" s="3" t="str">
        <f>IF(D1039=0, "-", COUNTIFS('Base Lojas'!B:B, A1039, 'Base Lojas'!G:G, "&gt;500000")/D1039)</f>
        <v>-</v>
      </c>
      <c r="K1039" s="4" t="s">
        <v>35</v>
      </c>
      <c r="L1039" s="2">
        <v>0</v>
      </c>
      <c r="M1039" s="13">
        <v>909779.39788095269</v>
      </c>
      <c r="N1039" s="2">
        <v>8066</v>
      </c>
      <c r="O1039" s="5" t="str">
        <f>_xlfn.XLOOKUP(A1039,Cidades!A:A,Cidades!D:D)</f>
        <v>Menor que 10k</v>
      </c>
      <c r="P1039" s="5" t="str">
        <f>_xlfn.XLOOKUP(A1039,'[1]1° RAIZ'!$A:$A,'[1]1° RAIZ'!$AH:$AH)</f>
        <v>Rio do Sul</v>
      </c>
      <c r="Q1039" s="5" t="str">
        <f>_xlfn.XLOOKUP(A1039,'[1]1° RAIZ'!$A:$A,'[1]1° RAIZ'!$AE:$AE)</f>
        <v>Blumenau</v>
      </c>
      <c r="R1039" s="2">
        <v>-6.3900329739392524E-5</v>
      </c>
      <c r="S1039" s="2">
        <v>6.0016519749923614E-3</v>
      </c>
      <c r="T1039" s="2">
        <v>5</v>
      </c>
      <c r="U1039" s="2">
        <v>0</v>
      </c>
      <c r="V1039" s="2">
        <v>37831.624220308797</v>
      </c>
      <c r="W1039" s="2">
        <v>2.4786653364743279</v>
      </c>
      <c r="X1039" s="2">
        <v>-0.32193135139593848</v>
      </c>
      <c r="Y1039" s="2">
        <v>-0.7828972920914955</v>
      </c>
      <c r="Z1039" s="2">
        <v>-0.42116980726774789</v>
      </c>
      <c r="AA1039" s="2">
        <v>-0.29787587584306491</v>
      </c>
      <c r="AB1039" s="1" t="str">
        <f t="shared" si="48"/>
        <v>Mercado insuficiente</v>
      </c>
      <c r="AC1039" s="74" t="str">
        <f t="shared" si="50"/>
        <v>Validar</v>
      </c>
    </row>
    <row r="1040" spans="1:29" x14ac:dyDescent="0.25">
      <c r="A1040" s="1">
        <v>410185</v>
      </c>
      <c r="B1040" s="1" t="s">
        <v>1065</v>
      </c>
      <c r="C1040" s="1" t="s">
        <v>31</v>
      </c>
      <c r="D1040" s="1">
        <v>0</v>
      </c>
      <c r="E1040" s="1">
        <f>COUNTIFS('Contratos assinados '!F:F,'Direcional Expansão'!B1040,'Contratos assinados '!J:J, "Assinado por ambos")</f>
        <v>0</v>
      </c>
      <c r="F1040" s="1">
        <f>COUNTIFS('Contratos assinados '!F:F,'Direcional Expansão'!B1040,'Contratos assinados '!J:J,"Aquisição")</f>
        <v>0</v>
      </c>
      <c r="G1040" s="1">
        <f>COUNTIFS('Contratos assinados '!F:F,'Direcional Expansão'!B1040,'Contratos assinados '!J:J,"Ampliação")</f>
        <v>0</v>
      </c>
      <c r="H1040" s="1">
        <f>COUNTIFS('Contratos assinados '!F:F,'Direcional Expansão'!B1040,'Contratos assinados '!J:J,"Assinado por proprietário")</f>
        <v>0</v>
      </c>
      <c r="I1040" s="1">
        <f t="shared" si="49"/>
        <v>0</v>
      </c>
      <c r="J1040" s="3" t="str">
        <f>IF(D1040=0, "-", COUNTIFS('Base Lojas'!B:B, A1040, 'Base Lojas'!G:G, "&gt;500000")/D1040)</f>
        <v>-</v>
      </c>
      <c r="K1040" s="4" t="s">
        <v>35</v>
      </c>
      <c r="L1040" s="2">
        <v>0</v>
      </c>
      <c r="M1040" s="13">
        <v>268635.25962467329</v>
      </c>
      <c r="N1040" s="2">
        <v>2329</v>
      </c>
      <c r="O1040" s="5" t="str">
        <f>_xlfn.XLOOKUP(A1040,Cidades!A:A,Cidades!D:D)</f>
        <v>Menor que 10k</v>
      </c>
      <c r="P1040" s="5" t="str">
        <f>_xlfn.XLOOKUP(A1040,'[1]1° RAIZ'!$A:$A,'[1]1° RAIZ'!$AH:$AH)</f>
        <v>Ivaiporã</v>
      </c>
      <c r="Q1040" s="5" t="str">
        <f>_xlfn.XLOOKUP(A1040,'[1]1° RAIZ'!$A:$A,'[1]1° RAIZ'!$AE:$AE)</f>
        <v>Londrina</v>
      </c>
      <c r="R1040" s="2">
        <v>-3.9822630898649349E-5</v>
      </c>
      <c r="S1040" s="2">
        <v>3.2941383075313362E-3</v>
      </c>
      <c r="T1040" s="2">
        <v>1</v>
      </c>
      <c r="U1040" s="2">
        <v>0</v>
      </c>
      <c r="V1040" s="2">
        <v>62077.943935580603</v>
      </c>
      <c r="W1040" s="2">
        <v>2.0148165071904409</v>
      </c>
      <c r="X1040" s="2">
        <v>-0.43122738636489327</v>
      </c>
      <c r="Y1040" s="2">
        <v>-0.74841175836818219</v>
      </c>
      <c r="Z1040" s="2">
        <v>-5.7838918445501611E-2</v>
      </c>
      <c r="AA1040" s="2">
        <v>-0.29797990585283007</v>
      </c>
      <c r="AB1040" s="1" t="str">
        <f t="shared" si="48"/>
        <v>Mercado insuficiente</v>
      </c>
      <c r="AC1040" s="74" t="str">
        <f t="shared" si="50"/>
        <v>Validar</v>
      </c>
    </row>
    <row r="1041" spans="1:29" x14ac:dyDescent="0.25">
      <c r="A1041" s="1">
        <v>411155</v>
      </c>
      <c r="B1041" s="1" t="s">
        <v>1066</v>
      </c>
      <c r="C1041" s="1" t="s">
        <v>31</v>
      </c>
      <c r="D1041" s="1">
        <v>0</v>
      </c>
      <c r="E1041" s="1">
        <f>COUNTIFS('Contratos assinados '!F:F,'Direcional Expansão'!B1041,'Contratos assinados '!J:J, "Assinado por ambos")</f>
        <v>0</v>
      </c>
      <c r="F1041" s="1">
        <f>COUNTIFS('Contratos assinados '!F:F,'Direcional Expansão'!B1041,'Contratos assinados '!J:J,"Aquisição")</f>
        <v>0</v>
      </c>
      <c r="G1041" s="1">
        <f>COUNTIFS('Contratos assinados '!F:F,'Direcional Expansão'!B1041,'Contratos assinados '!J:J,"Ampliação")</f>
        <v>0</v>
      </c>
      <c r="H1041" s="1">
        <f>COUNTIFS('Contratos assinados '!F:F,'Direcional Expansão'!B1041,'Contratos assinados '!J:J,"Assinado por proprietário")</f>
        <v>0</v>
      </c>
      <c r="I1041" s="1">
        <f t="shared" si="49"/>
        <v>0</v>
      </c>
      <c r="J1041" s="3" t="str">
        <f>IF(D1041=0, "-", COUNTIFS('Base Lojas'!B:B, A1041, 'Base Lojas'!G:G, "&gt;500000")/D1041)</f>
        <v>-</v>
      </c>
      <c r="K1041" s="4" t="s">
        <v>35</v>
      </c>
      <c r="L1041" s="2">
        <v>0</v>
      </c>
      <c r="M1041" s="13">
        <v>831106.62061643752</v>
      </c>
      <c r="N1041" s="2">
        <v>6831</v>
      </c>
      <c r="O1041" s="5" t="str">
        <f>_xlfn.XLOOKUP(A1041,Cidades!A:A,Cidades!D:D)</f>
        <v>Menor que 10k</v>
      </c>
      <c r="P1041" s="5" t="str">
        <f>_xlfn.XLOOKUP(A1041,'[1]1° RAIZ'!$A:$A,'[1]1° RAIZ'!$AH:$AH)</f>
        <v>Umuarama</v>
      </c>
      <c r="Q1041" s="5" t="str">
        <f>_xlfn.XLOOKUP(A1041,'[1]1° RAIZ'!$A:$A,'[1]1° RAIZ'!$AE:$AE)</f>
        <v>Maringá</v>
      </c>
      <c r="R1041" s="2">
        <v>-7.4052783208385925E-5</v>
      </c>
      <c r="S1041" s="2">
        <v>-2.9661005520797978E-4</v>
      </c>
      <c r="T1041" s="2">
        <v>1</v>
      </c>
      <c r="U1041" s="2">
        <v>0</v>
      </c>
      <c r="V1041" s="2">
        <v>33926.321877190101</v>
      </c>
      <c r="W1041" s="2">
        <v>2.7253244192442558</v>
      </c>
      <c r="X1041" s="2">
        <v>-0.3325173021389301</v>
      </c>
      <c r="Y1041" s="2">
        <v>-0.76050607790783165</v>
      </c>
      <c r="Z1041" s="2">
        <v>-0.41745060593864369</v>
      </c>
      <c r="AA1041" s="2">
        <v>-0.29873664780195758</v>
      </c>
      <c r="AB1041" s="1" t="str">
        <f t="shared" si="48"/>
        <v>Mercado insuficiente</v>
      </c>
      <c r="AC1041" s="74" t="str">
        <f t="shared" si="50"/>
        <v>Validar</v>
      </c>
    </row>
    <row r="1042" spans="1:29" x14ac:dyDescent="0.25">
      <c r="A1042" s="1">
        <v>431041</v>
      </c>
      <c r="B1042" s="1" t="s">
        <v>1067</v>
      </c>
      <c r="C1042" s="1" t="s">
        <v>57</v>
      </c>
      <c r="D1042" s="1">
        <v>0</v>
      </c>
      <c r="E1042" s="1">
        <f>COUNTIFS('Contratos assinados '!F:F,'Direcional Expansão'!B1042,'Contratos assinados '!J:J, "Assinado por ambos")</f>
        <v>0</v>
      </c>
      <c r="F1042" s="1">
        <f>COUNTIFS('Contratos assinados '!F:F,'Direcional Expansão'!B1042,'Contratos assinados '!J:J,"Aquisição")</f>
        <v>0</v>
      </c>
      <c r="G1042" s="1">
        <f>COUNTIFS('Contratos assinados '!F:F,'Direcional Expansão'!B1042,'Contratos assinados '!J:J,"Ampliação")</f>
        <v>0</v>
      </c>
      <c r="H1042" s="1">
        <f>COUNTIFS('Contratos assinados '!F:F,'Direcional Expansão'!B1042,'Contratos assinados '!J:J,"Assinado por proprietário")</f>
        <v>0</v>
      </c>
      <c r="I1042" s="1">
        <f t="shared" si="49"/>
        <v>0</v>
      </c>
      <c r="J1042" s="3" t="str">
        <f>IF(D1042=0, "-", COUNTIFS('Base Lojas'!B:B, A1042, 'Base Lojas'!G:G, "&gt;500000")/D1042)</f>
        <v>-</v>
      </c>
      <c r="K1042" s="4" t="s">
        <v>35</v>
      </c>
      <c r="L1042" s="2">
        <v>0</v>
      </c>
      <c r="M1042" s="13">
        <v>340904.93505466147</v>
      </c>
      <c r="N1042" s="2">
        <v>2014</v>
      </c>
      <c r="O1042" s="5" t="str">
        <f>_xlfn.XLOOKUP(A1042,Cidades!A:A,Cidades!D:D)</f>
        <v>Menor que 10k</v>
      </c>
      <c r="P1042" s="5" t="str">
        <f>_xlfn.XLOOKUP(A1042,'[1]1° RAIZ'!$A:$A,'[1]1° RAIZ'!$AH:$AH)</f>
        <v>Ijuí</v>
      </c>
      <c r="Q1042" s="5" t="str">
        <f>_xlfn.XLOOKUP(A1042,'[1]1° RAIZ'!$A:$A,'[1]1° RAIZ'!$AE:$AE)</f>
        <v>Ijuí</v>
      </c>
      <c r="R1042" s="2">
        <v>-9.0613559990343479E-5</v>
      </c>
      <c r="S1042" s="2">
        <v>-3.542315170292798E-3</v>
      </c>
      <c r="T1042" s="2">
        <v>1</v>
      </c>
      <c r="U1042" s="2">
        <v>0</v>
      </c>
      <c r="V1042" s="2">
        <v>60812.299885763699</v>
      </c>
      <c r="W1042" s="2">
        <v>2.1043496304995259</v>
      </c>
      <c r="X1042" s="2">
        <v>-0.42886704681019089</v>
      </c>
      <c r="Y1042" s="2">
        <v>-0.85395395771153482</v>
      </c>
      <c r="Z1042" s="2">
        <v>5.7775549040770882E-2</v>
      </c>
      <c r="AA1042" s="2">
        <v>-0.29896739377455472</v>
      </c>
      <c r="AB1042" s="1" t="str">
        <f t="shared" si="48"/>
        <v>Mercado insuficiente</v>
      </c>
      <c r="AC1042" s="74" t="str">
        <f t="shared" si="50"/>
        <v>Validar</v>
      </c>
    </row>
    <row r="1043" spans="1:29" x14ac:dyDescent="0.25">
      <c r="A1043" s="1">
        <v>410685</v>
      </c>
      <c r="B1043" s="1" t="s">
        <v>1068</v>
      </c>
      <c r="C1043" s="1" t="s">
        <v>31</v>
      </c>
      <c r="D1043" s="1">
        <v>0</v>
      </c>
      <c r="E1043" s="1">
        <f>COUNTIFS('Contratos assinados '!F:F,'Direcional Expansão'!B1043,'Contratos assinados '!J:J, "Assinado por ambos")</f>
        <v>0</v>
      </c>
      <c r="F1043" s="1">
        <f>COUNTIFS('Contratos assinados '!F:F,'Direcional Expansão'!B1043,'Contratos assinados '!J:J,"Aquisição")</f>
        <v>0</v>
      </c>
      <c r="G1043" s="1">
        <f>COUNTIFS('Contratos assinados '!F:F,'Direcional Expansão'!B1043,'Contratos assinados '!J:J,"Ampliação")</f>
        <v>0</v>
      </c>
      <c r="H1043" s="1">
        <f>COUNTIFS('Contratos assinados '!F:F,'Direcional Expansão'!B1043,'Contratos assinados '!J:J,"Assinado por proprietário")</f>
        <v>0</v>
      </c>
      <c r="I1043" s="1">
        <f t="shared" si="49"/>
        <v>0</v>
      </c>
      <c r="J1043" s="3" t="str">
        <f>IF(D1043=0, "-", COUNTIFS('Base Lojas'!B:B, A1043, 'Base Lojas'!G:G, "&gt;500000")/D1043)</f>
        <v>-</v>
      </c>
      <c r="K1043" s="4" t="s">
        <v>35</v>
      </c>
      <c r="L1043" s="2">
        <v>0</v>
      </c>
      <c r="M1043" s="13">
        <v>304162.72859460459</v>
      </c>
      <c r="N1043" s="2">
        <v>2882</v>
      </c>
      <c r="O1043" s="5" t="str">
        <f>_xlfn.XLOOKUP(A1043,Cidades!A:A,Cidades!D:D)</f>
        <v>Menor que 10k</v>
      </c>
      <c r="P1043" s="5" t="str">
        <f>_xlfn.XLOOKUP(A1043,'[1]1° RAIZ'!$A:$A,'[1]1° RAIZ'!$AH:$AH)</f>
        <v>Ivaiporã</v>
      </c>
      <c r="Q1043" s="5" t="str">
        <f>_xlfn.XLOOKUP(A1043,'[1]1° RAIZ'!$A:$A,'[1]1° RAIZ'!$AE:$AE)</f>
        <v>Londrina</v>
      </c>
      <c r="R1043" s="2">
        <v>-7.1069515707348211E-5</v>
      </c>
      <c r="S1043" s="2">
        <v>-2.4728338013517699E-3</v>
      </c>
      <c r="T1043" s="2">
        <v>1</v>
      </c>
      <c r="U1043" s="2">
        <v>0</v>
      </c>
      <c r="V1043" s="2">
        <v>59199.964323706001</v>
      </c>
      <c r="W1043" s="2">
        <v>2.119664622950046</v>
      </c>
      <c r="X1043" s="2">
        <v>-0.42254708016603598</v>
      </c>
      <c r="Y1043" s="2">
        <v>-0.82433669170346602</v>
      </c>
      <c r="Z1043" s="2">
        <v>-7.8146206918347227E-3</v>
      </c>
      <c r="AA1043" s="2">
        <v>-0.29950076473639159</v>
      </c>
      <c r="AB1043" s="1" t="str">
        <f t="shared" si="48"/>
        <v>Mercado insuficiente</v>
      </c>
      <c r="AC1043" s="74" t="str">
        <f t="shared" si="50"/>
        <v>Validar</v>
      </c>
    </row>
    <row r="1044" spans="1:29" x14ac:dyDescent="0.25">
      <c r="A1044" s="1">
        <v>432253</v>
      </c>
      <c r="B1044" s="1" t="s">
        <v>1069</v>
      </c>
      <c r="C1044" s="1" t="s">
        <v>57</v>
      </c>
      <c r="D1044" s="1">
        <v>0</v>
      </c>
      <c r="E1044" s="1">
        <f>COUNTIFS('Contratos assinados '!F:F,'Direcional Expansão'!B1044,'Contratos assinados '!J:J, "Assinado por ambos")</f>
        <v>0</v>
      </c>
      <c r="F1044" s="1">
        <f>COUNTIFS('Contratos assinados '!F:F,'Direcional Expansão'!B1044,'Contratos assinados '!J:J,"Aquisição")</f>
        <v>0</v>
      </c>
      <c r="G1044" s="1">
        <f>COUNTIFS('Contratos assinados '!F:F,'Direcional Expansão'!B1044,'Contratos assinados '!J:J,"Ampliação")</f>
        <v>0</v>
      </c>
      <c r="H1044" s="1">
        <f>COUNTIFS('Contratos assinados '!F:F,'Direcional Expansão'!B1044,'Contratos assinados '!J:J,"Assinado por proprietário")</f>
        <v>0</v>
      </c>
      <c r="I1044" s="1">
        <f t="shared" si="49"/>
        <v>0</v>
      </c>
      <c r="J1044" s="3" t="str">
        <f>IF(D1044=0, "-", COUNTIFS('Base Lojas'!B:B, A1044, 'Base Lojas'!G:G, "&gt;500000")/D1044)</f>
        <v>-</v>
      </c>
      <c r="K1044" s="4" t="s">
        <v>35</v>
      </c>
      <c r="L1044" s="2">
        <v>0</v>
      </c>
      <c r="M1044" s="13">
        <v>1655601.718784316</v>
      </c>
      <c r="N1044" s="2">
        <v>9617</v>
      </c>
      <c r="O1044" s="5" t="str">
        <f>_xlfn.XLOOKUP(A1044,Cidades!A:A,Cidades!D:D)</f>
        <v>Menor que 10k</v>
      </c>
      <c r="P1044" s="5" t="str">
        <f>_xlfn.XLOOKUP(A1044,'[1]1° RAIZ'!$A:$A,'[1]1° RAIZ'!$AH:$AH)</f>
        <v>Santa Cruz do Sul</v>
      </c>
      <c r="Q1044" s="5" t="str">
        <f>_xlfn.XLOOKUP(A1044,'[1]1° RAIZ'!$A:$A,'[1]1° RAIZ'!$AE:$AE)</f>
        <v>Santa Cruz do Sul - Lajeado</v>
      </c>
      <c r="R1044" s="2">
        <v>-1.0813305217487019E-4</v>
      </c>
      <c r="S1044" s="2">
        <v>-7.4519721849174436E-3</v>
      </c>
      <c r="T1044" s="2">
        <v>5</v>
      </c>
      <c r="U1044" s="2">
        <v>0</v>
      </c>
      <c r="V1044" s="2">
        <v>30041.7739556866</v>
      </c>
      <c r="W1044" s="2">
        <v>2.7123260850415409</v>
      </c>
      <c r="X1044" s="2">
        <v>-0.28929575473697122</v>
      </c>
      <c r="Y1044" s="2">
        <v>-0.93734725211575298</v>
      </c>
      <c r="Z1044" s="2">
        <v>-0.36711176542930779</v>
      </c>
      <c r="AA1044" s="2">
        <v>-0.30003698400622159</v>
      </c>
      <c r="AB1044" s="1" t="str">
        <f t="shared" si="48"/>
        <v>Mercado insuficiente</v>
      </c>
      <c r="AC1044" s="74" t="str">
        <f t="shared" si="50"/>
        <v>Validar</v>
      </c>
    </row>
    <row r="1045" spans="1:29" x14ac:dyDescent="0.25">
      <c r="A1045" s="1">
        <v>412590</v>
      </c>
      <c r="B1045" s="1" t="s">
        <v>1070</v>
      </c>
      <c r="C1045" s="1" t="s">
        <v>31</v>
      </c>
      <c r="D1045" s="1">
        <v>0</v>
      </c>
      <c r="E1045" s="1">
        <f>COUNTIFS('Contratos assinados '!F:F,'Direcional Expansão'!B1045,'Contratos assinados '!J:J, "Assinado por ambos")</f>
        <v>0</v>
      </c>
      <c r="F1045" s="1">
        <f>COUNTIFS('Contratos assinados '!F:F,'Direcional Expansão'!B1045,'Contratos assinados '!J:J,"Aquisição")</f>
        <v>0</v>
      </c>
      <c r="G1045" s="1">
        <f>COUNTIFS('Contratos assinados '!F:F,'Direcional Expansão'!B1045,'Contratos assinados '!J:J,"Ampliação")</f>
        <v>0</v>
      </c>
      <c r="H1045" s="1">
        <f>COUNTIFS('Contratos assinados '!F:F,'Direcional Expansão'!B1045,'Contratos assinados '!J:J,"Assinado por proprietário")</f>
        <v>0</v>
      </c>
      <c r="I1045" s="1">
        <f t="shared" si="49"/>
        <v>0</v>
      </c>
      <c r="J1045" s="3" t="str">
        <f>IF(D1045=0, "-", COUNTIFS('Base Lojas'!B:B, A1045, 'Base Lojas'!G:G, "&gt;500000")/D1045)</f>
        <v>-</v>
      </c>
      <c r="K1045" s="4" t="s">
        <v>35</v>
      </c>
      <c r="L1045" s="2">
        <v>0</v>
      </c>
      <c r="M1045" s="13">
        <v>296053.84455062269</v>
      </c>
      <c r="N1045" s="2">
        <v>2661</v>
      </c>
      <c r="O1045" s="5" t="str">
        <f>_xlfn.XLOOKUP(A1045,Cidades!A:A,Cidades!D:D)</f>
        <v>Menor que 10k</v>
      </c>
      <c r="P1045" s="5" t="str">
        <f>_xlfn.XLOOKUP(A1045,'[1]1° RAIZ'!$A:$A,'[1]1° RAIZ'!$AH:$AH)</f>
        <v>Loanda</v>
      </c>
      <c r="Q1045" s="5" t="str">
        <f>_xlfn.XLOOKUP(A1045,'[1]1° RAIZ'!$A:$A,'[1]1° RAIZ'!$AE:$AE)</f>
        <v>Maringá</v>
      </c>
      <c r="R1045" s="2">
        <v>4.9981527416722568E-5</v>
      </c>
      <c r="S1045" s="2">
        <v>8.5517552395870666E-3</v>
      </c>
      <c r="T1045" s="2">
        <v>1</v>
      </c>
      <c r="U1045" s="2">
        <v>0</v>
      </c>
      <c r="V1045" s="2">
        <v>37302.145608033497</v>
      </c>
      <c r="W1045" s="2">
        <v>2.5704153212238872</v>
      </c>
      <c r="X1045" s="2">
        <v>-0.35409808137295912</v>
      </c>
      <c r="Y1045" s="2">
        <v>-0.53503082461426832</v>
      </c>
      <c r="Z1045" s="2">
        <v>-0.63670208132529316</v>
      </c>
      <c r="AA1045" s="2">
        <v>-0.3005032510624927</v>
      </c>
      <c r="AB1045" s="1" t="str">
        <f t="shared" si="48"/>
        <v>Mercado insuficiente</v>
      </c>
      <c r="AC1045" s="74" t="str">
        <f t="shared" si="50"/>
        <v>Validar</v>
      </c>
    </row>
    <row r="1046" spans="1:29" x14ac:dyDescent="0.25">
      <c r="A1046" s="1">
        <v>432375</v>
      </c>
      <c r="B1046" s="1" t="s">
        <v>1071</v>
      </c>
      <c r="C1046" s="1" t="s">
        <v>57</v>
      </c>
      <c r="D1046" s="1">
        <v>0</v>
      </c>
      <c r="E1046" s="1">
        <f>COUNTIFS('Contratos assinados '!F:F,'Direcional Expansão'!B1046,'Contratos assinados '!J:J, "Assinado por ambos")</f>
        <v>0</v>
      </c>
      <c r="F1046" s="1">
        <f>COUNTIFS('Contratos assinados '!F:F,'Direcional Expansão'!B1046,'Contratos assinados '!J:J,"Aquisição")</f>
        <v>0</v>
      </c>
      <c r="G1046" s="1">
        <f>COUNTIFS('Contratos assinados '!F:F,'Direcional Expansão'!B1046,'Contratos assinados '!J:J,"Ampliação")</f>
        <v>0</v>
      </c>
      <c r="H1046" s="1">
        <f>COUNTIFS('Contratos assinados '!F:F,'Direcional Expansão'!B1046,'Contratos assinados '!J:J,"Assinado por proprietário")</f>
        <v>0</v>
      </c>
      <c r="I1046" s="1">
        <f t="shared" si="49"/>
        <v>0</v>
      </c>
      <c r="J1046" s="3" t="str">
        <f>IF(D1046=0, "-", COUNTIFS('Base Lojas'!B:B, A1046, 'Base Lojas'!G:G, "&gt;500000")/D1046)</f>
        <v>-</v>
      </c>
      <c r="K1046" s="4" t="s">
        <v>35</v>
      </c>
      <c r="L1046" s="2">
        <v>0</v>
      </c>
      <c r="M1046" s="13">
        <v>505359.75905972847</v>
      </c>
      <c r="N1046" s="2">
        <v>3260</v>
      </c>
      <c r="O1046" s="5" t="str">
        <f>_xlfn.XLOOKUP(A1046,Cidades!A:A,Cidades!D:D)</f>
        <v>Menor que 10k</v>
      </c>
      <c r="P1046" s="5" t="str">
        <f>_xlfn.XLOOKUP(A1046,'[1]1° RAIZ'!$A:$A,'[1]1° RAIZ'!$AH:$AH)</f>
        <v>Santo Ângelo</v>
      </c>
      <c r="Q1046" s="5" t="str">
        <f>_xlfn.XLOOKUP(A1046,'[1]1° RAIZ'!$A:$A,'[1]1° RAIZ'!$AE:$AE)</f>
        <v>Ijuí</v>
      </c>
      <c r="R1046" s="2">
        <v>-5.120755448918879E-5</v>
      </c>
      <c r="S1046" s="2">
        <v>1.6263192030763209E-3</v>
      </c>
      <c r="T1046" s="2">
        <v>0</v>
      </c>
      <c r="U1046" s="2">
        <v>0</v>
      </c>
      <c r="V1046" s="2">
        <v>54177.722123611697</v>
      </c>
      <c r="W1046" s="2">
        <v>2.2223760949338272</v>
      </c>
      <c r="X1046" s="2">
        <v>-0.41078807595947209</v>
      </c>
      <c r="Y1046" s="2">
        <v>-0.75410433374574781</v>
      </c>
      <c r="Z1046" s="2">
        <v>-0.1506849881182675</v>
      </c>
      <c r="AA1046" s="2">
        <v>-0.30069423264901651</v>
      </c>
      <c r="AB1046" s="1" t="str">
        <f t="shared" si="48"/>
        <v>Mercado insuficiente</v>
      </c>
      <c r="AC1046" s="74" t="str">
        <f t="shared" si="50"/>
        <v>Validar</v>
      </c>
    </row>
    <row r="1047" spans="1:29" x14ac:dyDescent="0.25">
      <c r="A1047" s="1">
        <v>431420</v>
      </c>
      <c r="B1047" s="1" t="s">
        <v>1072</v>
      </c>
      <c r="C1047" s="1" t="s">
        <v>57</v>
      </c>
      <c r="D1047" s="1">
        <v>0</v>
      </c>
      <c r="E1047" s="1">
        <f>COUNTIFS('Contratos assinados '!F:F,'Direcional Expansão'!B1047,'Contratos assinados '!J:J, "Assinado por ambos")</f>
        <v>0</v>
      </c>
      <c r="F1047" s="1">
        <f>COUNTIFS('Contratos assinados '!F:F,'Direcional Expansão'!B1047,'Contratos assinados '!J:J,"Aquisição")</f>
        <v>0</v>
      </c>
      <c r="G1047" s="1">
        <f>COUNTIFS('Contratos assinados '!F:F,'Direcional Expansão'!B1047,'Contratos assinados '!J:J,"Ampliação")</f>
        <v>0</v>
      </c>
      <c r="H1047" s="1">
        <f>COUNTIFS('Contratos assinados '!F:F,'Direcional Expansão'!B1047,'Contratos assinados '!J:J,"Assinado por proprietário")</f>
        <v>0</v>
      </c>
      <c r="I1047" s="1">
        <f t="shared" si="49"/>
        <v>0</v>
      </c>
      <c r="J1047" s="3" t="str">
        <f>IF(D1047=0, "-", COUNTIFS('Base Lojas'!B:B, A1047, 'Base Lojas'!G:G, "&gt;500000")/D1047)</f>
        <v>-</v>
      </c>
      <c r="K1047" s="4" t="s">
        <v>35</v>
      </c>
      <c r="L1047" s="2">
        <v>0</v>
      </c>
      <c r="M1047" s="13">
        <v>1104976.3074733701</v>
      </c>
      <c r="N1047" s="2">
        <v>7484</v>
      </c>
      <c r="O1047" s="5" t="str">
        <f>_xlfn.XLOOKUP(A1047,Cidades!A:A,Cidades!D:D)</f>
        <v>Menor que 10k</v>
      </c>
      <c r="P1047" s="5" t="str">
        <f>_xlfn.XLOOKUP(A1047,'[1]1° RAIZ'!$A:$A,'[1]1° RAIZ'!$AH:$AH)</f>
        <v>Pelotas</v>
      </c>
      <c r="Q1047" s="5" t="str">
        <f>_xlfn.XLOOKUP(A1047,'[1]1° RAIZ'!$A:$A,'[1]1° RAIZ'!$AE:$AE)</f>
        <v>Pelotas</v>
      </c>
      <c r="R1047" s="2">
        <v>-3.343125487286769E-5</v>
      </c>
      <c r="S1047" s="2">
        <v>1.0204500574231281E-3</v>
      </c>
      <c r="T1047" s="2">
        <v>5</v>
      </c>
      <c r="U1047" s="2">
        <v>0</v>
      </c>
      <c r="V1047" s="2">
        <v>39906.0739666757</v>
      </c>
      <c r="W1047" s="2">
        <v>2.404233041340349</v>
      </c>
      <c r="X1047" s="2">
        <v>-0.32815388766539738</v>
      </c>
      <c r="Y1047" s="2">
        <v>-0.80189285501460916</v>
      </c>
      <c r="Z1047" s="2">
        <v>-0.39986587759833631</v>
      </c>
      <c r="AA1047" s="2">
        <v>-0.30082800342407362</v>
      </c>
      <c r="AB1047" s="1" t="str">
        <f t="shared" si="48"/>
        <v>Mercado insuficiente</v>
      </c>
      <c r="AC1047" s="74" t="str">
        <f t="shared" si="50"/>
        <v>Validar</v>
      </c>
    </row>
    <row r="1048" spans="1:29" x14ac:dyDescent="0.25">
      <c r="A1048" s="1">
        <v>420445</v>
      </c>
      <c r="B1048" s="1" t="s">
        <v>1073</v>
      </c>
      <c r="C1048" s="1" t="s">
        <v>33</v>
      </c>
      <c r="D1048" s="1">
        <v>0</v>
      </c>
      <c r="E1048" s="1">
        <f>COUNTIFS('Contratos assinados '!F:F,'Direcional Expansão'!B1048,'Contratos assinados '!J:J, "Assinado por ambos")</f>
        <v>0</v>
      </c>
      <c r="F1048" s="1">
        <f>COUNTIFS('Contratos assinados '!F:F,'Direcional Expansão'!B1048,'Contratos assinados '!J:J,"Aquisição")</f>
        <v>0</v>
      </c>
      <c r="G1048" s="1">
        <f>COUNTIFS('Contratos assinados '!F:F,'Direcional Expansão'!B1048,'Contratos assinados '!J:J,"Ampliação")</f>
        <v>0</v>
      </c>
      <c r="H1048" s="1">
        <f>COUNTIFS('Contratos assinados '!F:F,'Direcional Expansão'!B1048,'Contratos assinados '!J:J,"Assinado por proprietário")</f>
        <v>0</v>
      </c>
      <c r="I1048" s="1">
        <f t="shared" si="49"/>
        <v>0</v>
      </c>
      <c r="J1048" s="3" t="str">
        <f>IF(D1048=0, "-", COUNTIFS('Base Lojas'!B:B, A1048, 'Base Lojas'!G:G, "&gt;500000")/D1048)</f>
        <v>-</v>
      </c>
      <c r="K1048" s="4" t="s">
        <v>35</v>
      </c>
      <c r="L1048" s="2">
        <v>0</v>
      </c>
      <c r="M1048" s="13">
        <v>261879.0186927983</v>
      </c>
      <c r="N1048" s="2">
        <v>2065</v>
      </c>
      <c r="O1048" s="5" t="str">
        <f>_xlfn.XLOOKUP(A1048,Cidades!A:A,Cidades!D:D)</f>
        <v>Menor que 10k</v>
      </c>
      <c r="P1048" s="5" t="str">
        <f>_xlfn.XLOOKUP(A1048,'[1]1° RAIZ'!$A:$A,'[1]1° RAIZ'!$AH:$AH)</f>
        <v>Xanxerê</v>
      </c>
      <c r="Q1048" s="5" t="str">
        <f>_xlfn.XLOOKUP(A1048,'[1]1° RAIZ'!$A:$A,'[1]1° RAIZ'!$AE:$AE)</f>
        <v>Chapecó</v>
      </c>
      <c r="R1048" s="2">
        <v>-1.331196952313718E-4</v>
      </c>
      <c r="S1048" s="2">
        <v>-1.6775780656922419E-3</v>
      </c>
      <c r="T1048" s="2">
        <v>1</v>
      </c>
      <c r="U1048" s="2">
        <v>0</v>
      </c>
      <c r="V1048" s="2">
        <v>32453.233704161401</v>
      </c>
      <c r="W1048" s="2">
        <v>2.8571341577587348</v>
      </c>
      <c r="X1048" s="2">
        <v>-0.34702631066202583</v>
      </c>
      <c r="Y1048" s="2">
        <v>-0.80130079045445934</v>
      </c>
      <c r="Z1048" s="2">
        <v>-0.33555466440245357</v>
      </c>
      <c r="AA1048" s="2">
        <v>-0.30143817312272903</v>
      </c>
      <c r="AB1048" s="1" t="str">
        <f t="shared" si="48"/>
        <v>Mercado insuficiente</v>
      </c>
      <c r="AC1048" s="74" t="str">
        <f t="shared" si="50"/>
        <v>Validar</v>
      </c>
    </row>
    <row r="1049" spans="1:29" x14ac:dyDescent="0.25">
      <c r="A1049" s="1">
        <v>431505</v>
      </c>
      <c r="B1049" s="1" t="s">
        <v>1074</v>
      </c>
      <c r="C1049" s="1" t="s">
        <v>57</v>
      </c>
      <c r="D1049" s="1">
        <v>0</v>
      </c>
      <c r="E1049" s="1">
        <f>COUNTIFS('Contratos assinados '!F:F,'Direcional Expansão'!B1049,'Contratos assinados '!J:J, "Assinado por ambos")</f>
        <v>0</v>
      </c>
      <c r="F1049" s="1">
        <f>COUNTIFS('Contratos assinados '!F:F,'Direcional Expansão'!B1049,'Contratos assinados '!J:J,"Aquisição")</f>
        <v>0</v>
      </c>
      <c r="G1049" s="1">
        <f>COUNTIFS('Contratos assinados '!F:F,'Direcional Expansão'!B1049,'Contratos assinados '!J:J,"Ampliação")</f>
        <v>0</v>
      </c>
      <c r="H1049" s="1">
        <f>COUNTIFS('Contratos assinados '!F:F,'Direcional Expansão'!B1049,'Contratos assinados '!J:J,"Assinado por proprietário")</f>
        <v>0</v>
      </c>
      <c r="I1049" s="1">
        <f t="shared" si="49"/>
        <v>0</v>
      </c>
      <c r="J1049" s="3" t="str">
        <f>IF(D1049=0, "-", COUNTIFS('Base Lojas'!B:B, A1049, 'Base Lojas'!G:G, "&gt;500000")/D1049)</f>
        <v>-</v>
      </c>
      <c r="K1049" s="4" t="s">
        <v>35</v>
      </c>
      <c r="L1049" s="2">
        <v>0</v>
      </c>
      <c r="M1049" s="13">
        <v>365686.35509435058</v>
      </c>
      <c r="N1049" s="2">
        <v>2142</v>
      </c>
      <c r="O1049" s="5" t="str">
        <f>_xlfn.XLOOKUP(A1049,Cidades!A:A,Cidades!D:D)</f>
        <v>Menor que 10k</v>
      </c>
      <c r="P1049" s="5" t="str">
        <f>_xlfn.XLOOKUP(A1049,'[1]1° RAIZ'!$A:$A,'[1]1° RAIZ'!$AH:$AH)</f>
        <v>Santa Rosa</v>
      </c>
      <c r="Q1049" s="5" t="str">
        <f>_xlfn.XLOOKUP(A1049,'[1]1° RAIZ'!$A:$A,'[1]1° RAIZ'!$AE:$AE)</f>
        <v>Ijuí</v>
      </c>
      <c r="R1049" s="2">
        <v>-1.3143450732001739E-4</v>
      </c>
      <c r="S1049" s="2">
        <v>-6.0502521334622186E-3</v>
      </c>
      <c r="T1049" s="2">
        <v>0</v>
      </c>
      <c r="U1049" s="2">
        <v>0</v>
      </c>
      <c r="V1049" s="2">
        <v>46313.0527501123</v>
      </c>
      <c r="W1049" s="2">
        <v>2.527234157022793</v>
      </c>
      <c r="X1049" s="2">
        <v>-0.39252881573863257</v>
      </c>
      <c r="Y1049" s="2">
        <v>-0.86612670694467109</v>
      </c>
      <c r="Z1049" s="2">
        <v>-8.5259752563865518E-2</v>
      </c>
      <c r="AA1049" s="2">
        <v>-0.30157322049747121</v>
      </c>
      <c r="AB1049" s="1" t="str">
        <f t="shared" si="48"/>
        <v>Mercado insuficiente</v>
      </c>
      <c r="AC1049" s="74" t="str">
        <f t="shared" si="50"/>
        <v>Validar</v>
      </c>
    </row>
    <row r="1050" spans="1:29" x14ac:dyDescent="0.25">
      <c r="A1050" s="1">
        <v>411720</v>
      </c>
      <c r="B1050" s="1" t="s">
        <v>1075</v>
      </c>
      <c r="C1050" s="1" t="s">
        <v>31</v>
      </c>
      <c r="D1050" s="1">
        <v>0</v>
      </c>
      <c r="E1050" s="1">
        <f>COUNTIFS('Contratos assinados '!F:F,'Direcional Expansão'!B1050,'Contratos assinados '!J:J, "Assinado por ambos")</f>
        <v>0</v>
      </c>
      <c r="F1050" s="1">
        <f>COUNTIFS('Contratos assinados '!F:F,'Direcional Expansão'!B1050,'Contratos assinados '!J:J,"Aquisição")</f>
        <v>0</v>
      </c>
      <c r="G1050" s="1">
        <f>COUNTIFS('Contratos assinados '!F:F,'Direcional Expansão'!B1050,'Contratos assinados '!J:J,"Ampliação")</f>
        <v>0</v>
      </c>
      <c r="H1050" s="1">
        <f>COUNTIFS('Contratos assinados '!F:F,'Direcional Expansão'!B1050,'Contratos assinados '!J:J,"Assinado por proprietário")</f>
        <v>0</v>
      </c>
      <c r="I1050" s="1">
        <f t="shared" si="49"/>
        <v>0</v>
      </c>
      <c r="J1050" s="3" t="str">
        <f>IF(D1050=0, "-", COUNTIFS('Base Lojas'!B:B, A1050, 'Base Lojas'!G:G, "&gt;500000")/D1050)</f>
        <v>-</v>
      </c>
      <c r="K1050" s="4" t="s">
        <v>35</v>
      </c>
      <c r="L1050" s="2">
        <v>0</v>
      </c>
      <c r="M1050" s="13">
        <v>819690.44410175039</v>
      </c>
      <c r="N1050" s="2">
        <v>5833</v>
      </c>
      <c r="O1050" s="5" t="str">
        <f>_xlfn.XLOOKUP(A1050,Cidades!A:A,Cidades!D:D)</f>
        <v>Menor que 10k</v>
      </c>
      <c r="P1050" s="5" t="str">
        <f>_xlfn.XLOOKUP(A1050,'[1]1° RAIZ'!$A:$A,'[1]1° RAIZ'!$AH:$AH)</f>
        <v>Umuarama</v>
      </c>
      <c r="Q1050" s="5" t="str">
        <f>_xlfn.XLOOKUP(A1050,'[1]1° RAIZ'!$A:$A,'[1]1° RAIZ'!$AE:$AE)</f>
        <v>Maringá</v>
      </c>
      <c r="R1050" s="2">
        <v>4.447788413140863E-5</v>
      </c>
      <c r="S1050" s="2">
        <v>1.092165135074263E-2</v>
      </c>
      <c r="T1050" s="2">
        <v>2</v>
      </c>
      <c r="U1050" s="2">
        <v>0</v>
      </c>
      <c r="V1050" s="2">
        <v>20609.672307282901</v>
      </c>
      <c r="W1050" s="2">
        <v>2.9151662212603302</v>
      </c>
      <c r="X1050" s="2">
        <v>-0.2893002978823675</v>
      </c>
      <c r="Y1050" s="2">
        <v>-0.52063383073688518</v>
      </c>
      <c r="Z1050" s="2">
        <v>-0.90859962341859257</v>
      </c>
      <c r="AA1050" s="2">
        <v>-0.30187566506310648</v>
      </c>
      <c r="AB1050" s="1" t="str">
        <f t="shared" si="48"/>
        <v>Mercado insuficiente</v>
      </c>
      <c r="AC1050" s="74" t="str">
        <f t="shared" si="50"/>
        <v>Validar</v>
      </c>
    </row>
    <row r="1051" spans="1:29" x14ac:dyDescent="0.25">
      <c r="A1051" s="1">
        <v>411290</v>
      </c>
      <c r="B1051" s="1" t="s">
        <v>1076</v>
      </c>
      <c r="C1051" s="1" t="s">
        <v>31</v>
      </c>
      <c r="D1051" s="1">
        <v>0</v>
      </c>
      <c r="E1051" s="1">
        <f>COUNTIFS('Contratos assinados '!F:F,'Direcional Expansão'!B1051,'Contratos assinados '!J:J, "Assinado por ambos")</f>
        <v>0</v>
      </c>
      <c r="F1051" s="1">
        <f>COUNTIFS('Contratos assinados '!F:F,'Direcional Expansão'!B1051,'Contratos assinados '!J:J,"Aquisição")</f>
        <v>0</v>
      </c>
      <c r="G1051" s="1">
        <f>COUNTIFS('Contratos assinados '!F:F,'Direcional Expansão'!B1051,'Contratos assinados '!J:J,"Ampliação")</f>
        <v>0</v>
      </c>
      <c r="H1051" s="1">
        <f>COUNTIFS('Contratos assinados '!F:F,'Direcional Expansão'!B1051,'Contratos assinados '!J:J,"Assinado por proprietário")</f>
        <v>0</v>
      </c>
      <c r="I1051" s="1">
        <f t="shared" si="49"/>
        <v>0</v>
      </c>
      <c r="J1051" s="3" t="str">
        <f>IF(D1051=0, "-", COUNTIFS('Base Lojas'!B:B, A1051, 'Base Lojas'!G:G, "&gt;500000")/D1051)</f>
        <v>-</v>
      </c>
      <c r="K1051" s="4" t="s">
        <v>35</v>
      </c>
      <c r="L1051" s="2">
        <v>0</v>
      </c>
      <c r="M1051" s="13">
        <v>409371.21260989812</v>
      </c>
      <c r="N1051" s="2">
        <v>3333</v>
      </c>
      <c r="O1051" s="5" t="str">
        <f>_xlfn.XLOOKUP(A1051,Cidades!A:A,Cidades!D:D)</f>
        <v>Menor que 10k</v>
      </c>
      <c r="P1051" s="5" t="str">
        <f>_xlfn.XLOOKUP(A1051,'[1]1° RAIZ'!$A:$A,'[1]1° RAIZ'!$AH:$AH)</f>
        <v>Santo Antônio da Platina</v>
      </c>
      <c r="Q1051" s="5" t="str">
        <f>_xlfn.XLOOKUP(A1051,'[1]1° RAIZ'!$A:$A,'[1]1° RAIZ'!$AE:$AE)</f>
        <v>Londrina</v>
      </c>
      <c r="R1051" s="2">
        <v>-2.2713945589519779E-5</v>
      </c>
      <c r="S1051" s="2">
        <v>6.3153775526096911E-3</v>
      </c>
      <c r="T1051" s="2">
        <v>3</v>
      </c>
      <c r="U1051" s="2">
        <v>0</v>
      </c>
      <c r="V1051" s="2">
        <v>43041.718788542399</v>
      </c>
      <c r="W1051" s="2">
        <v>2.3847712369843408</v>
      </c>
      <c r="X1051" s="2">
        <v>-0.36554669470845691</v>
      </c>
      <c r="Y1051" s="2">
        <v>-0.70412760099012417</v>
      </c>
      <c r="Z1051" s="2">
        <v>-0.41029088021840959</v>
      </c>
      <c r="AA1051" s="2">
        <v>-0.30387074621312132</v>
      </c>
      <c r="AB1051" s="1" t="str">
        <f t="shared" si="48"/>
        <v>Mercado insuficiente</v>
      </c>
      <c r="AC1051" s="74" t="str">
        <f t="shared" si="50"/>
        <v>Validar</v>
      </c>
    </row>
    <row r="1052" spans="1:29" x14ac:dyDescent="0.25">
      <c r="A1052" s="1">
        <v>412690</v>
      </c>
      <c r="B1052" s="1" t="s">
        <v>1077</v>
      </c>
      <c r="C1052" s="1" t="s">
        <v>31</v>
      </c>
      <c r="D1052" s="1">
        <v>0</v>
      </c>
      <c r="E1052" s="1">
        <f>COUNTIFS('Contratos assinados '!F:F,'Direcional Expansão'!B1052,'Contratos assinados '!J:J, "Assinado por ambos")</f>
        <v>0</v>
      </c>
      <c r="F1052" s="1">
        <f>COUNTIFS('Contratos assinados '!F:F,'Direcional Expansão'!B1052,'Contratos assinados '!J:J,"Aquisição")</f>
        <v>0</v>
      </c>
      <c r="G1052" s="1">
        <f>COUNTIFS('Contratos assinados '!F:F,'Direcional Expansão'!B1052,'Contratos assinados '!J:J,"Ampliação")</f>
        <v>0</v>
      </c>
      <c r="H1052" s="1">
        <f>COUNTIFS('Contratos assinados '!F:F,'Direcional Expansão'!B1052,'Contratos assinados '!J:J,"Assinado por proprietário")</f>
        <v>0</v>
      </c>
      <c r="I1052" s="1">
        <f t="shared" si="49"/>
        <v>0</v>
      </c>
      <c r="J1052" s="3" t="str">
        <f>IF(D1052=0, "-", COUNTIFS('Base Lojas'!B:B, A1052, 'Base Lojas'!G:G, "&gt;500000")/D1052)</f>
        <v>-</v>
      </c>
      <c r="K1052" s="4" t="s">
        <v>35</v>
      </c>
      <c r="L1052" s="2">
        <v>0</v>
      </c>
      <c r="M1052" s="13">
        <v>809323.66709030303</v>
      </c>
      <c r="N1052" s="2">
        <v>5745</v>
      </c>
      <c r="O1052" s="5" t="str">
        <f>_xlfn.XLOOKUP(A1052,Cidades!A:A,Cidades!D:D)</f>
        <v>Menor que 10k</v>
      </c>
      <c r="P1052" s="5" t="str">
        <f>_xlfn.XLOOKUP(A1052,'[1]1° RAIZ'!$A:$A,'[1]1° RAIZ'!$AH:$AH)</f>
        <v>Umuarama</v>
      </c>
      <c r="Q1052" s="5" t="str">
        <f>_xlfn.XLOOKUP(A1052,'[1]1° RAIZ'!$A:$A,'[1]1° RAIZ'!$AE:$AE)</f>
        <v>Maringá</v>
      </c>
      <c r="R1052" s="2">
        <v>-1.1818364762996579E-5</v>
      </c>
      <c r="S1052" s="2">
        <v>5.4904295326665409E-3</v>
      </c>
      <c r="T1052" s="2">
        <v>2</v>
      </c>
      <c r="U1052" s="2">
        <v>0</v>
      </c>
      <c r="V1052" s="2">
        <v>29830.940538605599</v>
      </c>
      <c r="W1052" s="2">
        <v>2.7133186878075488</v>
      </c>
      <c r="X1052" s="2">
        <v>-0.32135961065641039</v>
      </c>
      <c r="Y1052" s="2">
        <v>-0.66335592525242815</v>
      </c>
      <c r="Z1052" s="2">
        <v>-0.62925550620257398</v>
      </c>
      <c r="AA1052" s="2">
        <v>-0.30418148350412971</v>
      </c>
      <c r="AB1052" s="1" t="str">
        <f t="shared" si="48"/>
        <v>Mercado insuficiente</v>
      </c>
      <c r="AC1052" s="74" t="str">
        <f t="shared" si="50"/>
        <v>Validar</v>
      </c>
    </row>
    <row r="1053" spans="1:29" x14ac:dyDescent="0.25">
      <c r="A1053" s="1">
        <v>411100</v>
      </c>
      <c r="B1053" s="1" t="s">
        <v>1078</v>
      </c>
      <c r="C1053" s="1" t="s">
        <v>31</v>
      </c>
      <c r="D1053" s="1">
        <v>0</v>
      </c>
      <c r="E1053" s="1">
        <f>COUNTIFS('Contratos assinados '!F:F,'Direcional Expansão'!B1053,'Contratos assinados '!J:J, "Assinado por ambos")</f>
        <v>0</v>
      </c>
      <c r="F1053" s="1">
        <f>COUNTIFS('Contratos assinados '!F:F,'Direcional Expansão'!B1053,'Contratos assinados '!J:J,"Aquisição")</f>
        <v>0</v>
      </c>
      <c r="G1053" s="1">
        <f>COUNTIFS('Contratos assinados '!F:F,'Direcional Expansão'!B1053,'Contratos assinados '!J:J,"Ampliação")</f>
        <v>0</v>
      </c>
      <c r="H1053" s="1">
        <f>COUNTIFS('Contratos assinados '!F:F,'Direcional Expansão'!B1053,'Contratos assinados '!J:J,"Assinado por proprietário")</f>
        <v>0</v>
      </c>
      <c r="I1053" s="1">
        <f t="shared" si="49"/>
        <v>0</v>
      </c>
      <c r="J1053" s="3" t="str">
        <f>IF(D1053=0, "-", COUNTIFS('Base Lojas'!B:B, A1053, 'Base Lojas'!G:G, "&gt;500000")/D1053)</f>
        <v>-</v>
      </c>
      <c r="K1053" s="4" t="s">
        <v>35</v>
      </c>
      <c r="L1053" s="2">
        <v>0</v>
      </c>
      <c r="M1053" s="13">
        <v>739910.53357793042</v>
      </c>
      <c r="N1053" s="2">
        <v>5908</v>
      </c>
      <c r="O1053" s="5" t="str">
        <f>_xlfn.XLOOKUP(A1053,Cidades!A:A,Cidades!D:D)</f>
        <v>Menor que 10k</v>
      </c>
      <c r="P1053" s="5" t="str">
        <f>_xlfn.XLOOKUP(A1053,'[1]1° RAIZ'!$A:$A,'[1]1° RAIZ'!$AH:$AH)</f>
        <v>Cornélio Procópio – Bandeirantes</v>
      </c>
      <c r="Q1053" s="5" t="str">
        <f>_xlfn.XLOOKUP(A1053,'[1]1° RAIZ'!$A:$A,'[1]1° RAIZ'!$AE:$AE)</f>
        <v>Londrina</v>
      </c>
      <c r="R1053" s="2">
        <v>-1.0297961856594479E-4</v>
      </c>
      <c r="S1053" s="2">
        <v>-2.9769928840863709E-3</v>
      </c>
      <c r="T1053" s="2">
        <v>2</v>
      </c>
      <c r="U1053" s="2">
        <v>0</v>
      </c>
      <c r="V1053" s="2">
        <v>43406.359358395399</v>
      </c>
      <c r="W1053" s="2">
        <v>2.4441983329371482</v>
      </c>
      <c r="X1053" s="2">
        <v>-0.36606678302547851</v>
      </c>
      <c r="Y1053" s="2">
        <v>-0.87598478393040624</v>
      </c>
      <c r="Z1053" s="2">
        <v>-0.2006822715461703</v>
      </c>
      <c r="AA1053" s="2">
        <v>-0.30489957678454499</v>
      </c>
      <c r="AB1053" s="1" t="str">
        <f t="shared" si="48"/>
        <v>Mercado insuficiente</v>
      </c>
      <c r="AC1053" s="74" t="str">
        <f t="shared" si="50"/>
        <v>Validar</v>
      </c>
    </row>
    <row r="1054" spans="1:29" x14ac:dyDescent="0.25">
      <c r="A1054" s="1">
        <v>411970</v>
      </c>
      <c r="B1054" s="1" t="s">
        <v>1079</v>
      </c>
      <c r="C1054" s="1" t="s">
        <v>31</v>
      </c>
      <c r="D1054" s="1">
        <v>0</v>
      </c>
      <c r="E1054" s="1">
        <f>COUNTIFS('Contratos assinados '!F:F,'Direcional Expansão'!B1054,'Contratos assinados '!J:J, "Assinado por ambos")</f>
        <v>0</v>
      </c>
      <c r="F1054" s="1">
        <f>COUNTIFS('Contratos assinados '!F:F,'Direcional Expansão'!B1054,'Contratos assinados '!J:J,"Aquisição")</f>
        <v>0</v>
      </c>
      <c r="G1054" s="1">
        <f>COUNTIFS('Contratos assinados '!F:F,'Direcional Expansão'!B1054,'Contratos assinados '!J:J,"Ampliação")</f>
        <v>0</v>
      </c>
      <c r="H1054" s="1">
        <f>COUNTIFS('Contratos assinados '!F:F,'Direcional Expansão'!B1054,'Contratos assinados '!J:J,"Assinado por proprietário")</f>
        <v>0</v>
      </c>
      <c r="I1054" s="1">
        <f t="shared" si="49"/>
        <v>0</v>
      </c>
      <c r="J1054" s="3" t="str">
        <f>IF(D1054=0, "-", COUNTIFS('Base Lojas'!B:B, A1054, 'Base Lojas'!G:G, "&gt;500000")/D1054)</f>
        <v>-</v>
      </c>
      <c r="K1054" s="4" t="s">
        <v>35</v>
      </c>
      <c r="L1054" s="2">
        <v>0</v>
      </c>
      <c r="M1054" s="13">
        <v>539788.55916546099</v>
      </c>
      <c r="N1054" s="2">
        <v>4070</v>
      </c>
      <c r="O1054" s="5" t="str">
        <f>_xlfn.XLOOKUP(A1054,Cidades!A:A,Cidades!D:D)</f>
        <v>Menor que 10k</v>
      </c>
      <c r="P1054" s="5" t="str">
        <f>_xlfn.XLOOKUP(A1054,'[1]1° RAIZ'!$A:$A,'[1]1° RAIZ'!$AH:$AH)</f>
        <v>Paranavaí</v>
      </c>
      <c r="Q1054" s="5" t="str">
        <f>_xlfn.XLOOKUP(A1054,'[1]1° RAIZ'!$A:$A,'[1]1° RAIZ'!$AE:$AE)</f>
        <v>Maringá</v>
      </c>
      <c r="R1054" s="2">
        <v>-4.7094429018024187E-6</v>
      </c>
      <c r="S1054" s="2">
        <v>4.8765248817537188E-3</v>
      </c>
      <c r="T1054" s="2">
        <v>1</v>
      </c>
      <c r="U1054" s="2">
        <v>0</v>
      </c>
      <c r="V1054" s="2">
        <v>28470.684527762001</v>
      </c>
      <c r="W1054" s="2">
        <v>2.7945098603841498</v>
      </c>
      <c r="X1054" s="2">
        <v>-0.32812626153882818</v>
      </c>
      <c r="Y1054" s="2">
        <v>-0.62639655362958235</v>
      </c>
      <c r="Z1054" s="2">
        <v>-0.65825859939635134</v>
      </c>
      <c r="AA1054" s="2">
        <v>-0.30505445522204683</v>
      </c>
      <c r="AB1054" s="1" t="str">
        <f t="shared" si="48"/>
        <v>Mercado insuficiente</v>
      </c>
      <c r="AC1054" s="74" t="str">
        <f t="shared" si="50"/>
        <v>Validar</v>
      </c>
    </row>
    <row r="1055" spans="1:29" x14ac:dyDescent="0.25">
      <c r="A1055" s="1">
        <v>411345</v>
      </c>
      <c r="B1055" s="1" t="s">
        <v>1080</v>
      </c>
      <c r="C1055" s="1" t="s">
        <v>31</v>
      </c>
      <c r="D1055" s="1">
        <v>0</v>
      </c>
      <c r="E1055" s="1">
        <f>COUNTIFS('Contratos assinados '!F:F,'Direcional Expansão'!B1055,'Contratos assinados '!J:J, "Assinado por ambos")</f>
        <v>0</v>
      </c>
      <c r="F1055" s="1">
        <f>COUNTIFS('Contratos assinados '!F:F,'Direcional Expansão'!B1055,'Contratos assinados '!J:J,"Aquisição")</f>
        <v>0</v>
      </c>
      <c r="G1055" s="1">
        <f>COUNTIFS('Contratos assinados '!F:F,'Direcional Expansão'!B1055,'Contratos assinados '!J:J,"Ampliação")</f>
        <v>0</v>
      </c>
      <c r="H1055" s="1">
        <f>COUNTIFS('Contratos assinados '!F:F,'Direcional Expansão'!B1055,'Contratos assinados '!J:J,"Assinado por proprietário")</f>
        <v>0</v>
      </c>
      <c r="I1055" s="1">
        <f t="shared" si="49"/>
        <v>0</v>
      </c>
      <c r="J1055" s="3" t="str">
        <f>IF(D1055=0, "-", COUNTIFS('Base Lojas'!B:B, A1055, 'Base Lojas'!G:G, "&gt;500000")/D1055)</f>
        <v>-</v>
      </c>
      <c r="K1055" s="4" t="s">
        <v>35</v>
      </c>
      <c r="L1055" s="2">
        <v>0</v>
      </c>
      <c r="M1055" s="13">
        <v>574924.64796961995</v>
      </c>
      <c r="N1055" s="2">
        <v>5175</v>
      </c>
      <c r="O1055" s="5" t="str">
        <f>_xlfn.XLOOKUP(A1055,Cidades!A:A,Cidades!D:D)</f>
        <v>Menor que 10k</v>
      </c>
      <c r="P1055" s="5" t="str">
        <f>_xlfn.XLOOKUP(A1055,'[1]1° RAIZ'!$A:$A,'[1]1° RAIZ'!$AH:$AH)</f>
        <v>Cascavel</v>
      </c>
      <c r="Q1055" s="5" t="str">
        <f>_xlfn.XLOOKUP(A1055,'[1]1° RAIZ'!$A:$A,'[1]1° RAIZ'!$AE:$AE)</f>
        <v>Cascavel</v>
      </c>
      <c r="R1055" s="2">
        <v>-2.7411730935491541E-5</v>
      </c>
      <c r="S1055" s="2">
        <v>2.9116649140528139E-3</v>
      </c>
      <c r="T1055" s="2">
        <v>3</v>
      </c>
      <c r="U1055" s="2">
        <v>0</v>
      </c>
      <c r="V1055" s="2">
        <v>43485.791555990501</v>
      </c>
      <c r="W1055" s="2">
        <v>2.349964782703768</v>
      </c>
      <c r="X1055" s="2">
        <v>-0.3635670810659628</v>
      </c>
      <c r="Y1055" s="2">
        <v>-0.75814175439016651</v>
      </c>
      <c r="Z1055" s="2">
        <v>-0.36894785838075378</v>
      </c>
      <c r="AA1055" s="2">
        <v>-0.30608255919820948</v>
      </c>
      <c r="AB1055" s="1" t="str">
        <f t="shared" si="48"/>
        <v>Mercado insuficiente</v>
      </c>
      <c r="AC1055" s="74" t="str">
        <f t="shared" si="50"/>
        <v>Validar</v>
      </c>
    </row>
    <row r="1056" spans="1:29" x14ac:dyDescent="0.25">
      <c r="A1056" s="1">
        <v>412215</v>
      </c>
      <c r="B1056" s="1" t="s">
        <v>1081</v>
      </c>
      <c r="C1056" s="1" t="s">
        <v>31</v>
      </c>
      <c r="D1056" s="1">
        <v>0</v>
      </c>
      <c r="E1056" s="1">
        <f>COUNTIFS('Contratos assinados '!F:F,'Direcional Expansão'!B1056,'Contratos assinados '!J:J, "Assinado por ambos")</f>
        <v>0</v>
      </c>
      <c r="F1056" s="1">
        <f>COUNTIFS('Contratos assinados '!F:F,'Direcional Expansão'!B1056,'Contratos assinados '!J:J,"Aquisição")</f>
        <v>0</v>
      </c>
      <c r="G1056" s="1">
        <f>COUNTIFS('Contratos assinados '!F:F,'Direcional Expansão'!B1056,'Contratos assinados '!J:J,"Ampliação")</f>
        <v>0</v>
      </c>
      <c r="H1056" s="1">
        <f>COUNTIFS('Contratos assinados '!F:F,'Direcional Expansão'!B1056,'Contratos assinados '!J:J,"Assinado por proprietário")</f>
        <v>0</v>
      </c>
      <c r="I1056" s="1">
        <f t="shared" si="49"/>
        <v>0</v>
      </c>
      <c r="J1056" s="3" t="str">
        <f>IF(D1056=0, "-", COUNTIFS('Base Lojas'!B:B, A1056, 'Base Lojas'!G:G, "&gt;500000")/D1056)</f>
        <v>-</v>
      </c>
      <c r="K1056" s="4" t="s">
        <v>35</v>
      </c>
      <c r="L1056" s="2">
        <v>0</v>
      </c>
      <c r="M1056" s="13">
        <v>1501252.701160707</v>
      </c>
      <c r="N1056" s="2">
        <v>13929</v>
      </c>
      <c r="O1056" s="5" t="str">
        <f>_xlfn.XLOOKUP(A1056,Cidades!A:A,Cidades!D:D)</f>
        <v>Entre 10k e 20k</v>
      </c>
      <c r="P1056" s="5" t="str">
        <f>_xlfn.XLOOKUP(A1056,'[1]1° RAIZ'!$A:$A,'[1]1° RAIZ'!$AH:$AH)</f>
        <v>Laranjeiras do Sul - Quedas do Iguaçu</v>
      </c>
      <c r="Q1056" s="5" t="str">
        <f>_xlfn.XLOOKUP(A1056,'[1]1° RAIZ'!$A:$A,'[1]1° RAIZ'!$AE:$AE)</f>
        <v>Cascavel</v>
      </c>
      <c r="R1056" s="2">
        <v>1.5012136611674001E-5</v>
      </c>
      <c r="S1056" s="2">
        <v>1.0548195922456699E-2</v>
      </c>
      <c r="T1056" s="2">
        <v>6</v>
      </c>
      <c r="U1056" s="2">
        <v>0</v>
      </c>
      <c r="V1056" s="2">
        <v>34884.6882961718</v>
      </c>
      <c r="W1056" s="2">
        <v>2.3122274738911459</v>
      </c>
      <c r="X1056" s="2">
        <v>-0.29777604349943071</v>
      </c>
      <c r="Y1056" s="2">
        <v>-0.74795932602102777</v>
      </c>
      <c r="Z1056" s="2">
        <v>-0.63047518410306369</v>
      </c>
      <c r="AA1056" s="2">
        <v>-0.30645470748923009</v>
      </c>
      <c r="AB1056" s="1" t="str">
        <f t="shared" si="48"/>
        <v>Mercado insuficiente</v>
      </c>
      <c r="AC1056" s="74" t="str">
        <f t="shared" si="50"/>
        <v>Validar</v>
      </c>
    </row>
    <row r="1057" spans="1:29" x14ac:dyDescent="0.25">
      <c r="A1057" s="1">
        <v>420100</v>
      </c>
      <c r="B1057" s="1" t="s">
        <v>1082</v>
      </c>
      <c r="C1057" s="1" t="s">
        <v>33</v>
      </c>
      <c r="D1057" s="1">
        <v>0</v>
      </c>
      <c r="E1057" s="1">
        <f>COUNTIFS('Contratos assinados '!F:F,'Direcional Expansão'!B1057,'Contratos assinados '!J:J, "Assinado por ambos")</f>
        <v>0</v>
      </c>
      <c r="F1057" s="1">
        <f>COUNTIFS('Contratos assinados '!F:F,'Direcional Expansão'!B1057,'Contratos assinados '!J:J,"Aquisição")</f>
        <v>0</v>
      </c>
      <c r="G1057" s="1">
        <f>COUNTIFS('Contratos assinados '!F:F,'Direcional Expansão'!B1057,'Contratos assinados '!J:J,"Ampliação")</f>
        <v>0</v>
      </c>
      <c r="H1057" s="1">
        <f>COUNTIFS('Contratos assinados '!F:F,'Direcional Expansão'!B1057,'Contratos assinados '!J:J,"Assinado por proprietário")</f>
        <v>0</v>
      </c>
      <c r="I1057" s="1">
        <f t="shared" si="49"/>
        <v>0</v>
      </c>
      <c r="J1057" s="3" t="str">
        <f>IF(D1057=0, "-", COUNTIFS('Base Lojas'!B:B, A1057, 'Base Lojas'!G:G, "&gt;500000")/D1057)</f>
        <v>-</v>
      </c>
      <c r="K1057" s="4" t="s">
        <v>35</v>
      </c>
      <c r="L1057" s="2">
        <v>0</v>
      </c>
      <c r="M1057" s="13">
        <v>1023564.363317534</v>
      </c>
      <c r="N1057" s="2">
        <v>8285</v>
      </c>
      <c r="O1057" s="5" t="str">
        <f>_xlfn.XLOOKUP(A1057,Cidades!A:A,Cidades!D:D)</f>
        <v>Menor que 10k</v>
      </c>
      <c r="P1057" s="5" t="str">
        <f>_xlfn.XLOOKUP(A1057,'[1]1° RAIZ'!$A:$A,'[1]1° RAIZ'!$AH:$AH)</f>
        <v>Lages</v>
      </c>
      <c r="Q1057" s="5" t="str">
        <f>_xlfn.XLOOKUP(A1057,'[1]1° RAIZ'!$A:$A,'[1]1° RAIZ'!$AE:$AE)</f>
        <v>Lages</v>
      </c>
      <c r="R1057" s="2">
        <v>-3.106715618822142E-5</v>
      </c>
      <c r="S1057" s="2">
        <v>5.6415137595824394E-3</v>
      </c>
      <c r="T1057" s="2">
        <v>6</v>
      </c>
      <c r="U1057" s="2">
        <v>0</v>
      </c>
      <c r="V1057" s="2">
        <v>31297.292811703101</v>
      </c>
      <c r="W1057" s="2">
        <v>2.5353191916811069</v>
      </c>
      <c r="X1057" s="2">
        <v>-0.30265178448234231</v>
      </c>
      <c r="Y1057" s="2">
        <v>-0.77741364280324632</v>
      </c>
      <c r="Z1057" s="2">
        <v>-0.57592274486967698</v>
      </c>
      <c r="AA1057" s="2">
        <v>-0.30654292104326292</v>
      </c>
      <c r="AB1057" s="1" t="str">
        <f t="shared" si="48"/>
        <v>Mercado insuficiente</v>
      </c>
      <c r="AC1057" s="74" t="str">
        <f t="shared" si="50"/>
        <v>Validar</v>
      </c>
    </row>
    <row r="1058" spans="1:29" x14ac:dyDescent="0.25">
      <c r="A1058" s="1">
        <v>412545</v>
      </c>
      <c r="B1058" s="1" t="s">
        <v>1083</v>
      </c>
      <c r="C1058" s="1" t="s">
        <v>31</v>
      </c>
      <c r="D1058" s="1">
        <v>0</v>
      </c>
      <c r="E1058" s="1">
        <f>COUNTIFS('Contratos assinados '!F:F,'Direcional Expansão'!B1058,'Contratos assinados '!J:J, "Assinado por ambos")</f>
        <v>0</v>
      </c>
      <c r="F1058" s="1">
        <f>COUNTIFS('Contratos assinados '!F:F,'Direcional Expansão'!B1058,'Contratos assinados '!J:J,"Aquisição")</f>
        <v>0</v>
      </c>
      <c r="G1058" s="1">
        <f>COUNTIFS('Contratos assinados '!F:F,'Direcional Expansão'!B1058,'Contratos assinados '!J:J,"Ampliação")</f>
        <v>0</v>
      </c>
      <c r="H1058" s="1">
        <f>COUNTIFS('Contratos assinados '!F:F,'Direcional Expansão'!B1058,'Contratos assinados '!J:J,"Assinado por proprietário")</f>
        <v>0</v>
      </c>
      <c r="I1058" s="1">
        <f t="shared" si="49"/>
        <v>0</v>
      </c>
      <c r="J1058" s="3" t="str">
        <f>IF(D1058=0, "-", COUNTIFS('Base Lojas'!B:B, A1058, 'Base Lojas'!G:G, "&gt;500000")/D1058)</f>
        <v>-</v>
      </c>
      <c r="K1058" s="4" t="s">
        <v>35</v>
      </c>
      <c r="L1058" s="2">
        <v>0</v>
      </c>
      <c r="M1058" s="13">
        <v>552585.5902248224</v>
      </c>
      <c r="N1058" s="2">
        <v>3870</v>
      </c>
      <c r="O1058" s="5" t="str">
        <f>_xlfn.XLOOKUP(A1058,Cidades!A:A,Cidades!D:D)</f>
        <v>Menor que 10k</v>
      </c>
      <c r="P1058" s="5" t="str">
        <f>_xlfn.XLOOKUP(A1058,'[1]1° RAIZ'!$A:$A,'[1]1° RAIZ'!$AH:$AH)</f>
        <v>Toledo</v>
      </c>
      <c r="Q1058" s="5" t="str">
        <f>_xlfn.XLOOKUP(A1058,'[1]1° RAIZ'!$A:$A,'[1]1° RAIZ'!$AE:$AE)</f>
        <v>Cascavel</v>
      </c>
      <c r="R1058" s="2">
        <v>7.7942985333212531E-6</v>
      </c>
      <c r="S1058" s="2">
        <v>6.133200173281228E-3</v>
      </c>
      <c r="T1058" s="2">
        <v>1</v>
      </c>
      <c r="U1058" s="2">
        <v>0</v>
      </c>
      <c r="V1058" s="2">
        <v>27376.840152727498</v>
      </c>
      <c r="W1058" s="2">
        <v>2.7983382398699872</v>
      </c>
      <c r="X1058" s="2">
        <v>-0.32642141914553408</v>
      </c>
      <c r="Y1058" s="2">
        <v>-0.60516173234952386</v>
      </c>
      <c r="Z1058" s="2">
        <v>-0.70578765880452199</v>
      </c>
      <c r="AA1058" s="2">
        <v>-0.3066979573251592</v>
      </c>
      <c r="AB1058" s="1" t="str">
        <f t="shared" si="48"/>
        <v>Mercado insuficiente</v>
      </c>
      <c r="AC1058" s="74" t="str">
        <f t="shared" si="50"/>
        <v>Validar</v>
      </c>
    </row>
    <row r="1059" spans="1:29" x14ac:dyDescent="0.25">
      <c r="A1059" s="1">
        <v>411310</v>
      </c>
      <c r="B1059" s="1" t="s">
        <v>1084</v>
      </c>
      <c r="C1059" s="1" t="s">
        <v>31</v>
      </c>
      <c r="D1059" s="1">
        <v>0</v>
      </c>
      <c r="E1059" s="1">
        <f>COUNTIFS('Contratos assinados '!F:F,'Direcional Expansão'!B1059,'Contratos assinados '!J:J, "Assinado por ambos")</f>
        <v>0</v>
      </c>
      <c r="F1059" s="1">
        <f>COUNTIFS('Contratos assinados '!F:F,'Direcional Expansão'!B1059,'Contratos assinados '!J:J,"Aquisição")</f>
        <v>0</v>
      </c>
      <c r="G1059" s="1">
        <f>COUNTIFS('Contratos assinados '!F:F,'Direcional Expansão'!B1059,'Contratos assinados '!J:J,"Ampliação")</f>
        <v>0</v>
      </c>
      <c r="H1059" s="1">
        <f>COUNTIFS('Contratos assinados '!F:F,'Direcional Expansão'!B1059,'Contratos assinados '!J:J,"Assinado por proprietário")</f>
        <v>0</v>
      </c>
      <c r="I1059" s="1">
        <f t="shared" si="49"/>
        <v>0</v>
      </c>
      <c r="J1059" s="3" t="str">
        <f>IF(D1059=0, "-", COUNTIFS('Base Lojas'!B:B, A1059, 'Base Lojas'!G:G, "&gt;500000")/D1059)</f>
        <v>-</v>
      </c>
      <c r="K1059" s="4" t="s">
        <v>35</v>
      </c>
      <c r="L1059" s="2">
        <v>0</v>
      </c>
      <c r="M1059" s="13">
        <v>610728.84219286428</v>
      </c>
      <c r="N1059" s="2">
        <v>4582</v>
      </c>
      <c r="O1059" s="5" t="str">
        <f>_xlfn.XLOOKUP(A1059,Cidades!A:A,Cidades!D:D)</f>
        <v>Menor que 10k</v>
      </c>
      <c r="P1059" s="5" t="str">
        <f>_xlfn.XLOOKUP(A1059,'[1]1° RAIZ'!$A:$A,'[1]1° RAIZ'!$AH:$AH)</f>
        <v>Apucarana</v>
      </c>
      <c r="Q1059" s="5" t="str">
        <f>_xlfn.XLOOKUP(A1059,'[1]1° RAIZ'!$A:$A,'[1]1° RAIZ'!$AE:$AE)</f>
        <v>Londrina</v>
      </c>
      <c r="R1059" s="2">
        <v>1.3387216513420789E-5</v>
      </c>
      <c r="S1059" s="2">
        <v>6.5259736355278708E-3</v>
      </c>
      <c r="T1059" s="2">
        <v>2</v>
      </c>
      <c r="U1059" s="2">
        <v>0</v>
      </c>
      <c r="V1059" s="2">
        <v>40113.081236464503</v>
      </c>
      <c r="W1059" s="2">
        <v>2.4202790261221279</v>
      </c>
      <c r="X1059" s="2">
        <v>-0.35870144534811849</v>
      </c>
      <c r="Y1059" s="2">
        <v>-0.66019982806465349</v>
      </c>
      <c r="Z1059" s="2">
        <v>-0.51665437569877593</v>
      </c>
      <c r="AA1059" s="2">
        <v>-0.3067753920410457</v>
      </c>
      <c r="AB1059" s="1" t="str">
        <f t="shared" si="48"/>
        <v>Mercado insuficiente</v>
      </c>
      <c r="AC1059" s="74" t="str">
        <f t="shared" si="50"/>
        <v>Validar</v>
      </c>
    </row>
    <row r="1060" spans="1:29" x14ac:dyDescent="0.25">
      <c r="A1060" s="1">
        <v>431198</v>
      </c>
      <c r="B1060" s="1" t="s">
        <v>1085</v>
      </c>
      <c r="C1060" s="1" t="s">
        <v>57</v>
      </c>
      <c r="D1060" s="1">
        <v>0</v>
      </c>
      <c r="E1060" s="1">
        <f>COUNTIFS('Contratos assinados '!F:F,'Direcional Expansão'!B1060,'Contratos assinados '!J:J, "Assinado por ambos")</f>
        <v>0</v>
      </c>
      <c r="F1060" s="1">
        <f>COUNTIFS('Contratos assinados '!F:F,'Direcional Expansão'!B1060,'Contratos assinados '!J:J,"Aquisição")</f>
        <v>0</v>
      </c>
      <c r="G1060" s="1">
        <f>COUNTIFS('Contratos assinados '!F:F,'Direcional Expansão'!B1060,'Contratos assinados '!J:J,"Ampliação")</f>
        <v>0</v>
      </c>
      <c r="H1060" s="1">
        <f>COUNTIFS('Contratos assinados '!F:F,'Direcional Expansão'!B1060,'Contratos assinados '!J:J,"Assinado por proprietário")</f>
        <v>0</v>
      </c>
      <c r="I1060" s="1">
        <f t="shared" si="49"/>
        <v>0</v>
      </c>
      <c r="J1060" s="3" t="str">
        <f>IF(D1060=0, "-", COUNTIFS('Base Lojas'!B:B, A1060, 'Base Lojas'!G:G, "&gt;500000")/D1060)</f>
        <v>-</v>
      </c>
      <c r="K1060" s="4" t="s">
        <v>35</v>
      </c>
      <c r="L1060" s="2">
        <v>0</v>
      </c>
      <c r="M1060" s="13">
        <v>695019.87337696576</v>
      </c>
      <c r="N1060" s="2">
        <v>3916</v>
      </c>
      <c r="O1060" s="5" t="str">
        <f>_xlfn.XLOOKUP(A1060,Cidades!A:A,Cidades!D:D)</f>
        <v>Menor que 10k</v>
      </c>
      <c r="P1060" s="5" t="str">
        <f>_xlfn.XLOOKUP(A1060,'[1]1° RAIZ'!$A:$A,'[1]1° RAIZ'!$AH:$AH)</f>
        <v>Porto Alegre</v>
      </c>
      <c r="Q1060" s="5" t="str">
        <f>_xlfn.XLOOKUP(A1060,'[1]1° RAIZ'!$A:$A,'[1]1° RAIZ'!$AE:$AE)</f>
        <v>Porto Alegre</v>
      </c>
      <c r="R1060" s="2">
        <v>2.9679624709404441E-5</v>
      </c>
      <c r="S1060" s="2">
        <v>7.5317981930627109E-3</v>
      </c>
      <c r="T1060" s="2">
        <v>2</v>
      </c>
      <c r="U1060" s="2">
        <v>0</v>
      </c>
      <c r="V1060" s="2">
        <v>29351.532564981298</v>
      </c>
      <c r="W1060" s="2">
        <v>2.684175855339678</v>
      </c>
      <c r="X1060" s="2">
        <v>-0.32693328613975248</v>
      </c>
      <c r="Y1060" s="2">
        <v>-0.60084880820420528</v>
      </c>
      <c r="Z1060" s="2">
        <v>-0.72117450949625284</v>
      </c>
      <c r="AA1060" s="2">
        <v>-0.30805176881462809</v>
      </c>
      <c r="AB1060" s="1" t="str">
        <f t="shared" si="48"/>
        <v>Mercado insuficiente</v>
      </c>
      <c r="AC1060" s="74" t="str">
        <f t="shared" si="50"/>
        <v>Validar</v>
      </c>
    </row>
    <row r="1061" spans="1:29" x14ac:dyDescent="0.25">
      <c r="A1061" s="1">
        <v>431065</v>
      </c>
      <c r="B1061" s="1" t="s">
        <v>1086</v>
      </c>
      <c r="C1061" s="1" t="s">
        <v>57</v>
      </c>
      <c r="D1061" s="1">
        <v>0</v>
      </c>
      <c r="E1061" s="1">
        <f>COUNTIFS('Contratos assinados '!F:F,'Direcional Expansão'!B1061,'Contratos assinados '!J:J, "Assinado por ambos")</f>
        <v>0</v>
      </c>
      <c r="F1061" s="1">
        <f>COUNTIFS('Contratos assinados '!F:F,'Direcional Expansão'!B1061,'Contratos assinados '!J:J,"Aquisição")</f>
        <v>0</v>
      </c>
      <c r="G1061" s="1">
        <f>COUNTIFS('Contratos assinados '!F:F,'Direcional Expansão'!B1061,'Contratos assinados '!J:J,"Ampliação")</f>
        <v>0</v>
      </c>
      <c r="H1061" s="1">
        <f>COUNTIFS('Contratos assinados '!F:F,'Direcional Expansão'!B1061,'Contratos assinados '!J:J,"Assinado por proprietário")</f>
        <v>0</v>
      </c>
      <c r="I1061" s="1">
        <f t="shared" si="49"/>
        <v>0</v>
      </c>
      <c r="J1061" s="3" t="str">
        <f>IF(D1061=0, "-", COUNTIFS('Base Lojas'!B:B, A1061, 'Base Lojas'!G:G, "&gt;500000")/D1061)</f>
        <v>-</v>
      </c>
      <c r="K1061" s="4" t="s">
        <v>35</v>
      </c>
      <c r="L1061" s="2">
        <v>0</v>
      </c>
      <c r="M1061" s="13">
        <v>389927.67148767982</v>
      </c>
      <c r="N1061" s="2">
        <v>2638</v>
      </c>
      <c r="O1061" s="5" t="str">
        <f>_xlfn.XLOOKUP(A1061,Cidades!A:A,Cidades!D:D)</f>
        <v>Menor que 10k</v>
      </c>
      <c r="P1061" s="5" t="str">
        <f>_xlfn.XLOOKUP(A1061,'[1]1° RAIZ'!$A:$A,'[1]1° RAIZ'!$AH:$AH)</f>
        <v>Tramandaí - Osório</v>
      </c>
      <c r="Q1061" s="5" t="str">
        <f>_xlfn.XLOOKUP(A1061,'[1]1° RAIZ'!$A:$A,'[1]1° RAIZ'!$AE:$AE)</f>
        <v>Porto Alegre</v>
      </c>
      <c r="R1061" s="2">
        <v>1.443298517722846E-5</v>
      </c>
      <c r="S1061" s="2">
        <v>5.6331873836859003E-3</v>
      </c>
      <c r="T1061" s="2">
        <v>1</v>
      </c>
      <c r="U1061" s="2">
        <v>0</v>
      </c>
      <c r="V1061" s="2">
        <v>36199.365730506397</v>
      </c>
      <c r="W1061" s="2">
        <v>2.565719217626206</v>
      </c>
      <c r="X1061" s="2">
        <v>-0.3590013695488134</v>
      </c>
      <c r="Y1061" s="2">
        <v>-0.62767334846665401</v>
      </c>
      <c r="Z1061" s="2">
        <v>-0.5740059782085889</v>
      </c>
      <c r="AA1061" s="2">
        <v>-0.30876874722532149</v>
      </c>
      <c r="AB1061" s="1" t="str">
        <f t="shared" si="48"/>
        <v>Mercado insuficiente</v>
      </c>
      <c r="AC1061" s="74" t="str">
        <f t="shared" si="50"/>
        <v>Validar</v>
      </c>
    </row>
    <row r="1062" spans="1:29" x14ac:dyDescent="0.25">
      <c r="A1062" s="1">
        <v>430515</v>
      </c>
      <c r="B1062" s="1" t="s">
        <v>1087</v>
      </c>
      <c r="C1062" s="1" t="s">
        <v>57</v>
      </c>
      <c r="D1062" s="1">
        <v>0</v>
      </c>
      <c r="E1062" s="1">
        <f>COUNTIFS('Contratos assinados '!F:F,'Direcional Expansão'!B1062,'Contratos assinados '!J:J, "Assinado por ambos")</f>
        <v>0</v>
      </c>
      <c r="F1062" s="1">
        <f>COUNTIFS('Contratos assinados '!F:F,'Direcional Expansão'!B1062,'Contratos assinados '!J:J,"Aquisição")</f>
        <v>0</v>
      </c>
      <c r="G1062" s="1">
        <f>COUNTIFS('Contratos assinados '!F:F,'Direcional Expansão'!B1062,'Contratos assinados '!J:J,"Ampliação")</f>
        <v>0</v>
      </c>
      <c r="H1062" s="1">
        <f>COUNTIFS('Contratos assinados '!F:F,'Direcional Expansão'!B1062,'Contratos assinados '!J:J,"Assinado por proprietário")</f>
        <v>0</v>
      </c>
      <c r="I1062" s="1">
        <f t="shared" si="49"/>
        <v>0</v>
      </c>
      <c r="J1062" s="3" t="str">
        <f>IF(D1062=0, "-", COUNTIFS('Base Lojas'!B:B, A1062, 'Base Lojas'!G:G, "&gt;500000")/D1062)</f>
        <v>-</v>
      </c>
      <c r="K1062" s="4" t="s">
        <v>35</v>
      </c>
      <c r="L1062" s="2">
        <v>0</v>
      </c>
      <c r="M1062" s="13">
        <v>355951.91143136268</v>
      </c>
      <c r="N1062" s="2">
        <v>2379</v>
      </c>
      <c r="O1062" s="5" t="str">
        <f>_xlfn.XLOOKUP(A1062,Cidades!A:A,Cidades!D:D)</f>
        <v>Menor que 10k</v>
      </c>
      <c r="P1062" s="5" t="str">
        <f>_xlfn.XLOOKUP(A1062,'[1]1° RAIZ'!$A:$A,'[1]1° RAIZ'!$AH:$AH)</f>
        <v>Palmeira das Missões</v>
      </c>
      <c r="Q1062" s="5" t="str">
        <f>_xlfn.XLOOKUP(A1062,'[1]1° RAIZ'!$A:$A,'[1]1° RAIZ'!$AE:$AE)</f>
        <v>Passo Fundo</v>
      </c>
      <c r="R1062" s="2">
        <v>-1.2182473642603501E-5</v>
      </c>
      <c r="S1062" s="2">
        <v>5.3367622223476907E-3</v>
      </c>
      <c r="T1062" s="2">
        <v>2</v>
      </c>
      <c r="U1062" s="2">
        <v>0</v>
      </c>
      <c r="V1062" s="2">
        <v>34535.0420111942</v>
      </c>
      <c r="W1062" s="2">
        <v>2.600797364455592</v>
      </c>
      <c r="X1062" s="2">
        <v>-0.35159879684205791</v>
      </c>
      <c r="Y1062" s="2">
        <v>-0.67013508079086836</v>
      </c>
      <c r="Z1062" s="2">
        <v>-0.55487864806996545</v>
      </c>
      <c r="AA1062" s="2">
        <v>-0.30954440619879681</v>
      </c>
      <c r="AB1062" s="1" t="str">
        <f t="shared" si="48"/>
        <v>Mercado insuficiente</v>
      </c>
      <c r="AC1062" s="74" t="str">
        <f t="shared" si="50"/>
        <v>Validar</v>
      </c>
    </row>
    <row r="1063" spans="1:29" x14ac:dyDescent="0.25">
      <c r="A1063" s="1">
        <v>412030</v>
      </c>
      <c r="B1063" s="1" t="s">
        <v>1088</v>
      </c>
      <c r="C1063" s="1" t="s">
        <v>31</v>
      </c>
      <c r="D1063" s="1">
        <v>0</v>
      </c>
      <c r="E1063" s="1">
        <f>COUNTIFS('Contratos assinados '!F:F,'Direcional Expansão'!B1063,'Contratos assinados '!J:J, "Assinado por ambos")</f>
        <v>0</v>
      </c>
      <c r="F1063" s="1">
        <f>COUNTIFS('Contratos assinados '!F:F,'Direcional Expansão'!B1063,'Contratos assinados '!J:J,"Aquisição")</f>
        <v>0</v>
      </c>
      <c r="G1063" s="1">
        <f>COUNTIFS('Contratos assinados '!F:F,'Direcional Expansão'!B1063,'Contratos assinados '!J:J,"Ampliação")</f>
        <v>0</v>
      </c>
      <c r="H1063" s="1">
        <f>COUNTIFS('Contratos assinados '!F:F,'Direcional Expansão'!B1063,'Contratos assinados '!J:J,"Assinado por proprietário")</f>
        <v>0</v>
      </c>
      <c r="I1063" s="1">
        <f t="shared" si="49"/>
        <v>0</v>
      </c>
      <c r="J1063" s="3" t="str">
        <f>IF(D1063=0, "-", COUNTIFS('Base Lojas'!B:B, A1063, 'Base Lojas'!G:G, "&gt;500000")/D1063)</f>
        <v>-</v>
      </c>
      <c r="K1063" s="4" t="s">
        <v>35</v>
      </c>
      <c r="L1063" s="2">
        <v>0</v>
      </c>
      <c r="M1063" s="13">
        <v>413016.2434395547</v>
      </c>
      <c r="N1063" s="2">
        <v>3562</v>
      </c>
      <c r="O1063" s="5" t="str">
        <f>_xlfn.XLOOKUP(A1063,Cidades!A:A,Cidades!D:D)</f>
        <v>Menor que 10k</v>
      </c>
      <c r="P1063" s="5" t="str">
        <f>_xlfn.XLOOKUP(A1063,'[1]1° RAIZ'!$A:$A,'[1]1° RAIZ'!$AH:$AH)</f>
        <v>União da Vitória</v>
      </c>
      <c r="Q1063" s="5" t="str">
        <f>_xlfn.XLOOKUP(A1063,'[1]1° RAIZ'!$A:$A,'[1]1° RAIZ'!$AE:$AE)</f>
        <v>Curitiba</v>
      </c>
      <c r="R1063" s="2">
        <v>-9.2614398889193653E-5</v>
      </c>
      <c r="S1063" s="2">
        <v>-1.4588551595653421E-3</v>
      </c>
      <c r="T1063" s="2">
        <v>1</v>
      </c>
      <c r="U1063" s="2">
        <v>0</v>
      </c>
      <c r="V1063" s="2">
        <v>31689.6453307542</v>
      </c>
      <c r="W1063" s="2">
        <v>2.7587948827598621</v>
      </c>
      <c r="X1063" s="2">
        <v>-0.34799393828006242</v>
      </c>
      <c r="Y1063" s="2">
        <v>-0.79883978537083511</v>
      </c>
      <c r="Z1063" s="2">
        <v>-0.41564530326339072</v>
      </c>
      <c r="AA1063" s="2">
        <v>-0.31063945768171181</v>
      </c>
      <c r="AB1063" s="1" t="str">
        <f t="shared" si="48"/>
        <v>Mercado insuficiente</v>
      </c>
      <c r="AC1063" s="74" t="str">
        <f t="shared" si="50"/>
        <v>Validar</v>
      </c>
    </row>
    <row r="1064" spans="1:29" x14ac:dyDescent="0.25">
      <c r="A1064" s="1">
        <v>410600</v>
      </c>
      <c r="B1064" s="1" t="s">
        <v>1089</v>
      </c>
      <c r="C1064" s="1" t="s">
        <v>31</v>
      </c>
      <c r="D1064" s="1">
        <v>0</v>
      </c>
      <c r="E1064" s="1">
        <f>COUNTIFS('Contratos assinados '!F:F,'Direcional Expansão'!B1064,'Contratos assinados '!J:J, "Assinado por ambos")</f>
        <v>0</v>
      </c>
      <c r="F1064" s="1">
        <f>COUNTIFS('Contratos assinados '!F:F,'Direcional Expansão'!B1064,'Contratos assinados '!J:J,"Aquisição")</f>
        <v>0</v>
      </c>
      <c r="G1064" s="1">
        <f>COUNTIFS('Contratos assinados '!F:F,'Direcional Expansão'!B1064,'Contratos assinados '!J:J,"Ampliação")</f>
        <v>0</v>
      </c>
      <c r="H1064" s="1">
        <f>COUNTIFS('Contratos assinados '!F:F,'Direcional Expansão'!B1064,'Contratos assinados '!J:J,"Assinado por proprietário")</f>
        <v>0</v>
      </c>
      <c r="I1064" s="1">
        <f t="shared" si="49"/>
        <v>0</v>
      </c>
      <c r="J1064" s="3" t="str">
        <f>IF(D1064=0, "-", COUNTIFS('Base Lojas'!B:B, A1064, 'Base Lojas'!G:G, "&gt;500000")/D1064)</f>
        <v>-</v>
      </c>
      <c r="K1064" s="4" t="s">
        <v>35</v>
      </c>
      <c r="L1064" s="2">
        <v>0</v>
      </c>
      <c r="M1064" s="13">
        <v>926012.02302441769</v>
      </c>
      <c r="N1064" s="2">
        <v>8320</v>
      </c>
      <c r="O1064" s="5" t="str">
        <f>_xlfn.XLOOKUP(A1064,Cidades!A:A,Cidades!D:D)</f>
        <v>Menor que 10k</v>
      </c>
      <c r="P1064" s="5" t="str">
        <f>_xlfn.XLOOKUP(A1064,'[1]1° RAIZ'!$A:$A,'[1]1° RAIZ'!$AH:$AH)</f>
        <v>Cornélio Procópio – Bandeirantes</v>
      </c>
      <c r="Q1064" s="5" t="str">
        <f>_xlfn.XLOOKUP(A1064,'[1]1° RAIZ'!$A:$A,'[1]1° RAIZ'!$AE:$AE)</f>
        <v>Londrina</v>
      </c>
      <c r="R1064" s="2">
        <v>3.8007734005307548E-6</v>
      </c>
      <c r="S1064" s="2">
        <v>8.5054118299612291E-3</v>
      </c>
      <c r="T1064" s="2">
        <v>5</v>
      </c>
      <c r="U1064" s="2">
        <v>0</v>
      </c>
      <c r="V1064" s="2">
        <v>38185.536772784602</v>
      </c>
      <c r="W1064" s="2">
        <v>2.309062516505243</v>
      </c>
      <c r="X1064" s="2">
        <v>-0.33338451631164329</v>
      </c>
      <c r="Y1064" s="2">
        <v>-0.7423215778294453</v>
      </c>
      <c r="Z1064" s="2">
        <v>-0.54638150728124013</v>
      </c>
      <c r="AA1064" s="2">
        <v>-0.31120771571554129</v>
      </c>
      <c r="AB1064" s="1" t="str">
        <f t="shared" si="48"/>
        <v>Mercado insuficiente</v>
      </c>
      <c r="AC1064" s="74" t="str">
        <f t="shared" si="50"/>
        <v>Validar</v>
      </c>
    </row>
    <row r="1065" spans="1:29" x14ac:dyDescent="0.25">
      <c r="A1065" s="1">
        <v>431070</v>
      </c>
      <c r="B1065" s="1" t="s">
        <v>1090</v>
      </c>
      <c r="C1065" s="1" t="s">
        <v>57</v>
      </c>
      <c r="D1065" s="1">
        <v>0</v>
      </c>
      <c r="E1065" s="1">
        <f>COUNTIFS('Contratos assinados '!F:F,'Direcional Expansão'!B1065,'Contratos assinados '!J:J, "Assinado por ambos")</f>
        <v>0</v>
      </c>
      <c r="F1065" s="1">
        <f>COUNTIFS('Contratos assinados '!F:F,'Direcional Expansão'!B1065,'Contratos assinados '!J:J,"Aquisição")</f>
        <v>0</v>
      </c>
      <c r="G1065" s="1">
        <f>COUNTIFS('Contratos assinados '!F:F,'Direcional Expansão'!B1065,'Contratos assinados '!J:J,"Ampliação")</f>
        <v>0</v>
      </c>
      <c r="H1065" s="1">
        <f>COUNTIFS('Contratos assinados '!F:F,'Direcional Expansão'!B1065,'Contratos assinados '!J:J,"Assinado por proprietário")</f>
        <v>0</v>
      </c>
      <c r="I1065" s="1">
        <f t="shared" si="49"/>
        <v>0</v>
      </c>
      <c r="J1065" s="3" t="str">
        <f>IF(D1065=0, "-", COUNTIFS('Base Lojas'!B:B, A1065, 'Base Lojas'!G:G, "&gt;500000")/D1065)</f>
        <v>-</v>
      </c>
      <c r="K1065" s="4" t="s">
        <v>35</v>
      </c>
      <c r="L1065" s="2">
        <v>0</v>
      </c>
      <c r="M1065" s="13">
        <v>519731.54184956808</v>
      </c>
      <c r="N1065" s="2">
        <v>3208</v>
      </c>
      <c r="O1065" s="5" t="str">
        <f>_xlfn.XLOOKUP(A1065,Cidades!A:A,Cidades!D:D)</f>
        <v>Menor que 10k</v>
      </c>
      <c r="P1065" s="5" t="str">
        <f>_xlfn.XLOOKUP(A1065,'[1]1° RAIZ'!$A:$A,'[1]1° RAIZ'!$AH:$AH)</f>
        <v>Erechim</v>
      </c>
      <c r="Q1065" s="5" t="str">
        <f>_xlfn.XLOOKUP(A1065,'[1]1° RAIZ'!$A:$A,'[1]1° RAIZ'!$AE:$AE)</f>
        <v>Passo Fundo</v>
      </c>
      <c r="R1065" s="2">
        <v>-1.999042083634772E-4</v>
      </c>
      <c r="S1065" s="2">
        <v>-1.142815312557899E-2</v>
      </c>
      <c r="T1065" s="2">
        <v>1</v>
      </c>
      <c r="U1065" s="2">
        <v>0</v>
      </c>
      <c r="V1065" s="2">
        <v>28407.883499023599</v>
      </c>
      <c r="W1065" s="2">
        <v>2.9463618796202962</v>
      </c>
      <c r="X1065" s="2">
        <v>-0.34125739230828289</v>
      </c>
      <c r="Y1065" s="2">
        <v>-0.98699291763128527</v>
      </c>
      <c r="Z1065" s="2">
        <v>-0.21541078395199509</v>
      </c>
      <c r="AA1065" s="2">
        <v>-0.31199363905193928</v>
      </c>
      <c r="AB1065" s="1" t="str">
        <f t="shared" si="48"/>
        <v>Mercado insuficiente</v>
      </c>
      <c r="AC1065" s="74" t="str">
        <f t="shared" si="50"/>
        <v>Validar</v>
      </c>
    </row>
    <row r="1066" spans="1:29" x14ac:dyDescent="0.25">
      <c r="A1066" s="1">
        <v>410975</v>
      </c>
      <c r="B1066" s="1" t="s">
        <v>1091</v>
      </c>
      <c r="C1066" s="1" t="s">
        <v>31</v>
      </c>
      <c r="D1066" s="1">
        <v>0</v>
      </c>
      <c r="E1066" s="1">
        <f>COUNTIFS('Contratos assinados '!F:F,'Direcional Expansão'!B1066,'Contratos assinados '!J:J, "Assinado por ambos")</f>
        <v>0</v>
      </c>
      <c r="F1066" s="1">
        <f>COUNTIFS('Contratos assinados '!F:F,'Direcional Expansão'!B1066,'Contratos assinados '!J:J,"Aquisição")</f>
        <v>0</v>
      </c>
      <c r="G1066" s="1">
        <f>COUNTIFS('Contratos assinados '!F:F,'Direcional Expansão'!B1066,'Contratos assinados '!J:J,"Ampliação")</f>
        <v>0</v>
      </c>
      <c r="H1066" s="1">
        <f>COUNTIFS('Contratos assinados '!F:F,'Direcional Expansão'!B1066,'Contratos assinados '!J:J,"Assinado por proprietário")</f>
        <v>0</v>
      </c>
      <c r="I1066" s="1">
        <f t="shared" si="49"/>
        <v>0</v>
      </c>
      <c r="J1066" s="3" t="str">
        <f>IF(D1066=0, "-", COUNTIFS('Base Lojas'!B:B, A1066, 'Base Lojas'!G:G, "&gt;500000")/D1066)</f>
        <v>-</v>
      </c>
      <c r="K1066" s="4" t="s">
        <v>35</v>
      </c>
      <c r="L1066" s="2">
        <v>0</v>
      </c>
      <c r="M1066" s="13">
        <v>690988.16803085781</v>
      </c>
      <c r="N1066" s="2">
        <v>6218</v>
      </c>
      <c r="O1066" s="5" t="str">
        <f>_xlfn.XLOOKUP(A1066,Cidades!A:A,Cidades!D:D)</f>
        <v>Menor que 10k</v>
      </c>
      <c r="P1066" s="5" t="str">
        <f>_xlfn.XLOOKUP(A1066,'[1]1° RAIZ'!$A:$A,'[1]1° RAIZ'!$AH:$AH)</f>
        <v>Cascavel</v>
      </c>
      <c r="Q1066" s="5" t="str">
        <f>_xlfn.XLOOKUP(A1066,'[1]1° RAIZ'!$A:$A,'[1]1° RAIZ'!$AE:$AE)</f>
        <v>Cascavel</v>
      </c>
      <c r="R1066" s="2">
        <v>1.9055750256449231E-5</v>
      </c>
      <c r="S1066" s="2">
        <v>1.132259625218812E-2</v>
      </c>
      <c r="T1066" s="2">
        <v>2</v>
      </c>
      <c r="U1066" s="2">
        <v>0</v>
      </c>
      <c r="V1066" s="2">
        <v>32482.044862204901</v>
      </c>
      <c r="W1066" s="2">
        <v>2.531906316728926</v>
      </c>
      <c r="X1066" s="2">
        <v>-0.33786992277254729</v>
      </c>
      <c r="Y1066" s="2">
        <v>-0.62844889285721695</v>
      </c>
      <c r="Z1066" s="2">
        <v>-0.6833885465823053</v>
      </c>
      <c r="AA1066" s="2">
        <v>-0.31236841799354292</v>
      </c>
      <c r="AB1066" s="1" t="str">
        <f t="shared" si="48"/>
        <v>Mercado insuficiente</v>
      </c>
      <c r="AC1066" s="74" t="str">
        <f t="shared" si="50"/>
        <v>Validar</v>
      </c>
    </row>
    <row r="1067" spans="1:29" x14ac:dyDescent="0.25">
      <c r="A1067" s="1">
        <v>410990</v>
      </c>
      <c r="B1067" s="1" t="s">
        <v>1092</v>
      </c>
      <c r="C1067" s="1" t="s">
        <v>31</v>
      </c>
      <c r="D1067" s="1">
        <v>0</v>
      </c>
      <c r="E1067" s="1">
        <f>COUNTIFS('Contratos assinados '!F:F,'Direcional Expansão'!B1067,'Contratos assinados '!J:J, "Assinado por ambos")</f>
        <v>0</v>
      </c>
      <c r="F1067" s="1">
        <f>COUNTIFS('Contratos assinados '!F:F,'Direcional Expansão'!B1067,'Contratos assinados '!J:J,"Aquisição")</f>
        <v>0</v>
      </c>
      <c r="G1067" s="1">
        <f>COUNTIFS('Contratos assinados '!F:F,'Direcional Expansão'!B1067,'Contratos assinados '!J:J,"Ampliação")</f>
        <v>0</v>
      </c>
      <c r="H1067" s="1">
        <f>COUNTIFS('Contratos assinados '!F:F,'Direcional Expansão'!B1067,'Contratos assinados '!J:J,"Assinado por proprietário")</f>
        <v>0</v>
      </c>
      <c r="I1067" s="1">
        <f t="shared" si="49"/>
        <v>0</v>
      </c>
      <c r="J1067" s="3" t="str">
        <f>IF(D1067=0, "-", COUNTIFS('Base Lojas'!B:B, A1067, 'Base Lojas'!G:G, "&gt;500000")/D1067)</f>
        <v>-</v>
      </c>
      <c r="K1067" s="4" t="s">
        <v>35</v>
      </c>
      <c r="L1067" s="2">
        <v>0</v>
      </c>
      <c r="M1067" s="13">
        <v>1131393.873923949</v>
      </c>
      <c r="N1067" s="2">
        <v>8991</v>
      </c>
      <c r="O1067" s="5" t="str">
        <f>_xlfn.XLOOKUP(A1067,Cidades!A:A,Cidades!D:D)</f>
        <v>Menor que 10k</v>
      </c>
      <c r="P1067" s="5" t="str">
        <f>_xlfn.XLOOKUP(A1067,'[1]1° RAIZ'!$A:$A,'[1]1° RAIZ'!$AH:$AH)</f>
        <v>Umuarama</v>
      </c>
      <c r="Q1067" s="5" t="str">
        <f>_xlfn.XLOOKUP(A1067,'[1]1° RAIZ'!$A:$A,'[1]1° RAIZ'!$AE:$AE)</f>
        <v>Maringá</v>
      </c>
      <c r="R1067" s="2">
        <v>1.3124242392723581E-5</v>
      </c>
      <c r="S1067" s="2">
        <v>6.1384858412116827E-3</v>
      </c>
      <c r="T1067" s="2">
        <v>5</v>
      </c>
      <c r="U1067" s="2">
        <v>0</v>
      </c>
      <c r="V1067" s="2">
        <v>30526.311010804198</v>
      </c>
      <c r="W1067" s="2">
        <v>2.4907721995309551</v>
      </c>
      <c r="X1067" s="2">
        <v>-0.30734601689608748</v>
      </c>
      <c r="Y1067" s="2">
        <v>-0.73686083355761212</v>
      </c>
      <c r="Z1067" s="2">
        <v>-0.6641045932662244</v>
      </c>
      <c r="AA1067" s="2">
        <v>-0.31277210816725048</v>
      </c>
      <c r="AB1067" s="1" t="str">
        <f t="shared" si="48"/>
        <v>Mercado insuficiente</v>
      </c>
      <c r="AC1067" s="74" t="str">
        <f t="shared" si="50"/>
        <v>Validar</v>
      </c>
    </row>
    <row r="1068" spans="1:29" x14ac:dyDescent="0.25">
      <c r="A1068" s="1">
        <v>432045</v>
      </c>
      <c r="B1068" s="1" t="s">
        <v>1093</v>
      </c>
      <c r="C1068" s="1" t="s">
        <v>57</v>
      </c>
      <c r="D1068" s="1">
        <v>0</v>
      </c>
      <c r="E1068" s="1">
        <f>COUNTIFS('Contratos assinados '!F:F,'Direcional Expansão'!B1068,'Contratos assinados '!J:J, "Assinado por ambos")</f>
        <v>0</v>
      </c>
      <c r="F1068" s="1">
        <f>COUNTIFS('Contratos assinados '!F:F,'Direcional Expansão'!B1068,'Contratos assinados '!J:J,"Aquisição")</f>
        <v>0</v>
      </c>
      <c r="G1068" s="1">
        <f>COUNTIFS('Contratos assinados '!F:F,'Direcional Expansão'!B1068,'Contratos assinados '!J:J,"Ampliação")</f>
        <v>0</v>
      </c>
      <c r="H1068" s="1">
        <f>COUNTIFS('Contratos assinados '!F:F,'Direcional Expansão'!B1068,'Contratos assinados '!J:J,"Assinado por proprietário")</f>
        <v>0</v>
      </c>
      <c r="I1068" s="1">
        <f t="shared" si="49"/>
        <v>0</v>
      </c>
      <c r="J1068" s="3" t="str">
        <f>IF(D1068=0, "-", COUNTIFS('Base Lojas'!B:B, A1068, 'Base Lojas'!G:G, "&gt;500000")/D1068)</f>
        <v>-</v>
      </c>
      <c r="K1068" s="4" t="s">
        <v>35</v>
      </c>
      <c r="L1068" s="2">
        <v>0</v>
      </c>
      <c r="M1068" s="13">
        <v>339804.02575489692</v>
      </c>
      <c r="N1068" s="2">
        <v>1941</v>
      </c>
      <c r="O1068" s="5" t="str">
        <f>_xlfn.XLOOKUP(A1068,Cidades!A:A,Cidades!D:D)</f>
        <v>Menor que 10k</v>
      </c>
      <c r="P1068" s="5" t="str">
        <f>_xlfn.XLOOKUP(A1068,'[1]1° RAIZ'!$A:$A,'[1]1° RAIZ'!$AH:$AH)</f>
        <v>Lajeado</v>
      </c>
      <c r="Q1068" s="5" t="str">
        <f>_xlfn.XLOOKUP(A1068,'[1]1° RAIZ'!$A:$A,'[1]1° RAIZ'!$AE:$AE)</f>
        <v>Santa Cruz do Sul - Lajeado</v>
      </c>
      <c r="R1068" s="2">
        <v>-1.2339439990484809E-4</v>
      </c>
      <c r="S1068" s="2">
        <v>-1.1608973368598121E-2</v>
      </c>
      <c r="T1068" s="2">
        <v>1</v>
      </c>
      <c r="U1068" s="2">
        <v>0</v>
      </c>
      <c r="V1068" s="2">
        <v>31159.1879951593</v>
      </c>
      <c r="W1068" s="2">
        <v>2.841128152970442</v>
      </c>
      <c r="X1068" s="2">
        <v>-0.35162187241836179</v>
      </c>
      <c r="Y1068" s="2">
        <v>-0.90055171420250923</v>
      </c>
      <c r="Z1068" s="2">
        <v>-0.296212584169601</v>
      </c>
      <c r="AA1068" s="2">
        <v>-0.31318999930188118</v>
      </c>
      <c r="AB1068" s="1" t="str">
        <f t="shared" si="48"/>
        <v>Mercado insuficiente</v>
      </c>
      <c r="AC1068" s="74" t="str">
        <f t="shared" si="50"/>
        <v>Validar</v>
      </c>
    </row>
    <row r="1069" spans="1:29" x14ac:dyDescent="0.25">
      <c r="A1069" s="1">
        <v>432345</v>
      </c>
      <c r="B1069" s="1" t="s">
        <v>1094</v>
      </c>
      <c r="C1069" s="1" t="s">
        <v>57</v>
      </c>
      <c r="D1069" s="1">
        <v>0</v>
      </c>
      <c r="E1069" s="1">
        <f>COUNTIFS('Contratos assinados '!F:F,'Direcional Expansão'!B1069,'Contratos assinados '!J:J, "Assinado por ambos")</f>
        <v>0</v>
      </c>
      <c r="F1069" s="1">
        <f>COUNTIFS('Contratos assinados '!F:F,'Direcional Expansão'!B1069,'Contratos assinados '!J:J,"Aquisição")</f>
        <v>0</v>
      </c>
      <c r="G1069" s="1">
        <f>COUNTIFS('Contratos assinados '!F:F,'Direcional Expansão'!B1069,'Contratos assinados '!J:J,"Ampliação")</f>
        <v>0</v>
      </c>
      <c r="H1069" s="1">
        <f>COUNTIFS('Contratos assinados '!F:F,'Direcional Expansão'!B1069,'Contratos assinados '!J:J,"Assinado por proprietário")</f>
        <v>0</v>
      </c>
      <c r="I1069" s="1">
        <f t="shared" si="49"/>
        <v>0</v>
      </c>
      <c r="J1069" s="3" t="str">
        <f>IF(D1069=0, "-", COUNTIFS('Base Lojas'!B:B, A1069, 'Base Lojas'!G:G, "&gt;500000")/D1069)</f>
        <v>-</v>
      </c>
      <c r="K1069" s="4" t="s">
        <v>35</v>
      </c>
      <c r="L1069" s="2">
        <v>0</v>
      </c>
      <c r="M1069" s="13">
        <v>631968.06051993766</v>
      </c>
      <c r="N1069" s="2">
        <v>3863</v>
      </c>
      <c r="O1069" s="5" t="str">
        <f>_xlfn.XLOOKUP(A1069,Cidades!A:A,Cidades!D:D)</f>
        <v>Menor que 10k</v>
      </c>
      <c r="P1069" s="5" t="str">
        <f>_xlfn.XLOOKUP(A1069,'[1]1° RAIZ'!$A:$A,'[1]1° RAIZ'!$AH:$AH)</f>
        <v>São Gabriel - Caçapava do Sul</v>
      </c>
      <c r="Q1069" s="5" t="str">
        <f>_xlfn.XLOOKUP(A1069,'[1]1° RAIZ'!$A:$A,'[1]1° RAIZ'!$AE:$AE)</f>
        <v>Santa Maria</v>
      </c>
      <c r="R1069" s="2">
        <v>-6.7943504782530523E-5</v>
      </c>
      <c r="S1069" s="2">
        <v>-1.4809695523730899E-3</v>
      </c>
      <c r="T1069" s="2">
        <v>3</v>
      </c>
      <c r="U1069" s="2">
        <v>0</v>
      </c>
      <c r="V1069" s="2">
        <v>56087.087047737303</v>
      </c>
      <c r="W1069" s="2">
        <v>2.0126890433988729</v>
      </c>
      <c r="X1069" s="2">
        <v>-0.41231819136049169</v>
      </c>
      <c r="Y1069" s="2">
        <v>-0.90172541839416531</v>
      </c>
      <c r="Z1069" s="2">
        <v>-7.0429279165050332E-2</v>
      </c>
      <c r="AA1069" s="2">
        <v>-0.31343206687473391</v>
      </c>
      <c r="AB1069" s="1" t="str">
        <f t="shared" si="48"/>
        <v>Mercado insuficiente</v>
      </c>
      <c r="AC1069" s="74" t="str">
        <f t="shared" si="50"/>
        <v>Validar</v>
      </c>
    </row>
    <row r="1070" spans="1:29" x14ac:dyDescent="0.25">
      <c r="A1070" s="1">
        <v>421575</v>
      </c>
      <c r="B1070" s="1" t="s">
        <v>1095</v>
      </c>
      <c r="C1070" s="1" t="s">
        <v>33</v>
      </c>
      <c r="D1070" s="1">
        <v>0</v>
      </c>
      <c r="E1070" s="1">
        <f>COUNTIFS('Contratos assinados '!F:F,'Direcional Expansão'!B1070,'Contratos assinados '!J:J, "Assinado por ambos")</f>
        <v>0</v>
      </c>
      <c r="F1070" s="1">
        <f>COUNTIFS('Contratos assinados '!F:F,'Direcional Expansão'!B1070,'Contratos assinados '!J:J,"Aquisição")</f>
        <v>0</v>
      </c>
      <c r="G1070" s="1">
        <f>COUNTIFS('Contratos assinados '!F:F,'Direcional Expansão'!B1070,'Contratos assinados '!J:J,"Ampliação")</f>
        <v>0</v>
      </c>
      <c r="H1070" s="1">
        <f>COUNTIFS('Contratos assinados '!F:F,'Direcional Expansão'!B1070,'Contratos assinados '!J:J,"Assinado por proprietário")</f>
        <v>0</v>
      </c>
      <c r="I1070" s="1">
        <f t="shared" si="49"/>
        <v>0</v>
      </c>
      <c r="J1070" s="3" t="str">
        <f>IF(D1070=0, "-", COUNTIFS('Base Lojas'!B:B, A1070, 'Base Lojas'!G:G, "&gt;500000")/D1070)</f>
        <v>-</v>
      </c>
      <c r="K1070" s="4" t="s">
        <v>35</v>
      </c>
      <c r="L1070" s="2">
        <v>0</v>
      </c>
      <c r="M1070" s="13">
        <v>344666.63829036482</v>
      </c>
      <c r="N1070" s="2">
        <v>2684</v>
      </c>
      <c r="O1070" s="5" t="str">
        <f>_xlfn.XLOOKUP(A1070,Cidades!A:A,Cidades!D:D)</f>
        <v>Menor que 10k</v>
      </c>
      <c r="P1070" s="5" t="str">
        <f>_xlfn.XLOOKUP(A1070,'[1]1° RAIZ'!$A:$A,'[1]1° RAIZ'!$AH:$AH)</f>
        <v>São Lourenço do Oeste</v>
      </c>
      <c r="Q1070" s="5" t="str">
        <f>_xlfn.XLOOKUP(A1070,'[1]1° RAIZ'!$A:$A,'[1]1° RAIZ'!$AE:$AE)</f>
        <v>Chapecó</v>
      </c>
      <c r="R1070" s="2">
        <v>1.434432521505435E-6</v>
      </c>
      <c r="S1070" s="2">
        <v>1.0643625809400479E-2</v>
      </c>
      <c r="T1070" s="2">
        <v>0</v>
      </c>
      <c r="U1070" s="2">
        <v>0</v>
      </c>
      <c r="V1070" s="2">
        <v>36620.693358924698</v>
      </c>
      <c r="W1070" s="2">
        <v>2.5255359852011461</v>
      </c>
      <c r="X1070" s="2">
        <v>-0.37190580027454478</v>
      </c>
      <c r="Y1070" s="2">
        <v>-0.61335898314384396</v>
      </c>
      <c r="Z1070" s="2">
        <v>-0.58485469107770394</v>
      </c>
      <c r="AA1070" s="2">
        <v>-0.31344261196710238</v>
      </c>
      <c r="AB1070" s="1" t="str">
        <f t="shared" si="48"/>
        <v>Mercado insuficiente</v>
      </c>
      <c r="AC1070" s="74" t="str">
        <f t="shared" si="50"/>
        <v>Validar</v>
      </c>
    </row>
    <row r="1071" spans="1:29" x14ac:dyDescent="0.25">
      <c r="A1071" s="1">
        <v>411640</v>
      </c>
      <c r="B1071" s="1" t="s">
        <v>1096</v>
      </c>
      <c r="C1071" s="1" t="s">
        <v>31</v>
      </c>
      <c r="D1071" s="1">
        <v>0</v>
      </c>
      <c r="E1071" s="1">
        <f>COUNTIFS('Contratos assinados '!F:F,'Direcional Expansão'!B1071,'Contratos assinados '!J:J, "Assinado por ambos")</f>
        <v>0</v>
      </c>
      <c r="F1071" s="1">
        <f>COUNTIFS('Contratos assinados '!F:F,'Direcional Expansão'!B1071,'Contratos assinados '!J:J,"Aquisição")</f>
        <v>0</v>
      </c>
      <c r="G1071" s="1">
        <f>COUNTIFS('Contratos assinados '!F:F,'Direcional Expansão'!B1071,'Contratos assinados '!J:J,"Ampliação")</f>
        <v>0</v>
      </c>
      <c r="H1071" s="1">
        <f>COUNTIFS('Contratos assinados '!F:F,'Direcional Expansão'!B1071,'Contratos assinados '!J:J,"Assinado por proprietário")</f>
        <v>0</v>
      </c>
      <c r="I1071" s="1">
        <f t="shared" si="49"/>
        <v>0</v>
      </c>
      <c r="J1071" s="3" t="str">
        <f>IF(D1071=0, "-", COUNTIFS('Base Lojas'!B:B, A1071, 'Base Lojas'!G:G, "&gt;500000")/D1071)</f>
        <v>-</v>
      </c>
      <c r="K1071" s="4" t="s">
        <v>35</v>
      </c>
      <c r="L1071" s="2">
        <v>0</v>
      </c>
      <c r="M1071" s="13">
        <v>464209.244402788</v>
      </c>
      <c r="N1071" s="2">
        <v>3669</v>
      </c>
      <c r="O1071" s="5" t="str">
        <f>_xlfn.XLOOKUP(A1071,Cidades!A:A,Cidades!D:D)</f>
        <v>Menor que 10k</v>
      </c>
      <c r="P1071" s="5" t="str">
        <f>_xlfn.XLOOKUP(A1071,'[1]1° RAIZ'!$A:$A,'[1]1° RAIZ'!$AH:$AH)</f>
        <v>Paranacity - Colorado</v>
      </c>
      <c r="Q1071" s="5" t="str">
        <f>_xlfn.XLOOKUP(A1071,'[1]1° RAIZ'!$A:$A,'[1]1° RAIZ'!$AE:$AE)</f>
        <v>Maringá</v>
      </c>
      <c r="R1071" s="2">
        <v>-3.3780890096456459E-5</v>
      </c>
      <c r="S1071" s="2">
        <v>2.7593465725181949E-3</v>
      </c>
      <c r="T1071" s="2">
        <v>4</v>
      </c>
      <c r="U1071" s="2">
        <v>0</v>
      </c>
      <c r="V1071" s="2">
        <v>30637.6330610814</v>
      </c>
      <c r="W1071" s="2">
        <v>2.6292246977031031</v>
      </c>
      <c r="X1071" s="2">
        <v>-0.33113491692356112</v>
      </c>
      <c r="Y1071" s="2">
        <v>-0.75627108368823104</v>
      </c>
      <c r="Z1071" s="2">
        <v>-0.5616308345715737</v>
      </c>
      <c r="AA1071" s="2">
        <v>-0.31399845389622683</v>
      </c>
      <c r="AB1071" s="1" t="str">
        <f t="shared" si="48"/>
        <v>Mercado insuficiente</v>
      </c>
      <c r="AC1071" s="74" t="str">
        <f t="shared" si="50"/>
        <v>Validar</v>
      </c>
    </row>
    <row r="1072" spans="1:29" x14ac:dyDescent="0.25">
      <c r="A1072" s="1">
        <v>421895</v>
      </c>
      <c r="B1072" s="1" t="s">
        <v>1097</v>
      </c>
      <c r="C1072" s="1" t="s">
        <v>33</v>
      </c>
      <c r="D1072" s="1">
        <v>0</v>
      </c>
      <c r="E1072" s="1">
        <f>COUNTIFS('Contratos assinados '!F:F,'Direcional Expansão'!B1072,'Contratos assinados '!J:J, "Assinado por ambos")</f>
        <v>0</v>
      </c>
      <c r="F1072" s="1">
        <f>COUNTIFS('Contratos assinados '!F:F,'Direcional Expansão'!B1072,'Contratos assinados '!J:J,"Aquisição")</f>
        <v>0</v>
      </c>
      <c r="G1072" s="1">
        <f>COUNTIFS('Contratos assinados '!F:F,'Direcional Expansão'!B1072,'Contratos assinados '!J:J,"Ampliação")</f>
        <v>0</v>
      </c>
      <c r="H1072" s="1">
        <f>COUNTIFS('Contratos assinados '!F:F,'Direcional Expansão'!B1072,'Contratos assinados '!J:J,"Assinado por proprietário")</f>
        <v>0</v>
      </c>
      <c r="I1072" s="1">
        <f t="shared" si="49"/>
        <v>0</v>
      </c>
      <c r="J1072" s="3" t="str">
        <f>IF(D1072=0, "-", COUNTIFS('Base Lojas'!B:B, A1072, 'Base Lojas'!G:G, "&gt;500000")/D1072)</f>
        <v>-</v>
      </c>
      <c r="K1072" s="4" t="s">
        <v>35</v>
      </c>
      <c r="L1072" s="2">
        <v>0</v>
      </c>
      <c r="M1072" s="13">
        <v>349688.32497684943</v>
      </c>
      <c r="N1072" s="2">
        <v>2656</v>
      </c>
      <c r="O1072" s="5" t="str">
        <f>_xlfn.XLOOKUP(A1072,Cidades!A:A,Cidades!D:D)</f>
        <v>Menor que 10k</v>
      </c>
      <c r="P1072" s="5" t="str">
        <f>_xlfn.XLOOKUP(A1072,'[1]1° RAIZ'!$A:$A,'[1]1° RAIZ'!$AH:$AH)</f>
        <v>Lages</v>
      </c>
      <c r="Q1072" s="5" t="str">
        <f>_xlfn.XLOOKUP(A1072,'[1]1° RAIZ'!$A:$A,'[1]1° RAIZ'!$AE:$AE)</f>
        <v>Lages</v>
      </c>
      <c r="R1072" s="2">
        <v>5.2256482292036829E-5</v>
      </c>
      <c r="S1072" s="2">
        <v>9.0644901517020759E-3</v>
      </c>
      <c r="T1072" s="2">
        <v>1</v>
      </c>
      <c r="U1072" s="2">
        <v>0</v>
      </c>
      <c r="V1072" s="2">
        <v>36230.3977909366</v>
      </c>
      <c r="W1072" s="2">
        <v>2.4792515181223909</v>
      </c>
      <c r="X1072" s="2">
        <v>-0.36468490878028731</v>
      </c>
      <c r="Y1072" s="2">
        <v>-0.58324619453225846</v>
      </c>
      <c r="Z1072" s="2">
        <v>-0.66224070809564595</v>
      </c>
      <c r="AA1072" s="2">
        <v>-0.31486762718540512</v>
      </c>
      <c r="AB1072" s="1" t="str">
        <f t="shared" si="48"/>
        <v>Mercado insuficiente</v>
      </c>
      <c r="AC1072" s="74" t="str">
        <f t="shared" si="50"/>
        <v>Validar</v>
      </c>
    </row>
    <row r="1073" spans="1:29" x14ac:dyDescent="0.25">
      <c r="A1073" s="1">
        <v>410250</v>
      </c>
      <c r="B1073" s="1" t="s">
        <v>1098</v>
      </c>
      <c r="C1073" s="1" t="s">
        <v>31</v>
      </c>
      <c r="D1073" s="1">
        <v>0</v>
      </c>
      <c r="E1073" s="1">
        <f>COUNTIFS('Contratos assinados '!F:F,'Direcional Expansão'!B1073,'Contratos assinados '!J:J, "Assinado por ambos")</f>
        <v>0</v>
      </c>
      <c r="F1073" s="1">
        <f>COUNTIFS('Contratos assinados '!F:F,'Direcional Expansão'!B1073,'Contratos assinados '!J:J,"Aquisição")</f>
        <v>0</v>
      </c>
      <c r="G1073" s="1">
        <f>COUNTIFS('Contratos assinados '!F:F,'Direcional Expansão'!B1073,'Contratos assinados '!J:J,"Ampliação")</f>
        <v>0</v>
      </c>
      <c r="H1073" s="1">
        <f>COUNTIFS('Contratos assinados '!F:F,'Direcional Expansão'!B1073,'Contratos assinados '!J:J,"Assinado por proprietário")</f>
        <v>0</v>
      </c>
      <c r="I1073" s="1">
        <f t="shared" si="49"/>
        <v>0</v>
      </c>
      <c r="J1073" s="3" t="str">
        <f>IF(D1073=0, "-", COUNTIFS('Base Lojas'!B:B, A1073, 'Base Lojas'!G:G, "&gt;500000")/D1073)</f>
        <v>-</v>
      </c>
      <c r="K1073" s="4" t="s">
        <v>35</v>
      </c>
      <c r="L1073" s="2">
        <v>0</v>
      </c>
      <c r="M1073" s="13">
        <v>1354011.455101578</v>
      </c>
      <c r="N1073" s="2">
        <v>10795</v>
      </c>
      <c r="O1073" s="5" t="str">
        <f>_xlfn.XLOOKUP(A1073,Cidades!A:A,Cidades!D:D)</f>
        <v>Entre 10k e 20k</v>
      </c>
      <c r="P1073" s="5" t="str">
        <f>_xlfn.XLOOKUP(A1073,'[1]1° RAIZ'!$A:$A,'[1]1° RAIZ'!$AH:$AH)</f>
        <v>Campo Mourão</v>
      </c>
      <c r="Q1073" s="5" t="str">
        <f>_xlfn.XLOOKUP(A1073,'[1]1° RAIZ'!$A:$A,'[1]1° RAIZ'!$AE:$AE)</f>
        <v>Maringá</v>
      </c>
      <c r="R1073" s="2">
        <v>-1.214193661448704E-4</v>
      </c>
      <c r="S1073" s="2">
        <v>-2.0878656222328429E-3</v>
      </c>
      <c r="T1073" s="2">
        <v>9</v>
      </c>
      <c r="U1073" s="2">
        <v>0</v>
      </c>
      <c r="V1073" s="2">
        <v>31985.132374110799</v>
      </c>
      <c r="W1073" s="2">
        <v>2.4254825781204938</v>
      </c>
      <c r="X1073" s="2">
        <v>-0.29335548701234371</v>
      </c>
      <c r="Y1073" s="2">
        <v>-1.040325757642758</v>
      </c>
      <c r="Z1073" s="2">
        <v>-0.35812206936267321</v>
      </c>
      <c r="AA1073" s="2">
        <v>-0.31556229039750711</v>
      </c>
      <c r="AB1073" s="1" t="str">
        <f t="shared" si="48"/>
        <v>Mercado insuficiente</v>
      </c>
      <c r="AC1073" s="74" t="str">
        <f t="shared" si="50"/>
        <v>Validar</v>
      </c>
    </row>
    <row r="1074" spans="1:29" x14ac:dyDescent="0.25">
      <c r="A1074" s="1">
        <v>432026</v>
      </c>
      <c r="B1074" s="1" t="s">
        <v>1099</v>
      </c>
      <c r="C1074" s="1" t="s">
        <v>57</v>
      </c>
      <c r="D1074" s="1">
        <v>0</v>
      </c>
      <c r="E1074" s="1">
        <f>COUNTIFS('Contratos assinados '!F:F,'Direcional Expansão'!B1074,'Contratos assinados '!J:J, "Assinado por ambos")</f>
        <v>0</v>
      </c>
      <c r="F1074" s="1">
        <f>COUNTIFS('Contratos assinados '!F:F,'Direcional Expansão'!B1074,'Contratos assinados '!J:J,"Aquisição")</f>
        <v>0</v>
      </c>
      <c r="G1074" s="1">
        <f>COUNTIFS('Contratos assinados '!F:F,'Direcional Expansão'!B1074,'Contratos assinados '!J:J,"Ampliação")</f>
        <v>0</v>
      </c>
      <c r="H1074" s="1">
        <f>COUNTIFS('Contratos assinados '!F:F,'Direcional Expansão'!B1074,'Contratos assinados '!J:J,"Assinado por proprietário")</f>
        <v>0</v>
      </c>
      <c r="I1074" s="1">
        <f t="shared" si="49"/>
        <v>0</v>
      </c>
      <c r="J1074" s="3" t="str">
        <f>IF(D1074=0, "-", COUNTIFS('Base Lojas'!B:B, A1074, 'Base Lojas'!G:G, "&gt;500000")/D1074)</f>
        <v>-</v>
      </c>
      <c r="K1074" s="4" t="s">
        <v>35</v>
      </c>
      <c r="L1074" s="2">
        <v>0</v>
      </c>
      <c r="M1074" s="13">
        <v>927686.44447278185</v>
      </c>
      <c r="N1074" s="2">
        <v>6009</v>
      </c>
      <c r="O1074" s="5" t="str">
        <f>_xlfn.XLOOKUP(A1074,Cidades!A:A,Cidades!D:D)</f>
        <v>Menor que 10k</v>
      </c>
      <c r="P1074" s="5" t="str">
        <f>_xlfn.XLOOKUP(A1074,'[1]1° RAIZ'!$A:$A,'[1]1° RAIZ'!$AH:$AH)</f>
        <v>Sobradinho</v>
      </c>
      <c r="Q1074" s="5" t="str">
        <f>_xlfn.XLOOKUP(A1074,'[1]1° RAIZ'!$A:$A,'[1]1° RAIZ'!$AE:$AE)</f>
        <v>Santa Cruz do Sul - Lajeado</v>
      </c>
      <c r="R1074" s="2">
        <v>-1.33692323703849E-4</v>
      </c>
      <c r="S1074" s="2">
        <v>-4.771941481460984E-3</v>
      </c>
      <c r="T1074" s="2">
        <v>2</v>
      </c>
      <c r="U1074" s="2">
        <v>0</v>
      </c>
      <c r="V1074" s="2">
        <v>30114.168887276901</v>
      </c>
      <c r="W1074" s="2">
        <v>2.7289862752360938</v>
      </c>
      <c r="X1074" s="2">
        <v>-0.33505983312564119</v>
      </c>
      <c r="Y1074" s="2">
        <v>-0.92694676472903748</v>
      </c>
      <c r="Z1074" s="2">
        <v>-0.34718067795392371</v>
      </c>
      <c r="AA1074" s="2">
        <v>-0.31575453938596287</v>
      </c>
      <c r="AB1074" s="1" t="str">
        <f t="shared" si="48"/>
        <v>Mercado insuficiente</v>
      </c>
      <c r="AC1074" s="74" t="str">
        <f t="shared" si="50"/>
        <v>Validar</v>
      </c>
    </row>
    <row r="1075" spans="1:29" x14ac:dyDescent="0.25">
      <c r="A1075" s="1">
        <v>420970</v>
      </c>
      <c r="B1075" s="1" t="s">
        <v>1100</v>
      </c>
      <c r="C1075" s="1" t="s">
        <v>33</v>
      </c>
      <c r="D1075" s="1">
        <v>0</v>
      </c>
      <c r="E1075" s="1">
        <f>COUNTIFS('Contratos assinados '!F:F,'Direcional Expansão'!B1075,'Contratos assinados '!J:J, "Assinado por ambos")</f>
        <v>0</v>
      </c>
      <c r="F1075" s="1">
        <f>COUNTIFS('Contratos assinados '!F:F,'Direcional Expansão'!B1075,'Contratos assinados '!J:J,"Aquisição")</f>
        <v>0</v>
      </c>
      <c r="G1075" s="1">
        <f>COUNTIFS('Contratos assinados '!F:F,'Direcional Expansão'!B1075,'Contratos assinados '!J:J,"Ampliação")</f>
        <v>0</v>
      </c>
      <c r="H1075" s="1">
        <f>COUNTIFS('Contratos assinados '!F:F,'Direcional Expansão'!B1075,'Contratos assinados '!J:J,"Assinado por proprietário")</f>
        <v>0</v>
      </c>
      <c r="I1075" s="1">
        <f t="shared" si="49"/>
        <v>0</v>
      </c>
      <c r="J1075" s="3" t="str">
        <f>IF(D1075=0, "-", COUNTIFS('Base Lojas'!B:B, A1075, 'Base Lojas'!G:G, "&gt;500000")/D1075)</f>
        <v>-</v>
      </c>
      <c r="K1075" s="4" t="s">
        <v>35</v>
      </c>
      <c r="L1075" s="2">
        <v>0</v>
      </c>
      <c r="M1075" s="13">
        <v>1571194.7050833509</v>
      </c>
      <c r="N1075" s="2">
        <v>11472</v>
      </c>
      <c r="O1075" s="5" t="str">
        <f>_xlfn.XLOOKUP(A1075,Cidades!A:A,Cidades!D:D)</f>
        <v>Entre 10k e 20k</v>
      </c>
      <c r="P1075" s="5" t="str">
        <f>_xlfn.XLOOKUP(A1075,'[1]1° RAIZ'!$A:$A,'[1]1° RAIZ'!$AH:$AH)</f>
        <v>Caçador</v>
      </c>
      <c r="Q1075" s="5" t="str">
        <f>_xlfn.XLOOKUP(A1075,'[1]1° RAIZ'!$A:$A,'[1]1° RAIZ'!$AE:$AE)</f>
        <v>Caçador</v>
      </c>
      <c r="R1075" s="2">
        <v>-2.568290864683465E-5</v>
      </c>
      <c r="S1075" s="2">
        <v>3.2919173810641582E-3</v>
      </c>
      <c r="T1075" s="2">
        <v>5</v>
      </c>
      <c r="U1075" s="2">
        <v>0</v>
      </c>
      <c r="V1075" s="2">
        <v>40591.820893429802</v>
      </c>
      <c r="W1075" s="2">
        <v>2.187781092755797</v>
      </c>
      <c r="X1075" s="2">
        <v>-0.33412993473768132</v>
      </c>
      <c r="Y1075" s="2">
        <v>-0.87655474817642065</v>
      </c>
      <c r="Z1075" s="2">
        <v>-0.41877612165617512</v>
      </c>
      <c r="AA1075" s="2">
        <v>-0.31627871350656311</v>
      </c>
      <c r="AB1075" s="1" t="str">
        <f t="shared" si="48"/>
        <v>Mercado insuficiente</v>
      </c>
      <c r="AC1075" s="74" t="str">
        <f t="shared" si="50"/>
        <v>Validar</v>
      </c>
    </row>
    <row r="1076" spans="1:29" x14ac:dyDescent="0.25">
      <c r="A1076" s="1">
        <v>412490</v>
      </c>
      <c r="B1076" s="1" t="s">
        <v>1101</v>
      </c>
      <c r="C1076" s="1" t="s">
        <v>31</v>
      </c>
      <c r="D1076" s="1">
        <v>0</v>
      </c>
      <c r="E1076" s="1">
        <f>COUNTIFS('Contratos assinados '!F:F,'Direcional Expansão'!B1076,'Contratos assinados '!J:J, "Assinado por ambos")</f>
        <v>0</v>
      </c>
      <c r="F1076" s="1">
        <f>COUNTIFS('Contratos assinados '!F:F,'Direcional Expansão'!B1076,'Contratos assinados '!J:J,"Aquisição")</f>
        <v>0</v>
      </c>
      <c r="G1076" s="1">
        <f>COUNTIFS('Contratos assinados '!F:F,'Direcional Expansão'!B1076,'Contratos assinados '!J:J,"Ampliação")</f>
        <v>0</v>
      </c>
      <c r="H1076" s="1">
        <f>COUNTIFS('Contratos assinados '!F:F,'Direcional Expansão'!B1076,'Contratos assinados '!J:J,"Assinado por proprietário")</f>
        <v>0</v>
      </c>
      <c r="I1076" s="1">
        <f t="shared" si="49"/>
        <v>0</v>
      </c>
      <c r="J1076" s="3" t="str">
        <f>IF(D1076=0, "-", COUNTIFS('Base Lojas'!B:B, A1076, 'Base Lojas'!G:G, "&gt;500000")/D1076)</f>
        <v>-</v>
      </c>
      <c r="K1076" s="4" t="s">
        <v>35</v>
      </c>
      <c r="L1076" s="2">
        <v>0</v>
      </c>
      <c r="M1076" s="13">
        <v>748986.58982418408</v>
      </c>
      <c r="N1076" s="2">
        <v>5586</v>
      </c>
      <c r="O1076" s="5" t="str">
        <f>_xlfn.XLOOKUP(A1076,Cidades!A:A,Cidades!D:D)</f>
        <v>Menor que 10k</v>
      </c>
      <c r="P1076" s="5" t="str">
        <f>_xlfn.XLOOKUP(A1076,'[1]1° RAIZ'!$A:$A,'[1]1° RAIZ'!$AH:$AH)</f>
        <v>Paranavaí</v>
      </c>
      <c r="Q1076" s="5" t="str">
        <f>_xlfn.XLOOKUP(A1076,'[1]1° RAIZ'!$A:$A,'[1]1° RAIZ'!$AE:$AE)</f>
        <v>Maringá</v>
      </c>
      <c r="R1076" s="2">
        <v>-4.3147526564187847E-5</v>
      </c>
      <c r="S1076" s="2">
        <v>4.2183763072360936E-3</v>
      </c>
      <c r="T1076" s="2">
        <v>1</v>
      </c>
      <c r="U1076" s="2">
        <v>0</v>
      </c>
      <c r="V1076" s="2">
        <v>31179.177345025801</v>
      </c>
      <c r="W1076" s="2">
        <v>2.630378260063452</v>
      </c>
      <c r="X1076" s="2">
        <v>-0.34498939111966431</v>
      </c>
      <c r="Y1076" s="2">
        <v>-0.74628813763653168</v>
      </c>
      <c r="Z1076" s="2">
        <v>-0.54778222857694836</v>
      </c>
      <c r="AA1076" s="2">
        <v>-0.31688085191595211</v>
      </c>
      <c r="AB1076" s="1" t="str">
        <f t="shared" si="48"/>
        <v>Mercado insuficiente</v>
      </c>
      <c r="AC1076" s="74" t="str">
        <f t="shared" si="50"/>
        <v>Validar</v>
      </c>
    </row>
    <row r="1077" spans="1:29" x14ac:dyDescent="0.25">
      <c r="A1077" s="1">
        <v>410305</v>
      </c>
      <c r="B1077" s="1" t="s">
        <v>1102</v>
      </c>
      <c r="C1077" s="1" t="s">
        <v>31</v>
      </c>
      <c r="D1077" s="1">
        <v>0</v>
      </c>
      <c r="E1077" s="1">
        <f>COUNTIFS('Contratos assinados '!F:F,'Direcional Expansão'!B1077,'Contratos assinados '!J:J, "Assinado por ambos")</f>
        <v>0</v>
      </c>
      <c r="F1077" s="1">
        <f>COUNTIFS('Contratos assinados '!F:F,'Direcional Expansão'!B1077,'Contratos assinados '!J:J,"Aquisição")</f>
        <v>0</v>
      </c>
      <c r="G1077" s="1">
        <f>COUNTIFS('Contratos assinados '!F:F,'Direcional Expansão'!B1077,'Contratos assinados '!J:J,"Ampliação")</f>
        <v>0</v>
      </c>
      <c r="H1077" s="1">
        <f>COUNTIFS('Contratos assinados '!F:F,'Direcional Expansão'!B1077,'Contratos assinados '!J:J,"Assinado por proprietário")</f>
        <v>0</v>
      </c>
      <c r="I1077" s="1">
        <f t="shared" si="49"/>
        <v>0</v>
      </c>
      <c r="J1077" s="3" t="str">
        <f>IF(D1077=0, "-", COUNTIFS('Base Lojas'!B:B, A1077, 'Base Lojas'!G:G, "&gt;500000")/D1077)</f>
        <v>-</v>
      </c>
      <c r="K1077" s="4" t="s">
        <v>35</v>
      </c>
      <c r="L1077" s="2">
        <v>0</v>
      </c>
      <c r="M1077" s="13">
        <v>1041754.75534433</v>
      </c>
      <c r="N1077" s="2">
        <v>7924</v>
      </c>
      <c r="O1077" s="5" t="str">
        <f>_xlfn.XLOOKUP(A1077,Cidades!A:A,Cidades!D:D)</f>
        <v>Menor que 10k</v>
      </c>
      <c r="P1077" s="5" t="str">
        <f>_xlfn.XLOOKUP(A1077,'[1]1° RAIZ'!$A:$A,'[1]1° RAIZ'!$AH:$AH)</f>
        <v>Cascavel</v>
      </c>
      <c r="Q1077" s="5" t="str">
        <f>_xlfn.XLOOKUP(A1077,'[1]1° RAIZ'!$A:$A,'[1]1° RAIZ'!$AE:$AE)</f>
        <v>Cascavel</v>
      </c>
      <c r="R1077" s="2">
        <v>1.2631049934896939E-6</v>
      </c>
      <c r="S1077" s="2">
        <v>6.9251081480663501E-3</v>
      </c>
      <c r="T1077" s="2">
        <v>5</v>
      </c>
      <c r="U1077" s="2">
        <v>0</v>
      </c>
      <c r="V1077" s="2">
        <v>26045.133855247899</v>
      </c>
      <c r="W1077" s="2">
        <v>2.5814212467365811</v>
      </c>
      <c r="X1077" s="2">
        <v>-0.30288684738962379</v>
      </c>
      <c r="Y1077" s="2">
        <v>-0.74426536745331251</v>
      </c>
      <c r="Z1077" s="2">
        <v>-0.72234544751051966</v>
      </c>
      <c r="AA1077" s="2">
        <v>-0.31858781972783973</v>
      </c>
      <c r="AB1077" s="1" t="str">
        <f t="shared" si="48"/>
        <v>Mercado insuficiente</v>
      </c>
      <c r="AC1077" s="74" t="str">
        <f t="shared" si="50"/>
        <v>Validar</v>
      </c>
    </row>
    <row r="1078" spans="1:29" x14ac:dyDescent="0.25">
      <c r="A1078" s="1">
        <v>430185</v>
      </c>
      <c r="B1078" s="1" t="s">
        <v>1103</v>
      </c>
      <c r="C1078" s="1" t="s">
        <v>57</v>
      </c>
      <c r="D1078" s="1">
        <v>0</v>
      </c>
      <c r="E1078" s="1">
        <f>COUNTIFS('Contratos assinados '!F:F,'Direcional Expansão'!B1078,'Contratos assinados '!J:J, "Assinado por ambos")</f>
        <v>0</v>
      </c>
      <c r="F1078" s="1">
        <f>COUNTIFS('Contratos assinados '!F:F,'Direcional Expansão'!B1078,'Contratos assinados '!J:J,"Aquisição")</f>
        <v>0</v>
      </c>
      <c r="G1078" s="1">
        <f>COUNTIFS('Contratos assinados '!F:F,'Direcional Expansão'!B1078,'Contratos assinados '!J:J,"Ampliação")</f>
        <v>0</v>
      </c>
      <c r="H1078" s="1">
        <f>COUNTIFS('Contratos assinados '!F:F,'Direcional Expansão'!B1078,'Contratos assinados '!J:J,"Assinado por proprietário")</f>
        <v>0</v>
      </c>
      <c r="I1078" s="1">
        <f t="shared" si="49"/>
        <v>0</v>
      </c>
      <c r="J1078" s="3" t="str">
        <f>IF(D1078=0, "-", COUNTIFS('Base Lojas'!B:B, A1078, 'Base Lojas'!G:G, "&gt;500000")/D1078)</f>
        <v>-</v>
      </c>
      <c r="K1078" s="4" t="s">
        <v>35</v>
      </c>
      <c r="L1078" s="2">
        <v>0</v>
      </c>
      <c r="M1078" s="13">
        <v>499648.96975539438</v>
      </c>
      <c r="N1078" s="2">
        <v>3161</v>
      </c>
      <c r="O1078" s="5" t="str">
        <f>_xlfn.XLOOKUP(A1078,Cidades!A:A,Cidades!D:D)</f>
        <v>Menor que 10k</v>
      </c>
      <c r="P1078" s="5" t="str">
        <f>_xlfn.XLOOKUP(A1078,'[1]1° RAIZ'!$A:$A,'[1]1° RAIZ'!$AH:$AH)</f>
        <v>Três Passos</v>
      </c>
      <c r="Q1078" s="5" t="str">
        <f>_xlfn.XLOOKUP(A1078,'[1]1° RAIZ'!$A:$A,'[1]1° RAIZ'!$AE:$AE)</f>
        <v>Ijuí</v>
      </c>
      <c r="R1078" s="2">
        <v>1.77395770437494E-5</v>
      </c>
      <c r="S1078" s="2">
        <v>6.7257557034745563E-3</v>
      </c>
      <c r="T1078" s="2">
        <v>1</v>
      </c>
      <c r="U1078" s="2">
        <v>0</v>
      </c>
      <c r="V1078" s="2">
        <v>19780.315485725499</v>
      </c>
      <c r="W1078" s="2">
        <v>2.8980855660687288</v>
      </c>
      <c r="X1078" s="2">
        <v>-0.3176088587562132</v>
      </c>
      <c r="Y1078" s="2">
        <v>-0.6091483132362141</v>
      </c>
      <c r="Z1078" s="2">
        <v>-0.84779982204266036</v>
      </c>
      <c r="AA1078" s="2">
        <v>-0.31973129507485187</v>
      </c>
      <c r="AB1078" s="1" t="str">
        <f t="shared" si="48"/>
        <v>Mercado insuficiente</v>
      </c>
      <c r="AC1078" s="74" t="str">
        <f t="shared" si="50"/>
        <v>Validar</v>
      </c>
    </row>
    <row r="1079" spans="1:29" x14ac:dyDescent="0.25">
      <c r="A1079" s="1">
        <v>412210</v>
      </c>
      <c r="B1079" s="1" t="s">
        <v>1104</v>
      </c>
      <c r="C1079" s="1" t="s">
        <v>31</v>
      </c>
      <c r="D1079" s="1">
        <v>0</v>
      </c>
      <c r="E1079" s="1">
        <f>COUNTIFS('Contratos assinados '!F:F,'Direcional Expansão'!B1079,'Contratos assinados '!J:J, "Assinado por ambos")</f>
        <v>0</v>
      </c>
      <c r="F1079" s="1">
        <f>COUNTIFS('Contratos assinados '!F:F,'Direcional Expansão'!B1079,'Contratos assinados '!J:J,"Aquisição")</f>
        <v>0</v>
      </c>
      <c r="G1079" s="1">
        <f>COUNTIFS('Contratos assinados '!F:F,'Direcional Expansão'!B1079,'Contratos assinados '!J:J,"Ampliação")</f>
        <v>0</v>
      </c>
      <c r="H1079" s="1">
        <f>COUNTIFS('Contratos assinados '!F:F,'Direcional Expansão'!B1079,'Contratos assinados '!J:J,"Assinado por proprietário")</f>
        <v>0</v>
      </c>
      <c r="I1079" s="1">
        <f t="shared" si="49"/>
        <v>0</v>
      </c>
      <c r="J1079" s="3" t="str">
        <f>IF(D1079=0, "-", COUNTIFS('Base Lojas'!B:B, A1079, 'Base Lojas'!G:G, "&gt;500000")/D1079)</f>
        <v>-</v>
      </c>
      <c r="K1079" s="4" t="s">
        <v>35</v>
      </c>
      <c r="L1079" s="2">
        <v>0</v>
      </c>
      <c r="M1079" s="13">
        <v>410670.45769989648</v>
      </c>
      <c r="N1079" s="2">
        <v>3197</v>
      </c>
      <c r="O1079" s="5" t="str">
        <f>_xlfn.XLOOKUP(A1079,Cidades!A:A,Cidades!D:D)</f>
        <v>Menor que 10k</v>
      </c>
      <c r="P1079" s="5" t="str">
        <f>_xlfn.XLOOKUP(A1079,'[1]1° RAIZ'!$A:$A,'[1]1° RAIZ'!$AH:$AH)</f>
        <v>Apucarana</v>
      </c>
      <c r="Q1079" s="5" t="str">
        <f>_xlfn.XLOOKUP(A1079,'[1]1° RAIZ'!$A:$A,'[1]1° RAIZ'!$AE:$AE)</f>
        <v>Londrina</v>
      </c>
      <c r="R1079" s="2">
        <v>-3.2224823338758982E-5</v>
      </c>
      <c r="S1079" s="2">
        <v>4.4663380332532476E-3</v>
      </c>
      <c r="T1079" s="2">
        <v>1</v>
      </c>
      <c r="U1079" s="2">
        <v>0</v>
      </c>
      <c r="V1079" s="2">
        <v>36665.814948844098</v>
      </c>
      <c r="W1079" s="2">
        <v>2.4932263069771539</v>
      </c>
      <c r="X1079" s="2">
        <v>-0.37188252167914709</v>
      </c>
      <c r="Y1079" s="2">
        <v>-0.7388708103451832</v>
      </c>
      <c r="Z1079" s="2">
        <v>-0.48203364489107042</v>
      </c>
      <c r="AA1079" s="2">
        <v>-0.31976036071407032</v>
      </c>
      <c r="AB1079" s="1" t="str">
        <f t="shared" si="48"/>
        <v>Mercado insuficiente</v>
      </c>
      <c r="AC1079" s="74" t="str">
        <f t="shared" si="50"/>
        <v>Validar</v>
      </c>
    </row>
    <row r="1080" spans="1:29" x14ac:dyDescent="0.25">
      <c r="A1080" s="1">
        <v>411925</v>
      </c>
      <c r="B1080" s="1" t="s">
        <v>1105</v>
      </c>
      <c r="C1080" s="1" t="s">
        <v>31</v>
      </c>
      <c r="D1080" s="1">
        <v>0</v>
      </c>
      <c r="E1080" s="1">
        <f>COUNTIFS('Contratos assinados '!F:F,'Direcional Expansão'!B1080,'Contratos assinados '!J:J, "Assinado por ambos")</f>
        <v>0</v>
      </c>
      <c r="F1080" s="1">
        <f>COUNTIFS('Contratos assinados '!F:F,'Direcional Expansão'!B1080,'Contratos assinados '!J:J,"Aquisição")</f>
        <v>0</v>
      </c>
      <c r="G1080" s="1">
        <f>COUNTIFS('Contratos assinados '!F:F,'Direcional Expansão'!B1080,'Contratos assinados '!J:J,"Ampliação")</f>
        <v>0</v>
      </c>
      <c r="H1080" s="1">
        <f>COUNTIFS('Contratos assinados '!F:F,'Direcional Expansão'!B1080,'Contratos assinados '!J:J,"Assinado por proprietário")</f>
        <v>0</v>
      </c>
      <c r="I1080" s="1">
        <f t="shared" si="49"/>
        <v>0</v>
      </c>
      <c r="J1080" s="3" t="str">
        <f>IF(D1080=0, "-", COUNTIFS('Base Lojas'!B:B, A1080, 'Base Lojas'!G:G, "&gt;500000")/D1080)</f>
        <v>-</v>
      </c>
      <c r="K1080" s="4" t="s">
        <v>35</v>
      </c>
      <c r="L1080" s="2">
        <v>0</v>
      </c>
      <c r="M1080" s="13">
        <v>349717.57592802099</v>
      </c>
      <c r="N1080" s="2">
        <v>2761</v>
      </c>
      <c r="O1080" s="5" t="str">
        <f>_xlfn.XLOOKUP(A1080,Cidades!A:A,Cidades!D:D)</f>
        <v>Menor que 10k</v>
      </c>
      <c r="P1080" s="5" t="str">
        <f>_xlfn.XLOOKUP(A1080,'[1]1° RAIZ'!$A:$A,'[1]1° RAIZ'!$AH:$AH)</f>
        <v>Francisco Beltrão</v>
      </c>
      <c r="Q1080" s="5" t="str">
        <f>_xlfn.XLOOKUP(A1080,'[1]1° RAIZ'!$A:$A,'[1]1° RAIZ'!$AE:$AE)</f>
        <v>Cascavel</v>
      </c>
      <c r="R1080" s="2">
        <v>4.0403414278140648E-5</v>
      </c>
      <c r="S1080" s="2">
        <v>6.9798435583785512E-3</v>
      </c>
      <c r="T1080" s="2">
        <v>1</v>
      </c>
      <c r="U1080" s="2">
        <v>0</v>
      </c>
      <c r="V1080" s="2">
        <v>32029.8573421281</v>
      </c>
      <c r="W1080" s="2">
        <v>2.5636512516971339</v>
      </c>
      <c r="X1080" s="2">
        <v>-0.35713398425479659</v>
      </c>
      <c r="Y1080" s="2">
        <v>-0.61922580204235622</v>
      </c>
      <c r="Z1080" s="2">
        <v>-0.693581311108037</v>
      </c>
      <c r="AA1080" s="2">
        <v>-0.32040866950640728</v>
      </c>
      <c r="AB1080" s="1" t="str">
        <f t="shared" si="48"/>
        <v>Mercado insuficiente</v>
      </c>
      <c r="AC1080" s="74" t="str">
        <f t="shared" si="50"/>
        <v>Validar</v>
      </c>
    </row>
    <row r="1081" spans="1:29" x14ac:dyDescent="0.25">
      <c r="A1081" s="1">
        <v>412360</v>
      </c>
      <c r="B1081" s="1" t="s">
        <v>1106</v>
      </c>
      <c r="C1081" s="1" t="s">
        <v>31</v>
      </c>
      <c r="D1081" s="1">
        <v>0</v>
      </c>
      <c r="E1081" s="1">
        <f>COUNTIFS('Contratos assinados '!F:F,'Direcional Expansão'!B1081,'Contratos assinados '!J:J, "Assinado por ambos")</f>
        <v>0</v>
      </c>
      <c r="F1081" s="1">
        <f>COUNTIFS('Contratos assinados '!F:F,'Direcional Expansão'!B1081,'Contratos assinados '!J:J,"Aquisição")</f>
        <v>0</v>
      </c>
      <c r="G1081" s="1">
        <f>COUNTIFS('Contratos assinados '!F:F,'Direcional Expansão'!B1081,'Contratos assinados '!J:J,"Ampliação")</f>
        <v>0</v>
      </c>
      <c r="H1081" s="1">
        <f>COUNTIFS('Contratos assinados '!F:F,'Direcional Expansão'!B1081,'Contratos assinados '!J:J,"Assinado por proprietário")</f>
        <v>0</v>
      </c>
      <c r="I1081" s="1">
        <f t="shared" si="49"/>
        <v>0</v>
      </c>
      <c r="J1081" s="3" t="str">
        <f>IF(D1081=0, "-", COUNTIFS('Base Lojas'!B:B, A1081, 'Base Lojas'!G:G, "&gt;500000")/D1081)</f>
        <v>-</v>
      </c>
      <c r="K1081" s="4" t="s">
        <v>35</v>
      </c>
      <c r="L1081" s="2">
        <v>0</v>
      </c>
      <c r="M1081" s="13">
        <v>249933.120735025</v>
      </c>
      <c r="N1081" s="2">
        <v>1748</v>
      </c>
      <c r="O1081" s="5" t="str">
        <f>_xlfn.XLOOKUP(A1081,Cidades!A:A,Cidades!D:D)</f>
        <v>Menor que 10k</v>
      </c>
      <c r="P1081" s="5" t="str">
        <f>_xlfn.XLOOKUP(A1081,'[1]1° RAIZ'!$A:$A,'[1]1° RAIZ'!$AH:$AH)</f>
        <v>Paranacity - Colorado</v>
      </c>
      <c r="Q1081" s="5" t="str">
        <f>_xlfn.XLOOKUP(A1081,'[1]1° RAIZ'!$A:$A,'[1]1° RAIZ'!$AE:$AE)</f>
        <v>Maringá</v>
      </c>
      <c r="R1081" s="2">
        <v>-3.0158062558028881E-5</v>
      </c>
      <c r="S1081" s="2">
        <v>6.2303361512261457E-3</v>
      </c>
      <c r="T1081" s="2">
        <v>1</v>
      </c>
      <c r="U1081" s="2">
        <v>0</v>
      </c>
      <c r="V1081" s="2">
        <v>33148.134372966</v>
      </c>
      <c r="W1081" s="2">
        <v>2.5851420499250328</v>
      </c>
      <c r="X1081" s="2">
        <v>-0.36721832353755568</v>
      </c>
      <c r="Y1081" s="2">
        <v>-0.70606874586800017</v>
      </c>
      <c r="Z1081" s="2">
        <v>-0.55522451588700605</v>
      </c>
      <c r="AA1081" s="2">
        <v>-0.3214081952238067</v>
      </c>
      <c r="AB1081" s="1" t="str">
        <f t="shared" si="48"/>
        <v>Mercado insuficiente</v>
      </c>
      <c r="AC1081" s="74" t="str">
        <f t="shared" si="50"/>
        <v>Validar</v>
      </c>
    </row>
    <row r="1082" spans="1:29" x14ac:dyDescent="0.25">
      <c r="A1082" s="1">
        <v>420417</v>
      </c>
      <c r="B1082" s="1" t="s">
        <v>1107</v>
      </c>
      <c r="C1082" s="1" t="s">
        <v>33</v>
      </c>
      <c r="D1082" s="1">
        <v>0</v>
      </c>
      <c r="E1082" s="1">
        <f>COUNTIFS('Contratos assinados '!F:F,'Direcional Expansão'!B1082,'Contratos assinados '!J:J, "Assinado por ambos")</f>
        <v>0</v>
      </c>
      <c r="F1082" s="1">
        <f>COUNTIFS('Contratos assinados '!F:F,'Direcional Expansão'!B1082,'Contratos assinados '!J:J,"Aquisição")</f>
        <v>0</v>
      </c>
      <c r="G1082" s="1">
        <f>COUNTIFS('Contratos assinados '!F:F,'Direcional Expansão'!B1082,'Contratos assinados '!J:J,"Ampliação")</f>
        <v>0</v>
      </c>
      <c r="H1082" s="1">
        <f>COUNTIFS('Contratos assinados '!F:F,'Direcional Expansão'!B1082,'Contratos assinados '!J:J,"Assinado por proprietário")</f>
        <v>0</v>
      </c>
      <c r="I1082" s="1">
        <f t="shared" si="49"/>
        <v>0</v>
      </c>
      <c r="J1082" s="3" t="str">
        <f>IF(D1082=0, "-", COUNTIFS('Base Lojas'!B:B, A1082, 'Base Lojas'!G:G, "&gt;500000")/D1082)</f>
        <v>-</v>
      </c>
      <c r="K1082" s="4" t="s">
        <v>35</v>
      </c>
      <c r="L1082" s="2">
        <v>0</v>
      </c>
      <c r="M1082" s="13">
        <v>321493.93216120283</v>
      </c>
      <c r="N1082" s="2">
        <v>3317</v>
      </c>
      <c r="O1082" s="5" t="str">
        <f>_xlfn.XLOOKUP(A1082,Cidades!A:A,Cidades!D:D)</f>
        <v>Menor que 10k</v>
      </c>
      <c r="P1082" s="5" t="str">
        <f>_xlfn.XLOOKUP(A1082,'[1]1° RAIZ'!$A:$A,'[1]1° RAIZ'!$AH:$AH)</f>
        <v>Lages</v>
      </c>
      <c r="Q1082" s="5" t="str">
        <f>_xlfn.XLOOKUP(A1082,'[1]1° RAIZ'!$A:$A,'[1]1° RAIZ'!$AE:$AE)</f>
        <v>Lages</v>
      </c>
      <c r="R1082" s="2">
        <v>-5.9589220136319067E-5</v>
      </c>
      <c r="S1082" s="2">
        <v>2.0196754123735778E-3</v>
      </c>
      <c r="T1082" s="2">
        <v>2</v>
      </c>
      <c r="U1082" s="2">
        <v>0</v>
      </c>
      <c r="V1082" s="2">
        <v>48268.2781220611</v>
      </c>
      <c r="W1082" s="2">
        <v>2.1774621308447428</v>
      </c>
      <c r="X1082" s="2">
        <v>-0.4056502434467158</v>
      </c>
      <c r="Y1082" s="2">
        <v>-0.84729864712957759</v>
      </c>
      <c r="Z1082" s="2">
        <v>-0.2355702990961335</v>
      </c>
      <c r="AA1082" s="2">
        <v>-0.32161125155501008</v>
      </c>
      <c r="AB1082" s="1" t="str">
        <f t="shared" si="48"/>
        <v>Mercado insuficiente</v>
      </c>
      <c r="AC1082" s="74" t="str">
        <f t="shared" si="50"/>
        <v>Validar</v>
      </c>
    </row>
    <row r="1083" spans="1:29" x14ac:dyDescent="0.25">
      <c r="A1083" s="1">
        <v>411610</v>
      </c>
      <c r="B1083" s="1" t="s">
        <v>1108</v>
      </c>
      <c r="C1083" s="1" t="s">
        <v>31</v>
      </c>
      <c r="D1083" s="1">
        <v>0</v>
      </c>
      <c r="E1083" s="1">
        <f>COUNTIFS('Contratos assinados '!F:F,'Direcional Expansão'!B1083,'Contratos assinados '!J:J, "Assinado por ambos")</f>
        <v>0</v>
      </c>
      <c r="F1083" s="1">
        <f>COUNTIFS('Contratos assinados '!F:F,'Direcional Expansão'!B1083,'Contratos assinados '!J:J,"Aquisição")</f>
        <v>0</v>
      </c>
      <c r="G1083" s="1">
        <f>COUNTIFS('Contratos assinados '!F:F,'Direcional Expansão'!B1083,'Contratos assinados '!J:J,"Ampliação")</f>
        <v>0</v>
      </c>
      <c r="H1083" s="1">
        <f>COUNTIFS('Contratos assinados '!F:F,'Direcional Expansão'!B1083,'Contratos assinados '!J:J,"Assinado por proprietário")</f>
        <v>0</v>
      </c>
      <c r="I1083" s="1">
        <f t="shared" si="49"/>
        <v>0</v>
      </c>
      <c r="J1083" s="3" t="str">
        <f>IF(D1083=0, "-", COUNTIFS('Base Lojas'!B:B, A1083, 'Base Lojas'!G:G, "&gt;500000")/D1083)</f>
        <v>-</v>
      </c>
      <c r="K1083" s="4" t="s">
        <v>35</v>
      </c>
      <c r="L1083" s="2">
        <v>0</v>
      </c>
      <c r="M1083" s="13">
        <v>1475489.2434381039</v>
      </c>
      <c r="N1083" s="2">
        <v>11175</v>
      </c>
      <c r="O1083" s="5" t="str">
        <f>_xlfn.XLOOKUP(A1083,Cidades!A:A,Cidades!D:D)</f>
        <v>Entre 10k e 20k</v>
      </c>
      <c r="P1083" s="5" t="str">
        <f>_xlfn.XLOOKUP(A1083,'[1]1° RAIZ'!$A:$A,'[1]1° RAIZ'!$AH:$AH)</f>
        <v>Campo Mourão</v>
      </c>
      <c r="Q1083" s="5" t="str">
        <f>_xlfn.XLOOKUP(A1083,'[1]1° RAIZ'!$A:$A,'[1]1° RAIZ'!$AE:$AE)</f>
        <v>Maringá</v>
      </c>
      <c r="R1083" s="2">
        <v>-9.2259275874614357E-5</v>
      </c>
      <c r="S1083" s="2">
        <v>6.2265074969936052E-4</v>
      </c>
      <c r="T1083" s="2">
        <v>3</v>
      </c>
      <c r="U1083" s="2">
        <v>0</v>
      </c>
      <c r="V1083" s="2">
        <v>31306.220643221699</v>
      </c>
      <c r="W1083" s="2">
        <v>2.4988493158955931</v>
      </c>
      <c r="X1083" s="2">
        <v>-0.32457449294304969</v>
      </c>
      <c r="Y1083" s="2">
        <v>-0.9290657569589349</v>
      </c>
      <c r="Z1083" s="2">
        <v>-0.43635806492968948</v>
      </c>
      <c r="AA1083" s="2">
        <v>-0.32177485252912319</v>
      </c>
      <c r="AB1083" s="1" t="str">
        <f t="shared" si="48"/>
        <v>Mercado insuficiente</v>
      </c>
      <c r="AC1083" s="74" t="str">
        <f t="shared" si="50"/>
        <v>Validar</v>
      </c>
    </row>
    <row r="1084" spans="1:29" x14ac:dyDescent="0.25">
      <c r="A1084" s="1">
        <v>412100</v>
      </c>
      <c r="B1084" s="1" t="s">
        <v>1109</v>
      </c>
      <c r="C1084" s="1" t="s">
        <v>31</v>
      </c>
      <c r="D1084" s="1">
        <v>0</v>
      </c>
      <c r="E1084" s="1">
        <f>COUNTIFS('Contratos assinados '!F:F,'Direcional Expansão'!B1084,'Contratos assinados '!J:J, "Assinado por ambos")</f>
        <v>0</v>
      </c>
      <c r="F1084" s="1">
        <f>COUNTIFS('Contratos assinados '!F:F,'Direcional Expansão'!B1084,'Contratos assinados '!J:J,"Aquisição")</f>
        <v>0</v>
      </c>
      <c r="G1084" s="1">
        <f>COUNTIFS('Contratos assinados '!F:F,'Direcional Expansão'!B1084,'Contratos assinados '!J:J,"Ampliação")</f>
        <v>0</v>
      </c>
      <c r="H1084" s="1">
        <f>COUNTIFS('Contratos assinados '!F:F,'Direcional Expansão'!B1084,'Contratos assinados '!J:J,"Assinado por proprietário")</f>
        <v>0</v>
      </c>
      <c r="I1084" s="1">
        <f t="shared" si="49"/>
        <v>0</v>
      </c>
      <c r="J1084" s="3" t="str">
        <f>IF(D1084=0, "-", COUNTIFS('Base Lojas'!B:B, A1084, 'Base Lojas'!G:G, "&gt;500000")/D1084)</f>
        <v>-</v>
      </c>
      <c r="K1084" s="4" t="s">
        <v>35</v>
      </c>
      <c r="L1084" s="2">
        <v>0</v>
      </c>
      <c r="M1084" s="13">
        <v>1145478.0738901231</v>
      </c>
      <c r="N1084" s="2">
        <v>10685</v>
      </c>
      <c r="O1084" s="5" t="str">
        <f>_xlfn.XLOOKUP(A1084,Cidades!A:A,Cidades!D:D)</f>
        <v>Entre 10k e 20k</v>
      </c>
      <c r="P1084" s="5" t="str">
        <f>_xlfn.XLOOKUP(A1084,'[1]1° RAIZ'!$A:$A,'[1]1° RAIZ'!$AH:$AH)</f>
        <v>Loanda</v>
      </c>
      <c r="Q1084" s="5" t="str">
        <f>_xlfn.XLOOKUP(A1084,'[1]1° RAIZ'!$A:$A,'[1]1° RAIZ'!$AE:$AE)</f>
        <v>Maringá</v>
      </c>
      <c r="R1084" s="2">
        <v>-7.2754999983855041E-5</v>
      </c>
      <c r="S1084" s="2">
        <v>1.1922155174770581E-3</v>
      </c>
      <c r="T1084" s="2">
        <v>4</v>
      </c>
      <c r="U1084" s="2">
        <v>0</v>
      </c>
      <c r="V1084" s="2">
        <v>27968.6535901528</v>
      </c>
      <c r="W1084" s="2">
        <v>2.5623667798994529</v>
      </c>
      <c r="X1084" s="2">
        <v>-0.31351917035020033</v>
      </c>
      <c r="Y1084" s="2">
        <v>-0.89691427125002177</v>
      </c>
      <c r="Z1084" s="2">
        <v>-0.52625269350472226</v>
      </c>
      <c r="AA1084" s="2">
        <v>-0.32270143936233159</v>
      </c>
      <c r="AB1084" s="1" t="str">
        <f t="shared" si="48"/>
        <v>Mercado insuficiente</v>
      </c>
      <c r="AC1084" s="74" t="str">
        <f t="shared" si="50"/>
        <v>Validar</v>
      </c>
    </row>
    <row r="1085" spans="1:29" x14ac:dyDescent="0.25">
      <c r="A1085" s="1">
        <v>432252</v>
      </c>
      <c r="B1085" s="1" t="s">
        <v>1110</v>
      </c>
      <c r="C1085" s="1" t="s">
        <v>57</v>
      </c>
      <c r="D1085" s="1">
        <v>0</v>
      </c>
      <c r="E1085" s="1">
        <f>COUNTIFS('Contratos assinados '!F:F,'Direcional Expansão'!B1085,'Contratos assinados '!J:J, "Assinado por ambos")</f>
        <v>0</v>
      </c>
      <c r="F1085" s="1">
        <f>COUNTIFS('Contratos assinados '!F:F,'Direcional Expansão'!B1085,'Contratos assinados '!J:J,"Aquisição")</f>
        <v>0</v>
      </c>
      <c r="G1085" s="1">
        <f>COUNTIFS('Contratos assinados '!F:F,'Direcional Expansão'!B1085,'Contratos assinados '!J:J,"Ampliação")</f>
        <v>0</v>
      </c>
      <c r="H1085" s="1">
        <f>COUNTIFS('Contratos assinados '!F:F,'Direcional Expansão'!B1085,'Contratos assinados '!J:J,"Assinado por proprietário")</f>
        <v>0</v>
      </c>
      <c r="I1085" s="1">
        <f t="shared" si="49"/>
        <v>0</v>
      </c>
      <c r="J1085" s="3" t="str">
        <f>IF(D1085=0, "-", COUNTIFS('Base Lojas'!B:B, A1085, 'Base Lojas'!G:G, "&gt;500000")/D1085)</f>
        <v>-</v>
      </c>
      <c r="K1085" s="4" t="s">
        <v>35</v>
      </c>
      <c r="L1085" s="2">
        <v>0</v>
      </c>
      <c r="M1085" s="13">
        <v>462484.16510540032</v>
      </c>
      <c r="N1085" s="2">
        <v>3150</v>
      </c>
      <c r="O1085" s="5" t="str">
        <f>_xlfn.XLOOKUP(A1085,Cidades!A:A,Cidades!D:D)</f>
        <v>Menor que 10k</v>
      </c>
      <c r="P1085" s="5" t="str">
        <f>_xlfn.XLOOKUP(A1085,'[1]1° RAIZ'!$A:$A,'[1]1° RAIZ'!$AH:$AH)</f>
        <v>Santa Cruz do Sul</v>
      </c>
      <c r="Q1085" s="5" t="str">
        <f>_xlfn.XLOOKUP(A1085,'[1]1° RAIZ'!$A:$A,'[1]1° RAIZ'!$AE:$AE)</f>
        <v>Santa Cruz do Sul - Lajeado</v>
      </c>
      <c r="R1085" s="2">
        <v>-2.4719546491036579E-5</v>
      </c>
      <c r="S1085" s="2">
        <v>2.3536701935573672E-3</v>
      </c>
      <c r="T1085" s="2">
        <v>2</v>
      </c>
      <c r="U1085" s="2">
        <v>0</v>
      </c>
      <c r="V1085" s="2">
        <v>45680.360836645399</v>
      </c>
      <c r="W1085" s="2">
        <v>2.2049574785899799</v>
      </c>
      <c r="X1085" s="2">
        <v>-0.3971477776160256</v>
      </c>
      <c r="Y1085" s="2">
        <v>-0.80547776267421956</v>
      </c>
      <c r="Z1085" s="2">
        <v>-0.33597018709564758</v>
      </c>
      <c r="AA1085" s="2">
        <v>-0.32343256000847742</v>
      </c>
      <c r="AB1085" s="1" t="str">
        <f t="shared" si="48"/>
        <v>Mercado insuficiente</v>
      </c>
      <c r="AC1085" s="74" t="str">
        <f t="shared" si="50"/>
        <v>Validar</v>
      </c>
    </row>
    <row r="1086" spans="1:29" x14ac:dyDescent="0.25">
      <c r="A1086" s="1">
        <v>432149</v>
      </c>
      <c r="B1086" s="1" t="s">
        <v>1111</v>
      </c>
      <c r="C1086" s="1" t="s">
        <v>57</v>
      </c>
      <c r="D1086" s="1">
        <v>0</v>
      </c>
      <c r="E1086" s="1">
        <f>COUNTIFS('Contratos assinados '!F:F,'Direcional Expansão'!B1086,'Contratos assinados '!J:J, "Assinado por ambos")</f>
        <v>0</v>
      </c>
      <c r="F1086" s="1">
        <f>COUNTIFS('Contratos assinados '!F:F,'Direcional Expansão'!B1086,'Contratos assinados '!J:J,"Aquisição")</f>
        <v>0</v>
      </c>
      <c r="G1086" s="1">
        <f>COUNTIFS('Contratos assinados '!F:F,'Direcional Expansão'!B1086,'Contratos assinados '!J:J,"Ampliação")</f>
        <v>0</v>
      </c>
      <c r="H1086" s="1">
        <f>COUNTIFS('Contratos assinados '!F:F,'Direcional Expansão'!B1086,'Contratos assinados '!J:J,"Assinado por proprietário")</f>
        <v>0</v>
      </c>
      <c r="I1086" s="1">
        <f t="shared" si="49"/>
        <v>0</v>
      </c>
      <c r="J1086" s="3" t="str">
        <f>IF(D1086=0, "-", COUNTIFS('Base Lojas'!B:B, A1086, 'Base Lojas'!G:G, "&gt;500000")/D1086)</f>
        <v>-</v>
      </c>
      <c r="K1086" s="4" t="s">
        <v>35</v>
      </c>
      <c r="L1086" s="2">
        <v>0</v>
      </c>
      <c r="M1086" s="13">
        <v>441847.96657647297</v>
      </c>
      <c r="N1086" s="2">
        <v>2554</v>
      </c>
      <c r="O1086" s="5" t="str">
        <f>_xlfn.XLOOKUP(A1086,Cidades!A:A,Cidades!D:D)</f>
        <v>Menor que 10k</v>
      </c>
      <c r="P1086" s="5" t="str">
        <f>_xlfn.XLOOKUP(A1086,'[1]1° RAIZ'!$A:$A,'[1]1° RAIZ'!$AH:$AH)</f>
        <v>Santa Maria</v>
      </c>
      <c r="Q1086" s="5" t="str">
        <f>_xlfn.XLOOKUP(A1086,'[1]1° RAIZ'!$A:$A,'[1]1° RAIZ'!$AE:$AE)</f>
        <v>Santa Maria</v>
      </c>
      <c r="R1086" s="2">
        <v>-1.1078343457419651E-4</v>
      </c>
      <c r="S1086" s="2">
        <v>-7.1064035589968322E-3</v>
      </c>
      <c r="T1086" s="2">
        <v>1</v>
      </c>
      <c r="U1086" s="2">
        <v>0</v>
      </c>
      <c r="V1086" s="2">
        <v>43963.771544827097</v>
      </c>
      <c r="W1086" s="2">
        <v>2.3755137076041239</v>
      </c>
      <c r="X1086" s="2">
        <v>-0.40007027940638201</v>
      </c>
      <c r="Y1086" s="2">
        <v>-0.94783711459000874</v>
      </c>
      <c r="Z1086" s="2">
        <v>-0.14960220545369449</v>
      </c>
      <c r="AA1086" s="2">
        <v>-0.32389186677088172</v>
      </c>
      <c r="AB1086" s="1" t="str">
        <f t="shared" si="48"/>
        <v>Mercado insuficiente</v>
      </c>
      <c r="AC1086" s="74" t="str">
        <f t="shared" si="50"/>
        <v>Validar</v>
      </c>
    </row>
    <row r="1087" spans="1:29" x14ac:dyDescent="0.25">
      <c r="A1087" s="1">
        <v>412670</v>
      </c>
      <c r="B1087" s="1" t="s">
        <v>1112</v>
      </c>
      <c r="C1087" s="1" t="s">
        <v>31</v>
      </c>
      <c r="D1087" s="1">
        <v>0</v>
      </c>
      <c r="E1087" s="1">
        <f>COUNTIFS('Contratos assinados '!F:F,'Direcional Expansão'!B1087,'Contratos assinados '!J:J, "Assinado por ambos")</f>
        <v>0</v>
      </c>
      <c r="F1087" s="1">
        <f>COUNTIFS('Contratos assinados '!F:F,'Direcional Expansão'!B1087,'Contratos assinados '!J:J,"Aquisição")</f>
        <v>0</v>
      </c>
      <c r="G1087" s="1">
        <f>COUNTIFS('Contratos assinados '!F:F,'Direcional Expansão'!B1087,'Contratos assinados '!J:J,"Ampliação")</f>
        <v>0</v>
      </c>
      <c r="H1087" s="1">
        <f>COUNTIFS('Contratos assinados '!F:F,'Direcional Expansão'!B1087,'Contratos assinados '!J:J,"Assinado por proprietário")</f>
        <v>0</v>
      </c>
      <c r="I1087" s="1">
        <f t="shared" si="49"/>
        <v>0</v>
      </c>
      <c r="J1087" s="3" t="str">
        <f>IF(D1087=0, "-", COUNTIFS('Base Lojas'!B:B, A1087, 'Base Lojas'!G:G, "&gt;500000")/D1087)</f>
        <v>-</v>
      </c>
      <c r="K1087" s="4" t="s">
        <v>35</v>
      </c>
      <c r="L1087" s="2">
        <v>0</v>
      </c>
      <c r="M1087" s="13">
        <v>637789.51944320276</v>
      </c>
      <c r="N1087" s="2">
        <v>4880</v>
      </c>
      <c r="O1087" s="5" t="str">
        <f>_xlfn.XLOOKUP(A1087,Cidades!A:A,Cidades!D:D)</f>
        <v>Menor que 10k</v>
      </c>
      <c r="P1087" s="5" t="str">
        <f>_xlfn.XLOOKUP(A1087,'[1]1° RAIZ'!$A:$A,'[1]1° RAIZ'!$AH:$AH)</f>
        <v>Paranavaí</v>
      </c>
      <c r="Q1087" s="5" t="str">
        <f>_xlfn.XLOOKUP(A1087,'[1]1° RAIZ'!$A:$A,'[1]1° RAIZ'!$AE:$AE)</f>
        <v>Maringá</v>
      </c>
      <c r="R1087" s="2">
        <v>3.4885146617522623E-5</v>
      </c>
      <c r="S1087" s="2">
        <v>8.860654228270759E-3</v>
      </c>
      <c r="T1087" s="2">
        <v>1</v>
      </c>
      <c r="U1087" s="2">
        <v>0</v>
      </c>
      <c r="V1087" s="2">
        <v>28555.426945470601</v>
      </c>
      <c r="W1087" s="2">
        <v>2.584225030658216</v>
      </c>
      <c r="X1087" s="2">
        <v>-0.34449801471372571</v>
      </c>
      <c r="Y1087" s="2">
        <v>-0.6368967877165943</v>
      </c>
      <c r="Z1087" s="2">
        <v>-0.75336563084630837</v>
      </c>
      <c r="AA1087" s="2">
        <v>-0.32439599950912068</v>
      </c>
      <c r="AB1087" s="1" t="str">
        <f t="shared" si="48"/>
        <v>Mercado insuficiente</v>
      </c>
      <c r="AC1087" s="74" t="str">
        <f t="shared" si="50"/>
        <v>Validar</v>
      </c>
    </row>
    <row r="1088" spans="1:29" x14ac:dyDescent="0.25">
      <c r="A1088" s="1">
        <v>431642</v>
      </c>
      <c r="B1088" s="1" t="s">
        <v>1113</v>
      </c>
      <c r="C1088" s="1" t="s">
        <v>57</v>
      </c>
      <c r="D1088" s="1">
        <v>0</v>
      </c>
      <c r="E1088" s="1">
        <f>COUNTIFS('Contratos assinados '!F:F,'Direcional Expansão'!B1088,'Contratos assinados '!J:J, "Assinado por ambos")</f>
        <v>0</v>
      </c>
      <c r="F1088" s="1">
        <f>COUNTIFS('Contratos assinados '!F:F,'Direcional Expansão'!B1088,'Contratos assinados '!J:J,"Aquisição")</f>
        <v>0</v>
      </c>
      <c r="G1088" s="1">
        <f>COUNTIFS('Contratos assinados '!F:F,'Direcional Expansão'!B1088,'Contratos assinados '!J:J,"Ampliação")</f>
        <v>0</v>
      </c>
      <c r="H1088" s="1">
        <f>COUNTIFS('Contratos assinados '!F:F,'Direcional Expansão'!B1088,'Contratos assinados '!J:J,"Assinado por proprietário")</f>
        <v>0</v>
      </c>
      <c r="I1088" s="1">
        <f t="shared" si="49"/>
        <v>0</v>
      </c>
      <c r="J1088" s="3" t="str">
        <f>IF(D1088=0, "-", COUNTIFS('Base Lojas'!B:B, A1088, 'Base Lojas'!G:G, "&gt;500000")/D1088)</f>
        <v>-</v>
      </c>
      <c r="K1088" s="4" t="s">
        <v>35</v>
      </c>
      <c r="L1088" s="2">
        <v>0</v>
      </c>
      <c r="M1088" s="13">
        <v>371578.07367344812</v>
      </c>
      <c r="N1088" s="2">
        <v>2480</v>
      </c>
      <c r="O1088" s="5" t="str">
        <f>_xlfn.XLOOKUP(A1088,Cidades!A:A,Cidades!D:D)</f>
        <v>Menor que 10k</v>
      </c>
      <c r="P1088" s="5" t="str">
        <f>_xlfn.XLOOKUP(A1088,'[1]1° RAIZ'!$A:$A,'[1]1° RAIZ'!$AH:$AH)</f>
        <v>Palmeira das Missões</v>
      </c>
      <c r="Q1088" s="5" t="str">
        <f>_xlfn.XLOOKUP(A1088,'[1]1° RAIZ'!$A:$A,'[1]1° RAIZ'!$AE:$AE)</f>
        <v>Passo Fundo</v>
      </c>
      <c r="R1088" s="2">
        <v>-3.4806941708488423E-5</v>
      </c>
      <c r="S1088" s="2">
        <v>3.4259789175756779E-3</v>
      </c>
      <c r="T1088" s="2">
        <v>1</v>
      </c>
      <c r="U1088" s="2">
        <v>0</v>
      </c>
      <c r="V1088" s="2">
        <v>36775.096360154501</v>
      </c>
      <c r="W1088" s="2">
        <v>2.4631650535915481</v>
      </c>
      <c r="X1088" s="2">
        <v>-0.37919895919719099</v>
      </c>
      <c r="Y1088" s="2">
        <v>-0.76543000710667264</v>
      </c>
      <c r="Z1088" s="2">
        <v>-0.4686628415642311</v>
      </c>
      <c r="AA1088" s="2">
        <v>-0.32517273547859271</v>
      </c>
      <c r="AB1088" s="1" t="str">
        <f t="shared" si="48"/>
        <v>Mercado insuficiente</v>
      </c>
      <c r="AC1088" s="74" t="str">
        <f t="shared" si="50"/>
        <v>Validar</v>
      </c>
    </row>
    <row r="1089" spans="1:29" x14ac:dyDescent="0.25">
      <c r="A1089" s="1">
        <v>431500</v>
      </c>
      <c r="B1089" s="1" t="s">
        <v>1114</v>
      </c>
      <c r="C1089" s="1" t="s">
        <v>57</v>
      </c>
      <c r="D1089" s="1">
        <v>0</v>
      </c>
      <c r="E1089" s="1">
        <f>COUNTIFS('Contratos assinados '!F:F,'Direcional Expansão'!B1089,'Contratos assinados '!J:J, "Assinado por ambos")</f>
        <v>0</v>
      </c>
      <c r="F1089" s="1">
        <f>COUNTIFS('Contratos assinados '!F:F,'Direcional Expansão'!B1089,'Contratos assinados '!J:J,"Aquisição")</f>
        <v>0</v>
      </c>
      <c r="G1089" s="1">
        <f>COUNTIFS('Contratos assinados '!F:F,'Direcional Expansão'!B1089,'Contratos assinados '!J:J,"Ampliação")</f>
        <v>0</v>
      </c>
      <c r="H1089" s="1">
        <f>COUNTIFS('Contratos assinados '!F:F,'Direcional Expansão'!B1089,'Contratos assinados '!J:J,"Assinado por proprietário")</f>
        <v>0</v>
      </c>
      <c r="I1089" s="1">
        <f t="shared" si="49"/>
        <v>0</v>
      </c>
      <c r="J1089" s="3" t="str">
        <f>IF(D1089=0, "-", COUNTIFS('Base Lojas'!B:B, A1089, 'Base Lojas'!G:G, "&gt;500000")/D1089)</f>
        <v>-</v>
      </c>
      <c r="K1089" s="4" t="s">
        <v>35</v>
      </c>
      <c r="L1089" s="2">
        <v>0</v>
      </c>
      <c r="M1089" s="13">
        <v>746275.34989628068</v>
      </c>
      <c r="N1089" s="2">
        <v>4360</v>
      </c>
      <c r="O1089" s="5" t="str">
        <f>_xlfn.XLOOKUP(A1089,Cidades!A:A,Cidades!D:D)</f>
        <v>Menor que 10k</v>
      </c>
      <c r="P1089" s="5" t="str">
        <f>_xlfn.XLOOKUP(A1089,'[1]1° RAIZ'!$A:$A,'[1]1° RAIZ'!$AH:$AH)</f>
        <v>Santa Rosa</v>
      </c>
      <c r="Q1089" s="5" t="str">
        <f>_xlfn.XLOOKUP(A1089,'[1]1° RAIZ'!$A:$A,'[1]1° RAIZ'!$AE:$AE)</f>
        <v>Ijuí</v>
      </c>
      <c r="R1089" s="2">
        <v>-1.661490451390435E-4</v>
      </c>
      <c r="S1089" s="2">
        <v>-1.21083268755422E-2</v>
      </c>
      <c r="T1089" s="2">
        <v>1</v>
      </c>
      <c r="U1089" s="2">
        <v>0</v>
      </c>
      <c r="V1089" s="2">
        <v>34607.314286893103</v>
      </c>
      <c r="W1089" s="2">
        <v>2.6372229571475891</v>
      </c>
      <c r="X1089" s="2">
        <v>-0.36797229602465259</v>
      </c>
      <c r="Y1089" s="2">
        <v>-1.039552958216057</v>
      </c>
      <c r="Z1089" s="2">
        <v>-0.1677618909280609</v>
      </c>
      <c r="AA1089" s="2">
        <v>-0.32549666270692112</v>
      </c>
      <c r="AB1089" s="1" t="str">
        <f t="shared" si="48"/>
        <v>Mercado insuficiente</v>
      </c>
      <c r="AC1089" s="74" t="str">
        <f t="shared" si="50"/>
        <v>Validar</v>
      </c>
    </row>
    <row r="1090" spans="1:29" x14ac:dyDescent="0.25">
      <c r="A1090" s="1">
        <v>410165</v>
      </c>
      <c r="B1090" s="1" t="s">
        <v>1115</v>
      </c>
      <c r="C1090" s="1" t="s">
        <v>31</v>
      </c>
      <c r="D1090" s="1">
        <v>0</v>
      </c>
      <c r="E1090" s="1">
        <f>COUNTIFS('Contratos assinados '!F:F,'Direcional Expansão'!B1090,'Contratos assinados '!J:J, "Assinado por ambos")</f>
        <v>0</v>
      </c>
      <c r="F1090" s="1">
        <f>COUNTIFS('Contratos assinados '!F:F,'Direcional Expansão'!B1090,'Contratos assinados '!J:J,"Aquisição")</f>
        <v>0</v>
      </c>
      <c r="G1090" s="1">
        <f>COUNTIFS('Contratos assinados '!F:F,'Direcional Expansão'!B1090,'Contratos assinados '!J:J,"Ampliação")</f>
        <v>0</v>
      </c>
      <c r="H1090" s="1">
        <f>COUNTIFS('Contratos assinados '!F:F,'Direcional Expansão'!B1090,'Contratos assinados '!J:J,"Assinado por proprietário")</f>
        <v>0</v>
      </c>
      <c r="I1090" s="1">
        <f t="shared" si="49"/>
        <v>0</v>
      </c>
      <c r="J1090" s="3" t="str">
        <f>IF(D1090=0, "-", COUNTIFS('Base Lojas'!B:B, A1090, 'Base Lojas'!G:G, "&gt;500000")/D1090)</f>
        <v>-</v>
      </c>
      <c r="K1090" s="4" t="s">
        <v>35</v>
      </c>
      <c r="L1090" s="2">
        <v>0</v>
      </c>
      <c r="M1090" s="13">
        <v>400133.84625543462</v>
      </c>
      <c r="N1090" s="2">
        <v>3527</v>
      </c>
      <c r="O1090" s="5" t="str">
        <f>_xlfn.XLOOKUP(A1090,Cidades!A:A,Cidades!D:D)</f>
        <v>Menor que 10k</v>
      </c>
      <c r="P1090" s="5" t="str">
        <f>_xlfn.XLOOKUP(A1090,'[1]1° RAIZ'!$A:$A,'[1]1° RAIZ'!$AH:$AH)</f>
        <v>Ivaiporã</v>
      </c>
      <c r="Q1090" s="5" t="str">
        <f>_xlfn.XLOOKUP(A1090,'[1]1° RAIZ'!$A:$A,'[1]1° RAIZ'!$AE:$AE)</f>
        <v>Londrina</v>
      </c>
      <c r="R1090" s="2">
        <v>-5.8644939272067819E-6</v>
      </c>
      <c r="S1090" s="2">
        <v>6.3768528244532163E-3</v>
      </c>
      <c r="T1090" s="2">
        <v>1</v>
      </c>
      <c r="U1090" s="2">
        <v>0</v>
      </c>
      <c r="V1090" s="2">
        <v>48099.472379183098</v>
      </c>
      <c r="W1090" s="2">
        <v>2.106644248919558</v>
      </c>
      <c r="X1090" s="2">
        <v>-0.41277343481272349</v>
      </c>
      <c r="Y1090" s="2">
        <v>-0.76348862149626673</v>
      </c>
      <c r="Z1090" s="2">
        <v>-0.35958529892401209</v>
      </c>
      <c r="AA1090" s="2">
        <v>-0.32673931164873199</v>
      </c>
      <c r="AB1090" s="1" t="str">
        <f t="shared" si="48"/>
        <v>Mercado insuficiente</v>
      </c>
      <c r="AC1090" s="74" t="str">
        <f t="shared" si="50"/>
        <v>Validar</v>
      </c>
    </row>
    <row r="1091" spans="1:29" x14ac:dyDescent="0.25">
      <c r="A1091" s="1">
        <v>431920</v>
      </c>
      <c r="B1091" s="1" t="s">
        <v>1116</v>
      </c>
      <c r="C1091" s="1" t="s">
        <v>57</v>
      </c>
      <c r="D1091" s="1">
        <v>0</v>
      </c>
      <c r="E1091" s="1">
        <f>COUNTIFS('Contratos assinados '!F:F,'Direcional Expansão'!B1091,'Contratos assinados '!J:J, "Assinado por ambos")</f>
        <v>0</v>
      </c>
      <c r="F1091" s="1">
        <f>COUNTIFS('Contratos assinados '!F:F,'Direcional Expansão'!B1091,'Contratos assinados '!J:J,"Aquisição")</f>
        <v>0</v>
      </c>
      <c r="G1091" s="1">
        <f>COUNTIFS('Contratos assinados '!F:F,'Direcional Expansão'!B1091,'Contratos assinados '!J:J,"Ampliação")</f>
        <v>0</v>
      </c>
      <c r="H1091" s="1">
        <f>COUNTIFS('Contratos assinados '!F:F,'Direcional Expansão'!B1091,'Contratos assinados '!J:J,"Assinado por proprietário")</f>
        <v>0</v>
      </c>
      <c r="I1091" s="1">
        <f t="shared" si="49"/>
        <v>0</v>
      </c>
      <c r="J1091" s="3" t="str">
        <f>IF(D1091=0, "-", COUNTIFS('Base Lojas'!B:B, A1091, 'Base Lojas'!G:G, "&gt;500000")/D1091)</f>
        <v>-</v>
      </c>
      <c r="K1091" s="4" t="s">
        <v>35</v>
      </c>
      <c r="L1091" s="2">
        <v>0</v>
      </c>
      <c r="M1091" s="13">
        <v>680701.24713819765</v>
      </c>
      <c r="N1091" s="2">
        <v>5118</v>
      </c>
      <c r="O1091" s="5" t="str">
        <f>_xlfn.XLOOKUP(A1091,Cidades!A:A,Cidades!D:D)</f>
        <v>Menor que 10k</v>
      </c>
      <c r="P1091" s="5" t="str">
        <f>_xlfn.XLOOKUP(A1091,'[1]1° RAIZ'!$A:$A,'[1]1° RAIZ'!$AH:$AH)</f>
        <v>São Luiz Gonzaga</v>
      </c>
      <c r="Q1091" s="5" t="str">
        <f>_xlfn.XLOOKUP(A1091,'[1]1° RAIZ'!$A:$A,'[1]1° RAIZ'!$AE:$AE)</f>
        <v>Ijuí</v>
      </c>
      <c r="R1091" s="2">
        <v>-8.6110259486352761E-5</v>
      </c>
      <c r="S1091" s="2">
        <v>-4.9014600598028526E-3</v>
      </c>
      <c r="T1091" s="2">
        <v>1</v>
      </c>
      <c r="U1091" s="2">
        <v>0</v>
      </c>
      <c r="V1091" s="2">
        <v>48783.423139833903</v>
      </c>
      <c r="W1091" s="2">
        <v>2.160002438365165</v>
      </c>
      <c r="X1091" s="2">
        <v>-0.4106252162108095</v>
      </c>
      <c r="Y1091" s="2">
        <v>-0.95496089320785382</v>
      </c>
      <c r="Z1091" s="2">
        <v>-0.1301030578620149</v>
      </c>
      <c r="AA1091" s="2">
        <v>-0.32718630123699621</v>
      </c>
      <c r="AB1091" s="1" t="str">
        <f t="shared" ref="AB1091:AB1154" si="51">IF(B1091="Capão do Leão","Erro IBGE",
   IF(AND(U1091&lt;=0,M1091&lt;=2000000),"Mercado insuficiente",
      IF(U1091&lt;=0,"Limite de expansão",
         IF(K1091&lt;500000,"Performance",
            IF(M1091&lt;=2000000,"Mercado insuficiente","Expansão")
         )
      )
   )
)</f>
        <v>Mercado insuficiente</v>
      </c>
      <c r="AC1091" s="74" t="str">
        <f t="shared" si="50"/>
        <v>Validar</v>
      </c>
    </row>
    <row r="1092" spans="1:29" x14ac:dyDescent="0.25">
      <c r="A1092" s="1">
        <v>412540</v>
      </c>
      <c r="B1092" s="1" t="s">
        <v>1117</v>
      </c>
      <c r="C1092" s="1" t="s">
        <v>31</v>
      </c>
      <c r="D1092" s="1">
        <v>0</v>
      </c>
      <c r="E1092" s="1">
        <f>COUNTIFS('Contratos assinados '!F:F,'Direcional Expansão'!B1092,'Contratos assinados '!J:J, "Assinado por ambos")</f>
        <v>0</v>
      </c>
      <c r="F1092" s="1">
        <f>COUNTIFS('Contratos assinados '!F:F,'Direcional Expansão'!B1092,'Contratos assinados '!J:J,"Aquisição")</f>
        <v>0</v>
      </c>
      <c r="G1092" s="1">
        <f>COUNTIFS('Contratos assinados '!F:F,'Direcional Expansão'!B1092,'Contratos assinados '!J:J,"Ampliação")</f>
        <v>0</v>
      </c>
      <c r="H1092" s="1">
        <f>COUNTIFS('Contratos assinados '!F:F,'Direcional Expansão'!B1092,'Contratos assinados '!J:J,"Assinado por proprietário")</f>
        <v>0</v>
      </c>
      <c r="I1092" s="1">
        <f t="shared" ref="I1092:I1155" si="52">SUM(E1092:H1092)</f>
        <v>0</v>
      </c>
      <c r="J1092" s="3" t="str">
        <f>IF(D1092=0, "-", COUNTIFS('Base Lojas'!B:B, A1092, 'Base Lojas'!G:G, "&gt;500000")/D1092)</f>
        <v>-</v>
      </c>
      <c r="K1092" s="4" t="s">
        <v>35</v>
      </c>
      <c r="L1092" s="2">
        <v>0</v>
      </c>
      <c r="M1092" s="13">
        <v>830977.54967990937</v>
      </c>
      <c r="N1092" s="2">
        <v>6040</v>
      </c>
      <c r="O1092" s="5" t="str">
        <f>_xlfn.XLOOKUP(A1092,Cidades!A:A,Cidades!D:D)</f>
        <v>Menor que 10k</v>
      </c>
      <c r="P1092" s="5" t="str">
        <f>_xlfn.XLOOKUP(A1092,'[1]1° RAIZ'!$A:$A,'[1]1° RAIZ'!$AH:$AH)</f>
        <v>Santo Antônio da Platina</v>
      </c>
      <c r="Q1092" s="5" t="str">
        <f>_xlfn.XLOOKUP(A1092,'[1]1° RAIZ'!$A:$A,'[1]1° RAIZ'!$AE:$AE)</f>
        <v>Londrina</v>
      </c>
      <c r="R1092" s="2">
        <v>-5.7594306980965907E-5</v>
      </c>
      <c r="S1092" s="2">
        <v>2.4874856817500568E-3</v>
      </c>
      <c r="T1092" s="2">
        <v>3</v>
      </c>
      <c r="U1092" s="2">
        <v>0</v>
      </c>
      <c r="V1092" s="2">
        <v>43038.166668480997</v>
      </c>
      <c r="W1092" s="2">
        <v>2.191367509585461</v>
      </c>
      <c r="X1092" s="2">
        <v>-0.38091495237155693</v>
      </c>
      <c r="Y1092" s="2">
        <v>-0.8916862589232919</v>
      </c>
      <c r="Z1092" s="2">
        <v>-0.32438057505717649</v>
      </c>
      <c r="AA1092" s="2">
        <v>-0.32760499929360509</v>
      </c>
      <c r="AB1092" s="1" t="str">
        <f t="shared" si="51"/>
        <v>Mercado insuficiente</v>
      </c>
      <c r="AC1092" s="74" t="str">
        <f t="shared" ref="AC1092:AC1155" si="53">IF(P1092=B1092,"Oportunidade","Validar")</f>
        <v>Validar</v>
      </c>
    </row>
    <row r="1093" spans="1:29" x14ac:dyDescent="0.25">
      <c r="A1093" s="1">
        <v>431555</v>
      </c>
      <c r="B1093" s="1" t="s">
        <v>1118</v>
      </c>
      <c r="C1093" s="1" t="s">
        <v>57</v>
      </c>
      <c r="D1093" s="1">
        <v>0</v>
      </c>
      <c r="E1093" s="1">
        <f>COUNTIFS('Contratos assinados '!F:F,'Direcional Expansão'!B1093,'Contratos assinados '!J:J, "Assinado por ambos")</f>
        <v>0</v>
      </c>
      <c r="F1093" s="1">
        <f>COUNTIFS('Contratos assinados '!F:F,'Direcional Expansão'!B1093,'Contratos assinados '!J:J,"Aquisição")</f>
        <v>0</v>
      </c>
      <c r="G1093" s="1">
        <f>COUNTIFS('Contratos assinados '!F:F,'Direcional Expansão'!B1093,'Contratos assinados '!J:J,"Ampliação")</f>
        <v>0</v>
      </c>
      <c r="H1093" s="1">
        <f>COUNTIFS('Contratos assinados '!F:F,'Direcional Expansão'!B1093,'Contratos assinados '!J:J,"Assinado por proprietário")</f>
        <v>0</v>
      </c>
      <c r="I1093" s="1">
        <f t="shared" si="52"/>
        <v>0</v>
      </c>
      <c r="J1093" s="3" t="str">
        <f>IF(D1093=0, "-", COUNTIFS('Base Lojas'!B:B, A1093, 'Base Lojas'!G:G, "&gt;500000")/D1093)</f>
        <v>-</v>
      </c>
      <c r="K1093" s="4" t="s">
        <v>35</v>
      </c>
      <c r="L1093" s="2">
        <v>0</v>
      </c>
      <c r="M1093" s="13">
        <v>383823.97210928868</v>
      </c>
      <c r="N1093" s="2">
        <v>2835</v>
      </c>
      <c r="O1093" s="5" t="str">
        <f>_xlfn.XLOOKUP(A1093,Cidades!A:A,Cidades!D:D)</f>
        <v>Menor que 10k</v>
      </c>
      <c r="P1093" s="5" t="str">
        <f>_xlfn.XLOOKUP(A1093,'[1]1° RAIZ'!$A:$A,'[1]1° RAIZ'!$AH:$AH)</f>
        <v>Nonoai</v>
      </c>
      <c r="Q1093" s="5" t="str">
        <f>_xlfn.XLOOKUP(A1093,'[1]1° RAIZ'!$A:$A,'[1]1° RAIZ'!$AE:$AE)</f>
        <v>Passo Fundo</v>
      </c>
      <c r="R1093" s="2">
        <v>-1.8543340338810659E-4</v>
      </c>
      <c r="S1093" s="2">
        <v>-1.1877438059778259E-2</v>
      </c>
      <c r="T1093" s="2">
        <v>1</v>
      </c>
      <c r="U1093" s="2">
        <v>0</v>
      </c>
      <c r="V1093" s="2">
        <v>53619.2140449363</v>
      </c>
      <c r="W1093" s="2">
        <v>2.1529348345028789</v>
      </c>
      <c r="X1093" s="2">
        <v>-0.43605038706269089</v>
      </c>
      <c r="Y1093" s="2">
        <v>-1.11742024363359</v>
      </c>
      <c r="Z1093" s="2">
        <v>0.16137956184470231</v>
      </c>
      <c r="AA1093" s="2">
        <v>-0.32812196379810948</v>
      </c>
      <c r="AB1093" s="1" t="str">
        <f t="shared" si="51"/>
        <v>Mercado insuficiente</v>
      </c>
      <c r="AC1093" s="74" t="str">
        <f t="shared" si="53"/>
        <v>Validar</v>
      </c>
    </row>
    <row r="1094" spans="1:29" x14ac:dyDescent="0.25">
      <c r="A1094" s="1">
        <v>410445</v>
      </c>
      <c r="B1094" s="1" t="s">
        <v>1119</v>
      </c>
      <c r="C1094" s="1" t="s">
        <v>31</v>
      </c>
      <c r="D1094" s="1">
        <v>0</v>
      </c>
      <c r="E1094" s="1">
        <f>COUNTIFS('Contratos assinados '!F:F,'Direcional Expansão'!B1094,'Contratos assinados '!J:J, "Assinado por ambos")</f>
        <v>0</v>
      </c>
      <c r="F1094" s="1">
        <f>COUNTIFS('Contratos assinados '!F:F,'Direcional Expansão'!B1094,'Contratos assinados '!J:J,"Aquisição")</f>
        <v>0</v>
      </c>
      <c r="G1094" s="1">
        <f>COUNTIFS('Contratos assinados '!F:F,'Direcional Expansão'!B1094,'Contratos assinados '!J:J,"Ampliação")</f>
        <v>0</v>
      </c>
      <c r="H1094" s="1">
        <f>COUNTIFS('Contratos assinados '!F:F,'Direcional Expansão'!B1094,'Contratos assinados '!J:J,"Assinado por proprietário")</f>
        <v>0</v>
      </c>
      <c r="I1094" s="1">
        <f t="shared" si="52"/>
        <v>0</v>
      </c>
      <c r="J1094" s="3" t="str">
        <f>IF(D1094=0, "-", COUNTIFS('Base Lojas'!B:B, A1094, 'Base Lojas'!G:G, "&gt;500000")/D1094)</f>
        <v>-</v>
      </c>
      <c r="K1094" s="4" t="s">
        <v>35</v>
      </c>
      <c r="L1094" s="2">
        <v>0</v>
      </c>
      <c r="M1094" s="13">
        <v>1181753.040129981</v>
      </c>
      <c r="N1094" s="2">
        <v>10933</v>
      </c>
      <c r="O1094" s="5" t="str">
        <f>_xlfn.XLOOKUP(A1094,Cidades!A:A,Cidades!D:D)</f>
        <v>Entre 10k e 20k</v>
      </c>
      <c r="P1094" s="5" t="str">
        <f>_xlfn.XLOOKUP(A1094,'[1]1° RAIZ'!$A:$A,'[1]1° RAIZ'!$AH:$AH)</f>
        <v>Guarapuava</v>
      </c>
      <c r="Q1094" s="5" t="str">
        <f>_xlfn.XLOOKUP(A1094,'[1]1° RAIZ'!$A:$A,'[1]1° RAIZ'!$AE:$AE)</f>
        <v>Guarapuava</v>
      </c>
      <c r="R1094" s="2">
        <v>-1.295113194882269E-4</v>
      </c>
      <c r="S1094" s="2">
        <v>-1.4079451429157559E-3</v>
      </c>
      <c r="T1094" s="2">
        <v>6</v>
      </c>
      <c r="U1094" s="2">
        <v>0</v>
      </c>
      <c r="V1094" s="2">
        <v>35586.232082665098</v>
      </c>
      <c r="W1094" s="2">
        <v>2.3052497222596511</v>
      </c>
      <c r="X1094" s="2">
        <v>-0.3342445235363577</v>
      </c>
      <c r="Y1094" s="2">
        <v>-1.0626334684508461</v>
      </c>
      <c r="Z1094" s="2">
        <v>-0.29381805892239299</v>
      </c>
      <c r="AA1094" s="2">
        <v>-0.32884588823233279</v>
      </c>
      <c r="AB1094" s="1" t="str">
        <f t="shared" si="51"/>
        <v>Mercado insuficiente</v>
      </c>
      <c r="AC1094" s="74" t="str">
        <f t="shared" si="53"/>
        <v>Validar</v>
      </c>
    </row>
    <row r="1095" spans="1:29" x14ac:dyDescent="0.25">
      <c r="A1095" s="1">
        <v>420243</v>
      </c>
      <c r="B1095" s="1" t="s">
        <v>1120</v>
      </c>
      <c r="C1095" s="1" t="s">
        <v>33</v>
      </c>
      <c r="D1095" s="1">
        <v>0</v>
      </c>
      <c r="E1095" s="1">
        <f>COUNTIFS('Contratos assinados '!F:F,'Direcional Expansão'!B1095,'Contratos assinados '!J:J, "Assinado por ambos")</f>
        <v>0</v>
      </c>
      <c r="F1095" s="1">
        <f>COUNTIFS('Contratos assinados '!F:F,'Direcional Expansão'!B1095,'Contratos assinados '!J:J,"Aquisição")</f>
        <v>0</v>
      </c>
      <c r="G1095" s="1">
        <f>COUNTIFS('Contratos assinados '!F:F,'Direcional Expansão'!B1095,'Contratos assinados '!J:J,"Ampliação")</f>
        <v>0</v>
      </c>
      <c r="H1095" s="1">
        <f>COUNTIFS('Contratos assinados '!F:F,'Direcional Expansão'!B1095,'Contratos assinados '!J:J,"Assinado por proprietário")</f>
        <v>0</v>
      </c>
      <c r="I1095" s="1">
        <f t="shared" si="52"/>
        <v>0</v>
      </c>
      <c r="J1095" s="3" t="str">
        <f>IF(D1095=0, "-", COUNTIFS('Base Lojas'!B:B, A1095, 'Base Lojas'!G:G, "&gt;500000")/D1095)</f>
        <v>-</v>
      </c>
      <c r="K1095" s="4" t="s">
        <v>35</v>
      </c>
      <c r="L1095" s="2">
        <v>0</v>
      </c>
      <c r="M1095" s="13">
        <v>445761.7877069402</v>
      </c>
      <c r="N1095" s="2">
        <v>3515</v>
      </c>
      <c r="O1095" s="5" t="str">
        <f>_xlfn.XLOOKUP(A1095,Cidades!A:A,Cidades!D:D)</f>
        <v>Menor que 10k</v>
      </c>
      <c r="P1095" s="5" t="str">
        <f>_xlfn.XLOOKUP(A1095,'[1]1° RAIZ'!$A:$A,'[1]1° RAIZ'!$AH:$AH)</f>
        <v>Lages</v>
      </c>
      <c r="Q1095" s="5" t="str">
        <f>_xlfn.XLOOKUP(A1095,'[1]1° RAIZ'!$A:$A,'[1]1° RAIZ'!$AE:$AE)</f>
        <v>Lages</v>
      </c>
      <c r="R1095" s="2">
        <v>5.1015813215256059E-5</v>
      </c>
      <c r="S1095" s="2">
        <v>1.1302075298033509E-2</v>
      </c>
      <c r="T1095" s="2">
        <v>2</v>
      </c>
      <c r="U1095" s="2">
        <v>0</v>
      </c>
      <c r="V1095" s="2">
        <v>42086.502014933001</v>
      </c>
      <c r="W1095" s="2">
        <v>2.1641994013813308</v>
      </c>
      <c r="X1095" s="2">
        <v>-0.38999801178406479</v>
      </c>
      <c r="Y1095" s="2">
        <v>-0.66759403641382997</v>
      </c>
      <c r="Z1095" s="2">
        <v>-0.58577866223914365</v>
      </c>
      <c r="AA1095" s="2">
        <v>-0.32905975289990852</v>
      </c>
      <c r="AB1095" s="1" t="str">
        <f t="shared" si="51"/>
        <v>Mercado insuficiente</v>
      </c>
      <c r="AC1095" s="74" t="str">
        <f t="shared" si="53"/>
        <v>Validar</v>
      </c>
    </row>
    <row r="1096" spans="1:29" x14ac:dyDescent="0.25">
      <c r="A1096" s="1">
        <v>430260</v>
      </c>
      <c r="B1096" s="1" t="s">
        <v>1121</v>
      </c>
      <c r="C1096" s="1" t="s">
        <v>57</v>
      </c>
      <c r="D1096" s="1">
        <v>0</v>
      </c>
      <c r="E1096" s="1">
        <f>COUNTIFS('Contratos assinados '!F:F,'Direcional Expansão'!B1096,'Contratos assinados '!J:J, "Assinado por ambos")</f>
        <v>0</v>
      </c>
      <c r="F1096" s="1">
        <f>COUNTIFS('Contratos assinados '!F:F,'Direcional Expansão'!B1096,'Contratos assinados '!J:J,"Aquisição")</f>
        <v>0</v>
      </c>
      <c r="G1096" s="1">
        <f>COUNTIFS('Contratos assinados '!F:F,'Direcional Expansão'!B1096,'Contratos assinados '!J:J,"Ampliação")</f>
        <v>0</v>
      </c>
      <c r="H1096" s="1">
        <f>COUNTIFS('Contratos assinados '!F:F,'Direcional Expansão'!B1096,'Contratos assinados '!J:J,"Assinado por proprietário")</f>
        <v>0</v>
      </c>
      <c r="I1096" s="1">
        <f t="shared" si="52"/>
        <v>0</v>
      </c>
      <c r="J1096" s="3" t="str">
        <f>IF(D1096=0, "-", COUNTIFS('Base Lojas'!B:B, A1096, 'Base Lojas'!G:G, "&gt;500000")/D1096)</f>
        <v>-</v>
      </c>
      <c r="K1096" s="4" t="s">
        <v>35</v>
      </c>
      <c r="L1096" s="2">
        <v>0</v>
      </c>
      <c r="M1096" s="13">
        <v>503590.99834778003</v>
      </c>
      <c r="N1096" s="2">
        <v>3268</v>
      </c>
      <c r="O1096" s="5" t="str">
        <f>_xlfn.XLOOKUP(A1096,Cidades!A:A,Cidades!D:D)</f>
        <v>Menor que 10k</v>
      </c>
      <c r="P1096" s="5" t="str">
        <f>_xlfn.XLOOKUP(A1096,'[1]1° RAIZ'!$A:$A,'[1]1° RAIZ'!$AH:$AH)</f>
        <v>Três Passos</v>
      </c>
      <c r="Q1096" s="5" t="str">
        <f>_xlfn.XLOOKUP(A1096,'[1]1° RAIZ'!$A:$A,'[1]1° RAIZ'!$AE:$AE)</f>
        <v>Ijuí</v>
      </c>
      <c r="R1096" s="2">
        <v>-9.5460701455483133E-5</v>
      </c>
      <c r="S1096" s="2">
        <v>-4.1528251549757256E-3</v>
      </c>
      <c r="T1096" s="2">
        <v>1</v>
      </c>
      <c r="U1096" s="2">
        <v>0</v>
      </c>
      <c r="V1096" s="2">
        <v>44365.8536340477</v>
      </c>
      <c r="W1096" s="2">
        <v>2.287852195907853</v>
      </c>
      <c r="X1096" s="2">
        <v>-0.4049086389227779</v>
      </c>
      <c r="Y1096" s="2">
        <v>-0.93873538592898165</v>
      </c>
      <c r="Z1096" s="2">
        <v>-0.19118055220115421</v>
      </c>
      <c r="AA1096" s="2">
        <v>-0.32938905978455252</v>
      </c>
      <c r="AB1096" s="1" t="str">
        <f t="shared" si="51"/>
        <v>Mercado insuficiente</v>
      </c>
      <c r="AC1096" s="74" t="str">
        <f t="shared" si="53"/>
        <v>Validar</v>
      </c>
    </row>
    <row r="1097" spans="1:29" x14ac:dyDescent="0.25">
      <c r="A1097" s="1">
        <v>411510</v>
      </c>
      <c r="B1097" s="1" t="s">
        <v>1122</v>
      </c>
      <c r="C1097" s="1" t="s">
        <v>31</v>
      </c>
      <c r="D1097" s="1">
        <v>0</v>
      </c>
      <c r="E1097" s="1">
        <f>COUNTIFS('Contratos assinados '!F:F,'Direcional Expansão'!B1097,'Contratos assinados '!J:J, "Assinado por ambos")</f>
        <v>0</v>
      </c>
      <c r="F1097" s="1">
        <f>COUNTIFS('Contratos assinados '!F:F,'Direcional Expansão'!B1097,'Contratos assinados '!J:J,"Aquisição")</f>
        <v>0</v>
      </c>
      <c r="G1097" s="1">
        <f>COUNTIFS('Contratos assinados '!F:F,'Direcional Expansão'!B1097,'Contratos assinados '!J:J,"Ampliação")</f>
        <v>0</v>
      </c>
      <c r="H1097" s="1">
        <f>COUNTIFS('Contratos assinados '!F:F,'Direcional Expansão'!B1097,'Contratos assinados '!J:J,"Assinado por proprietário")</f>
        <v>0</v>
      </c>
      <c r="I1097" s="1">
        <f t="shared" si="52"/>
        <v>0</v>
      </c>
      <c r="J1097" s="3" t="str">
        <f>IF(D1097=0, "-", COUNTIFS('Base Lojas'!B:B, A1097, 'Base Lojas'!G:G, "&gt;500000")/D1097)</f>
        <v>-</v>
      </c>
      <c r="K1097" s="4" t="s">
        <v>35</v>
      </c>
      <c r="L1097" s="2">
        <v>0</v>
      </c>
      <c r="M1097" s="13">
        <v>1123641.3610042341</v>
      </c>
      <c r="N1097" s="2">
        <v>9847</v>
      </c>
      <c r="O1097" s="5" t="str">
        <f>_xlfn.XLOOKUP(A1097,Cidades!A:A,Cidades!D:D)</f>
        <v>Menor que 10k</v>
      </c>
      <c r="P1097" s="5" t="str">
        <f>_xlfn.XLOOKUP(A1097,'[1]1° RAIZ'!$A:$A,'[1]1° RAIZ'!$AH:$AH)</f>
        <v>Umuarama</v>
      </c>
      <c r="Q1097" s="5" t="str">
        <f>_xlfn.XLOOKUP(A1097,'[1]1° RAIZ'!$A:$A,'[1]1° RAIZ'!$AE:$AE)</f>
        <v>Maringá</v>
      </c>
      <c r="R1097" s="2">
        <v>-2.8859090714143939E-5</v>
      </c>
      <c r="S1097" s="2">
        <v>5.4063397906367614E-3</v>
      </c>
      <c r="T1097" s="2">
        <v>4</v>
      </c>
      <c r="U1097" s="2">
        <v>0</v>
      </c>
      <c r="V1097" s="2">
        <v>32400.674169815298</v>
      </c>
      <c r="W1097" s="2">
        <v>2.352433199756732</v>
      </c>
      <c r="X1097" s="2">
        <v>-0.33490411211774451</v>
      </c>
      <c r="Y1097" s="2">
        <v>-0.85398793522792538</v>
      </c>
      <c r="Z1097" s="2">
        <v>-0.56107559624360981</v>
      </c>
      <c r="AA1097" s="2">
        <v>-0.32960557526896628</v>
      </c>
      <c r="AB1097" s="1" t="str">
        <f t="shared" si="51"/>
        <v>Mercado insuficiente</v>
      </c>
      <c r="AC1097" s="74" t="str">
        <f t="shared" si="53"/>
        <v>Validar</v>
      </c>
    </row>
    <row r="1098" spans="1:29" x14ac:dyDescent="0.25">
      <c r="A1098" s="1">
        <v>411470</v>
      </c>
      <c r="B1098" s="1" t="s">
        <v>1123</v>
      </c>
      <c r="C1098" s="1" t="s">
        <v>31</v>
      </c>
      <c r="D1098" s="1">
        <v>0</v>
      </c>
      <c r="E1098" s="1">
        <f>COUNTIFS('Contratos assinados '!F:F,'Direcional Expansão'!B1098,'Contratos assinados '!J:J, "Assinado por ambos")</f>
        <v>0</v>
      </c>
      <c r="F1098" s="1">
        <f>COUNTIFS('Contratos assinados '!F:F,'Direcional Expansão'!B1098,'Contratos assinados '!J:J,"Aquisição")</f>
        <v>0</v>
      </c>
      <c r="G1098" s="1">
        <f>COUNTIFS('Contratos assinados '!F:F,'Direcional Expansão'!B1098,'Contratos assinados '!J:J,"Ampliação")</f>
        <v>0</v>
      </c>
      <c r="H1098" s="1">
        <f>COUNTIFS('Contratos assinados '!F:F,'Direcional Expansão'!B1098,'Contratos assinados '!J:J,"Assinado por proprietário")</f>
        <v>0</v>
      </c>
      <c r="I1098" s="1">
        <f t="shared" si="52"/>
        <v>0</v>
      </c>
      <c r="J1098" s="3" t="str">
        <f>IF(D1098=0, "-", COUNTIFS('Base Lojas'!B:B, A1098, 'Base Lojas'!G:G, "&gt;500000")/D1098)</f>
        <v>-</v>
      </c>
      <c r="K1098" s="4" t="s">
        <v>35</v>
      </c>
      <c r="L1098" s="2">
        <v>0</v>
      </c>
      <c r="M1098" s="13">
        <v>796409.86714377196</v>
      </c>
      <c r="N1098" s="2">
        <v>5865</v>
      </c>
      <c r="O1098" s="5" t="str">
        <f>_xlfn.XLOOKUP(A1098,Cidades!A:A,Cidades!D:D)</f>
        <v>Menor que 10k</v>
      </c>
      <c r="P1098" s="5" t="str">
        <f>_xlfn.XLOOKUP(A1098,'[1]1° RAIZ'!$A:$A,'[1]1° RAIZ'!$AH:$AH)</f>
        <v>Umuarama</v>
      </c>
      <c r="Q1098" s="5" t="str">
        <f>_xlfn.XLOOKUP(A1098,'[1]1° RAIZ'!$A:$A,'[1]1° RAIZ'!$AE:$AE)</f>
        <v>Maringá</v>
      </c>
      <c r="R1098" s="2">
        <v>-1.183655289597851E-5</v>
      </c>
      <c r="S1098" s="2">
        <v>6.1109783525747918E-3</v>
      </c>
      <c r="T1098" s="2">
        <v>2</v>
      </c>
      <c r="U1098" s="2">
        <v>0</v>
      </c>
      <c r="V1098" s="2">
        <v>25602.090364660198</v>
      </c>
      <c r="W1098" s="2">
        <v>2.6209088395673321</v>
      </c>
      <c r="X1098" s="2">
        <v>-0.33385609850863418</v>
      </c>
      <c r="Y1098" s="2">
        <v>-0.74542723453618243</v>
      </c>
      <c r="Z1098" s="2">
        <v>-0.7026449342532981</v>
      </c>
      <c r="AA1098" s="2">
        <v>-0.32969515651356279</v>
      </c>
      <c r="AB1098" s="1" t="str">
        <f t="shared" si="51"/>
        <v>Mercado insuficiente</v>
      </c>
      <c r="AC1098" s="74" t="str">
        <f t="shared" si="53"/>
        <v>Validar</v>
      </c>
    </row>
    <row r="1099" spans="1:29" x14ac:dyDescent="0.25">
      <c r="A1099" s="1">
        <v>421915</v>
      </c>
      <c r="B1099" s="1" t="s">
        <v>1124</v>
      </c>
      <c r="C1099" s="1" t="s">
        <v>33</v>
      </c>
      <c r="D1099" s="1">
        <v>0</v>
      </c>
      <c r="E1099" s="1">
        <f>COUNTIFS('Contratos assinados '!F:F,'Direcional Expansão'!B1099,'Contratos assinados '!J:J, "Assinado por ambos")</f>
        <v>0</v>
      </c>
      <c r="F1099" s="1">
        <f>COUNTIFS('Contratos assinados '!F:F,'Direcional Expansão'!B1099,'Contratos assinados '!J:J,"Aquisição")</f>
        <v>0</v>
      </c>
      <c r="G1099" s="1">
        <f>COUNTIFS('Contratos assinados '!F:F,'Direcional Expansão'!B1099,'Contratos assinados '!J:J,"Ampliação")</f>
        <v>0</v>
      </c>
      <c r="H1099" s="1">
        <f>COUNTIFS('Contratos assinados '!F:F,'Direcional Expansão'!B1099,'Contratos assinados '!J:J,"Assinado por proprietário")</f>
        <v>0</v>
      </c>
      <c r="I1099" s="1">
        <f t="shared" si="52"/>
        <v>0</v>
      </c>
      <c r="J1099" s="3" t="str">
        <f>IF(D1099=0, "-", COUNTIFS('Base Lojas'!B:B, A1099, 'Base Lojas'!G:G, "&gt;500000")/D1099)</f>
        <v>-</v>
      </c>
      <c r="K1099" s="4" t="s">
        <v>35</v>
      </c>
      <c r="L1099" s="2">
        <v>0</v>
      </c>
      <c r="M1099" s="13">
        <v>411440.68467326119</v>
      </c>
      <c r="N1099" s="2">
        <v>2627</v>
      </c>
      <c r="O1099" s="5" t="str">
        <f>_xlfn.XLOOKUP(A1099,Cidades!A:A,Cidades!D:D)</f>
        <v>Menor que 10k</v>
      </c>
      <c r="P1099" s="5" t="str">
        <f>_xlfn.XLOOKUP(A1099,'[1]1° RAIZ'!$A:$A,'[1]1° RAIZ'!$AH:$AH)</f>
        <v>Joaçaba - Herval d'Oeste</v>
      </c>
      <c r="Q1099" s="5" t="str">
        <f>_xlfn.XLOOKUP(A1099,'[1]1° RAIZ'!$A:$A,'[1]1° RAIZ'!$AE:$AE)</f>
        <v>Chapecó</v>
      </c>
      <c r="R1099" s="2">
        <v>-5.1122703651758093E-5</v>
      </c>
      <c r="S1099" s="2">
        <v>2.7153230020777741E-3</v>
      </c>
      <c r="T1099" s="2">
        <v>0</v>
      </c>
      <c r="U1099" s="2">
        <v>0</v>
      </c>
      <c r="V1099" s="2">
        <v>50115.878358824601</v>
      </c>
      <c r="W1099" s="2">
        <v>2.1020186806988139</v>
      </c>
      <c r="X1099" s="2">
        <v>-0.43012300207266679</v>
      </c>
      <c r="Y1099" s="2">
        <v>-0.84292504566566628</v>
      </c>
      <c r="Z1099" s="2">
        <v>-0.2257700190155538</v>
      </c>
      <c r="AA1099" s="2">
        <v>-0.33028533778225477</v>
      </c>
      <c r="AB1099" s="1" t="str">
        <f t="shared" si="51"/>
        <v>Mercado insuficiente</v>
      </c>
      <c r="AC1099" s="74" t="str">
        <f t="shared" si="53"/>
        <v>Validar</v>
      </c>
    </row>
    <row r="1100" spans="1:29" x14ac:dyDescent="0.25">
      <c r="A1100" s="1">
        <v>411090</v>
      </c>
      <c r="B1100" s="1" t="s">
        <v>1125</v>
      </c>
      <c r="C1100" s="1" t="s">
        <v>31</v>
      </c>
      <c r="D1100" s="1">
        <v>0</v>
      </c>
      <c r="E1100" s="1">
        <f>COUNTIFS('Contratos assinados '!F:F,'Direcional Expansão'!B1100,'Contratos assinados '!J:J, "Assinado por ambos")</f>
        <v>0</v>
      </c>
      <c r="F1100" s="1">
        <f>COUNTIFS('Contratos assinados '!F:F,'Direcional Expansão'!B1100,'Contratos assinados '!J:J,"Aquisição")</f>
        <v>0</v>
      </c>
      <c r="G1100" s="1">
        <f>COUNTIFS('Contratos assinados '!F:F,'Direcional Expansão'!B1100,'Contratos assinados '!J:J,"Ampliação")</f>
        <v>0</v>
      </c>
      <c r="H1100" s="1">
        <f>COUNTIFS('Contratos assinados '!F:F,'Direcional Expansão'!B1100,'Contratos assinados '!J:J,"Assinado por proprietário")</f>
        <v>0</v>
      </c>
      <c r="I1100" s="1">
        <f t="shared" si="52"/>
        <v>0</v>
      </c>
      <c r="J1100" s="3" t="str">
        <f>IF(D1100=0, "-", COUNTIFS('Base Lojas'!B:B, A1100, 'Base Lojas'!G:G, "&gt;500000")/D1100)</f>
        <v>-</v>
      </c>
      <c r="K1100" s="4" t="s">
        <v>35</v>
      </c>
      <c r="L1100" s="2">
        <v>0</v>
      </c>
      <c r="M1100" s="13">
        <v>603079.45718057337</v>
      </c>
      <c r="N1100" s="2">
        <v>4481</v>
      </c>
      <c r="O1100" s="5" t="str">
        <f>_xlfn.XLOOKUP(A1100,Cidades!A:A,Cidades!D:D)</f>
        <v>Menor que 10k</v>
      </c>
      <c r="P1100" s="5" t="str">
        <f>_xlfn.XLOOKUP(A1100,'[1]1° RAIZ'!$A:$A,'[1]1° RAIZ'!$AH:$AH)</f>
        <v>Paranacity - Colorado</v>
      </c>
      <c r="Q1100" s="5" t="str">
        <f>_xlfn.XLOOKUP(A1100,'[1]1° RAIZ'!$A:$A,'[1]1° RAIZ'!$AE:$AE)</f>
        <v>Maringá</v>
      </c>
      <c r="R1100" s="2">
        <v>-1.478078606512501E-5</v>
      </c>
      <c r="S1100" s="2">
        <v>4.5684194478377016E-3</v>
      </c>
      <c r="T1100" s="2">
        <v>3</v>
      </c>
      <c r="U1100" s="2">
        <v>0</v>
      </c>
      <c r="V1100" s="2">
        <v>30378.565624924198</v>
      </c>
      <c r="W1100" s="2">
        <v>2.4946089719782281</v>
      </c>
      <c r="X1100" s="2">
        <v>-0.34866255034565002</v>
      </c>
      <c r="Y1100" s="2">
        <v>-0.78045194225509962</v>
      </c>
      <c r="Z1100" s="2">
        <v>-0.61131209292993371</v>
      </c>
      <c r="AA1100" s="2">
        <v>-0.33061547766931981</v>
      </c>
      <c r="AB1100" s="1" t="str">
        <f t="shared" si="51"/>
        <v>Mercado insuficiente</v>
      </c>
      <c r="AC1100" s="74" t="str">
        <f t="shared" si="53"/>
        <v>Validar</v>
      </c>
    </row>
    <row r="1101" spans="1:29" x14ac:dyDescent="0.25">
      <c r="A1101" s="1">
        <v>420720</v>
      </c>
      <c r="B1101" s="1" t="s">
        <v>1126</v>
      </c>
      <c r="C1101" s="1" t="s">
        <v>33</v>
      </c>
      <c r="D1101" s="1">
        <v>0</v>
      </c>
      <c r="E1101" s="1">
        <f>COUNTIFS('Contratos assinados '!F:F,'Direcional Expansão'!B1101,'Contratos assinados '!J:J, "Assinado por ambos")</f>
        <v>0</v>
      </c>
      <c r="F1101" s="1">
        <f>COUNTIFS('Contratos assinados '!F:F,'Direcional Expansão'!B1101,'Contratos assinados '!J:J,"Aquisição")</f>
        <v>0</v>
      </c>
      <c r="G1101" s="1">
        <f>COUNTIFS('Contratos assinados '!F:F,'Direcional Expansão'!B1101,'Contratos assinados '!J:J,"Ampliação")</f>
        <v>0</v>
      </c>
      <c r="H1101" s="1">
        <f>COUNTIFS('Contratos assinados '!F:F,'Direcional Expansão'!B1101,'Contratos assinados '!J:J,"Assinado por proprietário")</f>
        <v>0</v>
      </c>
      <c r="I1101" s="1">
        <f t="shared" si="52"/>
        <v>0</v>
      </c>
      <c r="J1101" s="3" t="str">
        <f>IF(D1101=0, "-", COUNTIFS('Base Lojas'!B:B, A1101, 'Base Lojas'!G:G, "&gt;500000")/D1101)</f>
        <v>-</v>
      </c>
      <c r="K1101" s="4" t="s">
        <v>35</v>
      </c>
      <c r="L1101" s="2">
        <v>0</v>
      </c>
      <c r="M1101" s="13">
        <v>1654915.6275428829</v>
      </c>
      <c r="N1101" s="2">
        <v>11881</v>
      </c>
      <c r="O1101" s="5" t="str">
        <f>_xlfn.XLOOKUP(A1101,Cidades!A:A,Cidades!D:D)</f>
        <v>Entre 10k e 20k</v>
      </c>
      <c r="P1101" s="5" t="str">
        <f>_xlfn.XLOOKUP(A1101,'[1]1° RAIZ'!$A:$A,'[1]1° RAIZ'!$AH:$AH)</f>
        <v>Tubarão</v>
      </c>
      <c r="Q1101" s="5" t="str">
        <f>_xlfn.XLOOKUP(A1101,'[1]1° RAIZ'!$A:$A,'[1]1° RAIZ'!$AE:$AE)</f>
        <v>Criciúma</v>
      </c>
      <c r="R1101" s="2">
        <v>1.3661380295124651E-5</v>
      </c>
      <c r="S1101" s="2">
        <v>7.2731467436710773E-3</v>
      </c>
      <c r="T1101" s="2">
        <v>5</v>
      </c>
      <c r="U1101" s="2">
        <v>0</v>
      </c>
      <c r="V1101" s="2">
        <v>23455.527328842501</v>
      </c>
      <c r="W1101" s="2">
        <v>2.47628767487612</v>
      </c>
      <c r="X1101" s="2">
        <v>-0.29387312464650173</v>
      </c>
      <c r="Y1101" s="2">
        <v>-0.80727862323330002</v>
      </c>
      <c r="Z1101" s="2">
        <v>-0.78537161002014066</v>
      </c>
      <c r="AA1101" s="2">
        <v>-0.33101442149593202</v>
      </c>
      <c r="AB1101" s="1" t="str">
        <f t="shared" si="51"/>
        <v>Mercado insuficiente</v>
      </c>
      <c r="AC1101" s="74" t="str">
        <f t="shared" si="53"/>
        <v>Validar</v>
      </c>
    </row>
    <row r="1102" spans="1:29" x14ac:dyDescent="0.25">
      <c r="A1102" s="1">
        <v>410754</v>
      </c>
      <c r="B1102" s="1" t="s">
        <v>1127</v>
      </c>
      <c r="C1102" s="1" t="s">
        <v>31</v>
      </c>
      <c r="D1102" s="1">
        <v>0</v>
      </c>
      <c r="E1102" s="1">
        <f>COUNTIFS('Contratos assinados '!F:F,'Direcional Expansão'!B1102,'Contratos assinados '!J:J, "Assinado por ambos")</f>
        <v>0</v>
      </c>
      <c r="F1102" s="1">
        <f>COUNTIFS('Contratos assinados '!F:F,'Direcional Expansão'!B1102,'Contratos assinados '!J:J,"Aquisição")</f>
        <v>0</v>
      </c>
      <c r="G1102" s="1">
        <f>COUNTIFS('Contratos assinados '!F:F,'Direcional Expansão'!B1102,'Contratos assinados '!J:J,"Ampliação")</f>
        <v>0</v>
      </c>
      <c r="H1102" s="1">
        <f>COUNTIFS('Contratos assinados '!F:F,'Direcional Expansão'!B1102,'Contratos assinados '!J:J,"Assinado por proprietário")</f>
        <v>0</v>
      </c>
      <c r="I1102" s="1">
        <f t="shared" si="52"/>
        <v>0</v>
      </c>
      <c r="J1102" s="3" t="str">
        <f>IF(D1102=0, "-", COUNTIFS('Base Lojas'!B:B, A1102, 'Base Lojas'!G:G, "&gt;500000")/D1102)</f>
        <v>-</v>
      </c>
      <c r="K1102" s="4" t="s">
        <v>35</v>
      </c>
      <c r="L1102" s="2">
        <v>0</v>
      </c>
      <c r="M1102" s="13">
        <v>492506.4482019819</v>
      </c>
      <c r="N1102" s="2">
        <v>4797</v>
      </c>
      <c r="O1102" s="5" t="str">
        <f>_xlfn.XLOOKUP(A1102,Cidades!A:A,Cidades!D:D)</f>
        <v>Menor que 10k</v>
      </c>
      <c r="P1102" s="5" t="str">
        <f>_xlfn.XLOOKUP(A1102,'[1]1° RAIZ'!$A:$A,'[1]1° RAIZ'!$AH:$AH)</f>
        <v>Laranjeiras do Sul - Quedas do Iguaçu</v>
      </c>
      <c r="Q1102" s="5" t="str">
        <f>_xlfn.XLOOKUP(A1102,'[1]1° RAIZ'!$A:$A,'[1]1° RAIZ'!$AE:$AE)</f>
        <v>Cascavel</v>
      </c>
      <c r="R1102" s="2">
        <v>1.9506572749430351E-5</v>
      </c>
      <c r="S1102" s="2">
        <v>1.105879300423185E-2</v>
      </c>
      <c r="T1102" s="2">
        <v>1</v>
      </c>
      <c r="U1102" s="2">
        <v>0</v>
      </c>
      <c r="V1102" s="2">
        <v>37595.6603670888</v>
      </c>
      <c r="W1102" s="2">
        <v>2.2913232458051578</v>
      </c>
      <c r="X1102" s="2">
        <v>-0.38225157597922049</v>
      </c>
      <c r="Y1102" s="2">
        <v>-0.69553350539694891</v>
      </c>
      <c r="Z1102" s="2">
        <v>-0.60304984329000877</v>
      </c>
      <c r="AA1102" s="2">
        <v>-0.33175402555100703</v>
      </c>
      <c r="AB1102" s="1" t="str">
        <f t="shared" si="51"/>
        <v>Mercado insuficiente</v>
      </c>
      <c r="AC1102" s="74" t="str">
        <f t="shared" si="53"/>
        <v>Validar</v>
      </c>
    </row>
    <row r="1103" spans="1:29" x14ac:dyDescent="0.25">
      <c r="A1103" s="1">
        <v>430655</v>
      </c>
      <c r="B1103" s="1" t="s">
        <v>1128</v>
      </c>
      <c r="C1103" s="1" t="s">
        <v>57</v>
      </c>
      <c r="D1103" s="1">
        <v>0</v>
      </c>
      <c r="E1103" s="1">
        <f>COUNTIFS('Contratos assinados '!F:F,'Direcional Expansão'!B1103,'Contratos assinados '!J:J, "Assinado por ambos")</f>
        <v>0</v>
      </c>
      <c r="F1103" s="1">
        <f>COUNTIFS('Contratos assinados '!F:F,'Direcional Expansão'!B1103,'Contratos assinados '!J:J,"Aquisição")</f>
        <v>0</v>
      </c>
      <c r="G1103" s="1">
        <f>COUNTIFS('Contratos assinados '!F:F,'Direcional Expansão'!B1103,'Contratos assinados '!J:J,"Ampliação")</f>
        <v>0</v>
      </c>
      <c r="H1103" s="1">
        <f>COUNTIFS('Contratos assinados '!F:F,'Direcional Expansão'!B1103,'Contratos assinados '!J:J,"Assinado por proprietário")</f>
        <v>0</v>
      </c>
      <c r="I1103" s="1">
        <f t="shared" si="52"/>
        <v>0</v>
      </c>
      <c r="J1103" s="3" t="str">
        <f>IF(D1103=0, "-", COUNTIFS('Base Lojas'!B:B, A1103, 'Base Lojas'!G:G, "&gt;500000")/D1103)</f>
        <v>-</v>
      </c>
      <c r="K1103" s="4" t="s">
        <v>35</v>
      </c>
      <c r="L1103" s="2">
        <v>0</v>
      </c>
      <c r="M1103" s="13">
        <v>439073.62363933912</v>
      </c>
      <c r="N1103" s="2">
        <v>2562</v>
      </c>
      <c r="O1103" s="5" t="str">
        <f>_xlfn.XLOOKUP(A1103,Cidades!A:A,Cidades!D:D)</f>
        <v>Menor que 10k</v>
      </c>
      <c r="P1103" s="5" t="str">
        <f>_xlfn.XLOOKUP(A1103,'[1]1° RAIZ'!$A:$A,'[1]1° RAIZ'!$AH:$AH)</f>
        <v>Torres</v>
      </c>
      <c r="Q1103" s="5" t="str">
        <f>_xlfn.XLOOKUP(A1103,'[1]1° RAIZ'!$A:$A,'[1]1° RAIZ'!$AE:$AE)</f>
        <v>Porto Alegre</v>
      </c>
      <c r="R1103" s="2">
        <v>3.6120708913034429E-6</v>
      </c>
      <c r="S1103" s="2">
        <v>2.8535260696882499E-3</v>
      </c>
      <c r="T1103" s="2">
        <v>2</v>
      </c>
      <c r="U1103" s="2">
        <v>0</v>
      </c>
      <c r="V1103" s="2">
        <v>28166.724390625201</v>
      </c>
      <c r="W1103" s="2">
        <v>2.5874372230750202</v>
      </c>
      <c r="X1103" s="2">
        <v>-0.35252554644154882</v>
      </c>
      <c r="Y1103" s="2">
        <v>-0.74007149194024002</v>
      </c>
      <c r="Z1103" s="2">
        <v>-0.66368867362889494</v>
      </c>
      <c r="AA1103" s="2">
        <v>-0.33242781304032998</v>
      </c>
      <c r="AB1103" s="1" t="str">
        <f t="shared" si="51"/>
        <v>Mercado insuficiente</v>
      </c>
      <c r="AC1103" s="74" t="str">
        <f t="shared" si="53"/>
        <v>Validar</v>
      </c>
    </row>
    <row r="1104" spans="1:29" x14ac:dyDescent="0.25">
      <c r="A1104" s="1">
        <v>431700</v>
      </c>
      <c r="B1104" s="1" t="s">
        <v>1129</v>
      </c>
      <c r="C1104" s="1" t="s">
        <v>57</v>
      </c>
      <c r="D1104" s="1">
        <v>0</v>
      </c>
      <c r="E1104" s="1">
        <f>COUNTIFS('Contratos assinados '!F:F,'Direcional Expansão'!B1104,'Contratos assinados '!J:J, "Assinado por ambos")</f>
        <v>0</v>
      </c>
      <c r="F1104" s="1">
        <f>COUNTIFS('Contratos assinados '!F:F,'Direcional Expansão'!B1104,'Contratos assinados '!J:J,"Aquisição")</f>
        <v>0</v>
      </c>
      <c r="G1104" s="1">
        <f>COUNTIFS('Contratos assinados '!F:F,'Direcional Expansão'!B1104,'Contratos assinados '!J:J,"Ampliação")</f>
        <v>0</v>
      </c>
      <c r="H1104" s="1">
        <f>COUNTIFS('Contratos assinados '!F:F,'Direcional Expansão'!B1104,'Contratos assinados '!J:J,"Assinado por proprietário")</f>
        <v>0</v>
      </c>
      <c r="I1104" s="1">
        <f t="shared" si="52"/>
        <v>0</v>
      </c>
      <c r="J1104" s="3" t="str">
        <f>IF(D1104=0, "-", COUNTIFS('Base Lojas'!B:B, A1104, 'Base Lojas'!G:G, "&gt;500000")/D1104)</f>
        <v>-</v>
      </c>
      <c r="K1104" s="4" t="s">
        <v>35</v>
      </c>
      <c r="L1104" s="2">
        <v>0</v>
      </c>
      <c r="M1104" s="13">
        <v>1238024.301729613</v>
      </c>
      <c r="N1104" s="2">
        <v>7024</v>
      </c>
      <c r="O1104" s="5" t="str">
        <f>_xlfn.XLOOKUP(A1104,Cidades!A:A,Cidades!D:D)</f>
        <v>Menor que 10k</v>
      </c>
      <c r="P1104" s="5" t="str">
        <f>_xlfn.XLOOKUP(A1104,'[1]1° RAIZ'!$A:$A,'[1]1° RAIZ'!$AH:$AH)</f>
        <v>São Gabriel - Caçapava do Sul</v>
      </c>
      <c r="Q1104" s="5" t="str">
        <f>_xlfn.XLOOKUP(A1104,'[1]1° RAIZ'!$A:$A,'[1]1° RAIZ'!$AE:$AE)</f>
        <v>Santa Maria</v>
      </c>
      <c r="R1104" s="2">
        <v>-1.224387294625318E-4</v>
      </c>
      <c r="S1104" s="2">
        <v>-4.8563317114492799E-3</v>
      </c>
      <c r="T1104" s="2">
        <v>2</v>
      </c>
      <c r="U1104" s="2">
        <v>0</v>
      </c>
      <c r="V1104" s="2">
        <v>57624.865236667203</v>
      </c>
      <c r="W1104" s="2">
        <v>1.828448880419802</v>
      </c>
      <c r="X1104" s="2">
        <v>-0.43195259603047192</v>
      </c>
      <c r="Y1104" s="2">
        <v>-1.092780892994891</v>
      </c>
      <c r="Z1104" s="2">
        <v>6.9270484246322664E-2</v>
      </c>
      <c r="AA1104" s="2">
        <v>-0.33334572256751671</v>
      </c>
      <c r="AB1104" s="1" t="str">
        <f t="shared" si="51"/>
        <v>Mercado insuficiente</v>
      </c>
      <c r="AC1104" s="74" t="str">
        <f t="shared" si="53"/>
        <v>Validar</v>
      </c>
    </row>
    <row r="1105" spans="1:29" x14ac:dyDescent="0.25">
      <c r="A1105" s="1">
        <v>421110</v>
      </c>
      <c r="B1105" s="1" t="s">
        <v>1130</v>
      </c>
      <c r="C1105" s="1" t="s">
        <v>33</v>
      </c>
      <c r="D1105" s="1">
        <v>0</v>
      </c>
      <c r="E1105" s="1">
        <f>COUNTIFS('Contratos assinados '!F:F,'Direcional Expansão'!B1105,'Contratos assinados '!J:J, "Assinado por ambos")</f>
        <v>0</v>
      </c>
      <c r="F1105" s="1">
        <f>COUNTIFS('Contratos assinados '!F:F,'Direcional Expansão'!B1105,'Contratos assinados '!J:J,"Aquisição")</f>
        <v>0</v>
      </c>
      <c r="G1105" s="1">
        <f>COUNTIFS('Contratos assinados '!F:F,'Direcional Expansão'!B1105,'Contratos assinados '!J:J,"Ampliação")</f>
        <v>0</v>
      </c>
      <c r="H1105" s="1">
        <f>COUNTIFS('Contratos assinados '!F:F,'Direcional Expansão'!B1105,'Contratos assinados '!J:J,"Assinado por proprietário")</f>
        <v>0</v>
      </c>
      <c r="I1105" s="1">
        <f t="shared" si="52"/>
        <v>0</v>
      </c>
      <c r="J1105" s="3" t="str">
        <f>IF(D1105=0, "-", COUNTIFS('Base Lojas'!B:B, A1105, 'Base Lojas'!G:G, "&gt;500000")/D1105)</f>
        <v>-</v>
      </c>
      <c r="K1105" s="4" t="s">
        <v>35</v>
      </c>
      <c r="L1105" s="2">
        <v>0</v>
      </c>
      <c r="M1105" s="13">
        <v>909417.91626878956</v>
      </c>
      <c r="N1105" s="2">
        <v>7736</v>
      </c>
      <c r="O1105" s="5" t="str">
        <f>_xlfn.XLOOKUP(A1105,Cidades!A:A,Cidades!D:D)</f>
        <v>Menor que 10k</v>
      </c>
      <c r="P1105" s="5" t="str">
        <f>_xlfn.XLOOKUP(A1105,'[1]1° RAIZ'!$A:$A,'[1]1° RAIZ'!$AH:$AH)</f>
        <v>Mafra</v>
      </c>
      <c r="Q1105" s="5" t="str">
        <f>_xlfn.XLOOKUP(A1105,'[1]1° RAIZ'!$A:$A,'[1]1° RAIZ'!$AE:$AE)</f>
        <v>Joinville</v>
      </c>
      <c r="R1105" s="2">
        <v>-5.8395929882728569E-5</v>
      </c>
      <c r="S1105" s="2">
        <v>1.641370492334149E-3</v>
      </c>
      <c r="T1105" s="2">
        <v>3</v>
      </c>
      <c r="U1105" s="2">
        <v>0</v>
      </c>
      <c r="V1105" s="2">
        <v>34545.723470279299</v>
      </c>
      <c r="W1105" s="2">
        <v>2.352410638430606</v>
      </c>
      <c r="X1105" s="2">
        <v>-0.35700175806102902</v>
      </c>
      <c r="Y1105" s="2">
        <v>-0.90577047431568891</v>
      </c>
      <c r="Z1105" s="2">
        <v>-0.45077001051166921</v>
      </c>
      <c r="AA1105" s="2">
        <v>-0.33387718272253591</v>
      </c>
      <c r="AB1105" s="1" t="str">
        <f t="shared" si="51"/>
        <v>Mercado insuficiente</v>
      </c>
      <c r="AC1105" s="74" t="str">
        <f t="shared" si="53"/>
        <v>Validar</v>
      </c>
    </row>
    <row r="1106" spans="1:29" x14ac:dyDescent="0.25">
      <c r="A1106" s="1">
        <v>410275</v>
      </c>
      <c r="B1106" s="1" t="s">
        <v>1131</v>
      </c>
      <c r="C1106" s="1" t="s">
        <v>31</v>
      </c>
      <c r="D1106" s="1">
        <v>0</v>
      </c>
      <c r="E1106" s="1">
        <f>COUNTIFS('Contratos assinados '!F:F,'Direcional Expansão'!B1106,'Contratos assinados '!J:J, "Assinado por ambos")</f>
        <v>0</v>
      </c>
      <c r="F1106" s="1">
        <f>COUNTIFS('Contratos assinados '!F:F,'Direcional Expansão'!B1106,'Contratos assinados '!J:J,"Aquisição")</f>
        <v>0</v>
      </c>
      <c r="G1106" s="1">
        <f>COUNTIFS('Contratos assinados '!F:F,'Direcional Expansão'!B1106,'Contratos assinados '!J:J,"Ampliação")</f>
        <v>0</v>
      </c>
      <c r="H1106" s="1">
        <f>COUNTIFS('Contratos assinados '!F:F,'Direcional Expansão'!B1106,'Contratos assinados '!J:J,"Assinado por proprietário")</f>
        <v>0</v>
      </c>
      <c r="I1106" s="1">
        <f t="shared" si="52"/>
        <v>0</v>
      </c>
      <c r="J1106" s="3" t="str">
        <f>IF(D1106=0, "-", COUNTIFS('Base Lojas'!B:B, A1106, 'Base Lojas'!G:G, "&gt;500000")/D1106)</f>
        <v>-</v>
      </c>
      <c r="K1106" s="4" t="s">
        <v>35</v>
      </c>
      <c r="L1106" s="2">
        <v>0</v>
      </c>
      <c r="M1106" s="13">
        <v>484054.70743426349</v>
      </c>
      <c r="N1106" s="2">
        <v>4031</v>
      </c>
      <c r="O1106" s="5" t="str">
        <f>_xlfn.XLOOKUP(A1106,Cidades!A:A,Cidades!D:D)</f>
        <v>Menor que 10k</v>
      </c>
      <c r="P1106" s="5" t="str">
        <f>_xlfn.XLOOKUP(A1106,'[1]1° RAIZ'!$A:$A,'[1]1° RAIZ'!$AH:$AH)</f>
        <v>Francisco Beltrão</v>
      </c>
      <c r="Q1106" s="5" t="str">
        <f>_xlfn.XLOOKUP(A1106,'[1]1° RAIZ'!$A:$A,'[1]1° RAIZ'!$AE:$AE)</f>
        <v>Cascavel</v>
      </c>
      <c r="R1106" s="2">
        <v>1.777547209396602E-5</v>
      </c>
      <c r="S1106" s="2">
        <v>7.5557963873404974E-3</v>
      </c>
      <c r="T1106" s="2">
        <v>1</v>
      </c>
      <c r="U1106" s="2">
        <v>0</v>
      </c>
      <c r="V1106" s="2">
        <v>29399.4186196667</v>
      </c>
      <c r="W1106" s="2">
        <v>2.5034589244814489</v>
      </c>
      <c r="X1106" s="2">
        <v>-0.36194224914834727</v>
      </c>
      <c r="Y1106" s="2">
        <v>-0.70460261763345011</v>
      </c>
      <c r="Z1106" s="2">
        <v>-0.70324073494926487</v>
      </c>
      <c r="AA1106" s="2">
        <v>-0.33584823622323362</v>
      </c>
      <c r="AB1106" s="1" t="str">
        <f t="shared" si="51"/>
        <v>Mercado insuficiente</v>
      </c>
      <c r="AC1106" s="74" t="str">
        <f t="shared" si="53"/>
        <v>Validar</v>
      </c>
    </row>
    <row r="1107" spans="1:29" x14ac:dyDescent="0.25">
      <c r="A1107" s="1">
        <v>411660</v>
      </c>
      <c r="B1107" s="1" t="s">
        <v>1132</v>
      </c>
      <c r="C1107" s="1" t="s">
        <v>31</v>
      </c>
      <c r="D1107" s="1">
        <v>0</v>
      </c>
      <c r="E1107" s="1">
        <f>COUNTIFS('Contratos assinados '!F:F,'Direcional Expansão'!B1107,'Contratos assinados '!J:J, "Assinado por ambos")</f>
        <v>0</v>
      </c>
      <c r="F1107" s="1">
        <f>COUNTIFS('Contratos assinados '!F:F,'Direcional Expansão'!B1107,'Contratos assinados '!J:J,"Aquisição")</f>
        <v>0</v>
      </c>
      <c r="G1107" s="1">
        <f>COUNTIFS('Contratos assinados '!F:F,'Direcional Expansão'!B1107,'Contratos assinados '!J:J,"Ampliação")</f>
        <v>0</v>
      </c>
      <c r="H1107" s="1">
        <f>COUNTIFS('Contratos assinados '!F:F,'Direcional Expansão'!B1107,'Contratos assinados '!J:J,"Assinado por proprietário")</f>
        <v>0</v>
      </c>
      <c r="I1107" s="1">
        <f t="shared" si="52"/>
        <v>0</v>
      </c>
      <c r="J1107" s="3" t="str">
        <f>IF(D1107=0, "-", COUNTIFS('Base Lojas'!B:B, A1107, 'Base Lojas'!G:G, "&gt;500000")/D1107)</f>
        <v>-</v>
      </c>
      <c r="K1107" s="4" t="s">
        <v>35</v>
      </c>
      <c r="L1107" s="2">
        <v>0</v>
      </c>
      <c r="M1107" s="13">
        <v>415477.56490502669</v>
      </c>
      <c r="N1107" s="2">
        <v>3280</v>
      </c>
      <c r="O1107" s="5" t="str">
        <f>_xlfn.XLOOKUP(A1107,Cidades!A:A,Cidades!D:D)</f>
        <v>Menor que 10k</v>
      </c>
      <c r="P1107" s="5" t="str">
        <f>_xlfn.XLOOKUP(A1107,'[1]1° RAIZ'!$A:$A,'[1]1° RAIZ'!$AH:$AH)</f>
        <v>Cornélio Procópio – Bandeirantes</v>
      </c>
      <c r="Q1107" s="5" t="str">
        <f>_xlfn.XLOOKUP(A1107,'[1]1° RAIZ'!$A:$A,'[1]1° RAIZ'!$AE:$AE)</f>
        <v>Londrina</v>
      </c>
      <c r="R1107" s="2">
        <v>-4.5426409599702573E-5</v>
      </c>
      <c r="S1107" s="2">
        <v>2.816427496377782E-3</v>
      </c>
      <c r="T1107" s="2">
        <v>2</v>
      </c>
      <c r="U1107" s="2">
        <v>0</v>
      </c>
      <c r="V1107" s="2">
        <v>33538.653892494898</v>
      </c>
      <c r="W1107" s="2">
        <v>2.4383921143591238</v>
      </c>
      <c r="X1107" s="2">
        <v>-0.37364786813776563</v>
      </c>
      <c r="Y1107" s="2">
        <v>-0.83415585977970019</v>
      </c>
      <c r="Z1107" s="2">
        <v>-0.4985166595729556</v>
      </c>
      <c r="AA1107" s="2">
        <v>-0.33610919816026269</v>
      </c>
      <c r="AB1107" s="1" t="str">
        <f t="shared" si="51"/>
        <v>Mercado insuficiente</v>
      </c>
      <c r="AC1107" s="74" t="str">
        <f t="shared" si="53"/>
        <v>Validar</v>
      </c>
    </row>
    <row r="1108" spans="1:29" x14ac:dyDescent="0.25">
      <c r="A1108" s="1">
        <v>412667</v>
      </c>
      <c r="B1108" s="1" t="s">
        <v>1133</v>
      </c>
      <c r="C1108" s="1" t="s">
        <v>31</v>
      </c>
      <c r="D1108" s="1">
        <v>0</v>
      </c>
      <c r="E1108" s="1">
        <f>COUNTIFS('Contratos assinados '!F:F,'Direcional Expansão'!B1108,'Contratos assinados '!J:J, "Assinado por ambos")</f>
        <v>0</v>
      </c>
      <c r="F1108" s="1">
        <f>COUNTIFS('Contratos assinados '!F:F,'Direcional Expansão'!B1108,'Contratos assinados '!J:J,"Aquisição")</f>
        <v>0</v>
      </c>
      <c r="G1108" s="1">
        <f>COUNTIFS('Contratos assinados '!F:F,'Direcional Expansão'!B1108,'Contratos assinados '!J:J,"Ampliação")</f>
        <v>0</v>
      </c>
      <c r="H1108" s="1">
        <f>COUNTIFS('Contratos assinados '!F:F,'Direcional Expansão'!B1108,'Contratos assinados '!J:J,"Assinado por proprietário")</f>
        <v>0</v>
      </c>
      <c r="I1108" s="1">
        <f t="shared" si="52"/>
        <v>0</v>
      </c>
      <c r="J1108" s="3" t="str">
        <f>IF(D1108=0, "-", COUNTIFS('Base Lojas'!B:B, A1108, 'Base Lojas'!G:G, "&gt;500000")/D1108)</f>
        <v>-</v>
      </c>
      <c r="K1108" s="4" t="s">
        <v>35</v>
      </c>
      <c r="L1108" s="2">
        <v>0</v>
      </c>
      <c r="M1108" s="13">
        <v>1100272.1458513781</v>
      </c>
      <c r="N1108" s="2">
        <v>10707</v>
      </c>
      <c r="O1108" s="5" t="str">
        <f>_xlfn.XLOOKUP(A1108,Cidades!A:A,Cidades!D:D)</f>
        <v>Entre 10k e 20k</v>
      </c>
      <c r="P1108" s="5" t="str">
        <f>_xlfn.XLOOKUP(A1108,'[1]1° RAIZ'!$A:$A,'[1]1° RAIZ'!$AH:$AH)</f>
        <v>Londrina</v>
      </c>
      <c r="Q1108" s="5" t="str">
        <f>_xlfn.XLOOKUP(A1108,'[1]1° RAIZ'!$A:$A,'[1]1° RAIZ'!$AE:$AE)</f>
        <v>Londrina</v>
      </c>
      <c r="R1108" s="2">
        <v>-1.019062285032302E-4</v>
      </c>
      <c r="S1108" s="2">
        <v>-4.0545120494743792E-3</v>
      </c>
      <c r="T1108" s="2">
        <v>4</v>
      </c>
      <c r="U1108" s="2">
        <v>0</v>
      </c>
      <c r="V1108" s="2">
        <v>41943.193276928701</v>
      </c>
      <c r="W1108" s="2">
        <v>2.1288580422639258</v>
      </c>
      <c r="X1108" s="2">
        <v>-0.37047673530435932</v>
      </c>
      <c r="Y1108" s="2">
        <v>-1.0672110775191901</v>
      </c>
      <c r="Z1108" s="2">
        <v>-0.21842242576913959</v>
      </c>
      <c r="AA1108" s="2">
        <v>-0.33632792360161379</v>
      </c>
      <c r="AB1108" s="1" t="str">
        <f t="shared" si="51"/>
        <v>Mercado insuficiente</v>
      </c>
      <c r="AC1108" s="74" t="str">
        <f t="shared" si="53"/>
        <v>Validar</v>
      </c>
    </row>
    <row r="1109" spans="1:29" x14ac:dyDescent="0.25">
      <c r="A1109" s="1">
        <v>421505</v>
      </c>
      <c r="B1109" s="1" t="s">
        <v>1134</v>
      </c>
      <c r="C1109" s="1" t="s">
        <v>33</v>
      </c>
      <c r="D1109" s="1">
        <v>0</v>
      </c>
      <c r="E1109" s="1">
        <f>COUNTIFS('Contratos assinados '!F:F,'Direcional Expansão'!B1109,'Contratos assinados '!J:J, "Assinado por ambos")</f>
        <v>0</v>
      </c>
      <c r="F1109" s="1">
        <f>COUNTIFS('Contratos assinados '!F:F,'Direcional Expansão'!B1109,'Contratos assinados '!J:J,"Aquisição")</f>
        <v>0</v>
      </c>
      <c r="G1109" s="1">
        <f>COUNTIFS('Contratos assinados '!F:F,'Direcional Expansão'!B1109,'Contratos assinados '!J:J,"Ampliação")</f>
        <v>0</v>
      </c>
      <c r="H1109" s="1">
        <f>COUNTIFS('Contratos assinados '!F:F,'Direcional Expansão'!B1109,'Contratos assinados '!J:J,"Assinado por proprietário")</f>
        <v>0</v>
      </c>
      <c r="I1109" s="1">
        <f t="shared" si="52"/>
        <v>0</v>
      </c>
      <c r="J1109" s="3" t="str">
        <f>IF(D1109=0, "-", COUNTIFS('Base Lojas'!B:B, A1109, 'Base Lojas'!G:G, "&gt;500000")/D1109)</f>
        <v>-</v>
      </c>
      <c r="K1109" s="4" t="s">
        <v>35</v>
      </c>
      <c r="L1109" s="2">
        <v>0</v>
      </c>
      <c r="M1109" s="13">
        <v>305042.77757223928</v>
      </c>
      <c r="N1109" s="2">
        <v>2397</v>
      </c>
      <c r="O1109" s="5" t="str">
        <f>_xlfn.XLOOKUP(A1109,Cidades!A:A,Cidades!D:D)</f>
        <v>Menor que 10k</v>
      </c>
      <c r="P1109" s="5" t="str">
        <f>_xlfn.XLOOKUP(A1109,'[1]1° RAIZ'!$A:$A,'[1]1° RAIZ'!$AH:$AH)</f>
        <v>Lages</v>
      </c>
      <c r="Q1109" s="5" t="str">
        <f>_xlfn.XLOOKUP(A1109,'[1]1° RAIZ'!$A:$A,'[1]1° RAIZ'!$AE:$AE)</f>
        <v>Lages</v>
      </c>
      <c r="R1109" s="2">
        <v>-1.240721544349732E-5</v>
      </c>
      <c r="S1109" s="2">
        <v>7.214541129208385E-3</v>
      </c>
      <c r="T1109" s="2">
        <v>2</v>
      </c>
      <c r="U1109" s="2">
        <v>0</v>
      </c>
      <c r="V1109" s="2">
        <v>32513.0198149731</v>
      </c>
      <c r="W1109" s="2">
        <v>2.43447545148301</v>
      </c>
      <c r="X1109" s="2">
        <v>-0.37319961790031903</v>
      </c>
      <c r="Y1109" s="2">
        <v>-0.75574829747063932</v>
      </c>
      <c r="Z1109" s="2">
        <v>-0.60291620452793393</v>
      </c>
      <c r="AA1109" s="2">
        <v>-0.33655099187831539</v>
      </c>
      <c r="AB1109" s="1" t="str">
        <f t="shared" si="51"/>
        <v>Mercado insuficiente</v>
      </c>
      <c r="AC1109" s="74" t="str">
        <f t="shared" si="53"/>
        <v>Validar</v>
      </c>
    </row>
    <row r="1110" spans="1:29" x14ac:dyDescent="0.25">
      <c r="A1110" s="1">
        <v>411721</v>
      </c>
      <c r="B1110" s="1" t="s">
        <v>1135</v>
      </c>
      <c r="C1110" s="1" t="s">
        <v>31</v>
      </c>
      <c r="D1110" s="1">
        <v>0</v>
      </c>
      <c r="E1110" s="1">
        <f>COUNTIFS('Contratos assinados '!F:F,'Direcional Expansão'!B1110,'Contratos assinados '!J:J, "Assinado por ambos")</f>
        <v>0</v>
      </c>
      <c r="F1110" s="1">
        <f>COUNTIFS('Contratos assinados '!F:F,'Direcional Expansão'!B1110,'Contratos assinados '!J:J,"Aquisição")</f>
        <v>0</v>
      </c>
      <c r="G1110" s="1">
        <f>COUNTIFS('Contratos assinados '!F:F,'Direcional Expansão'!B1110,'Contratos assinados '!J:J,"Ampliação")</f>
        <v>0</v>
      </c>
      <c r="H1110" s="1">
        <f>COUNTIFS('Contratos assinados '!F:F,'Direcional Expansão'!B1110,'Contratos assinados '!J:J,"Assinado por proprietário")</f>
        <v>0</v>
      </c>
      <c r="I1110" s="1">
        <f t="shared" si="52"/>
        <v>0</v>
      </c>
      <c r="J1110" s="3" t="str">
        <f>IF(D1110=0, "-", COUNTIFS('Base Lojas'!B:B, A1110, 'Base Lojas'!G:G, "&gt;500000")/D1110)</f>
        <v>-</v>
      </c>
      <c r="K1110" s="4" t="s">
        <v>35</v>
      </c>
      <c r="L1110" s="2">
        <v>0</v>
      </c>
      <c r="M1110" s="13">
        <v>486506.23515472002</v>
      </c>
      <c r="N1110" s="2">
        <v>4184</v>
      </c>
      <c r="O1110" s="5" t="str">
        <f>_xlfn.XLOOKUP(A1110,Cidades!A:A,Cidades!D:D)</f>
        <v>Menor que 10k</v>
      </c>
      <c r="P1110" s="5" t="str">
        <f>_xlfn.XLOOKUP(A1110,'[1]1° RAIZ'!$A:$A,'[1]1° RAIZ'!$AH:$AH)</f>
        <v>Cornélio Procópio – Bandeirantes</v>
      </c>
      <c r="Q1110" s="5" t="str">
        <f>_xlfn.XLOOKUP(A1110,'[1]1° RAIZ'!$A:$A,'[1]1° RAIZ'!$AE:$AE)</f>
        <v>Londrina</v>
      </c>
      <c r="R1110" s="2">
        <v>5.2038494636343907E-5</v>
      </c>
      <c r="S1110" s="2">
        <v>9.7340037257982459E-3</v>
      </c>
      <c r="T1110" s="2">
        <v>3</v>
      </c>
      <c r="U1110" s="2">
        <v>0</v>
      </c>
      <c r="V1110" s="2">
        <v>29086.123352684499</v>
      </c>
      <c r="W1110" s="2">
        <v>2.4244316938525632</v>
      </c>
      <c r="X1110" s="2">
        <v>-0.35071754132546928</v>
      </c>
      <c r="Y1110" s="2">
        <v>-0.68181408201792937</v>
      </c>
      <c r="Z1110" s="2">
        <v>-0.78138477654002769</v>
      </c>
      <c r="AA1110" s="2">
        <v>-0.33670889285813538</v>
      </c>
      <c r="AB1110" s="1" t="str">
        <f t="shared" si="51"/>
        <v>Mercado insuficiente</v>
      </c>
      <c r="AC1110" s="74" t="str">
        <f t="shared" si="53"/>
        <v>Validar</v>
      </c>
    </row>
    <row r="1111" spans="1:29" x14ac:dyDescent="0.25">
      <c r="A1111" s="1">
        <v>430745</v>
      </c>
      <c r="B1111" s="1" t="s">
        <v>1136</v>
      </c>
      <c r="C1111" s="1" t="s">
        <v>57</v>
      </c>
      <c r="D1111" s="1">
        <v>0</v>
      </c>
      <c r="E1111" s="1">
        <f>COUNTIFS('Contratos assinados '!F:F,'Direcional Expansão'!B1111,'Contratos assinados '!J:J, "Assinado por ambos")</f>
        <v>0</v>
      </c>
      <c r="F1111" s="1">
        <f>COUNTIFS('Contratos assinados '!F:F,'Direcional Expansão'!B1111,'Contratos assinados '!J:J,"Aquisição")</f>
        <v>0</v>
      </c>
      <c r="G1111" s="1">
        <f>COUNTIFS('Contratos assinados '!F:F,'Direcional Expansão'!B1111,'Contratos assinados '!J:J,"Ampliação")</f>
        <v>0</v>
      </c>
      <c r="H1111" s="1">
        <f>COUNTIFS('Contratos assinados '!F:F,'Direcional Expansão'!B1111,'Contratos assinados '!J:J,"Assinado por proprietário")</f>
        <v>0</v>
      </c>
      <c r="I1111" s="1">
        <f t="shared" si="52"/>
        <v>0</v>
      </c>
      <c r="J1111" s="3" t="str">
        <f>IF(D1111=0, "-", COUNTIFS('Base Lojas'!B:B, A1111, 'Base Lojas'!G:G, "&gt;500000")/D1111)</f>
        <v>-</v>
      </c>
      <c r="K1111" s="4" t="s">
        <v>35</v>
      </c>
      <c r="L1111" s="2">
        <v>0</v>
      </c>
      <c r="M1111" s="13">
        <v>489495.85780757718</v>
      </c>
      <c r="N1111" s="2">
        <v>3226</v>
      </c>
      <c r="O1111" s="5" t="str">
        <f>_xlfn.XLOOKUP(A1111,Cidades!A:A,Cidades!D:D)</f>
        <v>Menor que 10k</v>
      </c>
      <c r="P1111" s="5" t="str">
        <f>_xlfn.XLOOKUP(A1111,'[1]1° RAIZ'!$A:$A,'[1]1° RAIZ'!$AH:$AH)</f>
        <v>Três Passos</v>
      </c>
      <c r="Q1111" s="5" t="str">
        <f>_xlfn.XLOOKUP(A1111,'[1]1° RAIZ'!$A:$A,'[1]1° RAIZ'!$AE:$AE)</f>
        <v>Ijuí</v>
      </c>
      <c r="R1111" s="2">
        <v>-1.0885178293895679E-5</v>
      </c>
      <c r="S1111" s="2">
        <v>3.7029623193056689E-3</v>
      </c>
      <c r="T1111" s="2">
        <v>1</v>
      </c>
      <c r="U1111" s="2">
        <v>0</v>
      </c>
      <c r="V1111" s="2">
        <v>39867.737544423297</v>
      </c>
      <c r="W1111" s="2">
        <v>2.2618852737138671</v>
      </c>
      <c r="X1111" s="2">
        <v>-0.39680206336568108</v>
      </c>
      <c r="Y1111" s="2">
        <v>-0.79926457479983481</v>
      </c>
      <c r="Z1111" s="2">
        <v>-0.46151511672138562</v>
      </c>
      <c r="AA1111" s="2">
        <v>-0.33672365297740497</v>
      </c>
      <c r="AB1111" s="1" t="str">
        <f t="shared" si="51"/>
        <v>Mercado insuficiente</v>
      </c>
      <c r="AC1111" s="74" t="str">
        <f t="shared" si="53"/>
        <v>Validar</v>
      </c>
    </row>
    <row r="1112" spans="1:29" x14ac:dyDescent="0.25">
      <c r="A1112" s="1">
        <v>430805</v>
      </c>
      <c r="B1112" s="1" t="s">
        <v>1137</v>
      </c>
      <c r="C1112" s="1" t="s">
        <v>57</v>
      </c>
      <c r="D1112" s="1">
        <v>0</v>
      </c>
      <c r="E1112" s="1">
        <f>COUNTIFS('Contratos assinados '!F:F,'Direcional Expansão'!B1112,'Contratos assinados '!J:J, "Assinado por ambos")</f>
        <v>0</v>
      </c>
      <c r="F1112" s="1">
        <f>COUNTIFS('Contratos assinados '!F:F,'Direcional Expansão'!B1112,'Contratos assinados '!J:J,"Aquisição")</f>
        <v>0</v>
      </c>
      <c r="G1112" s="1">
        <f>COUNTIFS('Contratos assinados '!F:F,'Direcional Expansão'!B1112,'Contratos assinados '!J:J,"Ampliação")</f>
        <v>0</v>
      </c>
      <c r="H1112" s="1">
        <f>COUNTIFS('Contratos assinados '!F:F,'Direcional Expansão'!B1112,'Contratos assinados '!J:J,"Assinado por proprietário")</f>
        <v>0</v>
      </c>
      <c r="I1112" s="1">
        <f t="shared" si="52"/>
        <v>0</v>
      </c>
      <c r="J1112" s="3" t="str">
        <f>IF(D1112=0, "-", COUNTIFS('Base Lojas'!B:B, A1112, 'Base Lojas'!G:G, "&gt;500000")/D1112)</f>
        <v>-</v>
      </c>
      <c r="K1112" s="4" t="s">
        <v>35</v>
      </c>
      <c r="L1112" s="2">
        <v>0</v>
      </c>
      <c r="M1112" s="13">
        <v>421548.00641961931</v>
      </c>
      <c r="N1112" s="2">
        <v>2520</v>
      </c>
      <c r="O1112" s="5" t="str">
        <f>_xlfn.XLOOKUP(A1112,Cidades!A:A,Cidades!D:D)</f>
        <v>Menor que 10k</v>
      </c>
      <c r="P1112" s="5" t="str">
        <f>_xlfn.XLOOKUP(A1112,'[1]1° RAIZ'!$A:$A,'[1]1° RAIZ'!$AH:$AH)</f>
        <v>Erechim</v>
      </c>
      <c r="Q1112" s="5" t="str">
        <f>_xlfn.XLOOKUP(A1112,'[1]1° RAIZ'!$A:$A,'[1]1° RAIZ'!$AE:$AE)</f>
        <v>Passo Fundo</v>
      </c>
      <c r="R1112" s="2">
        <v>-1.420451768617159E-5</v>
      </c>
      <c r="S1112" s="2">
        <v>6.1917722345512516E-3</v>
      </c>
      <c r="T1112" s="2">
        <v>1</v>
      </c>
      <c r="U1112" s="2">
        <v>0</v>
      </c>
      <c r="V1112" s="2">
        <v>45135.964993706701</v>
      </c>
      <c r="W1112" s="2">
        <v>2.1190249311904079</v>
      </c>
      <c r="X1112" s="2">
        <v>-0.41591931978848068</v>
      </c>
      <c r="Y1112" s="2">
        <v>-0.79950621109530806</v>
      </c>
      <c r="Z1112" s="2">
        <v>-0.39224647196825191</v>
      </c>
      <c r="AA1112" s="2">
        <v>-0.33699213684086732</v>
      </c>
      <c r="AB1112" s="1" t="str">
        <f t="shared" si="51"/>
        <v>Mercado insuficiente</v>
      </c>
      <c r="AC1112" s="74" t="str">
        <f t="shared" si="53"/>
        <v>Validar</v>
      </c>
    </row>
    <row r="1113" spans="1:29" x14ac:dyDescent="0.25">
      <c r="A1113" s="1">
        <v>410775</v>
      </c>
      <c r="B1113" s="1" t="s">
        <v>1138</v>
      </c>
      <c r="C1113" s="1" t="s">
        <v>31</v>
      </c>
      <c r="D1113" s="1">
        <v>0</v>
      </c>
      <c r="E1113" s="1">
        <f>COUNTIFS('Contratos assinados '!F:F,'Direcional Expansão'!B1113,'Contratos assinados '!J:J, "Assinado por ambos")</f>
        <v>0</v>
      </c>
      <c r="F1113" s="1">
        <f>COUNTIFS('Contratos assinados '!F:F,'Direcional Expansão'!B1113,'Contratos assinados '!J:J,"Aquisição")</f>
        <v>0</v>
      </c>
      <c r="G1113" s="1">
        <f>COUNTIFS('Contratos assinados '!F:F,'Direcional Expansão'!B1113,'Contratos assinados '!J:J,"Ampliação")</f>
        <v>0</v>
      </c>
      <c r="H1113" s="1">
        <f>COUNTIFS('Contratos assinados '!F:F,'Direcional Expansão'!B1113,'Contratos assinados '!J:J,"Assinado por proprietário")</f>
        <v>0</v>
      </c>
      <c r="I1113" s="1">
        <f t="shared" si="52"/>
        <v>0</v>
      </c>
      <c r="J1113" s="3" t="str">
        <f>IF(D1113=0, "-", COUNTIFS('Base Lojas'!B:B, A1113, 'Base Lojas'!G:G, "&gt;500000")/D1113)</f>
        <v>-</v>
      </c>
      <c r="K1113" s="4" t="s">
        <v>35</v>
      </c>
      <c r="L1113" s="2">
        <v>0</v>
      </c>
      <c r="M1113" s="13">
        <v>967394.54973046808</v>
      </c>
      <c r="N1113" s="2">
        <v>8062</v>
      </c>
      <c r="O1113" s="5" t="str">
        <f>_xlfn.XLOOKUP(A1113,Cidades!A:A,Cidades!D:D)</f>
        <v>Menor que 10k</v>
      </c>
      <c r="P1113" s="5" t="str">
        <f>_xlfn.XLOOKUP(A1113,'[1]1° RAIZ'!$A:$A,'[1]1° RAIZ'!$AH:$AH)</f>
        <v>Ibaiti</v>
      </c>
      <c r="Q1113" s="5" t="str">
        <f>_xlfn.XLOOKUP(A1113,'[1]1° RAIZ'!$A:$A,'[1]1° RAIZ'!$AE:$AE)</f>
        <v>Londrina</v>
      </c>
      <c r="R1113" s="2">
        <v>-2.1707267709464291E-5</v>
      </c>
      <c r="S1113" s="2">
        <v>1.6923863492532829E-3</v>
      </c>
      <c r="T1113" s="2">
        <v>4</v>
      </c>
      <c r="U1113" s="2">
        <v>0</v>
      </c>
      <c r="V1113" s="2">
        <v>22431.266407849998</v>
      </c>
      <c r="W1113" s="2">
        <v>2.5983341515851781</v>
      </c>
      <c r="X1113" s="2">
        <v>-0.31527923592724932</v>
      </c>
      <c r="Y1113" s="2">
        <v>-0.85104400878727926</v>
      </c>
      <c r="Z1113" s="2">
        <v>-0.70284890375784836</v>
      </c>
      <c r="AA1113" s="2">
        <v>-0.33700932606860051</v>
      </c>
      <c r="AB1113" s="1" t="str">
        <f t="shared" si="51"/>
        <v>Mercado insuficiente</v>
      </c>
      <c r="AC1113" s="74" t="str">
        <f t="shared" si="53"/>
        <v>Validar</v>
      </c>
    </row>
    <row r="1114" spans="1:29" x14ac:dyDescent="0.25">
      <c r="A1114" s="1">
        <v>411780</v>
      </c>
      <c r="B1114" s="1" t="s">
        <v>1139</v>
      </c>
      <c r="C1114" s="1" t="s">
        <v>31</v>
      </c>
      <c r="D1114" s="1">
        <v>0</v>
      </c>
      <c r="E1114" s="1">
        <f>COUNTIFS('Contratos assinados '!F:F,'Direcional Expansão'!B1114,'Contratos assinados '!J:J, "Assinado por ambos")</f>
        <v>0</v>
      </c>
      <c r="F1114" s="1">
        <f>COUNTIFS('Contratos assinados '!F:F,'Direcional Expansão'!B1114,'Contratos assinados '!J:J,"Aquisição")</f>
        <v>0</v>
      </c>
      <c r="G1114" s="1">
        <f>COUNTIFS('Contratos assinados '!F:F,'Direcional Expansão'!B1114,'Contratos assinados '!J:J,"Ampliação")</f>
        <v>0</v>
      </c>
      <c r="H1114" s="1">
        <f>COUNTIFS('Contratos assinados '!F:F,'Direcional Expansão'!B1114,'Contratos assinados '!J:J,"Assinado por proprietário")</f>
        <v>0</v>
      </c>
      <c r="I1114" s="1">
        <f t="shared" si="52"/>
        <v>0</v>
      </c>
      <c r="J1114" s="3" t="str">
        <f>IF(D1114=0, "-", COUNTIFS('Base Lojas'!B:B, A1114, 'Base Lojas'!G:G, "&gt;500000")/D1114)</f>
        <v>-</v>
      </c>
      <c r="K1114" s="4" t="s">
        <v>35</v>
      </c>
      <c r="L1114" s="2">
        <v>0</v>
      </c>
      <c r="M1114" s="13">
        <v>1347185.9724140619</v>
      </c>
      <c r="N1114" s="2">
        <v>13033</v>
      </c>
      <c r="O1114" s="5" t="str">
        <f>_xlfn.XLOOKUP(A1114,Cidades!A:A,Cidades!D:D)</f>
        <v>Entre 10k e 20k</v>
      </c>
      <c r="P1114" s="5" t="str">
        <f>_xlfn.XLOOKUP(A1114,'[1]1° RAIZ'!$A:$A,'[1]1° RAIZ'!$AH:$AH)</f>
        <v>Pitanga</v>
      </c>
      <c r="Q1114" s="5" t="str">
        <f>_xlfn.XLOOKUP(A1114,'[1]1° RAIZ'!$A:$A,'[1]1° RAIZ'!$AE:$AE)</f>
        <v>Guarapuava</v>
      </c>
      <c r="R1114" s="2">
        <v>-1.009189757370799E-4</v>
      </c>
      <c r="S1114" s="2">
        <v>-1.8183898686663369E-4</v>
      </c>
      <c r="T1114" s="2">
        <v>6</v>
      </c>
      <c r="U1114" s="2">
        <v>0</v>
      </c>
      <c r="V1114" s="2">
        <v>29080.5179734786</v>
      </c>
      <c r="W1114" s="2">
        <v>2.3554844403165678</v>
      </c>
      <c r="X1114" s="2">
        <v>-0.31695542797123311</v>
      </c>
      <c r="Y1114" s="2">
        <v>-1.0510794048559751</v>
      </c>
      <c r="Z1114" s="2">
        <v>-0.45279086487330789</v>
      </c>
      <c r="AA1114" s="2">
        <v>-0.33796861924892613</v>
      </c>
      <c r="AB1114" s="1" t="str">
        <f t="shared" si="51"/>
        <v>Mercado insuficiente</v>
      </c>
      <c r="AC1114" s="74" t="str">
        <f t="shared" si="53"/>
        <v>Validar</v>
      </c>
    </row>
    <row r="1115" spans="1:29" x14ac:dyDescent="0.25">
      <c r="A1115" s="1">
        <v>412853</v>
      </c>
      <c r="B1115" s="1" t="s">
        <v>1140</v>
      </c>
      <c r="C1115" s="1" t="s">
        <v>31</v>
      </c>
      <c r="D1115" s="1">
        <v>0</v>
      </c>
      <c r="E1115" s="1">
        <f>COUNTIFS('Contratos assinados '!F:F,'Direcional Expansão'!B1115,'Contratos assinados '!J:J, "Assinado por ambos")</f>
        <v>0</v>
      </c>
      <c r="F1115" s="1">
        <f>COUNTIFS('Contratos assinados '!F:F,'Direcional Expansão'!B1115,'Contratos assinados '!J:J,"Aquisição")</f>
        <v>0</v>
      </c>
      <c r="G1115" s="1">
        <f>COUNTIFS('Contratos assinados '!F:F,'Direcional Expansão'!B1115,'Contratos assinados '!J:J,"Ampliação")</f>
        <v>0</v>
      </c>
      <c r="H1115" s="1">
        <f>COUNTIFS('Contratos assinados '!F:F,'Direcional Expansão'!B1115,'Contratos assinados '!J:J,"Assinado por proprietário")</f>
        <v>0</v>
      </c>
      <c r="I1115" s="1">
        <f t="shared" si="52"/>
        <v>0</v>
      </c>
      <c r="J1115" s="3" t="str">
        <f>IF(D1115=0, "-", COUNTIFS('Base Lojas'!B:B, A1115, 'Base Lojas'!G:G, "&gt;500000")/D1115)</f>
        <v>-</v>
      </c>
      <c r="K1115" s="4" t="s">
        <v>35</v>
      </c>
      <c r="L1115" s="2">
        <v>0</v>
      </c>
      <c r="M1115" s="13">
        <v>1061016.699030583</v>
      </c>
      <c r="N1115" s="2">
        <v>9681</v>
      </c>
      <c r="O1115" s="5" t="str">
        <f>_xlfn.XLOOKUP(A1115,Cidades!A:A,Cidades!D:D)</f>
        <v>Menor que 10k</v>
      </c>
      <c r="P1115" s="5" t="str">
        <f>_xlfn.XLOOKUP(A1115,'[1]1° RAIZ'!$A:$A,'[1]1° RAIZ'!$AH:$AH)</f>
        <v>Telêmaco Borba</v>
      </c>
      <c r="Q1115" s="5" t="str">
        <f>_xlfn.XLOOKUP(A1115,'[1]1° RAIZ'!$A:$A,'[1]1° RAIZ'!$AE:$AE)</f>
        <v>Ponta Grossa</v>
      </c>
      <c r="R1115" s="2">
        <v>-2.2370658952294292E-5</v>
      </c>
      <c r="S1115" s="2">
        <v>3.323590066880433E-3</v>
      </c>
      <c r="T1115" s="2">
        <v>4</v>
      </c>
      <c r="U1115" s="2">
        <v>0</v>
      </c>
      <c r="V1115" s="2">
        <v>40209.206847784597</v>
      </c>
      <c r="W1115" s="2">
        <v>2.0787545061402501</v>
      </c>
      <c r="X1115" s="2">
        <v>-0.36883547553707968</v>
      </c>
      <c r="Y1115" s="2">
        <v>-0.92337671841733471</v>
      </c>
      <c r="Z1115" s="2">
        <v>-0.43308463212157022</v>
      </c>
      <c r="AA1115" s="2">
        <v>-0.33943212791758959</v>
      </c>
      <c r="AB1115" s="1" t="str">
        <f t="shared" si="51"/>
        <v>Mercado insuficiente</v>
      </c>
      <c r="AC1115" s="74" t="str">
        <f t="shared" si="53"/>
        <v>Validar</v>
      </c>
    </row>
    <row r="1116" spans="1:29" x14ac:dyDescent="0.25">
      <c r="A1116" s="1">
        <v>410865</v>
      </c>
      <c r="B1116" s="1" t="s">
        <v>1141</v>
      </c>
      <c r="C1116" s="1" t="s">
        <v>31</v>
      </c>
      <c r="D1116" s="1">
        <v>0</v>
      </c>
      <c r="E1116" s="1">
        <f>COUNTIFS('Contratos assinados '!F:F,'Direcional Expansão'!B1116,'Contratos assinados '!J:J, "Assinado por ambos")</f>
        <v>0</v>
      </c>
      <c r="F1116" s="1">
        <f>COUNTIFS('Contratos assinados '!F:F,'Direcional Expansão'!B1116,'Contratos assinados '!J:J,"Aquisição")</f>
        <v>0</v>
      </c>
      <c r="G1116" s="1">
        <f>COUNTIFS('Contratos assinados '!F:F,'Direcional Expansão'!B1116,'Contratos assinados '!J:J,"Ampliação")</f>
        <v>0</v>
      </c>
      <c r="H1116" s="1">
        <f>COUNTIFS('Contratos assinados '!F:F,'Direcional Expansão'!B1116,'Contratos assinados '!J:J,"Assinado por proprietário")</f>
        <v>0</v>
      </c>
      <c r="I1116" s="1">
        <f t="shared" si="52"/>
        <v>0</v>
      </c>
      <c r="J1116" s="3" t="str">
        <f>IF(D1116=0, "-", COUNTIFS('Base Lojas'!B:B, A1116, 'Base Lojas'!G:G, "&gt;500000")/D1116)</f>
        <v>-</v>
      </c>
      <c r="K1116" s="4" t="s">
        <v>35</v>
      </c>
      <c r="L1116" s="2">
        <v>0</v>
      </c>
      <c r="M1116" s="13">
        <v>638383.84758814424</v>
      </c>
      <c r="N1116" s="2">
        <v>6566</v>
      </c>
      <c r="O1116" s="5" t="str">
        <f>_xlfn.XLOOKUP(A1116,Cidades!A:A,Cidades!D:D)</f>
        <v>Menor que 10k</v>
      </c>
      <c r="P1116" s="5" t="str">
        <f>_xlfn.XLOOKUP(A1116,'[1]1° RAIZ'!$A:$A,'[1]1° RAIZ'!$AH:$AH)</f>
        <v>Guarapuava</v>
      </c>
      <c r="Q1116" s="5" t="str">
        <f>_xlfn.XLOOKUP(A1116,'[1]1° RAIZ'!$A:$A,'[1]1° RAIZ'!$AE:$AE)</f>
        <v>Guarapuava</v>
      </c>
      <c r="R1116" s="2">
        <v>-1.021907239334974E-4</v>
      </c>
      <c r="S1116" s="2">
        <v>1.703199200334238E-3</v>
      </c>
      <c r="T1116" s="2">
        <v>2</v>
      </c>
      <c r="U1116" s="2">
        <v>0</v>
      </c>
      <c r="V1116" s="2">
        <v>53957.910470142502</v>
      </c>
      <c r="W1116" s="2">
        <v>1.8624317671175159</v>
      </c>
      <c r="X1116" s="2">
        <v>-0.43408699979021209</v>
      </c>
      <c r="Y1116" s="2">
        <v>-1.0182203568524311</v>
      </c>
      <c r="Z1116" s="2">
        <v>-7.3764054543618965E-2</v>
      </c>
      <c r="AA1116" s="2">
        <v>-0.33985185988808059</v>
      </c>
      <c r="AB1116" s="1" t="str">
        <f t="shared" si="51"/>
        <v>Mercado insuficiente</v>
      </c>
      <c r="AC1116" s="74" t="str">
        <f t="shared" si="53"/>
        <v>Validar</v>
      </c>
    </row>
    <row r="1117" spans="1:29" x14ac:dyDescent="0.25">
      <c r="A1117" s="1">
        <v>430544</v>
      </c>
      <c r="B1117" s="1" t="s">
        <v>1142</v>
      </c>
      <c r="C1117" s="1" t="s">
        <v>57</v>
      </c>
      <c r="D1117" s="1">
        <v>0</v>
      </c>
      <c r="E1117" s="1">
        <f>COUNTIFS('Contratos assinados '!F:F,'Direcional Expansão'!B1117,'Contratos assinados '!J:J, "Assinado por ambos")</f>
        <v>0</v>
      </c>
      <c r="F1117" s="1">
        <f>COUNTIFS('Contratos assinados '!F:F,'Direcional Expansão'!B1117,'Contratos assinados '!J:J,"Aquisição")</f>
        <v>0</v>
      </c>
      <c r="G1117" s="1">
        <f>COUNTIFS('Contratos assinados '!F:F,'Direcional Expansão'!B1117,'Contratos assinados '!J:J,"Ampliação")</f>
        <v>0</v>
      </c>
      <c r="H1117" s="1">
        <f>COUNTIFS('Contratos assinados '!F:F,'Direcional Expansão'!B1117,'Contratos assinados '!J:J,"Assinado por proprietário")</f>
        <v>0</v>
      </c>
      <c r="I1117" s="1">
        <f t="shared" si="52"/>
        <v>0</v>
      </c>
      <c r="J1117" s="3" t="str">
        <f>IF(D1117=0, "-", COUNTIFS('Base Lojas'!B:B, A1117, 'Base Lojas'!G:G, "&gt;500000")/D1117)</f>
        <v>-</v>
      </c>
      <c r="K1117" s="4" t="s">
        <v>35</v>
      </c>
      <c r="L1117" s="2">
        <v>0</v>
      </c>
      <c r="M1117" s="13">
        <v>729754.75315268477</v>
      </c>
      <c r="N1117" s="2">
        <v>4597</v>
      </c>
      <c r="O1117" s="5" t="str">
        <f>_xlfn.XLOOKUP(A1117,Cidades!A:A,Cidades!D:D)</f>
        <v>Menor que 10k</v>
      </c>
      <c r="P1117" s="5" t="str">
        <f>_xlfn.XLOOKUP(A1117,'[1]1° RAIZ'!$A:$A,'[1]1° RAIZ'!$AH:$AH)</f>
        <v>Camaquã</v>
      </c>
      <c r="Q1117" s="5" t="str">
        <f>_xlfn.XLOOKUP(A1117,'[1]1° RAIZ'!$A:$A,'[1]1° RAIZ'!$AE:$AE)</f>
        <v>Porto Alegre</v>
      </c>
      <c r="R1117" s="2">
        <v>-5.5821158701782062E-5</v>
      </c>
      <c r="S1117" s="2">
        <v>1.164531695690751E-3</v>
      </c>
      <c r="T1117" s="2">
        <v>2</v>
      </c>
      <c r="U1117" s="2">
        <v>0</v>
      </c>
      <c r="V1117" s="2">
        <v>31174.298347075401</v>
      </c>
      <c r="W1117" s="2">
        <v>2.4528949579197499</v>
      </c>
      <c r="X1117" s="2">
        <v>-0.36557954502831702</v>
      </c>
      <c r="Y1117" s="2">
        <v>-0.88331931120332874</v>
      </c>
      <c r="Z1117" s="2">
        <v>-0.50574503215320021</v>
      </c>
      <c r="AA1117" s="2">
        <v>-0.34057482650347259</v>
      </c>
      <c r="AB1117" s="1" t="str">
        <f t="shared" si="51"/>
        <v>Mercado insuficiente</v>
      </c>
      <c r="AC1117" s="74" t="str">
        <f t="shared" si="53"/>
        <v>Validar</v>
      </c>
    </row>
    <row r="1118" spans="1:29" x14ac:dyDescent="0.25">
      <c r="A1118" s="1">
        <v>420005</v>
      </c>
      <c r="B1118" s="1" t="s">
        <v>1143</v>
      </c>
      <c r="C1118" s="1" t="s">
        <v>33</v>
      </c>
      <c r="D1118" s="1">
        <v>0</v>
      </c>
      <c r="E1118" s="1">
        <f>COUNTIFS('Contratos assinados '!F:F,'Direcional Expansão'!B1118,'Contratos assinados '!J:J, "Assinado por ambos")</f>
        <v>0</v>
      </c>
      <c r="F1118" s="1">
        <f>COUNTIFS('Contratos assinados '!F:F,'Direcional Expansão'!B1118,'Contratos assinados '!J:J,"Aquisição")</f>
        <v>0</v>
      </c>
      <c r="G1118" s="1">
        <f>COUNTIFS('Contratos assinados '!F:F,'Direcional Expansão'!B1118,'Contratos assinados '!J:J,"Ampliação")</f>
        <v>0</v>
      </c>
      <c r="H1118" s="1">
        <f>COUNTIFS('Contratos assinados '!F:F,'Direcional Expansão'!B1118,'Contratos assinados '!J:J,"Assinado por proprietário")</f>
        <v>0</v>
      </c>
      <c r="I1118" s="1">
        <f t="shared" si="52"/>
        <v>0</v>
      </c>
      <c r="J1118" s="3" t="str">
        <f>IF(D1118=0, "-", COUNTIFS('Base Lojas'!B:B, A1118, 'Base Lojas'!G:G, "&gt;500000")/D1118)</f>
        <v>-</v>
      </c>
      <c r="K1118" s="4" t="s">
        <v>35</v>
      </c>
      <c r="L1118" s="2">
        <v>0</v>
      </c>
      <c r="M1118" s="13">
        <v>366114.08954776841</v>
      </c>
      <c r="N1118" s="2">
        <v>2598</v>
      </c>
      <c r="O1118" s="5" t="str">
        <f>_xlfn.XLOOKUP(A1118,Cidades!A:A,Cidades!D:D)</f>
        <v>Menor que 10k</v>
      </c>
      <c r="P1118" s="5" t="str">
        <f>_xlfn.XLOOKUP(A1118,'[1]1° RAIZ'!$A:$A,'[1]1° RAIZ'!$AH:$AH)</f>
        <v>Joaçaba - Herval d'Oeste</v>
      </c>
      <c r="Q1118" s="5" t="str">
        <f>_xlfn.XLOOKUP(A1118,'[1]1° RAIZ'!$A:$A,'[1]1° RAIZ'!$AE:$AE)</f>
        <v>Chapecó</v>
      </c>
      <c r="R1118" s="2">
        <v>-1.610175881828324E-5</v>
      </c>
      <c r="S1118" s="2">
        <v>5.1213050291598616E-3</v>
      </c>
      <c r="T1118" s="2">
        <v>3</v>
      </c>
      <c r="U1118" s="2">
        <v>0</v>
      </c>
      <c r="V1118" s="2">
        <v>32219.166747114799</v>
      </c>
      <c r="W1118" s="2">
        <v>2.3871252100396569</v>
      </c>
      <c r="X1118" s="2">
        <v>-0.37106236287670902</v>
      </c>
      <c r="Y1118" s="2">
        <v>-0.81002671365767431</v>
      </c>
      <c r="Z1118" s="2">
        <v>-0.58582851136706404</v>
      </c>
      <c r="AA1118" s="2">
        <v>-0.34150277926430578</v>
      </c>
      <c r="AB1118" s="1" t="str">
        <f t="shared" si="51"/>
        <v>Mercado insuficiente</v>
      </c>
      <c r="AC1118" s="74" t="str">
        <f t="shared" si="53"/>
        <v>Validar</v>
      </c>
    </row>
    <row r="1119" spans="1:29" x14ac:dyDescent="0.25">
      <c r="A1119" s="1">
        <v>412790</v>
      </c>
      <c r="B1119" s="1" t="s">
        <v>1144</v>
      </c>
      <c r="C1119" s="1" t="s">
        <v>31</v>
      </c>
      <c r="D1119" s="1">
        <v>0</v>
      </c>
      <c r="E1119" s="1">
        <f>COUNTIFS('Contratos assinados '!F:F,'Direcional Expansão'!B1119,'Contratos assinados '!J:J, "Assinado por ambos")</f>
        <v>0</v>
      </c>
      <c r="F1119" s="1">
        <f>COUNTIFS('Contratos assinados '!F:F,'Direcional Expansão'!B1119,'Contratos assinados '!J:J,"Aquisição")</f>
        <v>0</v>
      </c>
      <c r="G1119" s="1">
        <f>COUNTIFS('Contratos assinados '!F:F,'Direcional Expansão'!B1119,'Contratos assinados '!J:J,"Ampliação")</f>
        <v>0</v>
      </c>
      <c r="H1119" s="1">
        <f>COUNTIFS('Contratos assinados '!F:F,'Direcional Expansão'!B1119,'Contratos assinados '!J:J,"Assinado por proprietário")</f>
        <v>0</v>
      </c>
      <c r="I1119" s="1">
        <f t="shared" si="52"/>
        <v>0</v>
      </c>
      <c r="J1119" s="3" t="str">
        <f>IF(D1119=0, "-", COUNTIFS('Base Lojas'!B:B, A1119, 'Base Lojas'!G:G, "&gt;500000")/D1119)</f>
        <v>-</v>
      </c>
      <c r="K1119" s="4" t="s">
        <v>35</v>
      </c>
      <c r="L1119" s="2">
        <v>0</v>
      </c>
      <c r="M1119" s="13">
        <v>967430.86210267863</v>
      </c>
      <c r="N1119" s="2">
        <v>8067</v>
      </c>
      <c r="O1119" s="5" t="str">
        <f>_xlfn.XLOOKUP(A1119,Cidades!A:A,Cidades!D:D)</f>
        <v>Menor que 10k</v>
      </c>
      <c r="P1119" s="5" t="str">
        <f>_xlfn.XLOOKUP(A1119,'[1]1° RAIZ'!$A:$A,'[1]1° RAIZ'!$AH:$AH)</f>
        <v>Cianorte</v>
      </c>
      <c r="Q1119" s="5" t="str">
        <f>_xlfn.XLOOKUP(A1119,'[1]1° RAIZ'!$A:$A,'[1]1° RAIZ'!$AE:$AE)</f>
        <v>Maringá</v>
      </c>
      <c r="R1119" s="2">
        <v>-5.767646941621685E-5</v>
      </c>
      <c r="S1119" s="2">
        <v>1.2429350389142611E-3</v>
      </c>
      <c r="T1119" s="2">
        <v>2</v>
      </c>
      <c r="U1119" s="2">
        <v>0</v>
      </c>
      <c r="V1119" s="2">
        <v>32768.605679697801</v>
      </c>
      <c r="W1119" s="2">
        <v>2.3559333779079839</v>
      </c>
      <c r="X1119" s="2">
        <v>-0.36322447741853009</v>
      </c>
      <c r="Y1119" s="2">
        <v>-0.92232155017800432</v>
      </c>
      <c r="Z1119" s="2">
        <v>-0.47718336784588777</v>
      </c>
      <c r="AA1119" s="2">
        <v>-0.34192510265065618</v>
      </c>
      <c r="AB1119" s="1" t="str">
        <f t="shared" si="51"/>
        <v>Mercado insuficiente</v>
      </c>
      <c r="AC1119" s="74" t="str">
        <f t="shared" si="53"/>
        <v>Validar</v>
      </c>
    </row>
    <row r="1120" spans="1:29" x14ac:dyDescent="0.25">
      <c r="A1120" s="1">
        <v>430957</v>
      </c>
      <c r="B1120" s="1" t="s">
        <v>1145</v>
      </c>
      <c r="C1120" s="1" t="s">
        <v>57</v>
      </c>
      <c r="D1120" s="1">
        <v>0</v>
      </c>
      <c r="E1120" s="1">
        <f>COUNTIFS('Contratos assinados '!F:F,'Direcional Expansão'!B1120,'Contratos assinados '!J:J, "Assinado por ambos")</f>
        <v>0</v>
      </c>
      <c r="F1120" s="1">
        <f>COUNTIFS('Contratos assinados '!F:F,'Direcional Expansão'!B1120,'Contratos assinados '!J:J,"Aquisição")</f>
        <v>0</v>
      </c>
      <c r="G1120" s="1">
        <f>COUNTIFS('Contratos assinados '!F:F,'Direcional Expansão'!B1120,'Contratos assinados '!J:J,"Ampliação")</f>
        <v>0</v>
      </c>
      <c r="H1120" s="1">
        <f>COUNTIFS('Contratos assinados '!F:F,'Direcional Expansão'!B1120,'Contratos assinados '!J:J,"Assinado por proprietário")</f>
        <v>0</v>
      </c>
      <c r="I1120" s="1">
        <f t="shared" si="52"/>
        <v>0</v>
      </c>
      <c r="J1120" s="3" t="str">
        <f>IF(D1120=0, "-", COUNTIFS('Base Lojas'!B:B, A1120, 'Base Lojas'!G:G, "&gt;500000")/D1120)</f>
        <v>-</v>
      </c>
      <c r="K1120" s="4" t="s">
        <v>35</v>
      </c>
      <c r="L1120" s="2">
        <v>0</v>
      </c>
      <c r="M1120" s="13">
        <v>394876.15020397428</v>
      </c>
      <c r="N1120" s="2">
        <v>2526</v>
      </c>
      <c r="O1120" s="5" t="str">
        <f>_xlfn.XLOOKUP(A1120,Cidades!A:A,Cidades!D:D)</f>
        <v>Menor que 10k</v>
      </c>
      <c r="P1120" s="5" t="str">
        <f>_xlfn.XLOOKUP(A1120,'[1]1° RAIZ'!$A:$A,'[1]1° RAIZ'!$AH:$AH)</f>
        <v>Santa Cruz do Sul</v>
      </c>
      <c r="Q1120" s="5" t="str">
        <f>_xlfn.XLOOKUP(A1120,'[1]1° RAIZ'!$A:$A,'[1]1° RAIZ'!$AE:$AE)</f>
        <v>Santa Cruz do Sul - Lajeado</v>
      </c>
      <c r="R1120" s="2">
        <v>-1.19680493976807E-4</v>
      </c>
      <c r="S1120" s="2">
        <v>-6.1973468717577704E-3</v>
      </c>
      <c r="T1120" s="2">
        <v>1</v>
      </c>
      <c r="U1120" s="2">
        <v>0</v>
      </c>
      <c r="V1120" s="2">
        <v>30519.237474718098</v>
      </c>
      <c r="W1120" s="2">
        <v>2.5910399410934062</v>
      </c>
      <c r="X1120" s="2">
        <v>-0.37815428449026178</v>
      </c>
      <c r="Y1120" s="2">
        <v>-0.97673912020408526</v>
      </c>
      <c r="Z1120" s="2">
        <v>-0.35591158354786218</v>
      </c>
      <c r="AA1120" s="2">
        <v>-0.34227141723295929</v>
      </c>
      <c r="AB1120" s="1" t="str">
        <f t="shared" si="51"/>
        <v>Mercado insuficiente</v>
      </c>
      <c r="AC1120" s="74" t="str">
        <f t="shared" si="53"/>
        <v>Validar</v>
      </c>
    </row>
    <row r="1121" spans="1:29" x14ac:dyDescent="0.25">
      <c r="A1121" s="1">
        <v>432215</v>
      </c>
      <c r="B1121" s="1" t="s">
        <v>1146</v>
      </c>
      <c r="C1121" s="1" t="s">
        <v>57</v>
      </c>
      <c r="D1121" s="1">
        <v>0</v>
      </c>
      <c r="E1121" s="1">
        <f>COUNTIFS('Contratos assinados '!F:F,'Direcional Expansão'!B1121,'Contratos assinados '!J:J, "Assinado por ambos")</f>
        <v>0</v>
      </c>
      <c r="F1121" s="1">
        <f>COUNTIFS('Contratos assinados '!F:F,'Direcional Expansão'!B1121,'Contratos assinados '!J:J,"Aquisição")</f>
        <v>0</v>
      </c>
      <c r="G1121" s="1">
        <f>COUNTIFS('Contratos assinados '!F:F,'Direcional Expansão'!B1121,'Contratos assinados '!J:J,"Ampliação")</f>
        <v>0</v>
      </c>
      <c r="H1121" s="1">
        <f>COUNTIFS('Contratos assinados '!F:F,'Direcional Expansão'!B1121,'Contratos assinados '!J:J,"Assinado por proprietário")</f>
        <v>0</v>
      </c>
      <c r="I1121" s="1">
        <f t="shared" si="52"/>
        <v>0</v>
      </c>
      <c r="J1121" s="3" t="str">
        <f>IF(D1121=0, "-", COUNTIFS('Base Lojas'!B:B, A1121, 'Base Lojas'!G:G, "&gt;500000")/D1121)</f>
        <v>-</v>
      </c>
      <c r="K1121" s="4" t="s">
        <v>35</v>
      </c>
      <c r="L1121" s="2">
        <v>0</v>
      </c>
      <c r="M1121" s="13">
        <v>554953.88203591434</v>
      </c>
      <c r="N1121" s="2">
        <v>3681</v>
      </c>
      <c r="O1121" s="5" t="str">
        <f>_xlfn.XLOOKUP(A1121,Cidades!A:A,Cidades!D:D)</f>
        <v>Menor que 10k</v>
      </c>
      <c r="P1121" s="5" t="str">
        <f>_xlfn.XLOOKUP(A1121,'[1]1° RAIZ'!$A:$A,'[1]1° RAIZ'!$AH:$AH)</f>
        <v>Sobradinho</v>
      </c>
      <c r="Q1121" s="5" t="str">
        <f>_xlfn.XLOOKUP(A1121,'[1]1° RAIZ'!$A:$A,'[1]1° RAIZ'!$AE:$AE)</f>
        <v>Santa Cruz do Sul - Lajeado</v>
      </c>
      <c r="R1121" s="2">
        <v>-1.3544594937689341E-4</v>
      </c>
      <c r="S1121" s="2">
        <v>-6.1694189354640772E-3</v>
      </c>
      <c r="T1121" s="2">
        <v>1</v>
      </c>
      <c r="U1121" s="2">
        <v>0</v>
      </c>
      <c r="V1121" s="2">
        <v>36455.8407942228</v>
      </c>
      <c r="W1121" s="2">
        <v>2.4144651687803029</v>
      </c>
      <c r="X1121" s="2">
        <v>-0.3945997489827533</v>
      </c>
      <c r="Y1121" s="2">
        <v>-1.0310573308299911</v>
      </c>
      <c r="Z1121" s="2">
        <v>-0.236146697721419</v>
      </c>
      <c r="AA1121" s="2">
        <v>-0.34342095073643553</v>
      </c>
      <c r="AB1121" s="1" t="str">
        <f t="shared" si="51"/>
        <v>Mercado insuficiente</v>
      </c>
      <c r="AC1121" s="74" t="str">
        <f t="shared" si="53"/>
        <v>Validar</v>
      </c>
    </row>
    <row r="1122" spans="1:29" x14ac:dyDescent="0.25">
      <c r="A1122" s="1">
        <v>430030</v>
      </c>
      <c r="B1122" s="1" t="s">
        <v>1147</v>
      </c>
      <c r="C1122" s="1" t="s">
        <v>57</v>
      </c>
      <c r="D1122" s="1">
        <v>0</v>
      </c>
      <c r="E1122" s="1">
        <f>COUNTIFS('Contratos assinados '!F:F,'Direcional Expansão'!B1122,'Contratos assinados '!J:J, "Assinado por ambos")</f>
        <v>0</v>
      </c>
      <c r="F1122" s="1">
        <f>COUNTIFS('Contratos assinados '!F:F,'Direcional Expansão'!B1122,'Contratos assinados '!J:J,"Aquisição")</f>
        <v>0</v>
      </c>
      <c r="G1122" s="1">
        <f>COUNTIFS('Contratos assinados '!F:F,'Direcional Expansão'!B1122,'Contratos assinados '!J:J,"Ampliação")</f>
        <v>0</v>
      </c>
      <c r="H1122" s="1">
        <f>COUNTIFS('Contratos assinados '!F:F,'Direcional Expansão'!B1122,'Contratos assinados '!J:J,"Assinado por proprietário")</f>
        <v>0</v>
      </c>
      <c r="I1122" s="1">
        <f t="shared" si="52"/>
        <v>0</v>
      </c>
      <c r="J1122" s="3" t="str">
        <f>IF(D1122=0, "-", COUNTIFS('Base Lojas'!B:B, A1122, 'Base Lojas'!G:G, "&gt;500000")/D1122)</f>
        <v>-</v>
      </c>
      <c r="K1122" s="4" t="s">
        <v>35</v>
      </c>
      <c r="L1122" s="2">
        <v>0</v>
      </c>
      <c r="M1122" s="13">
        <v>973283.95727597934</v>
      </c>
      <c r="N1122" s="2">
        <v>6123</v>
      </c>
      <c r="O1122" s="5" t="str">
        <f>_xlfn.XLOOKUP(A1122,Cidades!A:A,Cidades!D:D)</f>
        <v>Menor que 10k</v>
      </c>
      <c r="P1122" s="5" t="str">
        <f>_xlfn.XLOOKUP(A1122,'[1]1° RAIZ'!$A:$A,'[1]1° RAIZ'!$AH:$AH)</f>
        <v>Santa Rosa</v>
      </c>
      <c r="Q1122" s="5" t="str">
        <f>_xlfn.XLOOKUP(A1122,'[1]1° RAIZ'!$A:$A,'[1]1° RAIZ'!$AE:$AE)</f>
        <v>Ijuí</v>
      </c>
      <c r="R1122" s="2">
        <v>-1.0731690299899401E-4</v>
      </c>
      <c r="S1122" s="2">
        <v>-4.019367422597564E-3</v>
      </c>
      <c r="T1122" s="2">
        <v>1</v>
      </c>
      <c r="U1122" s="2">
        <v>0</v>
      </c>
      <c r="V1122" s="2">
        <v>29333.2059245048</v>
      </c>
      <c r="W1122" s="2">
        <v>2.5259868240896508</v>
      </c>
      <c r="X1122" s="2">
        <v>-0.36454589066950432</v>
      </c>
      <c r="Y1122" s="2">
        <v>-0.98844188906440333</v>
      </c>
      <c r="Z1122" s="2">
        <v>-0.41016880819549451</v>
      </c>
      <c r="AA1122" s="2">
        <v>-0.34435455860276221</v>
      </c>
      <c r="AB1122" s="1" t="str">
        <f t="shared" si="51"/>
        <v>Mercado insuficiente</v>
      </c>
      <c r="AC1122" s="74" t="str">
        <f t="shared" si="53"/>
        <v>Validar</v>
      </c>
    </row>
    <row r="1123" spans="1:29" x14ac:dyDescent="0.25">
      <c r="A1123" s="1">
        <v>420213</v>
      </c>
      <c r="B1123" s="1" t="s">
        <v>1148</v>
      </c>
      <c r="C1123" s="1" t="s">
        <v>33</v>
      </c>
      <c r="D1123" s="1">
        <v>0</v>
      </c>
      <c r="E1123" s="1">
        <f>COUNTIFS('Contratos assinados '!F:F,'Direcional Expansão'!B1123,'Contratos assinados '!J:J, "Assinado por ambos")</f>
        <v>0</v>
      </c>
      <c r="F1123" s="1">
        <f>COUNTIFS('Contratos assinados '!F:F,'Direcional Expansão'!B1123,'Contratos assinados '!J:J,"Aquisição")</f>
        <v>0</v>
      </c>
      <c r="G1123" s="1">
        <f>COUNTIFS('Contratos assinados '!F:F,'Direcional Expansão'!B1123,'Contratos assinados '!J:J,"Ampliação")</f>
        <v>0</v>
      </c>
      <c r="H1123" s="1">
        <f>COUNTIFS('Contratos assinados '!F:F,'Direcional Expansão'!B1123,'Contratos assinados '!J:J,"Assinado por proprietário")</f>
        <v>0</v>
      </c>
      <c r="I1123" s="1">
        <f t="shared" si="52"/>
        <v>0</v>
      </c>
      <c r="J1123" s="3" t="str">
        <f>IF(D1123=0, "-", COUNTIFS('Base Lojas'!B:B, A1123, 'Base Lojas'!G:G, "&gt;500000")/D1123)</f>
        <v>-</v>
      </c>
      <c r="K1123" s="4" t="s">
        <v>35</v>
      </c>
      <c r="L1123" s="2">
        <v>0</v>
      </c>
      <c r="M1123" s="13">
        <v>778962.87262034777</v>
      </c>
      <c r="N1123" s="2">
        <v>5872</v>
      </c>
      <c r="O1123" s="5" t="str">
        <f>_xlfn.XLOOKUP(A1123,Cidades!A:A,Cidades!D:D)</f>
        <v>Menor que 10k</v>
      </c>
      <c r="P1123" s="5" t="str">
        <f>_xlfn.XLOOKUP(A1123,'[1]1° RAIZ'!$A:$A,'[1]1° RAIZ'!$AH:$AH)</f>
        <v>Mafra</v>
      </c>
      <c r="Q1123" s="5" t="str">
        <f>_xlfn.XLOOKUP(A1123,'[1]1° RAIZ'!$A:$A,'[1]1° RAIZ'!$AE:$AE)</f>
        <v>Joinville</v>
      </c>
      <c r="R1123" s="2">
        <v>-1.7085865826654832E-5</v>
      </c>
      <c r="S1123" s="2">
        <v>6.3773081693547784E-3</v>
      </c>
      <c r="T1123" s="2">
        <v>2</v>
      </c>
      <c r="U1123" s="2">
        <v>0</v>
      </c>
      <c r="V1123" s="2">
        <v>37361.029448650901</v>
      </c>
      <c r="W1123" s="2">
        <v>2.1893660741578791</v>
      </c>
      <c r="X1123" s="2">
        <v>-0.38579261084432193</v>
      </c>
      <c r="Y1123" s="2">
        <v>-0.85041706124809968</v>
      </c>
      <c r="Z1123" s="2">
        <v>-0.51140636914884929</v>
      </c>
      <c r="AA1123" s="2">
        <v>-0.34509355701582739</v>
      </c>
      <c r="AB1123" s="1" t="str">
        <f t="shared" si="51"/>
        <v>Mercado insuficiente</v>
      </c>
      <c r="AC1123" s="74" t="str">
        <f t="shared" si="53"/>
        <v>Validar</v>
      </c>
    </row>
    <row r="1124" spans="1:29" x14ac:dyDescent="0.25">
      <c r="A1124" s="1">
        <v>412470</v>
      </c>
      <c r="B1124" s="1" t="s">
        <v>1149</v>
      </c>
      <c r="C1124" s="1" t="s">
        <v>31</v>
      </c>
      <c r="D1124" s="1">
        <v>0</v>
      </c>
      <c r="E1124" s="1">
        <f>COUNTIFS('Contratos assinados '!F:F,'Direcional Expansão'!B1124,'Contratos assinados '!J:J, "Assinado por ambos")</f>
        <v>0</v>
      </c>
      <c r="F1124" s="1">
        <f>COUNTIFS('Contratos assinados '!F:F,'Direcional Expansão'!B1124,'Contratos assinados '!J:J,"Aquisição")</f>
        <v>0</v>
      </c>
      <c r="G1124" s="1">
        <f>COUNTIFS('Contratos assinados '!F:F,'Direcional Expansão'!B1124,'Contratos assinados '!J:J,"Ampliação")</f>
        <v>0</v>
      </c>
      <c r="H1124" s="1">
        <f>COUNTIFS('Contratos assinados '!F:F,'Direcional Expansão'!B1124,'Contratos assinados '!J:J,"Assinado por proprietário")</f>
        <v>0</v>
      </c>
      <c r="I1124" s="1">
        <f t="shared" si="52"/>
        <v>0</v>
      </c>
      <c r="J1124" s="3" t="str">
        <f>IF(D1124=0, "-", COUNTIFS('Base Lojas'!B:B, A1124, 'Base Lojas'!G:G, "&gt;500000")/D1124)</f>
        <v>-</v>
      </c>
      <c r="K1124" s="4" t="s">
        <v>35</v>
      </c>
      <c r="L1124" s="2">
        <v>0</v>
      </c>
      <c r="M1124" s="13">
        <v>1119710.854584669</v>
      </c>
      <c r="N1124" s="2">
        <v>10830</v>
      </c>
      <c r="O1124" s="5" t="str">
        <f>_xlfn.XLOOKUP(A1124,Cidades!A:A,Cidades!D:D)</f>
        <v>Entre 10k e 20k</v>
      </c>
      <c r="P1124" s="5" t="str">
        <f>_xlfn.XLOOKUP(A1124,'[1]1° RAIZ'!$A:$A,'[1]1° RAIZ'!$AH:$AH)</f>
        <v>Cornélio Procópio – Bandeirantes</v>
      </c>
      <c r="Q1124" s="5" t="str">
        <f>_xlfn.XLOOKUP(A1124,'[1]1° RAIZ'!$A:$A,'[1]1° RAIZ'!$AE:$AE)</f>
        <v>Londrina</v>
      </c>
      <c r="R1124" s="2">
        <v>-3.5064105477963239E-5</v>
      </c>
      <c r="S1124" s="2">
        <v>5.1306093527490049E-3</v>
      </c>
      <c r="T1124" s="2">
        <v>8</v>
      </c>
      <c r="U1124" s="2">
        <v>0</v>
      </c>
      <c r="V1124" s="2">
        <v>33510.109016384202</v>
      </c>
      <c r="W1124" s="2">
        <v>2.0987386178722129</v>
      </c>
      <c r="X1124" s="2">
        <v>-0.3326582391611787</v>
      </c>
      <c r="Y1124" s="2">
        <v>-0.99190799076278369</v>
      </c>
      <c r="Z1124" s="2">
        <v>-0.53301115851218595</v>
      </c>
      <c r="AA1124" s="2">
        <v>-0.34529727156884132</v>
      </c>
      <c r="AB1124" s="1" t="str">
        <f t="shared" si="51"/>
        <v>Mercado insuficiente</v>
      </c>
      <c r="AC1124" s="74" t="str">
        <f t="shared" si="53"/>
        <v>Validar</v>
      </c>
    </row>
    <row r="1125" spans="1:29" x14ac:dyDescent="0.25">
      <c r="A1125" s="1">
        <v>412400</v>
      </c>
      <c r="B1125" s="1" t="s">
        <v>1150</v>
      </c>
      <c r="C1125" s="1" t="s">
        <v>31</v>
      </c>
      <c r="D1125" s="1">
        <v>0</v>
      </c>
      <c r="E1125" s="1">
        <f>COUNTIFS('Contratos assinados '!F:F,'Direcional Expansão'!B1125,'Contratos assinados '!J:J, "Assinado por ambos")</f>
        <v>0</v>
      </c>
      <c r="F1125" s="1">
        <f>COUNTIFS('Contratos assinados '!F:F,'Direcional Expansão'!B1125,'Contratos assinados '!J:J,"Aquisição")</f>
        <v>0</v>
      </c>
      <c r="G1125" s="1">
        <f>COUNTIFS('Contratos assinados '!F:F,'Direcional Expansão'!B1125,'Contratos assinados '!J:J,"Ampliação")</f>
        <v>0</v>
      </c>
      <c r="H1125" s="1">
        <f>COUNTIFS('Contratos assinados '!F:F,'Direcional Expansão'!B1125,'Contratos assinados '!J:J,"Assinado por proprietário")</f>
        <v>0</v>
      </c>
      <c r="I1125" s="1">
        <f t="shared" si="52"/>
        <v>0</v>
      </c>
      <c r="J1125" s="3" t="str">
        <f>IF(D1125=0, "-", COUNTIFS('Base Lojas'!B:B, A1125, 'Base Lojas'!G:G, "&gt;500000")/D1125)</f>
        <v>-</v>
      </c>
      <c r="K1125" s="4" t="s">
        <v>35</v>
      </c>
      <c r="L1125" s="2">
        <v>0</v>
      </c>
      <c r="M1125" s="13">
        <v>651472.37148464797</v>
      </c>
      <c r="N1125" s="2">
        <v>5514</v>
      </c>
      <c r="O1125" s="5" t="str">
        <f>_xlfn.XLOOKUP(A1125,Cidades!A:A,Cidades!D:D)</f>
        <v>Menor que 10k</v>
      </c>
      <c r="P1125" s="5" t="str">
        <f>_xlfn.XLOOKUP(A1125,'[1]1° RAIZ'!$A:$A,'[1]1° RAIZ'!$AH:$AH)</f>
        <v>Santo Antônio da Platina</v>
      </c>
      <c r="Q1125" s="5" t="str">
        <f>_xlfn.XLOOKUP(A1125,'[1]1° RAIZ'!$A:$A,'[1]1° RAIZ'!$AE:$AE)</f>
        <v>Londrina</v>
      </c>
      <c r="R1125" s="2">
        <v>3.795857652443946E-5</v>
      </c>
      <c r="S1125" s="2">
        <v>9.53288065736424E-3</v>
      </c>
      <c r="T1125" s="2">
        <v>1</v>
      </c>
      <c r="U1125" s="2">
        <v>0</v>
      </c>
      <c r="V1125" s="2">
        <v>34312.4981828202</v>
      </c>
      <c r="W1125" s="2">
        <v>2.2480619382181231</v>
      </c>
      <c r="X1125" s="2">
        <v>-0.38256335802661401</v>
      </c>
      <c r="Y1125" s="2">
        <v>-0.73808600167288652</v>
      </c>
      <c r="Z1125" s="2">
        <v>-0.67398588615746347</v>
      </c>
      <c r="AA1125" s="2">
        <v>-0.3461100854499648</v>
      </c>
      <c r="AB1125" s="1" t="str">
        <f t="shared" si="51"/>
        <v>Mercado insuficiente</v>
      </c>
      <c r="AC1125" s="74" t="str">
        <f t="shared" si="53"/>
        <v>Validar</v>
      </c>
    </row>
    <row r="1126" spans="1:29" x14ac:dyDescent="0.25">
      <c r="A1126" s="1">
        <v>411705</v>
      </c>
      <c r="B1126" s="1" t="s">
        <v>1151</v>
      </c>
      <c r="C1126" s="1" t="s">
        <v>31</v>
      </c>
      <c r="D1126" s="1">
        <v>0</v>
      </c>
      <c r="E1126" s="1">
        <f>COUNTIFS('Contratos assinados '!F:F,'Direcional Expansão'!B1126,'Contratos assinados '!J:J, "Assinado por ambos")</f>
        <v>0</v>
      </c>
      <c r="F1126" s="1">
        <f>COUNTIFS('Contratos assinados '!F:F,'Direcional Expansão'!B1126,'Contratos assinados '!J:J,"Aquisição")</f>
        <v>0</v>
      </c>
      <c r="G1126" s="1">
        <f>COUNTIFS('Contratos assinados '!F:F,'Direcional Expansão'!B1126,'Contratos assinados '!J:J,"Ampliação")</f>
        <v>0</v>
      </c>
      <c r="H1126" s="1">
        <f>COUNTIFS('Contratos assinados '!F:F,'Direcional Expansão'!B1126,'Contratos assinados '!J:J,"Assinado por proprietário")</f>
        <v>0</v>
      </c>
      <c r="I1126" s="1">
        <f t="shared" si="52"/>
        <v>0</v>
      </c>
      <c r="J1126" s="3" t="str">
        <f>IF(D1126=0, "-", COUNTIFS('Base Lojas'!B:B, A1126, 'Base Lojas'!G:G, "&gt;500000")/D1126)</f>
        <v>-</v>
      </c>
      <c r="K1126" s="4" t="s">
        <v>35</v>
      </c>
      <c r="L1126" s="2">
        <v>0</v>
      </c>
      <c r="M1126" s="13">
        <v>1055142.615089579</v>
      </c>
      <c r="N1126" s="2">
        <v>12074</v>
      </c>
      <c r="O1126" s="5" t="str">
        <f>_xlfn.XLOOKUP(A1126,Cidades!A:A,Cidades!D:D)</f>
        <v>Entre 10k e 20k</v>
      </c>
      <c r="P1126" s="5" t="str">
        <f>_xlfn.XLOOKUP(A1126,'[1]1° RAIZ'!$A:$A,'[1]1° RAIZ'!$AH:$AH)</f>
        <v>Laranjeiras do Sul - Quedas do Iguaçu</v>
      </c>
      <c r="Q1126" s="5" t="str">
        <f>_xlfn.XLOOKUP(A1126,'[1]1° RAIZ'!$A:$A,'[1]1° RAIZ'!$AE:$AE)</f>
        <v>Cascavel</v>
      </c>
      <c r="R1126" s="2">
        <v>5.5278770881506132E-5</v>
      </c>
      <c r="S1126" s="2">
        <v>1.430919659649765E-2</v>
      </c>
      <c r="T1126" s="2">
        <v>4</v>
      </c>
      <c r="U1126" s="2">
        <v>0</v>
      </c>
      <c r="V1126" s="2">
        <v>28276.9458035922</v>
      </c>
      <c r="W1126" s="2">
        <v>2.2106960589572862</v>
      </c>
      <c r="X1126" s="2">
        <v>-0.33472938147338921</v>
      </c>
      <c r="Y1126" s="2">
        <v>-0.76144029703298211</v>
      </c>
      <c r="Z1126" s="2">
        <v>-0.83323250548268346</v>
      </c>
      <c r="AA1126" s="2">
        <v>-0.34728030996373832</v>
      </c>
      <c r="AB1126" s="1" t="str">
        <f t="shared" si="51"/>
        <v>Mercado insuficiente</v>
      </c>
      <c r="AC1126" s="74" t="str">
        <f t="shared" si="53"/>
        <v>Validar</v>
      </c>
    </row>
    <row r="1127" spans="1:29" x14ac:dyDescent="0.25">
      <c r="A1127" s="1">
        <v>431455</v>
      </c>
      <c r="B1127" s="1" t="s">
        <v>1152</v>
      </c>
      <c r="C1127" s="1" t="s">
        <v>57</v>
      </c>
      <c r="D1127" s="1">
        <v>0</v>
      </c>
      <c r="E1127" s="1">
        <f>COUNTIFS('Contratos assinados '!F:F,'Direcional Expansão'!B1127,'Contratos assinados '!J:J, "Assinado por ambos")</f>
        <v>0</v>
      </c>
      <c r="F1127" s="1">
        <f>COUNTIFS('Contratos assinados '!F:F,'Direcional Expansão'!B1127,'Contratos assinados '!J:J,"Aquisição")</f>
        <v>0</v>
      </c>
      <c r="G1127" s="1">
        <f>COUNTIFS('Contratos assinados '!F:F,'Direcional Expansão'!B1127,'Contratos assinados '!J:J,"Ampliação")</f>
        <v>0</v>
      </c>
      <c r="H1127" s="1">
        <f>COUNTIFS('Contratos assinados '!F:F,'Direcional Expansão'!B1127,'Contratos assinados '!J:J,"Assinado por proprietário")</f>
        <v>0</v>
      </c>
      <c r="I1127" s="1">
        <f t="shared" si="52"/>
        <v>0</v>
      </c>
      <c r="J1127" s="3" t="str">
        <f>IF(D1127=0, "-", COUNTIFS('Base Lojas'!B:B, A1127, 'Base Lojas'!G:G, "&gt;500000")/D1127)</f>
        <v>-</v>
      </c>
      <c r="K1127" s="4" t="s">
        <v>35</v>
      </c>
      <c r="L1127" s="2">
        <v>0</v>
      </c>
      <c r="M1127" s="13">
        <v>452548.67533346318</v>
      </c>
      <c r="N1127" s="2">
        <v>2260</v>
      </c>
      <c r="O1127" s="5" t="str">
        <f>_xlfn.XLOOKUP(A1127,Cidades!A:A,Cidades!D:D)</f>
        <v>Menor que 10k</v>
      </c>
      <c r="P1127" s="5" t="str">
        <f>_xlfn.XLOOKUP(A1127,'[1]1° RAIZ'!$A:$A,'[1]1° RAIZ'!$AH:$AH)</f>
        <v>São Luiz Gonzaga</v>
      </c>
      <c r="Q1127" s="5" t="str">
        <f>_xlfn.XLOOKUP(A1127,'[1]1° RAIZ'!$A:$A,'[1]1° RAIZ'!$AE:$AE)</f>
        <v>Ijuí</v>
      </c>
      <c r="R1127" s="2">
        <v>-1.517433163396931E-4</v>
      </c>
      <c r="S1127" s="2">
        <v>-8.1099207610014767E-3</v>
      </c>
      <c r="T1127" s="2">
        <v>1</v>
      </c>
      <c r="U1127" s="2">
        <v>0</v>
      </c>
      <c r="V1127" s="2">
        <v>47620.7524917009</v>
      </c>
      <c r="W1127" s="2">
        <v>2.124653635778162</v>
      </c>
      <c r="X1127" s="2">
        <v>-0.43667209648732358</v>
      </c>
      <c r="Y1127" s="2">
        <v>-1.1060656726262039</v>
      </c>
      <c r="Z1127" s="2">
        <v>-1.884147343652335E-2</v>
      </c>
      <c r="AA1127" s="2">
        <v>-0.34732703126735159</v>
      </c>
      <c r="AB1127" s="1" t="str">
        <f t="shared" si="51"/>
        <v>Mercado insuficiente</v>
      </c>
      <c r="AC1127" s="74" t="str">
        <f t="shared" si="53"/>
        <v>Validar</v>
      </c>
    </row>
    <row r="1128" spans="1:29" x14ac:dyDescent="0.25">
      <c r="A1128" s="1">
        <v>432135</v>
      </c>
      <c r="B1128" s="1" t="s">
        <v>1153</v>
      </c>
      <c r="C1128" s="1" t="s">
        <v>57</v>
      </c>
      <c r="D1128" s="1">
        <v>0</v>
      </c>
      <c r="E1128" s="1">
        <f>COUNTIFS('Contratos assinados '!F:F,'Direcional Expansão'!B1128,'Contratos assinados '!J:J, "Assinado por ambos")</f>
        <v>0</v>
      </c>
      <c r="F1128" s="1">
        <f>COUNTIFS('Contratos assinados '!F:F,'Direcional Expansão'!B1128,'Contratos assinados '!J:J,"Aquisição")</f>
        <v>0</v>
      </c>
      <c r="G1128" s="1">
        <f>COUNTIFS('Contratos assinados '!F:F,'Direcional Expansão'!B1128,'Contratos assinados '!J:J,"Ampliação")</f>
        <v>0</v>
      </c>
      <c r="H1128" s="1">
        <f>COUNTIFS('Contratos assinados '!F:F,'Direcional Expansão'!B1128,'Contratos assinados '!J:J,"Assinado por proprietário")</f>
        <v>0</v>
      </c>
      <c r="I1128" s="1">
        <f t="shared" si="52"/>
        <v>0</v>
      </c>
      <c r="J1128" s="3" t="str">
        <f>IF(D1128=0, "-", COUNTIFS('Base Lojas'!B:B, A1128, 'Base Lojas'!G:G, "&gt;500000")/D1128)</f>
        <v>-</v>
      </c>
      <c r="K1128" s="4" t="s">
        <v>35</v>
      </c>
      <c r="L1128" s="2">
        <v>0</v>
      </c>
      <c r="M1128" s="13">
        <v>890011.93132873427</v>
      </c>
      <c r="N1128" s="2">
        <v>5212</v>
      </c>
      <c r="O1128" s="5" t="str">
        <f>_xlfn.XLOOKUP(A1128,Cidades!A:A,Cidades!D:D)</f>
        <v>Menor que 10k</v>
      </c>
      <c r="P1128" s="5" t="str">
        <f>_xlfn.XLOOKUP(A1128,'[1]1° RAIZ'!$A:$A,'[1]1° RAIZ'!$AH:$AH)</f>
        <v>Porto Alegre</v>
      </c>
      <c r="Q1128" s="5" t="str">
        <f>_xlfn.XLOOKUP(A1128,'[1]1° RAIZ'!$A:$A,'[1]1° RAIZ'!$AE:$AE)</f>
        <v>Porto Alegre</v>
      </c>
      <c r="R1128" s="2">
        <v>-2.0225518849714681E-5</v>
      </c>
      <c r="S1128" s="2">
        <v>1.8118826645554531E-3</v>
      </c>
      <c r="T1128" s="2">
        <v>1</v>
      </c>
      <c r="U1128" s="2">
        <v>0</v>
      </c>
      <c r="V1128" s="2">
        <v>26287.931660161699</v>
      </c>
      <c r="W1128" s="2">
        <v>2.5105215199243149</v>
      </c>
      <c r="X1128" s="2">
        <v>-0.35896944688543331</v>
      </c>
      <c r="Y1128" s="2">
        <v>-0.84350281267893668</v>
      </c>
      <c r="Z1128" s="2">
        <v>-0.64609213527051057</v>
      </c>
      <c r="AA1128" s="2">
        <v>-0.34805107917653633</v>
      </c>
      <c r="AB1128" s="1" t="str">
        <f t="shared" si="51"/>
        <v>Mercado insuficiente</v>
      </c>
      <c r="AC1128" s="74" t="str">
        <f t="shared" si="53"/>
        <v>Validar</v>
      </c>
    </row>
    <row r="1129" spans="1:29" x14ac:dyDescent="0.25">
      <c r="A1129" s="1">
        <v>431845</v>
      </c>
      <c r="B1129" s="1" t="s">
        <v>1154</v>
      </c>
      <c r="C1129" s="1" t="s">
        <v>57</v>
      </c>
      <c r="D1129" s="1">
        <v>0</v>
      </c>
      <c r="E1129" s="1">
        <f>COUNTIFS('Contratos assinados '!F:F,'Direcional Expansão'!B1129,'Contratos assinados '!J:J, "Assinado por ambos")</f>
        <v>0</v>
      </c>
      <c r="F1129" s="1">
        <f>COUNTIFS('Contratos assinados '!F:F,'Direcional Expansão'!B1129,'Contratos assinados '!J:J,"Aquisição")</f>
        <v>0</v>
      </c>
      <c r="G1129" s="1">
        <f>COUNTIFS('Contratos assinados '!F:F,'Direcional Expansão'!B1129,'Contratos assinados '!J:J,"Ampliação")</f>
        <v>0</v>
      </c>
      <c r="H1129" s="1">
        <f>COUNTIFS('Contratos assinados '!F:F,'Direcional Expansão'!B1129,'Contratos assinados '!J:J,"Assinado por proprietário")</f>
        <v>0</v>
      </c>
      <c r="I1129" s="1">
        <f t="shared" si="52"/>
        <v>0</v>
      </c>
      <c r="J1129" s="3" t="str">
        <f>IF(D1129=0, "-", COUNTIFS('Base Lojas'!B:B, A1129, 'Base Lojas'!G:G, "&gt;500000")/D1129)</f>
        <v>-</v>
      </c>
      <c r="K1129" s="4" t="s">
        <v>35</v>
      </c>
      <c r="L1129" s="2">
        <v>0</v>
      </c>
      <c r="M1129" s="13">
        <v>389808.03316527483</v>
      </c>
      <c r="N1129" s="2">
        <v>2362</v>
      </c>
      <c r="O1129" s="5" t="str">
        <f>_xlfn.XLOOKUP(A1129,Cidades!A:A,Cidades!D:D)</f>
        <v>Menor que 10k</v>
      </c>
      <c r="P1129" s="5" t="str">
        <f>_xlfn.XLOOKUP(A1129,'[1]1° RAIZ'!$A:$A,'[1]1° RAIZ'!$AH:$AH)</f>
        <v>Palmeira das Missões</v>
      </c>
      <c r="Q1129" s="5" t="str">
        <f>_xlfn.XLOOKUP(A1129,'[1]1° RAIZ'!$A:$A,'[1]1° RAIZ'!$AE:$AE)</f>
        <v>Passo Fundo</v>
      </c>
      <c r="R1129" s="2">
        <v>-1.079691819429263E-4</v>
      </c>
      <c r="S1129" s="2">
        <v>-4.2449032033746734E-3</v>
      </c>
      <c r="T1129" s="2">
        <v>1</v>
      </c>
      <c r="U1129" s="2">
        <v>0</v>
      </c>
      <c r="V1129" s="2">
        <v>43784.0497381768</v>
      </c>
      <c r="W1129" s="2">
        <v>2.1769515980336172</v>
      </c>
      <c r="X1129" s="2">
        <v>-0.4251258361096184</v>
      </c>
      <c r="Y1129" s="2">
        <v>-1.017631107885647</v>
      </c>
      <c r="Z1129" s="2">
        <v>-0.18091067218054899</v>
      </c>
      <c r="AA1129" s="2">
        <v>-0.34818289695146137</v>
      </c>
      <c r="AB1129" s="1" t="str">
        <f t="shared" si="51"/>
        <v>Mercado insuficiente</v>
      </c>
      <c r="AC1129" s="74" t="str">
        <f t="shared" si="53"/>
        <v>Validar</v>
      </c>
    </row>
    <row r="1130" spans="1:29" x14ac:dyDescent="0.25">
      <c r="A1130" s="1">
        <v>410045</v>
      </c>
      <c r="B1130" s="1" t="s">
        <v>1155</v>
      </c>
      <c r="C1130" s="1" t="s">
        <v>31</v>
      </c>
      <c r="D1130" s="1">
        <v>0</v>
      </c>
      <c r="E1130" s="1">
        <f>COUNTIFS('Contratos assinados '!F:F,'Direcional Expansão'!B1130,'Contratos assinados '!J:J, "Assinado por ambos")</f>
        <v>0</v>
      </c>
      <c r="F1130" s="1">
        <f>COUNTIFS('Contratos assinados '!F:F,'Direcional Expansão'!B1130,'Contratos assinados '!J:J,"Aquisição")</f>
        <v>0</v>
      </c>
      <c r="G1130" s="1">
        <f>COUNTIFS('Contratos assinados '!F:F,'Direcional Expansão'!B1130,'Contratos assinados '!J:J,"Ampliação")</f>
        <v>0</v>
      </c>
      <c r="H1130" s="1">
        <f>COUNTIFS('Contratos assinados '!F:F,'Direcional Expansão'!B1130,'Contratos assinados '!J:J,"Assinado por proprietário")</f>
        <v>0</v>
      </c>
      <c r="I1130" s="1">
        <f t="shared" si="52"/>
        <v>0</v>
      </c>
      <c r="J1130" s="3" t="str">
        <f>IF(D1130=0, "-", COUNTIFS('Base Lojas'!B:B, A1130, 'Base Lojas'!G:G, "&gt;500000")/D1130)</f>
        <v>-</v>
      </c>
      <c r="K1130" s="4" t="s">
        <v>35</v>
      </c>
      <c r="L1130" s="2">
        <v>0</v>
      </c>
      <c r="M1130" s="13">
        <v>390035.8580374599</v>
      </c>
      <c r="N1130" s="2">
        <v>3590</v>
      </c>
      <c r="O1130" s="5" t="str">
        <f>_xlfn.XLOOKUP(A1130,Cidades!A:A,Cidades!D:D)</f>
        <v>Menor que 10k</v>
      </c>
      <c r="P1130" s="5" t="str">
        <f>_xlfn.XLOOKUP(A1130,'[1]1° RAIZ'!$A:$A,'[1]1° RAIZ'!$AH:$AH)</f>
        <v>Campo Mourão</v>
      </c>
      <c r="Q1130" s="5" t="str">
        <f>_xlfn.XLOOKUP(A1130,'[1]1° RAIZ'!$A:$A,'[1]1° RAIZ'!$AE:$AE)</f>
        <v>Maringá</v>
      </c>
      <c r="R1130" s="2">
        <v>-1.389162350549877E-4</v>
      </c>
      <c r="S1130" s="2">
        <v>-5.0848104039104003E-3</v>
      </c>
      <c r="T1130" s="2">
        <v>1</v>
      </c>
      <c r="U1130" s="2">
        <v>0</v>
      </c>
      <c r="V1130" s="2">
        <v>31077.0035155486</v>
      </c>
      <c r="W1130" s="2">
        <v>2.5185630058978532</v>
      </c>
      <c r="X1130" s="2">
        <v>-0.38570276101003259</v>
      </c>
      <c r="Y1130" s="2">
        <v>-1.0261426316913</v>
      </c>
      <c r="Z1130" s="2">
        <v>-0.32450347047686467</v>
      </c>
      <c r="AA1130" s="2">
        <v>-0.34901160289025962</v>
      </c>
      <c r="AB1130" s="1" t="str">
        <f t="shared" si="51"/>
        <v>Mercado insuficiente</v>
      </c>
      <c r="AC1130" s="74" t="str">
        <f t="shared" si="53"/>
        <v>Validar</v>
      </c>
    </row>
    <row r="1131" spans="1:29" x14ac:dyDescent="0.25">
      <c r="A1131" s="1">
        <v>410870</v>
      </c>
      <c r="B1131" s="1" t="s">
        <v>1156</v>
      </c>
      <c r="C1131" s="1" t="s">
        <v>31</v>
      </c>
      <c r="D1131" s="1">
        <v>0</v>
      </c>
      <c r="E1131" s="1">
        <f>COUNTIFS('Contratos assinados '!F:F,'Direcional Expansão'!B1131,'Contratos assinados '!J:J, "Assinado por ambos")</f>
        <v>0</v>
      </c>
      <c r="F1131" s="1">
        <f>COUNTIFS('Contratos assinados '!F:F,'Direcional Expansão'!B1131,'Contratos assinados '!J:J,"Aquisição")</f>
        <v>0</v>
      </c>
      <c r="G1131" s="1">
        <f>COUNTIFS('Contratos assinados '!F:F,'Direcional Expansão'!B1131,'Contratos assinados '!J:J,"Ampliação")</f>
        <v>0</v>
      </c>
      <c r="H1131" s="1">
        <f>COUNTIFS('Contratos assinados '!F:F,'Direcional Expansão'!B1131,'Contratos assinados '!J:J,"Assinado por proprietário")</f>
        <v>0</v>
      </c>
      <c r="I1131" s="1">
        <f t="shared" si="52"/>
        <v>0</v>
      </c>
      <c r="J1131" s="3" t="str">
        <f>IF(D1131=0, "-", COUNTIFS('Base Lojas'!B:B, A1131, 'Base Lojas'!G:G, "&gt;500000")/D1131)</f>
        <v>-</v>
      </c>
      <c r="K1131" s="4" t="s">
        <v>35</v>
      </c>
      <c r="L1131" s="2">
        <v>0</v>
      </c>
      <c r="M1131" s="13">
        <v>631320.88790800923</v>
      </c>
      <c r="N1131" s="2">
        <v>5641</v>
      </c>
      <c r="O1131" s="5" t="str">
        <f>_xlfn.XLOOKUP(A1131,Cidades!A:A,Cidades!D:D)</f>
        <v>Menor que 10k</v>
      </c>
      <c r="P1131" s="5" t="str">
        <f>_xlfn.XLOOKUP(A1131,'[1]1° RAIZ'!$A:$A,'[1]1° RAIZ'!$AH:$AH)</f>
        <v>Ivaiporã</v>
      </c>
      <c r="Q1131" s="5" t="str">
        <f>_xlfn.XLOOKUP(A1131,'[1]1° RAIZ'!$A:$A,'[1]1° RAIZ'!$AE:$AE)</f>
        <v>Londrina</v>
      </c>
      <c r="R1131" s="2">
        <v>-1.229221182029461E-4</v>
      </c>
      <c r="S1131" s="2">
        <v>-2.142862747360863E-3</v>
      </c>
      <c r="T1131" s="2">
        <v>4</v>
      </c>
      <c r="U1131" s="2">
        <v>0</v>
      </c>
      <c r="V1131" s="2">
        <v>35327.825953719897</v>
      </c>
      <c r="W1131" s="2">
        <v>2.2697402667593018</v>
      </c>
      <c r="X1131" s="2">
        <v>-0.37899275011304229</v>
      </c>
      <c r="Y1131" s="2">
        <v>-1.068020461937736</v>
      </c>
      <c r="Z1131" s="2">
        <v>-0.30600749884020922</v>
      </c>
      <c r="AA1131" s="2">
        <v>-0.35007024162621458</v>
      </c>
      <c r="AB1131" s="1" t="str">
        <f t="shared" si="51"/>
        <v>Mercado insuficiente</v>
      </c>
      <c r="AC1131" s="74" t="str">
        <f t="shared" si="53"/>
        <v>Validar</v>
      </c>
    </row>
    <row r="1132" spans="1:29" x14ac:dyDescent="0.25">
      <c r="A1132" s="1">
        <v>431210</v>
      </c>
      <c r="B1132" s="1" t="s">
        <v>1157</v>
      </c>
      <c r="C1132" s="1" t="s">
        <v>57</v>
      </c>
      <c r="D1132" s="1">
        <v>0</v>
      </c>
      <c r="E1132" s="1">
        <f>COUNTIFS('Contratos assinados '!F:F,'Direcional Expansão'!B1132,'Contratos assinados '!J:J, "Assinado por ambos")</f>
        <v>0</v>
      </c>
      <c r="F1132" s="1">
        <f>COUNTIFS('Contratos assinados '!F:F,'Direcional Expansão'!B1132,'Contratos assinados '!J:J,"Aquisição")</f>
        <v>0</v>
      </c>
      <c r="G1132" s="1">
        <f>COUNTIFS('Contratos assinados '!F:F,'Direcional Expansão'!B1132,'Contratos assinados '!J:J,"Ampliação")</f>
        <v>0</v>
      </c>
      <c r="H1132" s="1">
        <f>COUNTIFS('Contratos assinados '!F:F,'Direcional Expansão'!B1132,'Contratos assinados '!J:J,"Assinado por proprietário")</f>
        <v>0</v>
      </c>
      <c r="I1132" s="1">
        <f t="shared" si="52"/>
        <v>0</v>
      </c>
      <c r="J1132" s="3" t="str">
        <f>IF(D1132=0, "-", COUNTIFS('Base Lojas'!B:B, A1132, 'Base Lojas'!G:G, "&gt;500000")/D1132)</f>
        <v>-</v>
      </c>
      <c r="K1132" s="4" t="s">
        <v>35</v>
      </c>
      <c r="L1132" s="2">
        <v>0</v>
      </c>
      <c r="M1132" s="13">
        <v>802026.12298848468</v>
      </c>
      <c r="N1132" s="2">
        <v>4698</v>
      </c>
      <c r="O1132" s="5" t="str">
        <f>_xlfn.XLOOKUP(A1132,Cidades!A:A,Cidades!D:D)</f>
        <v>Menor que 10k</v>
      </c>
      <c r="P1132" s="5" t="str">
        <f>_xlfn.XLOOKUP(A1132,'[1]1° RAIZ'!$A:$A,'[1]1° RAIZ'!$AH:$AH)</f>
        <v>Santa Maria</v>
      </c>
      <c r="Q1132" s="5" t="str">
        <f>_xlfn.XLOOKUP(A1132,'[1]1° RAIZ'!$A:$A,'[1]1° RAIZ'!$AE:$AE)</f>
        <v>Santa Maria</v>
      </c>
      <c r="R1132" s="2">
        <v>-6.4604405396242461E-5</v>
      </c>
      <c r="S1132" s="2">
        <v>-1.253601968971618E-3</v>
      </c>
      <c r="T1132" s="2">
        <v>2</v>
      </c>
      <c r="U1132" s="2">
        <v>0</v>
      </c>
      <c r="V1132" s="2">
        <v>39773.090091579703</v>
      </c>
      <c r="W1132" s="2">
        <v>2.1401836474281488</v>
      </c>
      <c r="X1132" s="2">
        <v>-0.40327522621541517</v>
      </c>
      <c r="Y1132" s="2">
        <v>-0.99067543993069163</v>
      </c>
      <c r="Z1132" s="2">
        <v>-0.33763231726470222</v>
      </c>
      <c r="AA1132" s="2">
        <v>-0.35288907628528521</v>
      </c>
      <c r="AB1132" s="1" t="str">
        <f t="shared" si="51"/>
        <v>Mercado insuficiente</v>
      </c>
      <c r="AC1132" s="74" t="str">
        <f t="shared" si="53"/>
        <v>Validar</v>
      </c>
    </row>
    <row r="1133" spans="1:29" x14ac:dyDescent="0.25">
      <c r="A1133" s="1">
        <v>421105</v>
      </c>
      <c r="B1133" s="1" t="s">
        <v>1158</v>
      </c>
      <c r="C1133" s="1" t="s">
        <v>33</v>
      </c>
      <c r="D1133" s="1">
        <v>0</v>
      </c>
      <c r="E1133" s="1">
        <f>COUNTIFS('Contratos assinados '!F:F,'Direcional Expansão'!B1133,'Contratos assinados '!J:J, "Assinado por ambos")</f>
        <v>0</v>
      </c>
      <c r="F1133" s="1">
        <f>COUNTIFS('Contratos assinados '!F:F,'Direcional Expansão'!B1133,'Contratos assinados '!J:J,"Aquisição")</f>
        <v>0</v>
      </c>
      <c r="G1133" s="1">
        <f>COUNTIFS('Contratos assinados '!F:F,'Direcional Expansão'!B1133,'Contratos assinados '!J:J,"Ampliação")</f>
        <v>0</v>
      </c>
      <c r="H1133" s="1">
        <f>COUNTIFS('Contratos assinados '!F:F,'Direcional Expansão'!B1133,'Contratos assinados '!J:J,"Assinado por proprietário")</f>
        <v>0</v>
      </c>
      <c r="I1133" s="1">
        <f t="shared" si="52"/>
        <v>0</v>
      </c>
      <c r="J1133" s="3" t="str">
        <f>IF(D1133=0, "-", COUNTIFS('Base Lojas'!B:B, A1133, 'Base Lojas'!G:G, "&gt;500000")/D1133)</f>
        <v>-</v>
      </c>
      <c r="K1133" s="4" t="s">
        <v>35</v>
      </c>
      <c r="L1133" s="2">
        <v>0</v>
      </c>
      <c r="M1133" s="13">
        <v>1016273.064486687</v>
      </c>
      <c r="N1133" s="2">
        <v>9117</v>
      </c>
      <c r="O1133" s="5" t="str">
        <f>_xlfn.XLOOKUP(A1133,Cidades!A:A,Cidades!D:D)</f>
        <v>Menor que 10k</v>
      </c>
      <c r="P1133" s="5" t="str">
        <f>_xlfn.XLOOKUP(A1133,'[1]1° RAIZ'!$A:$A,'[1]1° RAIZ'!$AH:$AH)</f>
        <v>Videira</v>
      </c>
      <c r="Q1133" s="5" t="str">
        <f>_xlfn.XLOOKUP(A1133,'[1]1° RAIZ'!$A:$A,'[1]1° RAIZ'!$AE:$AE)</f>
        <v>Caçador</v>
      </c>
      <c r="R1133" s="2">
        <v>-1.6266055167821761E-5</v>
      </c>
      <c r="S1133" s="2">
        <v>4.3296180478147317E-3</v>
      </c>
      <c r="T1133" s="2">
        <v>2</v>
      </c>
      <c r="U1133" s="2">
        <v>0</v>
      </c>
      <c r="V1133" s="2">
        <v>28546.484380775801</v>
      </c>
      <c r="W1133" s="2">
        <v>2.3248731867931749</v>
      </c>
      <c r="X1133" s="2">
        <v>-0.35831786468802562</v>
      </c>
      <c r="Y1133" s="2">
        <v>-0.89138733771519751</v>
      </c>
      <c r="Z1133" s="2">
        <v>-0.63589635430298985</v>
      </c>
      <c r="AA1133" s="2">
        <v>-0.35350205774059751</v>
      </c>
      <c r="AB1133" s="1" t="str">
        <f t="shared" si="51"/>
        <v>Mercado insuficiente</v>
      </c>
      <c r="AC1133" s="74" t="str">
        <f t="shared" si="53"/>
        <v>Validar</v>
      </c>
    </row>
    <row r="1134" spans="1:29" x14ac:dyDescent="0.25">
      <c r="A1134" s="1">
        <v>411030</v>
      </c>
      <c r="B1134" s="1" t="s">
        <v>1159</v>
      </c>
      <c r="C1134" s="1" t="s">
        <v>31</v>
      </c>
      <c r="D1134" s="1">
        <v>0</v>
      </c>
      <c r="E1134" s="1">
        <f>COUNTIFS('Contratos assinados '!F:F,'Direcional Expansão'!B1134,'Contratos assinados '!J:J, "Assinado por ambos")</f>
        <v>0</v>
      </c>
      <c r="F1134" s="1">
        <f>COUNTIFS('Contratos assinados '!F:F,'Direcional Expansão'!B1134,'Contratos assinados '!J:J,"Aquisição")</f>
        <v>0</v>
      </c>
      <c r="G1134" s="1">
        <f>COUNTIFS('Contratos assinados '!F:F,'Direcional Expansão'!B1134,'Contratos assinados '!J:J,"Ampliação")</f>
        <v>0</v>
      </c>
      <c r="H1134" s="1">
        <f>COUNTIFS('Contratos assinados '!F:F,'Direcional Expansão'!B1134,'Contratos assinados '!J:J,"Assinado por proprietário")</f>
        <v>0</v>
      </c>
      <c r="I1134" s="1">
        <f t="shared" si="52"/>
        <v>0</v>
      </c>
      <c r="J1134" s="3" t="str">
        <f>IF(D1134=0, "-", COUNTIFS('Base Lojas'!B:B, A1134, 'Base Lojas'!G:G, "&gt;500000")/D1134)</f>
        <v>-</v>
      </c>
      <c r="K1134" s="4" t="s">
        <v>35</v>
      </c>
      <c r="L1134" s="2">
        <v>0</v>
      </c>
      <c r="M1134" s="13">
        <v>355455.86591799802</v>
      </c>
      <c r="N1134" s="2">
        <v>2536</v>
      </c>
      <c r="O1134" s="5" t="str">
        <f>_xlfn.XLOOKUP(A1134,Cidades!A:A,Cidades!D:D)</f>
        <v>Menor que 10k</v>
      </c>
      <c r="P1134" s="5" t="str">
        <f>_xlfn.XLOOKUP(A1134,'[1]1° RAIZ'!$A:$A,'[1]1° RAIZ'!$AH:$AH)</f>
        <v>Paranacity - Colorado</v>
      </c>
      <c r="Q1134" s="5" t="str">
        <f>_xlfn.XLOOKUP(A1134,'[1]1° RAIZ'!$A:$A,'[1]1° RAIZ'!$AE:$AE)</f>
        <v>Maringá</v>
      </c>
      <c r="R1134" s="2">
        <v>-1.2537377079642421E-4</v>
      </c>
      <c r="S1134" s="2">
        <v>-2.265236507107304E-3</v>
      </c>
      <c r="T1134" s="2">
        <v>1</v>
      </c>
      <c r="U1134" s="2">
        <v>0</v>
      </c>
      <c r="V1134" s="2">
        <v>26551.481999600201</v>
      </c>
      <c r="W1134" s="2">
        <v>2.5863000766039601</v>
      </c>
      <c r="X1134" s="2">
        <v>-0.37950611874017559</v>
      </c>
      <c r="Y1134" s="2">
        <v>-0.98967009311089182</v>
      </c>
      <c r="Z1134" s="2">
        <v>-0.44048946480554729</v>
      </c>
      <c r="AA1134" s="2">
        <v>-0.35436411584366823</v>
      </c>
      <c r="AB1134" s="1" t="str">
        <f t="shared" si="51"/>
        <v>Mercado insuficiente</v>
      </c>
      <c r="AC1134" s="74" t="str">
        <f t="shared" si="53"/>
        <v>Validar</v>
      </c>
    </row>
    <row r="1135" spans="1:29" x14ac:dyDescent="0.25">
      <c r="A1135" s="1">
        <v>432035</v>
      </c>
      <c r="B1135" s="1" t="s">
        <v>1160</v>
      </c>
      <c r="C1135" s="1" t="s">
        <v>57</v>
      </c>
      <c r="D1135" s="1">
        <v>0</v>
      </c>
      <c r="E1135" s="1">
        <f>COUNTIFS('Contratos assinados '!F:F,'Direcional Expansão'!B1135,'Contratos assinados '!J:J, "Assinado por ambos")</f>
        <v>0</v>
      </c>
      <c r="F1135" s="1">
        <f>COUNTIFS('Contratos assinados '!F:F,'Direcional Expansão'!B1135,'Contratos assinados '!J:J,"Aquisição")</f>
        <v>0</v>
      </c>
      <c r="G1135" s="1">
        <f>COUNTIFS('Contratos assinados '!F:F,'Direcional Expansão'!B1135,'Contratos assinados '!J:J,"Ampliação")</f>
        <v>0</v>
      </c>
      <c r="H1135" s="1">
        <f>COUNTIFS('Contratos assinados '!F:F,'Direcional Expansão'!B1135,'Contratos assinados '!J:J,"Assinado por proprietário")</f>
        <v>0</v>
      </c>
      <c r="I1135" s="1">
        <f t="shared" si="52"/>
        <v>0</v>
      </c>
      <c r="J1135" s="3" t="str">
        <f>IF(D1135=0, "-", COUNTIFS('Base Lojas'!B:B, A1135, 'Base Lojas'!G:G, "&gt;500000")/D1135)</f>
        <v>-</v>
      </c>
      <c r="K1135" s="4" t="s">
        <v>35</v>
      </c>
      <c r="L1135" s="2">
        <v>0</v>
      </c>
      <c r="M1135" s="13">
        <v>883905.04225655482</v>
      </c>
      <c r="N1135" s="2">
        <v>5306</v>
      </c>
      <c r="O1135" s="5" t="str">
        <f>_xlfn.XLOOKUP(A1135,Cidades!A:A,Cidades!D:D)</f>
        <v>Menor que 10k</v>
      </c>
      <c r="P1135" s="5" t="str">
        <f>_xlfn.XLOOKUP(A1135,'[1]1° RAIZ'!$A:$A,'[1]1° RAIZ'!$AH:$AH)</f>
        <v>Camaquã</v>
      </c>
      <c r="Q1135" s="5" t="str">
        <f>_xlfn.XLOOKUP(A1135,'[1]1° RAIZ'!$A:$A,'[1]1° RAIZ'!$AE:$AE)</f>
        <v>Porto Alegre</v>
      </c>
      <c r="R1135" s="2">
        <v>1.597946102745773E-5</v>
      </c>
      <c r="S1135" s="2">
        <v>6.3025067060422657E-3</v>
      </c>
      <c r="T1135" s="2">
        <v>1</v>
      </c>
      <c r="U1135" s="2">
        <v>0</v>
      </c>
      <c r="V1135" s="2">
        <v>28263.385126609301</v>
      </c>
      <c r="W1135" s="2">
        <v>2.358284102880257</v>
      </c>
      <c r="X1135" s="2">
        <v>-0.37141286529883438</v>
      </c>
      <c r="Y1135" s="2">
        <v>-0.80551407792563967</v>
      </c>
      <c r="Z1135" s="2">
        <v>-0.70910149648613563</v>
      </c>
      <c r="AA1135" s="2">
        <v>-0.35507577984166799</v>
      </c>
      <c r="AB1135" s="1" t="str">
        <f t="shared" si="51"/>
        <v>Mercado insuficiente</v>
      </c>
      <c r="AC1135" s="74" t="str">
        <f t="shared" si="53"/>
        <v>Validar</v>
      </c>
    </row>
    <row r="1136" spans="1:29" x14ac:dyDescent="0.25">
      <c r="A1136" s="1">
        <v>411342</v>
      </c>
      <c r="B1136" s="1" t="s">
        <v>1161</v>
      </c>
      <c r="C1136" s="1" t="s">
        <v>31</v>
      </c>
      <c r="D1136" s="1">
        <v>0</v>
      </c>
      <c r="E1136" s="1">
        <f>COUNTIFS('Contratos assinados '!F:F,'Direcional Expansão'!B1136,'Contratos assinados '!J:J, "Assinado por ambos")</f>
        <v>0</v>
      </c>
      <c r="F1136" s="1">
        <f>COUNTIFS('Contratos assinados '!F:F,'Direcional Expansão'!B1136,'Contratos assinados '!J:J,"Aquisição")</f>
        <v>0</v>
      </c>
      <c r="G1136" s="1">
        <f>COUNTIFS('Contratos assinados '!F:F,'Direcional Expansão'!B1136,'Contratos assinados '!J:J,"Ampliação")</f>
        <v>0</v>
      </c>
      <c r="H1136" s="1">
        <f>COUNTIFS('Contratos assinados '!F:F,'Direcional Expansão'!B1136,'Contratos assinados '!J:J,"Assinado por proprietário")</f>
        <v>0</v>
      </c>
      <c r="I1136" s="1">
        <f t="shared" si="52"/>
        <v>0</v>
      </c>
      <c r="J1136" s="3" t="str">
        <f>IF(D1136=0, "-", COUNTIFS('Base Lojas'!B:B, A1136, 'Base Lojas'!G:G, "&gt;500000")/D1136)</f>
        <v>-</v>
      </c>
      <c r="K1136" s="4" t="s">
        <v>35</v>
      </c>
      <c r="L1136" s="2">
        <v>0</v>
      </c>
      <c r="M1136" s="13">
        <v>500510.12715518469</v>
      </c>
      <c r="N1136" s="2">
        <v>3938</v>
      </c>
      <c r="O1136" s="5" t="str">
        <f>_xlfn.XLOOKUP(A1136,Cidades!A:A,Cidades!D:D)</f>
        <v>Menor que 10k</v>
      </c>
      <c r="P1136" s="5" t="str">
        <f>_xlfn.XLOOKUP(A1136,'[1]1° RAIZ'!$A:$A,'[1]1° RAIZ'!$AH:$AH)</f>
        <v>Ivaiporã</v>
      </c>
      <c r="Q1136" s="5" t="str">
        <f>_xlfn.XLOOKUP(A1136,'[1]1° RAIZ'!$A:$A,'[1]1° RAIZ'!$AE:$AE)</f>
        <v>Londrina</v>
      </c>
      <c r="R1136" s="2">
        <v>-6.6107108585433668E-6</v>
      </c>
      <c r="S1136" s="2">
        <v>5.7724247903185866E-3</v>
      </c>
      <c r="T1136" s="2">
        <v>1</v>
      </c>
      <c r="U1136" s="2">
        <v>0</v>
      </c>
      <c r="V1136" s="2">
        <v>35591.411284926799</v>
      </c>
      <c r="W1136" s="2">
        <v>2.2084592333503692</v>
      </c>
      <c r="X1136" s="2">
        <v>-0.40108356281414542</v>
      </c>
      <c r="Y1136" s="2">
        <v>-0.84322747406975218</v>
      </c>
      <c r="Z1136" s="2">
        <v>-0.55318062973023219</v>
      </c>
      <c r="AA1136" s="2">
        <v>-0.35533989612565181</v>
      </c>
      <c r="AB1136" s="1" t="str">
        <f t="shared" si="51"/>
        <v>Mercado insuficiente</v>
      </c>
      <c r="AC1136" s="74" t="str">
        <f t="shared" si="53"/>
        <v>Validar</v>
      </c>
    </row>
    <row r="1137" spans="1:29" x14ac:dyDescent="0.25">
      <c r="A1137" s="1">
        <v>411007</v>
      </c>
      <c r="B1137" s="1" t="s">
        <v>1162</v>
      </c>
      <c r="C1137" s="1" t="s">
        <v>31</v>
      </c>
      <c r="D1137" s="1">
        <v>0</v>
      </c>
      <c r="E1137" s="1">
        <f>COUNTIFS('Contratos assinados '!F:F,'Direcional Expansão'!B1137,'Contratos assinados '!J:J, "Assinado por ambos")</f>
        <v>0</v>
      </c>
      <c r="F1137" s="1">
        <f>COUNTIFS('Contratos assinados '!F:F,'Direcional Expansão'!B1137,'Contratos assinados '!J:J,"Aquisição")</f>
        <v>0</v>
      </c>
      <c r="G1137" s="1">
        <f>COUNTIFS('Contratos assinados '!F:F,'Direcional Expansão'!B1137,'Contratos assinados '!J:J,"Ampliação")</f>
        <v>0</v>
      </c>
      <c r="H1137" s="1">
        <f>COUNTIFS('Contratos assinados '!F:F,'Direcional Expansão'!B1137,'Contratos assinados '!J:J,"Assinado por proprietário")</f>
        <v>0</v>
      </c>
      <c r="I1137" s="1">
        <f t="shared" si="52"/>
        <v>0</v>
      </c>
      <c r="J1137" s="3" t="str">
        <f>IF(D1137=0, "-", COUNTIFS('Base Lojas'!B:B, A1137, 'Base Lojas'!G:G, "&gt;500000")/D1137)</f>
        <v>-</v>
      </c>
      <c r="K1137" s="4" t="s">
        <v>35</v>
      </c>
      <c r="L1137" s="2">
        <v>0</v>
      </c>
      <c r="M1137" s="13">
        <v>1602266.2581573019</v>
      </c>
      <c r="N1137" s="2">
        <v>14249</v>
      </c>
      <c r="O1137" s="5" t="str">
        <f>_xlfn.XLOOKUP(A1137,Cidades!A:A,Cidades!D:D)</f>
        <v>Entre 10k e 20k</v>
      </c>
      <c r="P1137" s="5" t="str">
        <f>_xlfn.XLOOKUP(A1137,'[1]1° RAIZ'!$A:$A,'[1]1° RAIZ'!$AH:$AH)</f>
        <v>Telêmaco Borba</v>
      </c>
      <c r="Q1137" s="5" t="str">
        <f>_xlfn.XLOOKUP(A1137,'[1]1° RAIZ'!$A:$A,'[1]1° RAIZ'!$AE:$AE)</f>
        <v>Ponta Grossa</v>
      </c>
      <c r="R1137" s="2">
        <v>1.8163771776028571E-4</v>
      </c>
      <c r="S1137" s="2">
        <v>1.9387914546514121E-2</v>
      </c>
      <c r="T1137" s="2">
        <v>5</v>
      </c>
      <c r="U1137" s="2">
        <v>0</v>
      </c>
      <c r="V1137" s="2">
        <v>20783.766307772701</v>
      </c>
      <c r="W1137" s="2">
        <v>2.1748212012807508</v>
      </c>
      <c r="X1137" s="2">
        <v>-0.30177597757420338</v>
      </c>
      <c r="Y1137" s="2">
        <v>-0.6281656485357221</v>
      </c>
      <c r="Z1137" s="2">
        <v>-1.196776874009239</v>
      </c>
      <c r="AA1137" s="2">
        <v>-0.35556616830814403</v>
      </c>
      <c r="AB1137" s="1" t="str">
        <f t="shared" si="51"/>
        <v>Mercado insuficiente</v>
      </c>
      <c r="AC1137" s="74" t="str">
        <f t="shared" si="53"/>
        <v>Validar</v>
      </c>
    </row>
    <row r="1138" spans="1:29" x14ac:dyDescent="0.25">
      <c r="A1138" s="1">
        <v>421535</v>
      </c>
      <c r="B1138" s="1" t="s">
        <v>1163</v>
      </c>
      <c r="C1138" s="1" t="s">
        <v>33</v>
      </c>
      <c r="D1138" s="1">
        <v>0</v>
      </c>
      <c r="E1138" s="1">
        <f>COUNTIFS('Contratos assinados '!F:F,'Direcional Expansão'!B1138,'Contratos assinados '!J:J, "Assinado por ambos")</f>
        <v>0</v>
      </c>
      <c r="F1138" s="1">
        <f>COUNTIFS('Contratos assinados '!F:F,'Direcional Expansão'!B1138,'Contratos assinados '!J:J,"Aquisição")</f>
        <v>0</v>
      </c>
      <c r="G1138" s="1">
        <f>COUNTIFS('Contratos assinados '!F:F,'Direcional Expansão'!B1138,'Contratos assinados '!J:J,"Ampliação")</f>
        <v>0</v>
      </c>
      <c r="H1138" s="1">
        <f>COUNTIFS('Contratos assinados '!F:F,'Direcional Expansão'!B1138,'Contratos assinados '!J:J,"Assinado por proprietário")</f>
        <v>0</v>
      </c>
      <c r="I1138" s="1">
        <f t="shared" si="52"/>
        <v>0</v>
      </c>
      <c r="J1138" s="3" t="str">
        <f>IF(D1138=0, "-", COUNTIFS('Base Lojas'!B:B, A1138, 'Base Lojas'!G:G, "&gt;500000")/D1138)</f>
        <v>-</v>
      </c>
      <c r="K1138" s="4" t="s">
        <v>35</v>
      </c>
      <c r="L1138" s="2">
        <v>0</v>
      </c>
      <c r="M1138" s="13">
        <v>530466.56939398497</v>
      </c>
      <c r="N1138" s="2">
        <v>3632</v>
      </c>
      <c r="O1138" s="5" t="str">
        <f>_xlfn.XLOOKUP(A1138,Cidades!A:A,Cidades!D:D)</f>
        <v>Menor que 10k</v>
      </c>
      <c r="P1138" s="5" t="str">
        <f>_xlfn.XLOOKUP(A1138,'[1]1° RAIZ'!$A:$A,'[1]1° RAIZ'!$AH:$AH)</f>
        <v>Maravilha</v>
      </c>
      <c r="Q1138" s="5" t="str">
        <f>_xlfn.XLOOKUP(A1138,'[1]1° RAIZ'!$A:$A,'[1]1° RAIZ'!$AE:$AE)</f>
        <v>Chapecó</v>
      </c>
      <c r="R1138" s="2">
        <v>-6.6480385838560971E-5</v>
      </c>
      <c r="S1138" s="2">
        <v>5.8948920683403738E-3</v>
      </c>
      <c r="T1138" s="2">
        <v>2</v>
      </c>
      <c r="U1138" s="2">
        <v>0</v>
      </c>
      <c r="V1138" s="2">
        <v>29291.419224258701</v>
      </c>
      <c r="W1138" s="2">
        <v>2.3832966727897431</v>
      </c>
      <c r="X1138" s="2">
        <v>-0.3802076217010622</v>
      </c>
      <c r="Y1138" s="2">
        <v>-0.90634639843356768</v>
      </c>
      <c r="Z1138" s="2">
        <v>-0.5560674808372168</v>
      </c>
      <c r="AA1138" s="2">
        <v>-0.35586411528732259</v>
      </c>
      <c r="AB1138" s="1" t="str">
        <f t="shared" si="51"/>
        <v>Mercado insuficiente</v>
      </c>
      <c r="AC1138" s="74" t="str">
        <f t="shared" si="53"/>
        <v>Validar</v>
      </c>
    </row>
    <row r="1139" spans="1:29" x14ac:dyDescent="0.25">
      <c r="A1139" s="1">
        <v>411500</v>
      </c>
      <c r="B1139" s="1" t="s">
        <v>1164</v>
      </c>
      <c r="C1139" s="1" t="s">
        <v>31</v>
      </c>
      <c r="D1139" s="1">
        <v>0</v>
      </c>
      <c r="E1139" s="1">
        <f>COUNTIFS('Contratos assinados '!F:F,'Direcional Expansão'!B1139,'Contratos assinados '!J:J, "Assinado por ambos")</f>
        <v>0</v>
      </c>
      <c r="F1139" s="1">
        <f>COUNTIFS('Contratos assinados '!F:F,'Direcional Expansão'!B1139,'Contratos assinados '!J:J,"Aquisição")</f>
        <v>0</v>
      </c>
      <c r="G1139" s="1">
        <f>COUNTIFS('Contratos assinados '!F:F,'Direcional Expansão'!B1139,'Contratos assinados '!J:J,"Ampliação")</f>
        <v>0</v>
      </c>
      <c r="H1139" s="1">
        <f>COUNTIFS('Contratos assinados '!F:F,'Direcional Expansão'!B1139,'Contratos assinados '!J:J,"Assinado por proprietário")</f>
        <v>0</v>
      </c>
      <c r="I1139" s="1">
        <f t="shared" si="52"/>
        <v>0</v>
      </c>
      <c r="J1139" s="3" t="str">
        <f>IF(D1139=0, "-", COUNTIFS('Base Lojas'!B:B, A1139, 'Base Lojas'!G:G, "&gt;500000")/D1139)</f>
        <v>-</v>
      </c>
      <c r="K1139" s="4" t="s">
        <v>35</v>
      </c>
      <c r="L1139" s="2">
        <v>0</v>
      </c>
      <c r="M1139" s="13">
        <v>951717.21117282403</v>
      </c>
      <c r="N1139" s="2">
        <v>7253</v>
      </c>
      <c r="O1139" s="5" t="str">
        <f>_xlfn.XLOOKUP(A1139,Cidades!A:A,Cidades!D:D)</f>
        <v>Menor que 10k</v>
      </c>
      <c r="P1139" s="5" t="str">
        <f>_xlfn.XLOOKUP(A1139,'[1]1° RAIZ'!$A:$A,'[1]1° RAIZ'!$AH:$AH)</f>
        <v>Paranavaí</v>
      </c>
      <c r="Q1139" s="5" t="str">
        <f>_xlfn.XLOOKUP(A1139,'[1]1° RAIZ'!$A:$A,'[1]1° RAIZ'!$AE:$AE)</f>
        <v>Maringá</v>
      </c>
      <c r="R1139" s="2">
        <v>4.3620054265041122E-5</v>
      </c>
      <c r="S1139" s="2">
        <v>1.078213677883522E-2</v>
      </c>
      <c r="T1139" s="2">
        <v>2</v>
      </c>
      <c r="U1139" s="2">
        <v>0</v>
      </c>
      <c r="V1139" s="2">
        <v>26492.2983553835</v>
      </c>
      <c r="W1139" s="2">
        <v>2.31343411305504</v>
      </c>
      <c r="X1139" s="2">
        <v>-0.35751791997438309</v>
      </c>
      <c r="Y1139" s="2">
        <v>-0.76779284346170784</v>
      </c>
      <c r="Z1139" s="2">
        <v>-0.81653207061810595</v>
      </c>
      <c r="AA1139" s="2">
        <v>-0.35599328829339211</v>
      </c>
      <c r="AB1139" s="1" t="str">
        <f t="shared" si="51"/>
        <v>Mercado insuficiente</v>
      </c>
      <c r="AC1139" s="74" t="str">
        <f t="shared" si="53"/>
        <v>Validar</v>
      </c>
    </row>
    <row r="1140" spans="1:29" x14ac:dyDescent="0.25">
      <c r="A1140" s="1">
        <v>410715</v>
      </c>
      <c r="B1140" s="1" t="s">
        <v>1165</v>
      </c>
      <c r="C1140" s="1" t="s">
        <v>31</v>
      </c>
      <c r="D1140" s="1">
        <v>0</v>
      </c>
      <c r="E1140" s="1">
        <f>COUNTIFS('Contratos assinados '!F:F,'Direcional Expansão'!B1140,'Contratos assinados '!J:J, "Assinado por ambos")</f>
        <v>0</v>
      </c>
      <c r="F1140" s="1">
        <f>COUNTIFS('Contratos assinados '!F:F,'Direcional Expansão'!B1140,'Contratos assinados '!J:J,"Aquisição")</f>
        <v>0</v>
      </c>
      <c r="G1140" s="1">
        <f>COUNTIFS('Contratos assinados '!F:F,'Direcional Expansão'!B1140,'Contratos assinados '!J:J,"Ampliação")</f>
        <v>0</v>
      </c>
      <c r="H1140" s="1">
        <f>COUNTIFS('Contratos assinados '!F:F,'Direcional Expansão'!B1140,'Contratos assinados '!J:J,"Assinado por proprietário")</f>
        <v>0</v>
      </c>
      <c r="I1140" s="1">
        <f t="shared" si="52"/>
        <v>0</v>
      </c>
      <c r="J1140" s="3" t="str">
        <f>IF(D1140=0, "-", COUNTIFS('Base Lojas'!B:B, A1140, 'Base Lojas'!G:G, "&gt;500000")/D1140)</f>
        <v>-</v>
      </c>
      <c r="K1140" s="4" t="s">
        <v>35</v>
      </c>
      <c r="L1140" s="2">
        <v>0</v>
      </c>
      <c r="M1140" s="13">
        <v>557963.75205257686</v>
      </c>
      <c r="N1140" s="2">
        <v>4557</v>
      </c>
      <c r="O1140" s="5" t="str">
        <f>_xlfn.XLOOKUP(A1140,Cidades!A:A,Cidades!D:D)</f>
        <v>Menor que 10k</v>
      </c>
      <c r="P1140" s="5" t="str">
        <f>_xlfn.XLOOKUP(A1140,'[1]1° RAIZ'!$A:$A,'[1]1° RAIZ'!$AH:$AH)</f>
        <v>Cascavel</v>
      </c>
      <c r="Q1140" s="5" t="str">
        <f>_xlfn.XLOOKUP(A1140,'[1]1° RAIZ'!$A:$A,'[1]1° RAIZ'!$AE:$AE)</f>
        <v>Cascavel</v>
      </c>
      <c r="R1140" s="2">
        <v>-7.5222477038162653E-5</v>
      </c>
      <c r="S1140" s="2">
        <v>2.2558332031934469E-3</v>
      </c>
      <c r="T1140" s="2">
        <v>2</v>
      </c>
      <c r="U1140" s="2">
        <v>0</v>
      </c>
      <c r="V1140" s="2">
        <v>31943.264926040301</v>
      </c>
      <c r="W1140" s="2">
        <v>2.3223871258452169</v>
      </c>
      <c r="X1140" s="2">
        <v>-0.38637548428819851</v>
      </c>
      <c r="Y1140" s="2">
        <v>-0.9583178891716535</v>
      </c>
      <c r="Z1140" s="2">
        <v>-0.47168256160925992</v>
      </c>
      <c r="AA1140" s="2">
        <v>-0.35633794133231173</v>
      </c>
      <c r="AB1140" s="1" t="str">
        <f t="shared" si="51"/>
        <v>Mercado insuficiente</v>
      </c>
      <c r="AC1140" s="74" t="str">
        <f t="shared" si="53"/>
        <v>Validar</v>
      </c>
    </row>
    <row r="1141" spans="1:29" x14ac:dyDescent="0.25">
      <c r="A1141" s="1">
        <v>410700</v>
      </c>
      <c r="B1141" s="1" t="s">
        <v>1166</v>
      </c>
      <c r="C1141" s="1" t="s">
        <v>31</v>
      </c>
      <c r="D1141" s="1">
        <v>0</v>
      </c>
      <c r="E1141" s="1">
        <f>COUNTIFS('Contratos assinados '!F:F,'Direcional Expansão'!B1141,'Contratos assinados '!J:J, "Assinado por ambos")</f>
        <v>0</v>
      </c>
      <c r="F1141" s="1">
        <f>COUNTIFS('Contratos assinados '!F:F,'Direcional Expansão'!B1141,'Contratos assinados '!J:J,"Aquisição")</f>
        <v>0</v>
      </c>
      <c r="G1141" s="1">
        <f>COUNTIFS('Contratos assinados '!F:F,'Direcional Expansão'!B1141,'Contratos assinados '!J:J,"Ampliação")</f>
        <v>0</v>
      </c>
      <c r="H1141" s="1">
        <f>COUNTIFS('Contratos assinados '!F:F,'Direcional Expansão'!B1141,'Contratos assinados '!J:J,"Assinado por proprietário")</f>
        <v>0</v>
      </c>
      <c r="I1141" s="1">
        <f t="shared" si="52"/>
        <v>0</v>
      </c>
      <c r="J1141" s="3" t="str">
        <f>IF(D1141=0, "-", COUNTIFS('Base Lojas'!B:B, A1141, 'Base Lojas'!G:G, "&gt;500000")/D1141)</f>
        <v>-</v>
      </c>
      <c r="K1141" s="4" t="s">
        <v>35</v>
      </c>
      <c r="L1141" s="2">
        <v>0</v>
      </c>
      <c r="M1141" s="13">
        <v>1586013.985189396</v>
      </c>
      <c r="N1141" s="2">
        <v>13647</v>
      </c>
      <c r="O1141" s="5" t="str">
        <f>_xlfn.XLOOKUP(A1141,Cidades!A:A,Cidades!D:D)</f>
        <v>Entre 10k e 20k</v>
      </c>
      <c r="P1141" s="5" t="str">
        <f>_xlfn.XLOOKUP(A1141,'[1]1° RAIZ'!$A:$A,'[1]1° RAIZ'!$AH:$AH)</f>
        <v>Telêmaco Borba</v>
      </c>
      <c r="Q1141" s="5" t="str">
        <f>_xlfn.XLOOKUP(A1141,'[1]1° RAIZ'!$A:$A,'[1]1° RAIZ'!$AE:$AE)</f>
        <v>Ponta Grossa</v>
      </c>
      <c r="R1141" s="2">
        <v>-1.5445177485027271E-5</v>
      </c>
      <c r="S1141" s="2">
        <v>5.2691967267204376E-3</v>
      </c>
      <c r="T1141" s="2">
        <v>6</v>
      </c>
      <c r="U1141" s="2">
        <v>0</v>
      </c>
      <c r="V1141" s="2">
        <v>22609.4682392867</v>
      </c>
      <c r="W1141" s="2">
        <v>2.2782601974433341</v>
      </c>
      <c r="X1141" s="2">
        <v>-0.31096718288662267</v>
      </c>
      <c r="Y1141" s="2">
        <v>-0.97941693041319144</v>
      </c>
      <c r="Z1141" s="2">
        <v>-0.73761537849153291</v>
      </c>
      <c r="AA1141" s="2">
        <v>-0.35761986731329021</v>
      </c>
      <c r="AB1141" s="1" t="str">
        <f t="shared" si="51"/>
        <v>Mercado insuficiente</v>
      </c>
      <c r="AC1141" s="74" t="str">
        <f t="shared" si="53"/>
        <v>Validar</v>
      </c>
    </row>
    <row r="1142" spans="1:29" x14ac:dyDescent="0.25">
      <c r="A1142" s="1">
        <v>412310</v>
      </c>
      <c r="B1142" s="1" t="s">
        <v>1167</v>
      </c>
      <c r="C1142" s="1" t="s">
        <v>31</v>
      </c>
      <c r="D1142" s="1">
        <v>0</v>
      </c>
      <c r="E1142" s="1">
        <f>COUNTIFS('Contratos assinados '!F:F,'Direcional Expansão'!B1142,'Contratos assinados '!J:J, "Assinado por ambos")</f>
        <v>0</v>
      </c>
      <c r="F1142" s="1">
        <f>COUNTIFS('Contratos assinados '!F:F,'Direcional Expansão'!B1142,'Contratos assinados '!J:J,"Aquisição")</f>
        <v>0</v>
      </c>
      <c r="G1142" s="1">
        <f>COUNTIFS('Contratos assinados '!F:F,'Direcional Expansão'!B1142,'Contratos assinados '!J:J,"Ampliação")</f>
        <v>0</v>
      </c>
      <c r="H1142" s="1">
        <f>COUNTIFS('Contratos assinados '!F:F,'Direcional Expansão'!B1142,'Contratos assinados '!J:J,"Assinado por proprietário")</f>
        <v>0</v>
      </c>
      <c r="I1142" s="1">
        <f t="shared" si="52"/>
        <v>0</v>
      </c>
      <c r="J1142" s="3" t="str">
        <f>IF(D1142=0, "-", COUNTIFS('Base Lojas'!B:B, A1142, 'Base Lojas'!G:G, "&gt;500000")/D1142)</f>
        <v>-</v>
      </c>
      <c r="K1142" s="4" t="s">
        <v>35</v>
      </c>
      <c r="L1142" s="2">
        <v>0</v>
      </c>
      <c r="M1142" s="13">
        <v>448220.02727841609</v>
      </c>
      <c r="N1142" s="2">
        <v>3394</v>
      </c>
      <c r="O1142" s="5" t="str">
        <f>_xlfn.XLOOKUP(A1142,Cidades!A:A,Cidades!D:D)</f>
        <v>Menor que 10k</v>
      </c>
      <c r="P1142" s="5" t="str">
        <f>_xlfn.XLOOKUP(A1142,'[1]1° RAIZ'!$A:$A,'[1]1° RAIZ'!$AH:$AH)</f>
        <v>Cornélio Procópio – Bandeirantes</v>
      </c>
      <c r="Q1142" s="5" t="str">
        <f>_xlfn.XLOOKUP(A1142,'[1]1° RAIZ'!$A:$A,'[1]1° RAIZ'!$AE:$AE)</f>
        <v>Londrina</v>
      </c>
      <c r="R1142" s="2">
        <v>-8.7342465822031195E-5</v>
      </c>
      <c r="S1142" s="2">
        <v>6.2742322008357831E-4</v>
      </c>
      <c r="T1142" s="2">
        <v>1</v>
      </c>
      <c r="U1142" s="2">
        <v>0</v>
      </c>
      <c r="V1142" s="2">
        <v>33905.246665335602</v>
      </c>
      <c r="W1142" s="2">
        <v>2.3154974459440978</v>
      </c>
      <c r="X1142" s="2">
        <v>-0.40198156266550628</v>
      </c>
      <c r="Y1142" s="2">
        <v>-0.9713531400527472</v>
      </c>
      <c r="Z1142" s="2">
        <v>-0.40862495134965759</v>
      </c>
      <c r="AA1142" s="2">
        <v>-0.35766166144796729</v>
      </c>
      <c r="AB1142" s="1" t="str">
        <f t="shared" si="51"/>
        <v>Mercado insuficiente</v>
      </c>
      <c r="AC1142" s="74" t="str">
        <f t="shared" si="53"/>
        <v>Validar</v>
      </c>
    </row>
    <row r="1143" spans="1:29" x14ac:dyDescent="0.25">
      <c r="A1143" s="1">
        <v>420315</v>
      </c>
      <c r="B1143" s="1" t="s">
        <v>1168</v>
      </c>
      <c r="C1143" s="1" t="s">
        <v>33</v>
      </c>
      <c r="D1143" s="1">
        <v>0</v>
      </c>
      <c r="E1143" s="1">
        <f>COUNTIFS('Contratos assinados '!F:F,'Direcional Expansão'!B1143,'Contratos assinados '!J:J, "Assinado por ambos")</f>
        <v>0</v>
      </c>
      <c r="F1143" s="1">
        <f>COUNTIFS('Contratos assinados '!F:F,'Direcional Expansão'!B1143,'Contratos assinados '!J:J,"Aquisição")</f>
        <v>0</v>
      </c>
      <c r="G1143" s="1">
        <f>COUNTIFS('Contratos assinados '!F:F,'Direcional Expansão'!B1143,'Contratos assinados '!J:J,"Ampliação")</f>
        <v>0</v>
      </c>
      <c r="H1143" s="1">
        <f>COUNTIFS('Contratos assinados '!F:F,'Direcional Expansão'!B1143,'Contratos assinados '!J:J,"Assinado por proprietário")</f>
        <v>0</v>
      </c>
      <c r="I1143" s="1">
        <f t="shared" si="52"/>
        <v>0</v>
      </c>
      <c r="J1143" s="3" t="str">
        <f>IF(D1143=0, "-", COUNTIFS('Base Lojas'!B:B, A1143, 'Base Lojas'!G:G, "&gt;500000")/D1143)</f>
        <v>-</v>
      </c>
      <c r="K1143" s="4" t="s">
        <v>35</v>
      </c>
      <c r="L1143" s="2">
        <v>0</v>
      </c>
      <c r="M1143" s="13">
        <v>425286.12246601022</v>
      </c>
      <c r="N1143" s="2">
        <v>3443</v>
      </c>
      <c r="O1143" s="5" t="str">
        <f>_xlfn.XLOOKUP(A1143,Cidades!A:A,Cidades!D:D)</f>
        <v>Menor que 10k</v>
      </c>
      <c r="P1143" s="5" t="str">
        <f>_xlfn.XLOOKUP(A1143,'[1]1° RAIZ'!$A:$A,'[1]1° RAIZ'!$AH:$AH)</f>
        <v>Caçador</v>
      </c>
      <c r="Q1143" s="5" t="str">
        <f>_xlfn.XLOOKUP(A1143,'[1]1° RAIZ'!$A:$A,'[1]1° RAIZ'!$AE:$AE)</f>
        <v>Caçador</v>
      </c>
      <c r="R1143" s="2">
        <v>1.4215844839575721E-5</v>
      </c>
      <c r="S1143" s="2">
        <v>1.071727129477495E-2</v>
      </c>
      <c r="T1143" s="2">
        <v>3</v>
      </c>
      <c r="U1143" s="2">
        <v>0</v>
      </c>
      <c r="V1143" s="2">
        <v>31294.749766384899</v>
      </c>
      <c r="W1143" s="2">
        <v>2.2182583137133332</v>
      </c>
      <c r="X1143" s="2">
        <v>-0.38336857870110919</v>
      </c>
      <c r="Y1143" s="2">
        <v>-0.80815821598830151</v>
      </c>
      <c r="Z1143" s="2">
        <v>-0.69403520963494703</v>
      </c>
      <c r="AA1143" s="2">
        <v>-0.35882805170637228</v>
      </c>
      <c r="AB1143" s="1" t="str">
        <f t="shared" si="51"/>
        <v>Mercado insuficiente</v>
      </c>
      <c r="AC1143" s="74" t="str">
        <f t="shared" si="53"/>
        <v>Validar</v>
      </c>
    </row>
    <row r="1144" spans="1:29" x14ac:dyDescent="0.25">
      <c r="A1144" s="1">
        <v>412788</v>
      </c>
      <c r="B1144" s="1" t="s">
        <v>1169</v>
      </c>
      <c r="C1144" s="1" t="s">
        <v>31</v>
      </c>
      <c r="D1144" s="1">
        <v>0</v>
      </c>
      <c r="E1144" s="1">
        <f>COUNTIFS('Contratos assinados '!F:F,'Direcional Expansão'!B1144,'Contratos assinados '!J:J, "Assinado por ambos")</f>
        <v>0</v>
      </c>
      <c r="F1144" s="1">
        <f>COUNTIFS('Contratos assinados '!F:F,'Direcional Expansão'!B1144,'Contratos assinados '!J:J,"Aquisição")</f>
        <v>0</v>
      </c>
      <c r="G1144" s="1">
        <f>COUNTIFS('Contratos assinados '!F:F,'Direcional Expansão'!B1144,'Contratos assinados '!J:J,"Ampliação")</f>
        <v>0</v>
      </c>
      <c r="H1144" s="1">
        <f>COUNTIFS('Contratos assinados '!F:F,'Direcional Expansão'!B1144,'Contratos assinados '!J:J,"Assinado por proprietário")</f>
        <v>0</v>
      </c>
      <c r="I1144" s="1">
        <f t="shared" si="52"/>
        <v>0</v>
      </c>
      <c r="J1144" s="3" t="str">
        <f>IF(D1144=0, "-", COUNTIFS('Base Lojas'!B:B, A1144, 'Base Lojas'!G:G, "&gt;500000")/D1144)</f>
        <v>-</v>
      </c>
      <c r="K1144" s="4" t="s">
        <v>35</v>
      </c>
      <c r="L1144" s="2">
        <v>0</v>
      </c>
      <c r="M1144" s="13">
        <v>710539.83489073126</v>
      </c>
      <c r="N1144" s="2">
        <v>6219</v>
      </c>
      <c r="O1144" s="5" t="str">
        <f>_xlfn.XLOOKUP(A1144,Cidades!A:A,Cidades!D:D)</f>
        <v>Menor que 10k</v>
      </c>
      <c r="P1144" s="5" t="str">
        <f>_xlfn.XLOOKUP(A1144,'[1]1° RAIZ'!$A:$A,'[1]1° RAIZ'!$AH:$AH)</f>
        <v>Curitiba</v>
      </c>
      <c r="Q1144" s="5" t="str">
        <f>_xlfn.XLOOKUP(A1144,'[1]1° RAIZ'!$A:$A,'[1]1° RAIZ'!$AE:$AE)</f>
        <v>Curitiba</v>
      </c>
      <c r="R1144" s="2">
        <v>-4.8077078689601202E-6</v>
      </c>
      <c r="S1144" s="2">
        <v>5.2907223137659276E-3</v>
      </c>
      <c r="T1144" s="2">
        <v>1</v>
      </c>
      <c r="U1144" s="2">
        <v>0</v>
      </c>
      <c r="V1144" s="2">
        <v>25830.6050084368</v>
      </c>
      <c r="W1144" s="2">
        <v>2.4095505639347099</v>
      </c>
      <c r="X1144" s="2">
        <v>-0.36822577907015169</v>
      </c>
      <c r="Y1144" s="2">
        <v>-0.84370616055414971</v>
      </c>
      <c r="Z1144" s="2">
        <v>-0.70616068923412578</v>
      </c>
      <c r="AA1144" s="2">
        <v>-0.35888006921248949</v>
      </c>
      <c r="AB1144" s="1" t="str">
        <f t="shared" si="51"/>
        <v>Mercado insuficiente</v>
      </c>
      <c r="AC1144" s="74" t="str">
        <f t="shared" si="53"/>
        <v>Validar</v>
      </c>
    </row>
    <row r="1145" spans="1:29" x14ac:dyDescent="0.25">
      <c r="A1145" s="1">
        <v>430063</v>
      </c>
      <c r="B1145" s="1" t="s">
        <v>1170</v>
      </c>
      <c r="C1145" s="1" t="s">
        <v>57</v>
      </c>
      <c r="D1145" s="1">
        <v>0</v>
      </c>
      <c r="E1145" s="1">
        <f>COUNTIFS('Contratos assinados '!F:F,'Direcional Expansão'!B1145,'Contratos assinados '!J:J, "Assinado por ambos")</f>
        <v>0</v>
      </c>
      <c r="F1145" s="1">
        <f>COUNTIFS('Contratos assinados '!F:F,'Direcional Expansão'!B1145,'Contratos assinados '!J:J,"Aquisição")</f>
        <v>0</v>
      </c>
      <c r="G1145" s="1">
        <f>COUNTIFS('Contratos assinados '!F:F,'Direcional Expansão'!B1145,'Contratos assinados '!J:J,"Ampliação")</f>
        <v>0</v>
      </c>
      <c r="H1145" s="1">
        <f>COUNTIFS('Contratos assinados '!F:F,'Direcional Expansão'!B1145,'Contratos assinados '!J:J,"Assinado por proprietário")</f>
        <v>0</v>
      </c>
      <c r="I1145" s="1">
        <f t="shared" si="52"/>
        <v>0</v>
      </c>
      <c r="J1145" s="3" t="str">
        <f>IF(D1145=0, "-", COUNTIFS('Base Lojas'!B:B, A1145, 'Base Lojas'!G:G, "&gt;500000")/D1145)</f>
        <v>-</v>
      </c>
      <c r="K1145" s="4" t="s">
        <v>35</v>
      </c>
      <c r="L1145" s="2">
        <v>0</v>
      </c>
      <c r="M1145" s="13">
        <v>798422.97232358751</v>
      </c>
      <c r="N1145" s="2">
        <v>5310</v>
      </c>
      <c r="O1145" s="5" t="str">
        <f>_xlfn.XLOOKUP(A1145,Cidades!A:A,Cidades!D:D)</f>
        <v>Menor que 10k</v>
      </c>
      <c r="P1145" s="5" t="str">
        <f>_xlfn.XLOOKUP(A1145,'[1]1° RAIZ'!$A:$A,'[1]1° RAIZ'!$AH:$AH)</f>
        <v>Camaquã</v>
      </c>
      <c r="Q1145" s="5" t="str">
        <f>_xlfn.XLOOKUP(A1145,'[1]1° RAIZ'!$A:$A,'[1]1° RAIZ'!$AE:$AE)</f>
        <v>Porto Alegre</v>
      </c>
      <c r="R1145" s="2">
        <v>-1.372418879427129E-4</v>
      </c>
      <c r="S1145" s="2">
        <v>-9.5444500067216609E-3</v>
      </c>
      <c r="T1145" s="2">
        <v>3</v>
      </c>
      <c r="U1145" s="2">
        <v>0</v>
      </c>
      <c r="V1145" s="2">
        <v>30871.211021739</v>
      </c>
      <c r="W1145" s="2">
        <v>2.3737744871417461</v>
      </c>
      <c r="X1145" s="2">
        <v>-0.37832881795481021</v>
      </c>
      <c r="Y1145" s="2">
        <v>-1.14774984833516</v>
      </c>
      <c r="Z1145" s="2">
        <v>-0.2963876790634194</v>
      </c>
      <c r="AA1145" s="2">
        <v>-0.36016543815192781</v>
      </c>
      <c r="AB1145" s="1" t="str">
        <f t="shared" si="51"/>
        <v>Mercado insuficiente</v>
      </c>
      <c r="AC1145" s="74" t="str">
        <f t="shared" si="53"/>
        <v>Validar</v>
      </c>
    </row>
    <row r="1146" spans="1:29" x14ac:dyDescent="0.25">
      <c r="A1146" s="1">
        <v>421680</v>
      </c>
      <c r="B1146" s="1" t="s">
        <v>1171</v>
      </c>
      <c r="C1146" s="1" t="s">
        <v>33</v>
      </c>
      <c r="D1146" s="1">
        <v>0</v>
      </c>
      <c r="E1146" s="1">
        <f>COUNTIFS('Contratos assinados '!F:F,'Direcional Expansão'!B1146,'Contratos assinados '!J:J, "Assinado por ambos")</f>
        <v>0</v>
      </c>
      <c r="F1146" s="1">
        <f>COUNTIFS('Contratos assinados '!F:F,'Direcional Expansão'!B1146,'Contratos assinados '!J:J,"Aquisição")</f>
        <v>0</v>
      </c>
      <c r="G1146" s="1">
        <f>COUNTIFS('Contratos assinados '!F:F,'Direcional Expansão'!B1146,'Contratos assinados '!J:J,"Ampliação")</f>
        <v>0</v>
      </c>
      <c r="H1146" s="1">
        <f>COUNTIFS('Contratos assinados '!F:F,'Direcional Expansão'!B1146,'Contratos assinados '!J:J,"Assinado por proprietário")</f>
        <v>0</v>
      </c>
      <c r="I1146" s="1">
        <f t="shared" si="52"/>
        <v>0</v>
      </c>
      <c r="J1146" s="3" t="str">
        <f>IF(D1146=0, "-", COUNTIFS('Base Lojas'!B:B, A1146, 'Base Lojas'!G:G, "&gt;500000")/D1146)</f>
        <v>-</v>
      </c>
      <c r="K1146" s="4" t="s">
        <v>35</v>
      </c>
      <c r="L1146" s="2">
        <v>0</v>
      </c>
      <c r="M1146" s="13">
        <v>1058006.1370014481</v>
      </c>
      <c r="N1146" s="2">
        <v>8708</v>
      </c>
      <c r="O1146" s="5" t="str">
        <f>_xlfn.XLOOKUP(A1146,Cidades!A:A,Cidades!D:D)</f>
        <v>Menor que 10k</v>
      </c>
      <c r="P1146" s="5" t="str">
        <f>_xlfn.XLOOKUP(A1146,'[1]1° RAIZ'!$A:$A,'[1]1° RAIZ'!$AH:$AH)</f>
        <v>Lages</v>
      </c>
      <c r="Q1146" s="5" t="str">
        <f>_xlfn.XLOOKUP(A1146,'[1]1° RAIZ'!$A:$A,'[1]1° RAIZ'!$AE:$AE)</f>
        <v>Lages</v>
      </c>
      <c r="R1146" s="2">
        <v>-4.8240810592625749E-5</v>
      </c>
      <c r="S1146" s="2">
        <v>4.8649075032467506E-3</v>
      </c>
      <c r="T1146" s="2">
        <v>3</v>
      </c>
      <c r="U1146" s="2">
        <v>0</v>
      </c>
      <c r="V1146" s="2">
        <v>41285.271875501203</v>
      </c>
      <c r="W1146" s="2">
        <v>1.9068237807498021</v>
      </c>
      <c r="X1146" s="2">
        <v>-0.40368182835727062</v>
      </c>
      <c r="Y1146" s="2">
        <v>-1.0187565638331519</v>
      </c>
      <c r="Z1146" s="2">
        <v>-0.38730362463966689</v>
      </c>
      <c r="AA1146" s="2">
        <v>-0.3627748640465861</v>
      </c>
      <c r="AB1146" s="1" t="str">
        <f t="shared" si="51"/>
        <v>Mercado insuficiente</v>
      </c>
      <c r="AC1146" s="74" t="str">
        <f t="shared" si="53"/>
        <v>Validar</v>
      </c>
    </row>
    <row r="1147" spans="1:29" x14ac:dyDescent="0.25">
      <c r="A1147" s="1">
        <v>432310</v>
      </c>
      <c r="B1147" s="1" t="s">
        <v>1172</v>
      </c>
      <c r="C1147" s="1" t="s">
        <v>57</v>
      </c>
      <c r="D1147" s="1">
        <v>0</v>
      </c>
      <c r="E1147" s="1">
        <f>COUNTIFS('Contratos assinados '!F:F,'Direcional Expansão'!B1147,'Contratos assinados '!J:J, "Assinado por ambos")</f>
        <v>0</v>
      </c>
      <c r="F1147" s="1">
        <f>COUNTIFS('Contratos assinados '!F:F,'Direcional Expansão'!B1147,'Contratos assinados '!J:J,"Aquisição")</f>
        <v>0</v>
      </c>
      <c r="G1147" s="1">
        <f>COUNTIFS('Contratos assinados '!F:F,'Direcional Expansão'!B1147,'Contratos assinados '!J:J,"Ampliação")</f>
        <v>0</v>
      </c>
      <c r="H1147" s="1">
        <f>COUNTIFS('Contratos assinados '!F:F,'Direcional Expansão'!B1147,'Contratos assinados '!J:J,"Assinado por proprietário")</f>
        <v>0</v>
      </c>
      <c r="I1147" s="1">
        <f t="shared" si="52"/>
        <v>0</v>
      </c>
      <c r="J1147" s="3" t="str">
        <f>IF(D1147=0, "-", COUNTIFS('Base Lojas'!B:B, A1147, 'Base Lojas'!G:G, "&gt;500000")/D1147)</f>
        <v>-</v>
      </c>
      <c r="K1147" s="4" t="s">
        <v>35</v>
      </c>
      <c r="L1147" s="2">
        <v>0</v>
      </c>
      <c r="M1147" s="13">
        <v>613136.92958880612</v>
      </c>
      <c r="N1147" s="2">
        <v>4665</v>
      </c>
      <c r="O1147" s="5" t="str">
        <f>_xlfn.XLOOKUP(A1147,Cidades!A:A,Cidades!D:D)</f>
        <v>Menor que 10k</v>
      </c>
      <c r="P1147" s="5" t="str">
        <f>_xlfn.XLOOKUP(A1147,'[1]1° RAIZ'!$A:$A,'[1]1° RAIZ'!$AH:$AH)</f>
        <v>Frederico Westphalen</v>
      </c>
      <c r="Q1147" s="5" t="str">
        <f>_xlfn.XLOOKUP(A1147,'[1]1° RAIZ'!$A:$A,'[1]1° RAIZ'!$AE:$AE)</f>
        <v>Passo Fundo</v>
      </c>
      <c r="R1147" s="2">
        <v>-9.5529079011676948E-5</v>
      </c>
      <c r="S1147" s="2">
        <v>-3.1963941456236711E-3</v>
      </c>
      <c r="T1147" s="2">
        <v>1</v>
      </c>
      <c r="U1147" s="2">
        <v>0</v>
      </c>
      <c r="V1147" s="2">
        <v>30034.779401740801</v>
      </c>
      <c r="W1147" s="2">
        <v>2.3810715646162048</v>
      </c>
      <c r="X1147" s="2">
        <v>-0.39091415087982673</v>
      </c>
      <c r="Y1147" s="2">
        <v>-1.0261401096944529</v>
      </c>
      <c r="Z1147" s="2">
        <v>-0.42685524059973712</v>
      </c>
      <c r="AA1147" s="2">
        <v>-0.36291550044255932</v>
      </c>
      <c r="AB1147" s="1" t="str">
        <f t="shared" si="51"/>
        <v>Mercado insuficiente</v>
      </c>
      <c r="AC1147" s="74" t="str">
        <f t="shared" si="53"/>
        <v>Validar</v>
      </c>
    </row>
    <row r="1148" spans="1:29" x14ac:dyDescent="0.25">
      <c r="A1148" s="1">
        <v>411375</v>
      </c>
      <c r="B1148" s="1" t="s">
        <v>1173</v>
      </c>
      <c r="C1148" s="1" t="s">
        <v>31</v>
      </c>
      <c r="D1148" s="1">
        <v>0</v>
      </c>
      <c r="E1148" s="1">
        <f>COUNTIFS('Contratos assinados '!F:F,'Direcional Expansão'!B1148,'Contratos assinados '!J:J, "Assinado por ambos")</f>
        <v>0</v>
      </c>
      <c r="F1148" s="1">
        <f>COUNTIFS('Contratos assinados '!F:F,'Direcional Expansão'!B1148,'Contratos assinados '!J:J,"Aquisição")</f>
        <v>0</v>
      </c>
      <c r="G1148" s="1">
        <f>COUNTIFS('Contratos assinados '!F:F,'Direcional Expansão'!B1148,'Contratos assinados '!J:J,"Ampliação")</f>
        <v>0</v>
      </c>
      <c r="H1148" s="1">
        <f>COUNTIFS('Contratos assinados '!F:F,'Direcional Expansão'!B1148,'Contratos assinados '!J:J,"Assinado por proprietário")</f>
        <v>0</v>
      </c>
      <c r="I1148" s="1">
        <f t="shared" si="52"/>
        <v>0</v>
      </c>
      <c r="J1148" s="3" t="str">
        <f>IF(D1148=0, "-", COUNTIFS('Base Lojas'!B:B, A1148, 'Base Lojas'!G:G, "&gt;500000")/D1148)</f>
        <v>-</v>
      </c>
      <c r="K1148" s="4" t="s">
        <v>35</v>
      </c>
      <c r="L1148" s="2">
        <v>0</v>
      </c>
      <c r="M1148" s="13">
        <v>641012.49453023856</v>
      </c>
      <c r="N1148" s="2">
        <v>4872</v>
      </c>
      <c r="O1148" s="5" t="str">
        <f>_xlfn.XLOOKUP(A1148,Cidades!A:A,Cidades!D:D)</f>
        <v>Menor que 10k</v>
      </c>
      <c r="P1148" s="5" t="str">
        <f>_xlfn.XLOOKUP(A1148,'[1]1° RAIZ'!$A:$A,'[1]1° RAIZ'!$AH:$AH)</f>
        <v>Ivaiporã</v>
      </c>
      <c r="Q1148" s="5" t="str">
        <f>_xlfn.XLOOKUP(A1148,'[1]1° RAIZ'!$A:$A,'[1]1° RAIZ'!$AE:$AE)</f>
        <v>Londrina</v>
      </c>
      <c r="R1148" s="2">
        <v>-4.3487133560925481E-5</v>
      </c>
      <c r="S1148" s="2">
        <v>2.3882707555846761E-3</v>
      </c>
      <c r="T1148" s="2">
        <v>1</v>
      </c>
      <c r="U1148" s="2">
        <v>0</v>
      </c>
      <c r="V1148" s="2">
        <v>32881.818700846699</v>
      </c>
      <c r="W1148" s="2">
        <v>2.2356154371895189</v>
      </c>
      <c r="X1148" s="2">
        <v>-0.39909686088685198</v>
      </c>
      <c r="Y1148" s="2">
        <v>-0.94313900319714228</v>
      </c>
      <c r="Z1148" s="2">
        <v>-0.50989295708868909</v>
      </c>
      <c r="AA1148" s="2">
        <v>-0.36393311371422282</v>
      </c>
      <c r="AB1148" s="1" t="str">
        <f t="shared" si="51"/>
        <v>Mercado insuficiente</v>
      </c>
      <c r="AC1148" s="74" t="str">
        <f t="shared" si="53"/>
        <v>Validar</v>
      </c>
    </row>
    <row r="1149" spans="1:29" x14ac:dyDescent="0.25">
      <c r="A1149" s="1">
        <v>410315</v>
      </c>
      <c r="B1149" s="1" t="s">
        <v>1174</v>
      </c>
      <c r="C1149" s="1" t="s">
        <v>31</v>
      </c>
      <c r="D1149" s="1">
        <v>0</v>
      </c>
      <c r="E1149" s="1">
        <f>COUNTIFS('Contratos assinados '!F:F,'Direcional Expansão'!B1149,'Contratos assinados '!J:J, "Assinado por ambos")</f>
        <v>0</v>
      </c>
      <c r="F1149" s="1">
        <f>COUNTIFS('Contratos assinados '!F:F,'Direcional Expansão'!B1149,'Contratos assinados '!J:J,"Aquisição")</f>
        <v>0</v>
      </c>
      <c r="G1149" s="1">
        <f>COUNTIFS('Contratos assinados '!F:F,'Direcional Expansão'!B1149,'Contratos assinados '!J:J,"Ampliação")</f>
        <v>0</v>
      </c>
      <c r="H1149" s="1">
        <f>COUNTIFS('Contratos assinados '!F:F,'Direcional Expansão'!B1149,'Contratos assinados '!J:J,"Assinado por proprietário")</f>
        <v>0</v>
      </c>
      <c r="I1149" s="1">
        <f t="shared" si="52"/>
        <v>0</v>
      </c>
      <c r="J1149" s="3" t="str">
        <f>IF(D1149=0, "-", COUNTIFS('Base Lojas'!B:B, A1149, 'Base Lojas'!G:G, "&gt;500000")/D1149)</f>
        <v>-</v>
      </c>
      <c r="K1149" s="4" t="s">
        <v>35</v>
      </c>
      <c r="L1149" s="2">
        <v>0</v>
      </c>
      <c r="M1149" s="13">
        <v>468680.95677809429</v>
      </c>
      <c r="N1149" s="2">
        <v>3980</v>
      </c>
      <c r="O1149" s="5" t="str">
        <f>_xlfn.XLOOKUP(A1149,Cidades!A:A,Cidades!D:D)</f>
        <v>Menor que 10k</v>
      </c>
      <c r="P1149" s="5" t="str">
        <f>_xlfn.XLOOKUP(A1149,'[1]1° RAIZ'!$A:$A,'[1]1° RAIZ'!$AH:$AH)</f>
        <v>Francisco Beltrão</v>
      </c>
      <c r="Q1149" s="5" t="str">
        <f>_xlfn.XLOOKUP(A1149,'[1]1° RAIZ'!$A:$A,'[1]1° RAIZ'!$AE:$AE)</f>
        <v>Cascavel</v>
      </c>
      <c r="R1149" s="2">
        <v>3.6477089519439953E-5</v>
      </c>
      <c r="S1149" s="2">
        <v>1.303964568715532E-2</v>
      </c>
      <c r="T1149" s="2">
        <v>1</v>
      </c>
      <c r="U1149" s="2">
        <v>0</v>
      </c>
      <c r="V1149" s="2">
        <v>32059.290750287699</v>
      </c>
      <c r="W1149" s="2">
        <v>2.169815808139592</v>
      </c>
      <c r="X1149" s="2">
        <v>-0.39935596433668152</v>
      </c>
      <c r="Y1149" s="2">
        <v>-0.76661692261239955</v>
      </c>
      <c r="Z1149" s="2">
        <v>-0.73604449991693466</v>
      </c>
      <c r="AA1149" s="2">
        <v>-0.3644532625840427</v>
      </c>
      <c r="AB1149" s="1" t="str">
        <f t="shared" si="51"/>
        <v>Mercado insuficiente</v>
      </c>
      <c r="AC1149" s="74" t="str">
        <f t="shared" si="53"/>
        <v>Validar</v>
      </c>
    </row>
    <row r="1150" spans="1:29" x14ac:dyDescent="0.25">
      <c r="A1150" s="1">
        <v>411435</v>
      </c>
      <c r="B1150" s="1" t="s">
        <v>1175</v>
      </c>
      <c r="C1150" s="1" t="s">
        <v>31</v>
      </c>
      <c r="D1150" s="1">
        <v>0</v>
      </c>
      <c r="E1150" s="1">
        <f>COUNTIFS('Contratos assinados '!F:F,'Direcional Expansão'!B1150,'Contratos assinados '!J:J, "Assinado por ambos")</f>
        <v>0</v>
      </c>
      <c r="F1150" s="1">
        <f>COUNTIFS('Contratos assinados '!F:F,'Direcional Expansão'!B1150,'Contratos assinados '!J:J,"Aquisição")</f>
        <v>0</v>
      </c>
      <c r="G1150" s="1">
        <f>COUNTIFS('Contratos assinados '!F:F,'Direcional Expansão'!B1150,'Contratos assinados '!J:J,"Ampliação")</f>
        <v>0</v>
      </c>
      <c r="H1150" s="1">
        <f>COUNTIFS('Contratos assinados '!F:F,'Direcional Expansão'!B1150,'Contratos assinados '!J:J,"Assinado por proprietário")</f>
        <v>0</v>
      </c>
      <c r="I1150" s="1">
        <f t="shared" si="52"/>
        <v>0</v>
      </c>
      <c r="J1150" s="3" t="str">
        <f>IF(D1150=0, "-", COUNTIFS('Base Lojas'!B:B, A1150, 'Base Lojas'!G:G, "&gt;500000")/D1150)</f>
        <v>-</v>
      </c>
      <c r="K1150" s="4" t="s">
        <v>35</v>
      </c>
      <c r="L1150" s="2">
        <v>0</v>
      </c>
      <c r="M1150" s="13">
        <v>342590.59576399467</v>
      </c>
      <c r="N1150" s="2">
        <v>2770</v>
      </c>
      <c r="O1150" s="5" t="str">
        <f>_xlfn.XLOOKUP(A1150,Cidades!A:A,Cidades!D:D)</f>
        <v>Menor que 10k</v>
      </c>
      <c r="P1150" s="5" t="str">
        <f>_xlfn.XLOOKUP(A1150,'[1]1° RAIZ'!$A:$A,'[1]1° RAIZ'!$AH:$AH)</f>
        <v>Francisco Beltrão</v>
      </c>
      <c r="Q1150" s="5" t="str">
        <f>_xlfn.XLOOKUP(A1150,'[1]1° RAIZ'!$A:$A,'[1]1° RAIZ'!$AE:$AE)</f>
        <v>Cascavel</v>
      </c>
      <c r="R1150" s="2">
        <v>-9.2817910132302344E-5</v>
      </c>
      <c r="S1150" s="2">
        <v>7.3832626245162736E-4</v>
      </c>
      <c r="T1150" s="2">
        <v>1</v>
      </c>
      <c r="U1150" s="2">
        <v>0</v>
      </c>
      <c r="V1150" s="2">
        <v>33604.254928308299</v>
      </c>
      <c r="W1150" s="2">
        <v>2.2824062710792101</v>
      </c>
      <c r="X1150" s="2">
        <v>-0.41037056654269372</v>
      </c>
      <c r="Y1150" s="2">
        <v>-0.99676221631251982</v>
      </c>
      <c r="Z1150" s="2">
        <v>-0.40606543601609968</v>
      </c>
      <c r="AA1150" s="2">
        <v>-0.36459952745255098</v>
      </c>
      <c r="AB1150" s="1" t="str">
        <f t="shared" si="51"/>
        <v>Mercado insuficiente</v>
      </c>
      <c r="AC1150" s="74" t="str">
        <f t="shared" si="53"/>
        <v>Validar</v>
      </c>
    </row>
    <row r="1151" spans="1:29" x14ac:dyDescent="0.25">
      <c r="A1151" s="1">
        <v>410130</v>
      </c>
      <c r="B1151" s="1" t="s">
        <v>1176</v>
      </c>
      <c r="C1151" s="1" t="s">
        <v>31</v>
      </c>
      <c r="D1151" s="1">
        <v>0</v>
      </c>
      <c r="E1151" s="1">
        <f>COUNTIFS('Contratos assinados '!F:F,'Direcional Expansão'!B1151,'Contratos assinados '!J:J, "Assinado por ambos")</f>
        <v>0</v>
      </c>
      <c r="F1151" s="1">
        <f>COUNTIFS('Contratos assinados '!F:F,'Direcional Expansão'!B1151,'Contratos assinados '!J:J,"Aquisição")</f>
        <v>0</v>
      </c>
      <c r="G1151" s="1">
        <f>COUNTIFS('Contratos assinados '!F:F,'Direcional Expansão'!B1151,'Contratos assinados '!J:J,"Ampliação")</f>
        <v>0</v>
      </c>
      <c r="H1151" s="1">
        <f>COUNTIFS('Contratos assinados '!F:F,'Direcional Expansão'!B1151,'Contratos assinados '!J:J,"Assinado por proprietário")</f>
        <v>0</v>
      </c>
      <c r="I1151" s="1">
        <f t="shared" si="52"/>
        <v>0</v>
      </c>
      <c r="J1151" s="3" t="str">
        <f>IF(D1151=0, "-", COUNTIFS('Base Lojas'!B:B, A1151, 'Base Lojas'!G:G, "&gt;500000")/D1151)</f>
        <v>-</v>
      </c>
      <c r="K1151" s="4" t="s">
        <v>35</v>
      </c>
      <c r="L1151" s="2">
        <v>0</v>
      </c>
      <c r="M1151" s="13">
        <v>721288.05241391039</v>
      </c>
      <c r="N1151" s="2">
        <v>7018</v>
      </c>
      <c r="O1151" s="5" t="str">
        <f>_xlfn.XLOOKUP(A1151,Cidades!A:A,Cidades!D:D)</f>
        <v>Menor que 10k</v>
      </c>
      <c r="P1151" s="5" t="str">
        <f>_xlfn.XLOOKUP(A1151,'[1]1° RAIZ'!$A:$A,'[1]1° RAIZ'!$AH:$AH)</f>
        <v>União da Vitória</v>
      </c>
      <c r="Q1151" s="5" t="str">
        <f>_xlfn.XLOOKUP(A1151,'[1]1° RAIZ'!$A:$A,'[1]1° RAIZ'!$AE:$AE)</f>
        <v>Curitiba</v>
      </c>
      <c r="R1151" s="2">
        <v>-3.559655599311595E-5</v>
      </c>
      <c r="S1151" s="2">
        <v>4.8672056961165389E-3</v>
      </c>
      <c r="T1151" s="2">
        <v>3</v>
      </c>
      <c r="U1151" s="2">
        <v>0</v>
      </c>
      <c r="V1151" s="2">
        <v>37376.815510394103</v>
      </c>
      <c r="W1151" s="2">
        <v>1.9850829123828391</v>
      </c>
      <c r="X1151" s="2">
        <v>-0.40375282116246702</v>
      </c>
      <c r="Y1151" s="2">
        <v>-0.99660571706295342</v>
      </c>
      <c r="Z1151" s="2">
        <v>-0.47106929998854041</v>
      </c>
      <c r="AA1151" s="2">
        <v>-0.36917970491746349</v>
      </c>
      <c r="AB1151" s="1" t="str">
        <f t="shared" si="51"/>
        <v>Mercado insuficiente</v>
      </c>
      <c r="AC1151" s="74" t="str">
        <f t="shared" si="53"/>
        <v>Validar</v>
      </c>
    </row>
    <row r="1152" spans="1:29" x14ac:dyDescent="0.25">
      <c r="A1152" s="1">
        <v>412125</v>
      </c>
      <c r="B1152" s="1" t="s">
        <v>1177</v>
      </c>
      <c r="C1152" s="1" t="s">
        <v>31</v>
      </c>
      <c r="D1152" s="1">
        <v>0</v>
      </c>
      <c r="E1152" s="1">
        <f>COUNTIFS('Contratos assinados '!F:F,'Direcional Expansão'!B1152,'Contratos assinados '!J:J, "Assinado por ambos")</f>
        <v>0</v>
      </c>
      <c r="F1152" s="1">
        <f>COUNTIFS('Contratos assinados '!F:F,'Direcional Expansão'!B1152,'Contratos assinados '!J:J,"Aquisição")</f>
        <v>0</v>
      </c>
      <c r="G1152" s="1">
        <f>COUNTIFS('Contratos assinados '!F:F,'Direcional Expansão'!B1152,'Contratos assinados '!J:J,"Ampliação")</f>
        <v>0</v>
      </c>
      <c r="H1152" s="1">
        <f>COUNTIFS('Contratos assinados '!F:F,'Direcional Expansão'!B1152,'Contratos assinados '!J:J,"Assinado por proprietário")</f>
        <v>0</v>
      </c>
      <c r="I1152" s="1">
        <f t="shared" si="52"/>
        <v>0</v>
      </c>
      <c r="J1152" s="3" t="str">
        <f>IF(D1152=0, "-", COUNTIFS('Base Lojas'!B:B, A1152, 'Base Lojas'!G:G, "&gt;500000")/D1152)</f>
        <v>-</v>
      </c>
      <c r="K1152" s="4" t="s">
        <v>35</v>
      </c>
      <c r="L1152" s="2">
        <v>0</v>
      </c>
      <c r="M1152" s="13">
        <v>458139.24311641598</v>
      </c>
      <c r="N1152" s="2">
        <v>4221</v>
      </c>
      <c r="O1152" s="5" t="str">
        <f>_xlfn.XLOOKUP(A1152,Cidades!A:A,Cidades!D:D)</f>
        <v>Menor que 10k</v>
      </c>
      <c r="P1152" s="5" t="str">
        <f>_xlfn.XLOOKUP(A1152,'[1]1° RAIZ'!$A:$A,'[1]1° RAIZ'!$AH:$AH)</f>
        <v>Cascavel</v>
      </c>
      <c r="Q1152" s="5" t="str">
        <f>_xlfn.XLOOKUP(A1152,'[1]1° RAIZ'!$A:$A,'[1]1° RAIZ'!$AE:$AE)</f>
        <v>Cascavel</v>
      </c>
      <c r="R1152" s="2">
        <v>1.6033305422469282E-5</v>
      </c>
      <c r="S1152" s="2">
        <v>7.0510802209065027E-3</v>
      </c>
      <c r="T1152" s="2">
        <v>1</v>
      </c>
      <c r="U1152" s="2">
        <v>0</v>
      </c>
      <c r="V1152" s="2">
        <v>29877.985110880301</v>
      </c>
      <c r="W1152" s="2">
        <v>2.2218245313169831</v>
      </c>
      <c r="X1152" s="2">
        <v>-0.39766154784060498</v>
      </c>
      <c r="Y1152" s="2">
        <v>-0.84788892827960716</v>
      </c>
      <c r="Z1152" s="2">
        <v>-0.69140655226132408</v>
      </c>
      <c r="AA1152" s="2">
        <v>-0.37033384845539752</v>
      </c>
      <c r="AB1152" s="1" t="str">
        <f t="shared" si="51"/>
        <v>Mercado insuficiente</v>
      </c>
      <c r="AC1152" s="74" t="str">
        <f t="shared" si="53"/>
        <v>Validar</v>
      </c>
    </row>
    <row r="1153" spans="1:29" x14ac:dyDescent="0.25">
      <c r="A1153" s="1">
        <v>431085</v>
      </c>
      <c r="B1153" s="1" t="s">
        <v>1178</v>
      </c>
      <c r="C1153" s="1" t="s">
        <v>57</v>
      </c>
      <c r="D1153" s="1">
        <v>0</v>
      </c>
      <c r="E1153" s="1">
        <f>COUNTIFS('Contratos assinados '!F:F,'Direcional Expansão'!B1153,'Contratos assinados '!J:J, "Assinado por ambos")</f>
        <v>0</v>
      </c>
      <c r="F1153" s="1">
        <f>COUNTIFS('Contratos assinados '!F:F,'Direcional Expansão'!B1153,'Contratos assinados '!J:J,"Aquisição")</f>
        <v>0</v>
      </c>
      <c r="G1153" s="1">
        <f>COUNTIFS('Contratos assinados '!F:F,'Direcional Expansão'!B1153,'Contratos assinados '!J:J,"Ampliação")</f>
        <v>0</v>
      </c>
      <c r="H1153" s="1">
        <f>COUNTIFS('Contratos assinados '!F:F,'Direcional Expansão'!B1153,'Contratos assinados '!J:J,"Assinado por proprietário")</f>
        <v>0</v>
      </c>
      <c r="I1153" s="1">
        <f t="shared" si="52"/>
        <v>0</v>
      </c>
      <c r="J1153" s="3" t="str">
        <f>IF(D1153=0, "-", COUNTIFS('Base Lojas'!B:B, A1153, 'Base Lojas'!G:G, "&gt;500000")/D1153)</f>
        <v>-</v>
      </c>
      <c r="K1153" s="4" t="s">
        <v>35</v>
      </c>
      <c r="L1153" s="2">
        <v>0</v>
      </c>
      <c r="M1153" s="13">
        <v>576971.64591273223</v>
      </c>
      <c r="N1153" s="2">
        <v>3779</v>
      </c>
      <c r="O1153" s="5" t="str">
        <f>_xlfn.XLOOKUP(A1153,Cidades!A:A,Cidades!D:D)</f>
        <v>Menor que 10k</v>
      </c>
      <c r="P1153" s="5" t="str">
        <f>_xlfn.XLOOKUP(A1153,'[1]1° RAIZ'!$A:$A,'[1]1° RAIZ'!$AH:$AH)</f>
        <v>Frederico Westphalen</v>
      </c>
      <c r="Q1153" s="5" t="str">
        <f>_xlfn.XLOOKUP(A1153,'[1]1° RAIZ'!$A:$A,'[1]1° RAIZ'!$AE:$AE)</f>
        <v>Passo Fundo</v>
      </c>
      <c r="R1153" s="2">
        <v>-6.4565191075914845E-5</v>
      </c>
      <c r="S1153" s="2">
        <v>1.5195980772897411E-3</v>
      </c>
      <c r="T1153" s="2">
        <v>2</v>
      </c>
      <c r="U1153" s="2">
        <v>0</v>
      </c>
      <c r="V1153" s="2">
        <v>39999.107862648299</v>
      </c>
      <c r="W1153" s="2">
        <v>2.0018655759585111</v>
      </c>
      <c r="X1153" s="2">
        <v>-0.42580028699291489</v>
      </c>
      <c r="Y1153" s="2">
        <v>-1.0298279245935009</v>
      </c>
      <c r="Z1153" s="2">
        <v>-0.35724164559533289</v>
      </c>
      <c r="AA1153" s="2">
        <v>-0.37035629078606502</v>
      </c>
      <c r="AB1153" s="1" t="str">
        <f t="shared" si="51"/>
        <v>Mercado insuficiente</v>
      </c>
      <c r="AC1153" s="74" t="str">
        <f t="shared" si="53"/>
        <v>Validar</v>
      </c>
    </row>
    <row r="1154" spans="1:29" x14ac:dyDescent="0.25">
      <c r="A1154" s="1">
        <v>411130</v>
      </c>
      <c r="B1154" s="1" t="s">
        <v>1179</v>
      </c>
      <c r="C1154" s="1" t="s">
        <v>31</v>
      </c>
      <c r="D1154" s="1">
        <v>0</v>
      </c>
      <c r="E1154" s="1">
        <f>COUNTIFS('Contratos assinados '!F:F,'Direcional Expansão'!B1154,'Contratos assinados '!J:J, "Assinado por ambos")</f>
        <v>0</v>
      </c>
      <c r="F1154" s="1">
        <f>COUNTIFS('Contratos assinados '!F:F,'Direcional Expansão'!B1154,'Contratos assinados '!J:J,"Aquisição")</f>
        <v>0</v>
      </c>
      <c r="G1154" s="1">
        <f>COUNTIFS('Contratos assinados '!F:F,'Direcional Expansão'!B1154,'Contratos assinados '!J:J,"Ampliação")</f>
        <v>0</v>
      </c>
      <c r="H1154" s="1">
        <f>COUNTIFS('Contratos assinados '!F:F,'Direcional Expansão'!B1154,'Contratos assinados '!J:J,"Assinado por proprietário")</f>
        <v>0</v>
      </c>
      <c r="I1154" s="1">
        <f t="shared" si="52"/>
        <v>0</v>
      </c>
      <c r="J1154" s="3" t="str">
        <f>IF(D1154=0, "-", COUNTIFS('Base Lojas'!B:B, A1154, 'Base Lojas'!G:G, "&gt;500000")/D1154)</f>
        <v>-</v>
      </c>
      <c r="K1154" s="4" t="s">
        <v>35</v>
      </c>
      <c r="L1154" s="2">
        <v>0</v>
      </c>
      <c r="M1154" s="13">
        <v>468962.37001640582</v>
      </c>
      <c r="N1154" s="2">
        <v>3572</v>
      </c>
      <c r="O1154" s="5" t="str">
        <f>_xlfn.XLOOKUP(A1154,Cidades!A:A,Cidades!D:D)</f>
        <v>Menor que 10k</v>
      </c>
      <c r="P1154" s="5" t="str">
        <f>_xlfn.XLOOKUP(A1154,'[1]1° RAIZ'!$A:$A,'[1]1° RAIZ'!$AH:$AH)</f>
        <v>Paranavaí</v>
      </c>
      <c r="Q1154" s="5" t="str">
        <f>_xlfn.XLOOKUP(A1154,'[1]1° RAIZ'!$A:$A,'[1]1° RAIZ'!$AE:$AE)</f>
        <v>Maringá</v>
      </c>
      <c r="R1154" s="2">
        <v>-2.7940796119474418E-6</v>
      </c>
      <c r="S1154" s="2">
        <v>7.4131006916315911E-3</v>
      </c>
      <c r="T1154" s="2">
        <v>1</v>
      </c>
      <c r="U1154" s="2">
        <v>0</v>
      </c>
      <c r="V1154" s="2">
        <v>27376.7442993525</v>
      </c>
      <c r="W1154" s="2">
        <v>2.3026509021368708</v>
      </c>
      <c r="X1154" s="2">
        <v>-0.39204491440615619</v>
      </c>
      <c r="Y1154" s="2">
        <v>-0.85566703032394686</v>
      </c>
      <c r="Z1154" s="2">
        <v>-0.70305408491915788</v>
      </c>
      <c r="AA1154" s="2">
        <v>-0.3703911345620573</v>
      </c>
      <c r="AB1154" s="1" t="str">
        <f t="shared" si="51"/>
        <v>Mercado insuficiente</v>
      </c>
      <c r="AC1154" s="74" t="str">
        <f t="shared" si="53"/>
        <v>Validar</v>
      </c>
    </row>
    <row r="1155" spans="1:29" x14ac:dyDescent="0.25">
      <c r="A1155" s="1">
        <v>410395</v>
      </c>
      <c r="B1155" s="1" t="s">
        <v>1180</v>
      </c>
      <c r="C1155" s="1" t="s">
        <v>31</v>
      </c>
      <c r="D1155" s="1">
        <v>0</v>
      </c>
      <c r="E1155" s="1">
        <f>COUNTIFS('Contratos assinados '!F:F,'Direcional Expansão'!B1155,'Contratos assinados '!J:J, "Assinado por ambos")</f>
        <v>0</v>
      </c>
      <c r="F1155" s="1">
        <f>COUNTIFS('Contratos assinados '!F:F,'Direcional Expansão'!B1155,'Contratos assinados '!J:J,"Aquisição")</f>
        <v>0</v>
      </c>
      <c r="G1155" s="1">
        <f>COUNTIFS('Contratos assinados '!F:F,'Direcional Expansão'!B1155,'Contratos assinados '!J:J,"Ampliação")</f>
        <v>0</v>
      </c>
      <c r="H1155" s="1">
        <f>COUNTIFS('Contratos assinados '!F:F,'Direcional Expansão'!B1155,'Contratos assinados '!J:J,"Assinado por proprietário")</f>
        <v>0</v>
      </c>
      <c r="I1155" s="1">
        <f t="shared" si="52"/>
        <v>0</v>
      </c>
      <c r="J1155" s="3" t="str">
        <f>IF(D1155=0, "-", COUNTIFS('Base Lojas'!B:B, A1155, 'Base Lojas'!G:G, "&gt;500000")/D1155)</f>
        <v>-</v>
      </c>
      <c r="K1155" s="4" t="s">
        <v>35</v>
      </c>
      <c r="L1155" s="2">
        <v>0</v>
      </c>
      <c r="M1155" s="13">
        <v>448951.22457306029</v>
      </c>
      <c r="N1155" s="2">
        <v>3936</v>
      </c>
      <c r="O1155" s="5" t="str">
        <f>_xlfn.XLOOKUP(A1155,Cidades!A:A,Cidades!D:D)</f>
        <v>Menor que 10k</v>
      </c>
      <c r="P1155" s="5" t="str">
        <f>_xlfn.XLOOKUP(A1155,'[1]1° RAIZ'!$A:$A,'[1]1° RAIZ'!$AH:$AH)</f>
        <v>Guarapuava</v>
      </c>
      <c r="Q1155" s="5" t="str">
        <f>_xlfn.XLOOKUP(A1155,'[1]1° RAIZ'!$A:$A,'[1]1° RAIZ'!$AE:$AE)</f>
        <v>Guarapuava</v>
      </c>
      <c r="R1155" s="2">
        <v>-2.6849380252608189E-5</v>
      </c>
      <c r="S1155" s="2">
        <v>7.0387907133622196E-3</v>
      </c>
      <c r="T1155" s="2">
        <v>2</v>
      </c>
      <c r="U1155" s="2">
        <v>0</v>
      </c>
      <c r="V1155" s="2">
        <v>42829.278407019498</v>
      </c>
      <c r="W1155" s="2">
        <v>1.879685349089578</v>
      </c>
      <c r="X1155" s="2">
        <v>-0.43522426906245798</v>
      </c>
      <c r="Y1155" s="2">
        <v>-0.95616303355874244</v>
      </c>
      <c r="Z1155" s="2">
        <v>-0.4168270836108578</v>
      </c>
      <c r="AA1155" s="2">
        <v>-0.37056899020981049</v>
      </c>
      <c r="AB1155" s="1" t="str">
        <f t="shared" ref="AB1155:AB1193" si="54">IF(B1155="Capão do Leão","Erro IBGE",
   IF(AND(U1155&lt;=0,M1155&lt;=2000000),"Mercado insuficiente",
      IF(U1155&lt;=0,"Limite de expansão",
         IF(K1155&lt;500000,"Performance",
            IF(M1155&lt;=2000000,"Mercado insuficiente","Expansão")
         )
      )
   )
)</f>
        <v>Mercado insuficiente</v>
      </c>
      <c r="AC1155" s="74" t="str">
        <f t="shared" si="53"/>
        <v>Validar</v>
      </c>
    </row>
    <row r="1156" spans="1:29" x14ac:dyDescent="0.25">
      <c r="A1156" s="1">
        <v>410090</v>
      </c>
      <c r="B1156" s="1" t="s">
        <v>1181</v>
      </c>
      <c r="C1156" s="1" t="s">
        <v>31</v>
      </c>
      <c r="D1156" s="1">
        <v>0</v>
      </c>
      <c r="E1156" s="1">
        <f>COUNTIFS('Contratos assinados '!F:F,'Direcional Expansão'!B1156,'Contratos assinados '!J:J, "Assinado por ambos")</f>
        <v>0</v>
      </c>
      <c r="F1156" s="1">
        <f>COUNTIFS('Contratos assinados '!F:F,'Direcional Expansão'!B1156,'Contratos assinados '!J:J,"Aquisição")</f>
        <v>0</v>
      </c>
      <c r="G1156" s="1">
        <f>COUNTIFS('Contratos assinados '!F:F,'Direcional Expansão'!B1156,'Contratos assinados '!J:J,"Ampliação")</f>
        <v>0</v>
      </c>
      <c r="H1156" s="1">
        <f>COUNTIFS('Contratos assinados '!F:F,'Direcional Expansão'!B1156,'Contratos assinados '!J:J,"Assinado por proprietário")</f>
        <v>0</v>
      </c>
      <c r="I1156" s="1">
        <f t="shared" ref="I1156:I1193" si="55">SUM(E1156:H1156)</f>
        <v>0</v>
      </c>
      <c r="J1156" s="3" t="str">
        <f>IF(D1156=0, "-", COUNTIFS('Base Lojas'!B:B, A1156, 'Base Lojas'!G:G, "&gt;500000")/D1156)</f>
        <v>-</v>
      </c>
      <c r="K1156" s="4" t="s">
        <v>35</v>
      </c>
      <c r="L1156" s="2">
        <v>0</v>
      </c>
      <c r="M1156" s="13">
        <v>570337.72325024917</v>
      </c>
      <c r="N1156" s="2">
        <v>4762</v>
      </c>
      <c r="O1156" s="5" t="str">
        <f>_xlfn.XLOOKUP(A1156,Cidades!A:A,Cidades!D:D)</f>
        <v>Menor que 10k</v>
      </c>
      <c r="P1156" s="5" t="str">
        <f>_xlfn.XLOOKUP(A1156,'[1]1° RAIZ'!$A:$A,'[1]1° RAIZ'!$AH:$AH)</f>
        <v>Paranavaí</v>
      </c>
      <c r="Q1156" s="5" t="str">
        <f>_xlfn.XLOOKUP(A1156,'[1]1° RAIZ'!$A:$A,'[1]1° RAIZ'!$AE:$AE)</f>
        <v>Maringá</v>
      </c>
      <c r="R1156" s="2">
        <v>-1.024305100007994E-4</v>
      </c>
      <c r="S1156" s="2">
        <v>-8.4180700593849966E-4</v>
      </c>
      <c r="T1156" s="2">
        <v>1</v>
      </c>
      <c r="U1156" s="2">
        <v>0</v>
      </c>
      <c r="V1156" s="2">
        <v>29155.065213355101</v>
      </c>
      <c r="W1156" s="2">
        <v>2.3080602978365481</v>
      </c>
      <c r="X1156" s="2">
        <v>-0.40058024304202022</v>
      </c>
      <c r="Y1156" s="2">
        <v>-1.059315240058446</v>
      </c>
      <c r="Z1156" s="2">
        <v>-0.44845445300814329</v>
      </c>
      <c r="AA1156" s="2">
        <v>-0.37427313673328572</v>
      </c>
      <c r="AB1156" s="1" t="str">
        <f t="shared" si="54"/>
        <v>Mercado insuficiente</v>
      </c>
      <c r="AC1156" s="74" t="str">
        <f t="shared" ref="AC1156:AC1193" si="56">IF(P1156=B1156,"Oportunidade","Validar")</f>
        <v>Validar</v>
      </c>
    </row>
    <row r="1157" spans="1:29" x14ac:dyDescent="0.25">
      <c r="A1157" s="1">
        <v>411020</v>
      </c>
      <c r="B1157" s="1" t="s">
        <v>1182</v>
      </c>
      <c r="C1157" s="1" t="s">
        <v>31</v>
      </c>
      <c r="D1157" s="1">
        <v>0</v>
      </c>
      <c r="E1157" s="1">
        <f>COUNTIFS('Contratos assinados '!F:F,'Direcional Expansão'!B1157,'Contratos assinados '!J:J, "Assinado por ambos")</f>
        <v>0</v>
      </c>
      <c r="F1157" s="1">
        <f>COUNTIFS('Contratos assinados '!F:F,'Direcional Expansão'!B1157,'Contratos assinados '!J:J,"Aquisição")</f>
        <v>0</v>
      </c>
      <c r="G1157" s="1">
        <f>COUNTIFS('Contratos assinados '!F:F,'Direcional Expansão'!B1157,'Contratos assinados '!J:J,"Ampliação")</f>
        <v>0</v>
      </c>
      <c r="H1157" s="1">
        <f>COUNTIFS('Contratos assinados '!F:F,'Direcional Expansão'!B1157,'Contratos assinados '!J:J,"Assinado por proprietário")</f>
        <v>0</v>
      </c>
      <c r="I1157" s="1">
        <f t="shared" si="55"/>
        <v>0</v>
      </c>
      <c r="J1157" s="3" t="str">
        <f>IF(D1157=0, "-", COUNTIFS('Base Lojas'!B:B, A1157, 'Base Lojas'!G:G, "&gt;500000")/D1157)</f>
        <v>-</v>
      </c>
      <c r="K1157" s="4" t="s">
        <v>35</v>
      </c>
      <c r="L1157" s="2">
        <v>0</v>
      </c>
      <c r="M1157" s="13">
        <v>856899.15556814475</v>
      </c>
      <c r="N1157" s="2">
        <v>9670</v>
      </c>
      <c r="O1157" s="5" t="str">
        <f>_xlfn.XLOOKUP(A1157,Cidades!A:A,Cidades!D:D)</f>
        <v>Menor que 10k</v>
      </c>
      <c r="P1157" s="5" t="str">
        <f>_xlfn.XLOOKUP(A1157,'[1]1° RAIZ'!$A:$A,'[1]1° RAIZ'!$AH:$AH)</f>
        <v>Guarapuava</v>
      </c>
      <c r="Q1157" s="5" t="str">
        <f>_xlfn.XLOOKUP(A1157,'[1]1° RAIZ'!$A:$A,'[1]1° RAIZ'!$AE:$AE)</f>
        <v>Guarapuava</v>
      </c>
      <c r="R1157" s="2">
        <v>-9.4680982245877172E-5</v>
      </c>
      <c r="S1157" s="2">
        <v>-3.0548671799290878E-4</v>
      </c>
      <c r="T1157" s="2">
        <v>2</v>
      </c>
      <c r="U1157" s="2">
        <v>0</v>
      </c>
      <c r="V1157" s="2">
        <v>31419.945996238101</v>
      </c>
      <c r="W1157" s="2">
        <v>2.1502915206583268</v>
      </c>
      <c r="X1157" s="2">
        <v>-0.39125550419745969</v>
      </c>
      <c r="Y1157" s="2">
        <v>-1.1077649249867401</v>
      </c>
      <c r="Z1157" s="2">
        <v>-0.42832312715514248</v>
      </c>
      <c r="AA1157" s="2">
        <v>-0.37497746546131988</v>
      </c>
      <c r="AB1157" s="1" t="str">
        <f t="shared" si="54"/>
        <v>Mercado insuficiente</v>
      </c>
      <c r="AC1157" s="74" t="str">
        <f t="shared" si="56"/>
        <v>Validar</v>
      </c>
    </row>
    <row r="1158" spans="1:29" x14ac:dyDescent="0.25">
      <c r="A1158" s="1">
        <v>430471</v>
      </c>
      <c r="B1158" s="1" t="s">
        <v>1183</v>
      </c>
      <c r="C1158" s="1" t="s">
        <v>57</v>
      </c>
      <c r="D1158" s="1">
        <v>0</v>
      </c>
      <c r="E1158" s="1">
        <f>COUNTIFS('Contratos assinados '!F:F,'Direcional Expansão'!B1158,'Contratos assinados '!J:J, "Assinado por ambos")</f>
        <v>0</v>
      </c>
      <c r="F1158" s="1">
        <f>COUNTIFS('Contratos assinados '!F:F,'Direcional Expansão'!B1158,'Contratos assinados '!J:J,"Aquisição")</f>
        <v>0</v>
      </c>
      <c r="G1158" s="1">
        <f>COUNTIFS('Contratos assinados '!F:F,'Direcional Expansão'!B1158,'Contratos assinados '!J:J,"Ampliação")</f>
        <v>0</v>
      </c>
      <c r="H1158" s="1">
        <f>COUNTIFS('Contratos assinados '!F:F,'Direcional Expansão'!B1158,'Contratos assinados '!J:J,"Assinado por proprietário")</f>
        <v>0</v>
      </c>
      <c r="I1158" s="1">
        <f t="shared" si="55"/>
        <v>0</v>
      </c>
      <c r="J1158" s="3" t="str">
        <f>IF(D1158=0, "-", COUNTIFS('Base Lojas'!B:B, A1158, 'Base Lojas'!G:G, "&gt;500000")/D1158)</f>
        <v>-</v>
      </c>
      <c r="K1158" s="4" t="s">
        <v>35</v>
      </c>
      <c r="L1158" s="2">
        <v>0</v>
      </c>
      <c r="M1158" s="13">
        <v>1239626.671114115</v>
      </c>
      <c r="N1158" s="2">
        <v>7360</v>
      </c>
      <c r="O1158" s="5" t="str">
        <f>_xlfn.XLOOKUP(A1158,Cidades!A:A,Cidades!D:D)</f>
        <v>Menor que 10k</v>
      </c>
      <c r="P1158" s="5" t="str">
        <f>_xlfn.XLOOKUP(A1158,'[1]1° RAIZ'!$A:$A,'[1]1° RAIZ'!$AH:$AH)</f>
        <v>Porto Alegre</v>
      </c>
      <c r="Q1158" s="5" t="str">
        <f>_xlfn.XLOOKUP(A1158,'[1]1° RAIZ'!$A:$A,'[1]1° RAIZ'!$AE:$AE)</f>
        <v>Porto Alegre</v>
      </c>
      <c r="R1158" s="2">
        <v>4.929173247592011E-6</v>
      </c>
      <c r="S1158" s="2">
        <v>5.2112216744275566E-3</v>
      </c>
      <c r="T1158" s="2">
        <v>3</v>
      </c>
      <c r="U1158" s="2">
        <v>0</v>
      </c>
      <c r="V1158" s="2">
        <v>24613.140528632201</v>
      </c>
      <c r="W1158" s="2">
        <v>2.2138018621290909</v>
      </c>
      <c r="X1158" s="2">
        <v>-0.36483963576155781</v>
      </c>
      <c r="Y1158" s="2">
        <v>-0.9481413493049009</v>
      </c>
      <c r="Z1158" s="2">
        <v>-0.7412914768274339</v>
      </c>
      <c r="AA1158" s="2">
        <v>-0.37648094983171582</v>
      </c>
      <c r="AB1158" s="1" t="str">
        <f t="shared" si="54"/>
        <v>Mercado insuficiente</v>
      </c>
      <c r="AC1158" s="74" t="str">
        <f t="shared" si="56"/>
        <v>Validar</v>
      </c>
    </row>
    <row r="1159" spans="1:29" x14ac:dyDescent="0.25">
      <c r="A1159" s="1">
        <v>420415</v>
      </c>
      <c r="B1159" s="1" t="s">
        <v>1184</v>
      </c>
      <c r="C1159" s="1" t="s">
        <v>33</v>
      </c>
      <c r="D1159" s="1">
        <v>0</v>
      </c>
      <c r="E1159" s="1">
        <f>COUNTIFS('Contratos assinados '!F:F,'Direcional Expansão'!B1159,'Contratos assinados '!J:J, "Assinado por ambos")</f>
        <v>0</v>
      </c>
      <c r="F1159" s="1">
        <f>COUNTIFS('Contratos assinados '!F:F,'Direcional Expansão'!B1159,'Contratos assinados '!J:J,"Aquisição")</f>
        <v>0</v>
      </c>
      <c r="G1159" s="1">
        <f>COUNTIFS('Contratos assinados '!F:F,'Direcional Expansão'!B1159,'Contratos assinados '!J:J,"Ampliação")</f>
        <v>0</v>
      </c>
      <c r="H1159" s="1">
        <f>COUNTIFS('Contratos assinados '!F:F,'Direcional Expansão'!B1159,'Contratos assinados '!J:J,"Assinado por proprietário")</f>
        <v>0</v>
      </c>
      <c r="I1159" s="1">
        <f t="shared" si="55"/>
        <v>0</v>
      </c>
      <c r="J1159" s="3" t="str">
        <f>IF(D1159=0, "-", COUNTIFS('Base Lojas'!B:B, A1159, 'Base Lojas'!G:G, "&gt;500000")/D1159)</f>
        <v>-</v>
      </c>
      <c r="K1159" s="4" t="s">
        <v>35</v>
      </c>
      <c r="L1159" s="2">
        <v>0</v>
      </c>
      <c r="M1159" s="13">
        <v>297768.81744754658</v>
      </c>
      <c r="N1159" s="2">
        <v>2805</v>
      </c>
      <c r="O1159" s="5" t="str">
        <f>_xlfn.XLOOKUP(A1159,Cidades!A:A,Cidades!D:D)</f>
        <v>Menor que 10k</v>
      </c>
      <c r="P1159" s="5" t="str">
        <f>_xlfn.XLOOKUP(A1159,'[1]1° RAIZ'!$A:$A,'[1]1° RAIZ'!$AH:$AH)</f>
        <v>Joaçaba - Herval d'Oeste</v>
      </c>
      <c r="Q1159" s="5" t="str">
        <f>_xlfn.XLOOKUP(A1159,'[1]1° RAIZ'!$A:$A,'[1]1° RAIZ'!$AE:$AE)</f>
        <v>Chapecó</v>
      </c>
      <c r="R1159" s="2">
        <v>8.8298747650106258E-6</v>
      </c>
      <c r="S1159" s="2">
        <v>8.4774547738022399E-3</v>
      </c>
      <c r="T1159" s="2">
        <v>0</v>
      </c>
      <c r="U1159" s="2">
        <v>0</v>
      </c>
      <c r="V1159" s="2">
        <v>25940.3207861421</v>
      </c>
      <c r="W1159" s="2">
        <v>2.31415805397442</v>
      </c>
      <c r="X1159" s="2">
        <v>-0.40214102535556923</v>
      </c>
      <c r="Y1159" s="2">
        <v>-0.83332143620752208</v>
      </c>
      <c r="Z1159" s="2">
        <v>-0.75365333811287616</v>
      </c>
      <c r="AA1159" s="2">
        <v>-0.37725104435852919</v>
      </c>
      <c r="AB1159" s="1" t="str">
        <f t="shared" si="54"/>
        <v>Mercado insuficiente</v>
      </c>
      <c r="AC1159" s="74" t="str">
        <f t="shared" si="56"/>
        <v>Validar</v>
      </c>
    </row>
    <row r="1160" spans="1:29" x14ac:dyDescent="0.25">
      <c r="A1160" s="1">
        <v>430607</v>
      </c>
      <c r="B1160" s="1" t="s">
        <v>1185</v>
      </c>
      <c r="C1160" s="1" t="s">
        <v>57</v>
      </c>
      <c r="D1160" s="1">
        <v>0</v>
      </c>
      <c r="E1160" s="1">
        <f>COUNTIFS('Contratos assinados '!F:F,'Direcional Expansão'!B1160,'Contratos assinados '!J:J, "Assinado por ambos")</f>
        <v>0</v>
      </c>
      <c r="F1160" s="1">
        <f>COUNTIFS('Contratos assinados '!F:F,'Direcional Expansão'!B1160,'Contratos assinados '!J:J,"Aquisição")</f>
        <v>0</v>
      </c>
      <c r="G1160" s="1">
        <f>COUNTIFS('Contratos assinados '!F:F,'Direcional Expansão'!B1160,'Contratos assinados '!J:J,"Ampliação")</f>
        <v>0</v>
      </c>
      <c r="H1160" s="1">
        <f>COUNTIFS('Contratos assinados '!F:F,'Direcional Expansão'!B1160,'Contratos assinados '!J:J,"Assinado por proprietário")</f>
        <v>0</v>
      </c>
      <c r="I1160" s="1">
        <f t="shared" si="55"/>
        <v>0</v>
      </c>
      <c r="J1160" s="3" t="str">
        <f>IF(D1160=0, "-", COUNTIFS('Base Lojas'!B:B, A1160, 'Base Lojas'!G:G, "&gt;500000")/D1160)</f>
        <v>-</v>
      </c>
      <c r="K1160" s="4" t="s">
        <v>35</v>
      </c>
      <c r="L1160" s="2">
        <v>0</v>
      </c>
      <c r="M1160" s="13">
        <v>369442.81059743318</v>
      </c>
      <c r="N1160" s="2">
        <v>2692</v>
      </c>
      <c r="O1160" s="5" t="str">
        <f>_xlfn.XLOOKUP(A1160,Cidades!A:A,Cidades!D:D)</f>
        <v>Menor que 10k</v>
      </c>
      <c r="P1160" s="5" t="str">
        <f>_xlfn.XLOOKUP(A1160,'[1]1° RAIZ'!$A:$A,'[1]1° RAIZ'!$AH:$AH)</f>
        <v>Frederico Westphalen</v>
      </c>
      <c r="Q1160" s="5" t="str">
        <f>_xlfn.XLOOKUP(A1160,'[1]1° RAIZ'!$A:$A,'[1]1° RAIZ'!$AE:$AE)</f>
        <v>Passo Fundo</v>
      </c>
      <c r="R1160" s="2">
        <v>-3.729786424215176E-5</v>
      </c>
      <c r="S1160" s="2">
        <v>1.6728749527588069E-3</v>
      </c>
      <c r="T1160" s="2">
        <v>1</v>
      </c>
      <c r="U1160" s="2">
        <v>0</v>
      </c>
      <c r="V1160" s="2">
        <v>38834.026674417997</v>
      </c>
      <c r="W1160" s="2">
        <v>1.9860337118102831</v>
      </c>
      <c r="X1160" s="2">
        <v>-0.43938115953359852</v>
      </c>
      <c r="Y1160" s="2">
        <v>-1.003667884873036</v>
      </c>
      <c r="Z1160" s="2">
        <v>-0.42241557294221321</v>
      </c>
      <c r="AA1160" s="2">
        <v>-0.37981513746561518</v>
      </c>
      <c r="AB1160" s="1" t="str">
        <f t="shared" si="54"/>
        <v>Mercado insuficiente</v>
      </c>
      <c r="AC1160" s="74" t="str">
        <f t="shared" si="56"/>
        <v>Validar</v>
      </c>
    </row>
    <row r="1161" spans="1:29" x14ac:dyDescent="0.25">
      <c r="A1161" s="1">
        <v>431125</v>
      </c>
      <c r="B1161" s="1" t="s">
        <v>1186</v>
      </c>
      <c r="C1161" s="1" t="s">
        <v>57</v>
      </c>
      <c r="D1161" s="1">
        <v>0</v>
      </c>
      <c r="E1161" s="1">
        <f>COUNTIFS('Contratos assinados '!F:F,'Direcional Expansão'!B1161,'Contratos assinados '!J:J, "Assinado por ambos")</f>
        <v>0</v>
      </c>
      <c r="F1161" s="1">
        <f>COUNTIFS('Contratos assinados '!F:F,'Direcional Expansão'!B1161,'Contratos assinados '!J:J,"Aquisição")</f>
        <v>0</v>
      </c>
      <c r="G1161" s="1">
        <f>COUNTIFS('Contratos assinados '!F:F,'Direcional Expansão'!B1161,'Contratos assinados '!J:J,"Ampliação")</f>
        <v>0</v>
      </c>
      <c r="H1161" s="1">
        <f>COUNTIFS('Contratos assinados '!F:F,'Direcional Expansão'!B1161,'Contratos assinados '!J:J,"Assinado por proprietário")</f>
        <v>0</v>
      </c>
      <c r="I1161" s="1">
        <f t="shared" si="55"/>
        <v>0</v>
      </c>
      <c r="J1161" s="3" t="str">
        <f>IF(D1161=0, "-", COUNTIFS('Base Lojas'!B:B, A1161, 'Base Lojas'!G:G, "&gt;500000")/D1161)</f>
        <v>-</v>
      </c>
      <c r="K1161" s="4" t="s">
        <v>35</v>
      </c>
      <c r="L1161" s="2">
        <v>0</v>
      </c>
      <c r="M1161" s="13">
        <v>735292.39438893483</v>
      </c>
      <c r="N1161" s="2">
        <v>5341</v>
      </c>
      <c r="O1161" s="5" t="str">
        <f>_xlfn.XLOOKUP(A1161,Cidades!A:A,Cidades!D:D)</f>
        <v>Menor que 10k</v>
      </c>
      <c r="P1161" s="5" t="str">
        <f>_xlfn.XLOOKUP(A1161,'[1]1° RAIZ'!$A:$A,'[1]1° RAIZ'!$AH:$AH)</f>
        <v>Sobradinho</v>
      </c>
      <c r="Q1161" s="5" t="str">
        <f>_xlfn.XLOOKUP(A1161,'[1]1° RAIZ'!$A:$A,'[1]1° RAIZ'!$AE:$AE)</f>
        <v>Santa Cruz do Sul - Lajeado</v>
      </c>
      <c r="R1161" s="2">
        <v>-1.122225572561752E-4</v>
      </c>
      <c r="S1161" s="2">
        <v>-3.6260672972543428E-3</v>
      </c>
      <c r="T1161" s="2">
        <v>1</v>
      </c>
      <c r="U1161" s="2">
        <v>0</v>
      </c>
      <c r="V1161" s="2">
        <v>32127.9691570453</v>
      </c>
      <c r="W1161" s="2">
        <v>2.1904138048480242</v>
      </c>
      <c r="X1161" s="2">
        <v>-0.41261610066446869</v>
      </c>
      <c r="Y1161" s="2">
        <v>-1.1303111267929751</v>
      </c>
      <c r="Z1161" s="2">
        <v>-0.36407468430633239</v>
      </c>
      <c r="AA1161" s="2">
        <v>-0.37998496752909661</v>
      </c>
      <c r="AB1161" s="1" t="str">
        <f t="shared" si="54"/>
        <v>Mercado insuficiente</v>
      </c>
      <c r="AC1161" s="74" t="str">
        <f t="shared" si="56"/>
        <v>Validar</v>
      </c>
    </row>
    <row r="1162" spans="1:29" x14ac:dyDescent="0.25">
      <c r="A1162" s="1">
        <v>431406</v>
      </c>
      <c r="B1162" s="1" t="s">
        <v>1187</v>
      </c>
      <c r="C1162" s="1" t="s">
        <v>57</v>
      </c>
      <c r="D1162" s="1">
        <v>0</v>
      </c>
      <c r="E1162" s="1">
        <f>COUNTIFS('Contratos assinados '!F:F,'Direcional Expansão'!B1162,'Contratos assinados '!J:J, "Assinado por ambos")</f>
        <v>0</v>
      </c>
      <c r="F1162" s="1">
        <f>COUNTIFS('Contratos assinados '!F:F,'Direcional Expansão'!B1162,'Contratos assinados '!J:J,"Aquisição")</f>
        <v>0</v>
      </c>
      <c r="G1162" s="1">
        <f>COUNTIFS('Contratos assinados '!F:F,'Direcional Expansão'!B1162,'Contratos assinados '!J:J,"Ampliação")</f>
        <v>0</v>
      </c>
      <c r="H1162" s="1">
        <f>COUNTIFS('Contratos assinados '!F:F,'Direcional Expansão'!B1162,'Contratos assinados '!J:J,"Assinado por proprietário")</f>
        <v>0</v>
      </c>
      <c r="I1162" s="1">
        <f t="shared" si="55"/>
        <v>0</v>
      </c>
      <c r="J1162" s="3" t="str">
        <f>IF(D1162=0, "-", COUNTIFS('Base Lojas'!B:B, A1162, 'Base Lojas'!G:G, "&gt;500000")/D1162)</f>
        <v>-</v>
      </c>
      <c r="K1162" s="4" t="s">
        <v>35</v>
      </c>
      <c r="L1162" s="2">
        <v>0</v>
      </c>
      <c r="M1162" s="13">
        <v>573845.2598332687</v>
      </c>
      <c r="N1162" s="2">
        <v>3982</v>
      </c>
      <c r="O1162" s="5" t="str">
        <f>_xlfn.XLOOKUP(A1162,Cidades!A:A,Cidades!D:D)</f>
        <v>Menor que 10k</v>
      </c>
      <c r="P1162" s="5" t="str">
        <f>_xlfn.XLOOKUP(A1162,'[1]1° RAIZ'!$A:$A,'[1]1° RAIZ'!$AH:$AH)</f>
        <v>Sobradinho</v>
      </c>
      <c r="Q1162" s="5" t="str">
        <f>_xlfn.XLOOKUP(A1162,'[1]1° RAIZ'!$A:$A,'[1]1° RAIZ'!$AE:$AE)</f>
        <v>Santa Cruz do Sul - Lajeado</v>
      </c>
      <c r="R1162" s="2">
        <v>-1.9722798823281539E-4</v>
      </c>
      <c r="S1162" s="2">
        <v>-1.247445942179737E-2</v>
      </c>
      <c r="T1162" s="2">
        <v>2</v>
      </c>
      <c r="U1162" s="2">
        <v>0</v>
      </c>
      <c r="V1162" s="2">
        <v>37205.664674694701</v>
      </c>
      <c r="W1162" s="2">
        <v>2.1417695291937222</v>
      </c>
      <c r="X1162" s="2">
        <v>-0.42947659821119522</v>
      </c>
      <c r="Y1162" s="2">
        <v>-1.311547526066795</v>
      </c>
      <c r="Z1162" s="2">
        <v>-7.7544790902656577E-2</v>
      </c>
      <c r="AA1162" s="2">
        <v>-0.38054128277306792</v>
      </c>
      <c r="AB1162" s="1" t="str">
        <f t="shared" si="54"/>
        <v>Mercado insuficiente</v>
      </c>
      <c r="AC1162" s="74" t="str">
        <f t="shared" si="56"/>
        <v>Validar</v>
      </c>
    </row>
    <row r="1163" spans="1:29" x14ac:dyDescent="0.25">
      <c r="A1163" s="1">
        <v>411727</v>
      </c>
      <c r="B1163" s="1" t="s">
        <v>1188</v>
      </c>
      <c r="C1163" s="1" t="s">
        <v>31</v>
      </c>
      <c r="D1163" s="1">
        <v>0</v>
      </c>
      <c r="E1163" s="1">
        <f>COUNTIFS('Contratos assinados '!F:F,'Direcional Expansão'!B1163,'Contratos assinados '!J:J, "Assinado por ambos")</f>
        <v>0</v>
      </c>
      <c r="F1163" s="1">
        <f>COUNTIFS('Contratos assinados '!F:F,'Direcional Expansão'!B1163,'Contratos assinados '!J:J,"Aquisição")</f>
        <v>0</v>
      </c>
      <c r="G1163" s="1">
        <f>COUNTIFS('Contratos assinados '!F:F,'Direcional Expansão'!B1163,'Contratos assinados '!J:J,"Ampliação")</f>
        <v>0</v>
      </c>
      <c r="H1163" s="1">
        <f>COUNTIFS('Contratos assinados '!F:F,'Direcional Expansão'!B1163,'Contratos assinados '!J:J,"Assinado por proprietário")</f>
        <v>0</v>
      </c>
      <c r="I1163" s="1">
        <f t="shared" si="55"/>
        <v>0</v>
      </c>
      <c r="J1163" s="3" t="str">
        <f>IF(D1163=0, "-", COUNTIFS('Base Lojas'!B:B, A1163, 'Base Lojas'!G:G, "&gt;500000")/D1163)</f>
        <v>-</v>
      </c>
      <c r="K1163" s="4" t="s">
        <v>35</v>
      </c>
      <c r="L1163" s="2">
        <v>0</v>
      </c>
      <c r="M1163" s="13">
        <v>764263.54483624198</v>
      </c>
      <c r="N1163" s="2">
        <v>6848</v>
      </c>
      <c r="O1163" s="5" t="str">
        <f>_xlfn.XLOOKUP(A1163,Cidades!A:A,Cidades!D:D)</f>
        <v>Menor que 10k</v>
      </c>
      <c r="P1163" s="5" t="str">
        <f>_xlfn.XLOOKUP(A1163,'[1]1° RAIZ'!$A:$A,'[1]1° RAIZ'!$AH:$AH)</f>
        <v>Pitanga</v>
      </c>
      <c r="Q1163" s="5" t="str">
        <f>_xlfn.XLOOKUP(A1163,'[1]1° RAIZ'!$A:$A,'[1]1° RAIZ'!$AE:$AE)</f>
        <v>Guarapuava</v>
      </c>
      <c r="R1163" s="2">
        <v>-5.8318337580286492E-5</v>
      </c>
      <c r="S1163" s="2">
        <v>2.084831867895431E-3</v>
      </c>
      <c r="T1163" s="2">
        <v>4</v>
      </c>
      <c r="U1163" s="2">
        <v>0</v>
      </c>
      <c r="V1163" s="2">
        <v>31358.543802724598</v>
      </c>
      <c r="W1163" s="2">
        <v>2.0385537954935842</v>
      </c>
      <c r="X1163" s="2">
        <v>-0.39443540507303748</v>
      </c>
      <c r="Y1163" s="2">
        <v>-1.090602733779019</v>
      </c>
      <c r="Z1163" s="2">
        <v>-0.50877508367994573</v>
      </c>
      <c r="AA1163" s="2">
        <v>-0.38304608480513352</v>
      </c>
      <c r="AB1163" s="1" t="str">
        <f t="shared" si="54"/>
        <v>Mercado insuficiente</v>
      </c>
      <c r="AC1163" s="74" t="str">
        <f t="shared" si="56"/>
        <v>Validar</v>
      </c>
    </row>
    <row r="1164" spans="1:29" x14ac:dyDescent="0.25">
      <c r="A1164" s="1">
        <v>412217</v>
      </c>
      <c r="B1164" s="1" t="s">
        <v>1189</v>
      </c>
      <c r="C1164" s="1" t="s">
        <v>31</v>
      </c>
      <c r="D1164" s="1">
        <v>0</v>
      </c>
      <c r="E1164" s="1">
        <f>COUNTIFS('Contratos assinados '!F:F,'Direcional Expansão'!B1164,'Contratos assinados '!J:J, "Assinado por ambos")</f>
        <v>0</v>
      </c>
      <c r="F1164" s="1">
        <f>COUNTIFS('Contratos assinados '!F:F,'Direcional Expansão'!B1164,'Contratos assinados '!J:J,"Aquisição")</f>
        <v>0</v>
      </c>
      <c r="G1164" s="1">
        <f>COUNTIFS('Contratos assinados '!F:F,'Direcional Expansão'!B1164,'Contratos assinados '!J:J,"Ampliação")</f>
        <v>0</v>
      </c>
      <c r="H1164" s="1">
        <f>COUNTIFS('Contratos assinados '!F:F,'Direcional Expansão'!B1164,'Contratos assinados '!J:J,"Assinado por proprietário")</f>
        <v>0</v>
      </c>
      <c r="I1164" s="1">
        <f t="shared" si="55"/>
        <v>0</v>
      </c>
      <c r="J1164" s="3" t="str">
        <f>IF(D1164=0, "-", COUNTIFS('Base Lojas'!B:B, A1164, 'Base Lojas'!G:G, "&gt;500000")/D1164)</f>
        <v>-</v>
      </c>
      <c r="K1164" s="4" t="s">
        <v>35</v>
      </c>
      <c r="L1164" s="2">
        <v>0</v>
      </c>
      <c r="M1164" s="13">
        <v>437826.48202060087</v>
      </c>
      <c r="N1164" s="2">
        <v>3808</v>
      </c>
      <c r="O1164" s="5" t="str">
        <f>_xlfn.XLOOKUP(A1164,Cidades!A:A,Cidades!D:D)</f>
        <v>Menor que 10k</v>
      </c>
      <c r="P1164" s="5" t="str">
        <f>_xlfn.XLOOKUP(A1164,'[1]1° RAIZ'!$A:$A,'[1]1° RAIZ'!$AH:$AH)</f>
        <v>Ivaiporã</v>
      </c>
      <c r="Q1164" s="5" t="str">
        <f>_xlfn.XLOOKUP(A1164,'[1]1° RAIZ'!$A:$A,'[1]1° RAIZ'!$AE:$AE)</f>
        <v>Londrina</v>
      </c>
      <c r="R1164" s="2">
        <v>-1.7755686885505551E-5</v>
      </c>
      <c r="S1164" s="2">
        <v>5.0261960821293972E-3</v>
      </c>
      <c r="T1164" s="2">
        <v>3</v>
      </c>
      <c r="U1164" s="2">
        <v>0</v>
      </c>
      <c r="V1164" s="2">
        <v>33937.787885043297</v>
      </c>
      <c r="W1164" s="2">
        <v>1.9761082487901911</v>
      </c>
      <c r="X1164" s="2">
        <v>-0.41798423599253021</v>
      </c>
      <c r="Y1164" s="2">
        <v>-1.0031763719161979</v>
      </c>
      <c r="Z1164" s="2">
        <v>-0.55806635467066312</v>
      </c>
      <c r="AA1164" s="2">
        <v>-0.38611823866644268</v>
      </c>
      <c r="AB1164" s="1" t="str">
        <f t="shared" si="54"/>
        <v>Mercado insuficiente</v>
      </c>
      <c r="AC1164" s="74" t="str">
        <f t="shared" si="56"/>
        <v>Validar</v>
      </c>
    </row>
    <row r="1165" spans="1:29" x14ac:dyDescent="0.25">
      <c r="A1165" s="1">
        <v>412265</v>
      </c>
      <c r="B1165" s="1" t="s">
        <v>1190</v>
      </c>
      <c r="C1165" s="1" t="s">
        <v>31</v>
      </c>
      <c r="D1165" s="1">
        <v>0</v>
      </c>
      <c r="E1165" s="1">
        <f>COUNTIFS('Contratos assinados '!F:F,'Direcional Expansão'!B1165,'Contratos assinados '!J:J, "Assinado por ambos")</f>
        <v>0</v>
      </c>
      <c r="F1165" s="1">
        <f>COUNTIFS('Contratos assinados '!F:F,'Direcional Expansão'!B1165,'Contratos assinados '!J:J,"Aquisição")</f>
        <v>0</v>
      </c>
      <c r="G1165" s="1">
        <f>COUNTIFS('Contratos assinados '!F:F,'Direcional Expansão'!B1165,'Contratos assinados '!J:J,"Ampliação")</f>
        <v>0</v>
      </c>
      <c r="H1165" s="1">
        <f>COUNTIFS('Contratos assinados '!F:F,'Direcional Expansão'!B1165,'Contratos assinados '!J:J,"Assinado por proprietário")</f>
        <v>0</v>
      </c>
      <c r="I1165" s="1">
        <f t="shared" si="55"/>
        <v>0</v>
      </c>
      <c r="J1165" s="3" t="str">
        <f>IF(D1165=0, "-", COUNTIFS('Base Lojas'!B:B, A1165, 'Base Lojas'!G:G, "&gt;500000")/D1165)</f>
        <v>-</v>
      </c>
      <c r="K1165" s="4" t="s">
        <v>35</v>
      </c>
      <c r="L1165" s="2">
        <v>0</v>
      </c>
      <c r="M1165" s="13">
        <v>629634.40891559597</v>
      </c>
      <c r="N1165" s="2">
        <v>5435</v>
      </c>
      <c r="O1165" s="5" t="str">
        <f>_xlfn.XLOOKUP(A1165,Cidades!A:A,Cidades!D:D)</f>
        <v>Menor que 10k</v>
      </c>
      <c r="P1165" s="5" t="str">
        <f>_xlfn.XLOOKUP(A1165,'[1]1° RAIZ'!$A:$A,'[1]1° RAIZ'!$AH:$AH)</f>
        <v>Ivaiporã</v>
      </c>
      <c r="Q1165" s="5" t="str">
        <f>_xlfn.XLOOKUP(A1165,'[1]1° RAIZ'!$A:$A,'[1]1° RAIZ'!$AE:$AE)</f>
        <v>Londrina</v>
      </c>
      <c r="R1165" s="2">
        <v>-2.105775656194409E-5</v>
      </c>
      <c r="S1165" s="2">
        <v>6.4072358387745609E-3</v>
      </c>
      <c r="T1165" s="2">
        <v>3</v>
      </c>
      <c r="U1165" s="2">
        <v>0</v>
      </c>
      <c r="V1165" s="2">
        <v>26752.470383799799</v>
      </c>
      <c r="W1165" s="2">
        <v>2.133393514237734</v>
      </c>
      <c r="X1165" s="2">
        <v>-0.39204772254997011</v>
      </c>
      <c r="Y1165" s="2">
        <v>-0.98960923752660956</v>
      </c>
      <c r="Z1165" s="2">
        <v>-0.676270047926397</v>
      </c>
      <c r="AA1165" s="2">
        <v>-0.38661410538722107</v>
      </c>
      <c r="AB1165" s="1" t="str">
        <f t="shared" si="54"/>
        <v>Mercado insuficiente</v>
      </c>
      <c r="AC1165" s="74" t="str">
        <f t="shared" si="56"/>
        <v>Validar</v>
      </c>
    </row>
    <row r="1166" spans="1:29" x14ac:dyDescent="0.25">
      <c r="A1166" s="1">
        <v>431540</v>
      </c>
      <c r="B1166" s="1" t="s">
        <v>1191</v>
      </c>
      <c r="C1166" s="1" t="s">
        <v>57</v>
      </c>
      <c r="D1166" s="1">
        <v>0</v>
      </c>
      <c r="E1166" s="1">
        <f>COUNTIFS('Contratos assinados '!F:F,'Direcional Expansão'!B1166,'Contratos assinados '!J:J, "Assinado por ambos")</f>
        <v>0</v>
      </c>
      <c r="F1166" s="1">
        <f>COUNTIFS('Contratos assinados '!F:F,'Direcional Expansão'!B1166,'Contratos assinados '!J:J,"Aquisição")</f>
        <v>0</v>
      </c>
      <c r="G1166" s="1">
        <f>COUNTIFS('Contratos assinados '!F:F,'Direcional Expansão'!B1166,'Contratos assinados '!J:J,"Ampliação")</f>
        <v>0</v>
      </c>
      <c r="H1166" s="1">
        <f>COUNTIFS('Contratos assinados '!F:F,'Direcional Expansão'!B1166,'Contratos assinados '!J:J,"Assinado por proprietário")</f>
        <v>0</v>
      </c>
      <c r="I1166" s="1">
        <f t="shared" si="55"/>
        <v>0</v>
      </c>
      <c r="J1166" s="3" t="str">
        <f>IF(D1166=0, "-", COUNTIFS('Base Lojas'!B:B, A1166, 'Base Lojas'!G:G, "&gt;500000")/D1166)</f>
        <v>-</v>
      </c>
      <c r="K1166" s="4" t="s">
        <v>35</v>
      </c>
      <c r="L1166" s="2">
        <v>0</v>
      </c>
      <c r="M1166" s="13">
        <v>1000089.804982887</v>
      </c>
      <c r="N1166" s="2">
        <v>9738</v>
      </c>
      <c r="O1166" s="5" t="str">
        <f>_xlfn.XLOOKUP(A1166,Cidades!A:A,Cidades!D:D)</f>
        <v>Menor que 10k</v>
      </c>
      <c r="P1166" s="5" t="str">
        <f>_xlfn.XLOOKUP(A1166,'[1]1° RAIZ'!$A:$A,'[1]1° RAIZ'!$AH:$AH)</f>
        <v>Três Passos</v>
      </c>
      <c r="Q1166" s="5" t="str">
        <f>_xlfn.XLOOKUP(A1166,'[1]1° RAIZ'!$A:$A,'[1]1° RAIZ'!$AE:$AE)</f>
        <v>Ijuí</v>
      </c>
      <c r="R1166" s="2">
        <v>-3.7243168938311252E-5</v>
      </c>
      <c r="S1166" s="2">
        <v>2.2929178176551708E-3</v>
      </c>
      <c r="T1166" s="2">
        <v>3</v>
      </c>
      <c r="U1166" s="2">
        <v>0</v>
      </c>
      <c r="V1166" s="2">
        <v>26388.581768161999</v>
      </c>
      <c r="W1166" s="2">
        <v>2.099635331575052</v>
      </c>
      <c r="X1166" s="2">
        <v>-0.38107532692497659</v>
      </c>
      <c r="Y1166" s="2">
        <v>-1.0776215426354021</v>
      </c>
      <c r="Z1166" s="2">
        <v>-0.6226347054435295</v>
      </c>
      <c r="AA1166" s="2">
        <v>-0.38848640687674041</v>
      </c>
      <c r="AB1166" s="1" t="str">
        <f t="shared" si="54"/>
        <v>Mercado insuficiente</v>
      </c>
      <c r="AC1166" s="74" t="str">
        <f t="shared" si="56"/>
        <v>Validar</v>
      </c>
    </row>
    <row r="1167" spans="1:29" x14ac:dyDescent="0.25">
      <c r="A1167" s="1">
        <v>430512</v>
      </c>
      <c r="B1167" s="1" t="s">
        <v>1192</v>
      </c>
      <c r="C1167" s="1" t="s">
        <v>57</v>
      </c>
      <c r="D1167" s="1">
        <v>0</v>
      </c>
      <c r="E1167" s="1">
        <f>COUNTIFS('Contratos assinados '!F:F,'Direcional Expansão'!B1167,'Contratos assinados '!J:J, "Assinado por ambos")</f>
        <v>0</v>
      </c>
      <c r="F1167" s="1">
        <f>COUNTIFS('Contratos assinados '!F:F,'Direcional Expansão'!B1167,'Contratos assinados '!J:J,"Aquisição")</f>
        <v>0</v>
      </c>
      <c r="G1167" s="1">
        <f>COUNTIFS('Contratos assinados '!F:F,'Direcional Expansão'!B1167,'Contratos assinados '!J:J,"Ampliação")</f>
        <v>0</v>
      </c>
      <c r="H1167" s="1">
        <f>COUNTIFS('Contratos assinados '!F:F,'Direcional Expansão'!B1167,'Contratos assinados '!J:J,"Assinado por proprietário")</f>
        <v>0</v>
      </c>
      <c r="I1167" s="1">
        <f t="shared" si="55"/>
        <v>0</v>
      </c>
      <c r="J1167" s="3" t="str">
        <f>IF(D1167=0, "-", COUNTIFS('Base Lojas'!B:B, A1167, 'Base Lojas'!G:G, "&gt;500000")/D1167)</f>
        <v>-</v>
      </c>
      <c r="K1167" s="4" t="s">
        <v>35</v>
      </c>
      <c r="L1167" s="2">
        <v>0</v>
      </c>
      <c r="M1167" s="13">
        <v>892053.24335654487</v>
      </c>
      <c r="N1167" s="2">
        <v>5808</v>
      </c>
      <c r="O1167" s="5" t="str">
        <f>_xlfn.XLOOKUP(A1167,Cidades!A:A,Cidades!D:D)</f>
        <v>Menor que 10k</v>
      </c>
      <c r="P1167" s="5" t="str">
        <f>_xlfn.XLOOKUP(A1167,'[1]1° RAIZ'!$A:$A,'[1]1° RAIZ'!$AH:$AH)</f>
        <v>Pelotas</v>
      </c>
      <c r="Q1167" s="5" t="str">
        <f>_xlfn.XLOOKUP(A1167,'[1]1° RAIZ'!$A:$A,'[1]1° RAIZ'!$AE:$AE)</f>
        <v>Pelotas</v>
      </c>
      <c r="R1167" s="2">
        <v>-7.4861853835210827E-5</v>
      </c>
      <c r="S1167" s="2">
        <v>-3.4779539629636869E-4</v>
      </c>
      <c r="T1167" s="2">
        <v>2</v>
      </c>
      <c r="U1167" s="2">
        <v>0</v>
      </c>
      <c r="V1167" s="2">
        <v>30724.197913764699</v>
      </c>
      <c r="W1167" s="2">
        <v>2.0803834906683072</v>
      </c>
      <c r="X1167" s="2">
        <v>-0.40949677120497879</v>
      </c>
      <c r="Y1167" s="2">
        <v>-1.1175378295301059</v>
      </c>
      <c r="Z1167" s="2">
        <v>-0.47307441745784801</v>
      </c>
      <c r="AA1167" s="2">
        <v>-0.38926171964926731</v>
      </c>
      <c r="AB1167" s="1" t="str">
        <f t="shared" si="54"/>
        <v>Mercado insuficiente</v>
      </c>
      <c r="AC1167" s="74" t="str">
        <f t="shared" si="56"/>
        <v>Validar</v>
      </c>
    </row>
    <row r="1168" spans="1:29" x14ac:dyDescent="0.25">
      <c r="A1168" s="1">
        <v>430513</v>
      </c>
      <c r="B1168" s="1" t="s">
        <v>1193</v>
      </c>
      <c r="C1168" s="1" t="s">
        <v>57</v>
      </c>
      <c r="D1168" s="1">
        <v>0</v>
      </c>
      <c r="E1168" s="1">
        <f>COUNTIFS('Contratos assinados '!F:F,'Direcional Expansão'!B1168,'Contratos assinados '!J:J, "Assinado por ambos")</f>
        <v>0</v>
      </c>
      <c r="F1168" s="1">
        <f>COUNTIFS('Contratos assinados '!F:F,'Direcional Expansão'!B1168,'Contratos assinados '!J:J,"Aquisição")</f>
        <v>0</v>
      </c>
      <c r="G1168" s="1">
        <f>COUNTIFS('Contratos assinados '!F:F,'Direcional Expansão'!B1168,'Contratos assinados '!J:J,"Ampliação")</f>
        <v>0</v>
      </c>
      <c r="H1168" s="1">
        <f>COUNTIFS('Contratos assinados '!F:F,'Direcional Expansão'!B1168,'Contratos assinados '!J:J,"Assinado por proprietário")</f>
        <v>0</v>
      </c>
      <c r="I1168" s="1">
        <f t="shared" si="55"/>
        <v>0</v>
      </c>
      <c r="J1168" s="3" t="str">
        <f>IF(D1168=0, "-", COUNTIFS('Base Lojas'!B:B, A1168, 'Base Lojas'!G:G, "&gt;500000")/D1168)</f>
        <v>-</v>
      </c>
      <c r="K1168" s="4" t="s">
        <v>35</v>
      </c>
      <c r="L1168" s="2">
        <v>0</v>
      </c>
      <c r="M1168" s="13">
        <v>632102.73319010995</v>
      </c>
      <c r="N1168" s="2">
        <v>3802</v>
      </c>
      <c r="O1168" s="5" t="str">
        <f>_xlfn.XLOOKUP(A1168,Cidades!A:A,Cidades!D:D)</f>
        <v>Menor que 10k</v>
      </c>
      <c r="P1168" s="5" t="str">
        <f>_xlfn.XLOOKUP(A1168,'[1]1° RAIZ'!$A:$A,'[1]1° RAIZ'!$AH:$AH)</f>
        <v>Cachoeira do Sul</v>
      </c>
      <c r="Q1168" s="5" t="str">
        <f>_xlfn.XLOOKUP(A1168,'[1]1° RAIZ'!$A:$A,'[1]1° RAIZ'!$AE:$AE)</f>
        <v>Santa Maria</v>
      </c>
      <c r="R1168" s="2">
        <v>-1.2101209238765901E-4</v>
      </c>
      <c r="S1168" s="2">
        <v>-6.949259269896757E-3</v>
      </c>
      <c r="T1168" s="2">
        <v>2</v>
      </c>
      <c r="U1168" s="2">
        <v>0</v>
      </c>
      <c r="V1168" s="2">
        <v>26301.371385517599</v>
      </c>
      <c r="W1168" s="2">
        <v>2.2798518933146048</v>
      </c>
      <c r="X1168" s="2">
        <v>-0.40374573969800231</v>
      </c>
      <c r="Y1168" s="2">
        <v>-1.1872463599070191</v>
      </c>
      <c r="Z1168" s="2">
        <v>-0.41761719955829307</v>
      </c>
      <c r="AA1168" s="2">
        <v>-0.3905150722259223</v>
      </c>
      <c r="AB1168" s="1" t="str">
        <f t="shared" si="54"/>
        <v>Mercado insuficiente</v>
      </c>
      <c r="AC1168" s="74" t="str">
        <f t="shared" si="56"/>
        <v>Validar</v>
      </c>
    </row>
    <row r="1169" spans="1:29" x14ac:dyDescent="0.25">
      <c r="A1169" s="1">
        <v>420517</v>
      </c>
      <c r="B1169" s="1" t="s">
        <v>1194</v>
      </c>
      <c r="C1169" s="1" t="s">
        <v>33</v>
      </c>
      <c r="D1169" s="1">
        <v>0</v>
      </c>
      <c r="E1169" s="1">
        <f>COUNTIFS('Contratos assinados '!F:F,'Direcional Expansão'!B1169,'Contratos assinados '!J:J, "Assinado por ambos")</f>
        <v>0</v>
      </c>
      <c r="F1169" s="1">
        <f>COUNTIFS('Contratos assinados '!F:F,'Direcional Expansão'!B1169,'Contratos assinados '!J:J,"Aquisição")</f>
        <v>0</v>
      </c>
      <c r="G1169" s="1">
        <f>COUNTIFS('Contratos assinados '!F:F,'Direcional Expansão'!B1169,'Contratos assinados '!J:J,"Ampliação")</f>
        <v>0</v>
      </c>
      <c r="H1169" s="1">
        <f>COUNTIFS('Contratos assinados '!F:F,'Direcional Expansão'!B1169,'Contratos assinados '!J:J,"Assinado por proprietário")</f>
        <v>0</v>
      </c>
      <c r="I1169" s="1">
        <f t="shared" si="55"/>
        <v>0</v>
      </c>
      <c r="J1169" s="3" t="str">
        <f>IF(D1169=0, "-", COUNTIFS('Base Lojas'!B:B, A1169, 'Base Lojas'!G:G, "&gt;500000")/D1169)</f>
        <v>-</v>
      </c>
      <c r="K1169" s="4" t="s">
        <v>35</v>
      </c>
      <c r="L1169" s="2">
        <v>0</v>
      </c>
      <c r="M1169" s="13">
        <v>401992.33441322629</v>
      </c>
      <c r="N1169" s="2">
        <v>3402</v>
      </c>
      <c r="O1169" s="5" t="str">
        <f>_xlfn.XLOOKUP(A1169,Cidades!A:A,Cidades!D:D)</f>
        <v>Menor que 10k</v>
      </c>
      <c r="P1169" s="5" t="str">
        <f>_xlfn.XLOOKUP(A1169,'[1]1° RAIZ'!$A:$A,'[1]1° RAIZ'!$AH:$AH)</f>
        <v>Xanxerê</v>
      </c>
      <c r="Q1169" s="5" t="str">
        <f>_xlfn.XLOOKUP(A1169,'[1]1° RAIZ'!$A:$A,'[1]1° RAIZ'!$AE:$AE)</f>
        <v>Chapecó</v>
      </c>
      <c r="R1169" s="2">
        <v>9.255580691729604E-5</v>
      </c>
      <c r="S1169" s="2">
        <v>1.41515321433785E-2</v>
      </c>
      <c r="T1169" s="2">
        <v>1</v>
      </c>
      <c r="U1169" s="2">
        <v>0</v>
      </c>
      <c r="V1169" s="2">
        <v>19445.194590674299</v>
      </c>
      <c r="W1169" s="2">
        <v>2.266662070519295</v>
      </c>
      <c r="X1169" s="2">
        <v>-0.38661207793704772</v>
      </c>
      <c r="Y1169" s="2">
        <v>-0.74931656298100802</v>
      </c>
      <c r="Z1169" s="2">
        <v>-1.037713446881062</v>
      </c>
      <c r="AA1169" s="2">
        <v>-0.39097527809705801</v>
      </c>
      <c r="AB1169" s="1" t="str">
        <f t="shared" si="54"/>
        <v>Mercado insuficiente</v>
      </c>
      <c r="AC1169" s="74" t="str">
        <f t="shared" si="56"/>
        <v>Validar</v>
      </c>
    </row>
    <row r="1170" spans="1:29" x14ac:dyDescent="0.25">
      <c r="A1170" s="1">
        <v>412290</v>
      </c>
      <c r="B1170" s="1" t="s">
        <v>1195</v>
      </c>
      <c r="C1170" s="1" t="s">
        <v>31</v>
      </c>
      <c r="D1170" s="1">
        <v>0</v>
      </c>
      <c r="E1170" s="1">
        <f>COUNTIFS('Contratos assinados '!F:F,'Direcional Expansão'!B1170,'Contratos assinados '!J:J, "Assinado por ambos")</f>
        <v>0</v>
      </c>
      <c r="F1170" s="1">
        <f>COUNTIFS('Contratos assinados '!F:F,'Direcional Expansão'!B1170,'Contratos assinados '!J:J,"Aquisição")</f>
        <v>0</v>
      </c>
      <c r="G1170" s="1">
        <f>COUNTIFS('Contratos assinados '!F:F,'Direcional Expansão'!B1170,'Contratos assinados '!J:J,"Ampliação")</f>
        <v>0</v>
      </c>
      <c r="H1170" s="1">
        <f>COUNTIFS('Contratos assinados '!F:F,'Direcional Expansão'!B1170,'Contratos assinados '!J:J,"Assinado por proprietário")</f>
        <v>0</v>
      </c>
      <c r="I1170" s="1">
        <f t="shared" si="55"/>
        <v>0</v>
      </c>
      <c r="J1170" s="3" t="str">
        <f>IF(D1170=0, "-", COUNTIFS('Base Lojas'!B:B, A1170, 'Base Lojas'!G:G, "&gt;500000")/D1170)</f>
        <v>-</v>
      </c>
      <c r="K1170" s="4" t="s">
        <v>35</v>
      </c>
      <c r="L1170" s="2">
        <v>0</v>
      </c>
      <c r="M1170" s="13">
        <v>555956.09542707854</v>
      </c>
      <c r="N1170" s="2">
        <v>5192</v>
      </c>
      <c r="O1170" s="5" t="str">
        <f>_xlfn.XLOOKUP(A1170,Cidades!A:A,Cidades!D:D)</f>
        <v>Menor que 10k</v>
      </c>
      <c r="P1170" s="5" t="str">
        <f>_xlfn.XLOOKUP(A1170,'[1]1° RAIZ'!$A:$A,'[1]1° RAIZ'!$AH:$AH)</f>
        <v>Santo Antônio da Platina</v>
      </c>
      <c r="Q1170" s="5" t="str">
        <f>_xlfn.XLOOKUP(A1170,'[1]1° RAIZ'!$A:$A,'[1]1° RAIZ'!$AE:$AE)</f>
        <v>Londrina</v>
      </c>
      <c r="R1170" s="2">
        <v>2.0772142283398412E-6</v>
      </c>
      <c r="S1170" s="2">
        <v>4.9754034831626104E-3</v>
      </c>
      <c r="T1170" s="2">
        <v>1</v>
      </c>
      <c r="U1170" s="2">
        <v>0</v>
      </c>
      <c r="V1170" s="2">
        <v>22215.6692105816</v>
      </c>
      <c r="W1170" s="2">
        <v>2.2532156238095591</v>
      </c>
      <c r="X1170" s="2">
        <v>-0.39391139185685953</v>
      </c>
      <c r="Y1170" s="2">
        <v>-0.94862595689073714</v>
      </c>
      <c r="Z1170" s="2">
        <v>-0.77496958400869886</v>
      </c>
      <c r="AA1170" s="2">
        <v>-0.3927765871133892</v>
      </c>
      <c r="AB1170" s="1" t="str">
        <f t="shared" si="54"/>
        <v>Mercado insuficiente</v>
      </c>
      <c r="AC1170" s="74" t="str">
        <f t="shared" si="56"/>
        <v>Validar</v>
      </c>
    </row>
    <row r="1171" spans="1:29" x14ac:dyDescent="0.25">
      <c r="A1171" s="1">
        <v>432183</v>
      </c>
      <c r="B1171" s="1" t="s">
        <v>1196</v>
      </c>
      <c r="C1171" s="1" t="s">
        <v>57</v>
      </c>
      <c r="D1171" s="1">
        <v>0</v>
      </c>
      <c r="E1171" s="1">
        <f>COUNTIFS('Contratos assinados '!F:F,'Direcional Expansão'!B1171,'Contratos assinados '!J:J, "Assinado por ambos")</f>
        <v>0</v>
      </c>
      <c r="F1171" s="1">
        <f>COUNTIFS('Contratos assinados '!F:F,'Direcional Expansão'!B1171,'Contratos assinados '!J:J,"Aquisição")</f>
        <v>0</v>
      </c>
      <c r="G1171" s="1">
        <f>COUNTIFS('Contratos assinados '!F:F,'Direcional Expansão'!B1171,'Contratos assinados '!J:J,"Ampliação")</f>
        <v>0</v>
      </c>
      <c r="H1171" s="1">
        <f>COUNTIFS('Contratos assinados '!F:F,'Direcional Expansão'!B1171,'Contratos assinados '!J:J,"Assinado por proprietário")</f>
        <v>0</v>
      </c>
      <c r="I1171" s="1">
        <f t="shared" si="55"/>
        <v>0</v>
      </c>
      <c r="J1171" s="3" t="str">
        <f>IF(D1171=0, "-", COUNTIFS('Base Lojas'!B:B, A1171, 'Base Lojas'!G:G, "&gt;500000")/D1171)</f>
        <v>-</v>
      </c>
      <c r="K1171" s="4" t="s">
        <v>35</v>
      </c>
      <c r="L1171" s="2">
        <v>0</v>
      </c>
      <c r="M1171" s="13">
        <v>426702.24234414118</v>
      </c>
      <c r="N1171" s="2">
        <v>2760</v>
      </c>
      <c r="O1171" s="5" t="str">
        <f>_xlfn.XLOOKUP(A1171,Cidades!A:A,Cidades!D:D)</f>
        <v>Menor que 10k</v>
      </c>
      <c r="P1171" s="5" t="str">
        <f>_xlfn.XLOOKUP(A1171,'[1]1° RAIZ'!$A:$A,'[1]1° RAIZ'!$AH:$AH)</f>
        <v>Torres</v>
      </c>
      <c r="Q1171" s="5" t="str">
        <f>_xlfn.XLOOKUP(A1171,'[1]1° RAIZ'!$A:$A,'[1]1° RAIZ'!$AE:$AE)</f>
        <v>Porto Alegre</v>
      </c>
      <c r="R1171" s="2">
        <v>-4.115312689477735E-5</v>
      </c>
      <c r="S1171" s="2">
        <v>-8.2891898166748135E-4</v>
      </c>
      <c r="T1171" s="2">
        <v>1</v>
      </c>
      <c r="U1171" s="2">
        <v>0</v>
      </c>
      <c r="V1171" s="2">
        <v>25693.158317762001</v>
      </c>
      <c r="W1171" s="2">
        <v>2.2384319901226939</v>
      </c>
      <c r="X1171" s="2">
        <v>-0.41167174816618429</v>
      </c>
      <c r="Y1171" s="2">
        <v>-1.036112661484011</v>
      </c>
      <c r="Z1171" s="2">
        <v>-0.60540616172268347</v>
      </c>
      <c r="AA1171" s="2">
        <v>-0.39357517831609462</v>
      </c>
      <c r="AB1171" s="1" t="str">
        <f t="shared" si="54"/>
        <v>Mercado insuficiente</v>
      </c>
      <c r="AC1171" s="74" t="str">
        <f t="shared" si="56"/>
        <v>Validar</v>
      </c>
    </row>
    <row r="1172" spans="1:29" x14ac:dyDescent="0.25">
      <c r="A1172" s="1">
        <v>421070</v>
      </c>
      <c r="B1172" s="1" t="s">
        <v>1197</v>
      </c>
      <c r="C1172" s="1" t="s">
        <v>33</v>
      </c>
      <c r="D1172" s="1">
        <v>0</v>
      </c>
      <c r="E1172" s="1">
        <f>COUNTIFS('Contratos assinados '!F:F,'Direcional Expansão'!B1172,'Contratos assinados '!J:J, "Assinado por ambos")</f>
        <v>0</v>
      </c>
      <c r="F1172" s="1">
        <f>COUNTIFS('Contratos assinados '!F:F,'Direcional Expansão'!B1172,'Contratos assinados '!J:J,"Aquisição")</f>
        <v>0</v>
      </c>
      <c r="G1172" s="1">
        <f>COUNTIFS('Contratos assinados '!F:F,'Direcional Expansão'!B1172,'Contratos assinados '!J:J,"Ampliação")</f>
        <v>0</v>
      </c>
      <c r="H1172" s="1">
        <f>COUNTIFS('Contratos assinados '!F:F,'Direcional Expansão'!B1172,'Contratos assinados '!J:J,"Assinado por proprietário")</f>
        <v>0</v>
      </c>
      <c r="I1172" s="1">
        <f t="shared" si="55"/>
        <v>0</v>
      </c>
      <c r="J1172" s="3" t="str">
        <f>IF(D1172=0, "-", COUNTIFS('Base Lojas'!B:B, A1172, 'Base Lojas'!G:G, "&gt;500000")/D1172)</f>
        <v>-</v>
      </c>
      <c r="K1172" s="4" t="s">
        <v>35</v>
      </c>
      <c r="L1172" s="2">
        <v>0</v>
      </c>
      <c r="M1172" s="13">
        <v>355993.9133885926</v>
      </c>
      <c r="N1172" s="2">
        <v>2761</v>
      </c>
      <c r="O1172" s="5" t="str">
        <f>_xlfn.XLOOKUP(A1172,Cidades!A:A,Cidades!D:D)</f>
        <v>Menor que 10k</v>
      </c>
      <c r="P1172" s="5" t="str">
        <f>_xlfn.XLOOKUP(A1172,'[1]1° RAIZ'!$A:$A,'[1]1° RAIZ'!$AH:$AH)</f>
        <v>Caçador</v>
      </c>
      <c r="Q1172" s="5" t="str">
        <f>_xlfn.XLOOKUP(A1172,'[1]1° RAIZ'!$A:$A,'[1]1° RAIZ'!$AE:$AE)</f>
        <v>Caçador</v>
      </c>
      <c r="R1172" s="2">
        <v>-2.1136589003870609E-5</v>
      </c>
      <c r="S1172" s="2">
        <v>5.8848611632897896E-3</v>
      </c>
      <c r="T1172" s="2">
        <v>1</v>
      </c>
      <c r="U1172" s="2">
        <v>0</v>
      </c>
      <c r="V1172" s="2">
        <v>25299.7434921817</v>
      </c>
      <c r="W1172" s="2">
        <v>2.1786221968428259</v>
      </c>
      <c r="X1172" s="2">
        <v>-0.4153217731777995</v>
      </c>
      <c r="Y1172" s="2">
        <v>-0.97781387579724399</v>
      </c>
      <c r="Z1172" s="2">
        <v>-0.69637142517642281</v>
      </c>
      <c r="AA1172" s="2">
        <v>-0.39712308136383823</v>
      </c>
      <c r="AB1172" s="1" t="str">
        <f t="shared" si="54"/>
        <v>Mercado insuficiente</v>
      </c>
      <c r="AC1172" s="74" t="str">
        <f t="shared" si="56"/>
        <v>Validar</v>
      </c>
    </row>
    <row r="1173" spans="1:29" x14ac:dyDescent="0.25">
      <c r="A1173" s="1">
        <v>430175</v>
      </c>
      <c r="B1173" s="1" t="s">
        <v>1198</v>
      </c>
      <c r="C1173" s="1" t="s">
        <v>57</v>
      </c>
      <c r="D1173" s="1">
        <v>0</v>
      </c>
      <c r="E1173" s="1">
        <f>COUNTIFS('Contratos assinados '!F:F,'Direcional Expansão'!B1173,'Contratos assinados '!J:J, "Assinado por ambos")</f>
        <v>0</v>
      </c>
      <c r="F1173" s="1">
        <f>COUNTIFS('Contratos assinados '!F:F,'Direcional Expansão'!B1173,'Contratos assinados '!J:J,"Aquisição")</f>
        <v>0</v>
      </c>
      <c r="G1173" s="1">
        <f>COUNTIFS('Contratos assinados '!F:F,'Direcional Expansão'!B1173,'Contratos assinados '!J:J,"Ampliação")</f>
        <v>0</v>
      </c>
      <c r="H1173" s="1">
        <f>COUNTIFS('Contratos assinados '!F:F,'Direcional Expansão'!B1173,'Contratos assinados '!J:J,"Assinado por proprietário")</f>
        <v>0</v>
      </c>
      <c r="I1173" s="1">
        <f t="shared" si="55"/>
        <v>0</v>
      </c>
      <c r="J1173" s="3" t="str">
        <f>IF(D1173=0, "-", COUNTIFS('Base Lojas'!B:B, A1173, 'Base Lojas'!G:G, "&gt;500000")/D1173)</f>
        <v>-</v>
      </c>
      <c r="K1173" s="4" t="s">
        <v>35</v>
      </c>
      <c r="L1173" s="2">
        <v>0</v>
      </c>
      <c r="M1173" s="13">
        <v>771580.22447349806</v>
      </c>
      <c r="N1173" s="2">
        <v>5889</v>
      </c>
      <c r="O1173" s="5" t="str">
        <f>_xlfn.XLOOKUP(A1173,Cidades!A:A,Cidades!D:D)</f>
        <v>Menor que 10k</v>
      </c>
      <c r="P1173" s="5" t="str">
        <f>_xlfn.XLOOKUP(A1173,'[1]1° RAIZ'!$A:$A,'[1]1° RAIZ'!$AH:$AH)</f>
        <v>Porto Alegre</v>
      </c>
      <c r="Q1173" s="5" t="str">
        <f>_xlfn.XLOOKUP(A1173,'[1]1° RAIZ'!$A:$A,'[1]1° RAIZ'!$AE:$AE)</f>
        <v>Porto Alegre</v>
      </c>
      <c r="R1173" s="2">
        <v>-1.3401092911320079E-4</v>
      </c>
      <c r="S1173" s="2">
        <v>-5.8827364883832223E-3</v>
      </c>
      <c r="T1173" s="2">
        <v>3</v>
      </c>
      <c r="U1173" s="2">
        <v>0</v>
      </c>
      <c r="V1173" s="2">
        <v>26828.378240953101</v>
      </c>
      <c r="W1173" s="2">
        <v>2.1627067750363969</v>
      </c>
      <c r="X1173" s="2">
        <v>-0.40294104438531969</v>
      </c>
      <c r="Y1173" s="2">
        <v>-1.2545680255130911</v>
      </c>
      <c r="Z1173" s="2">
        <v>-0.39632325640134303</v>
      </c>
      <c r="AA1173" s="2">
        <v>-0.3974316045492321</v>
      </c>
      <c r="AB1173" s="1" t="str">
        <f t="shared" si="54"/>
        <v>Mercado insuficiente</v>
      </c>
      <c r="AC1173" s="74" t="str">
        <f t="shared" si="56"/>
        <v>Validar</v>
      </c>
    </row>
    <row r="1174" spans="1:29" x14ac:dyDescent="0.25">
      <c r="A1174" s="1">
        <v>431173</v>
      </c>
      <c r="B1174" s="1" t="s">
        <v>1199</v>
      </c>
      <c r="C1174" s="1" t="s">
        <v>57</v>
      </c>
      <c r="D1174" s="1">
        <v>0</v>
      </c>
      <c r="E1174" s="1">
        <f>COUNTIFS('Contratos assinados '!F:F,'Direcional Expansão'!B1174,'Contratos assinados '!J:J, "Assinado por ambos")</f>
        <v>0</v>
      </c>
      <c r="F1174" s="1">
        <f>COUNTIFS('Contratos assinados '!F:F,'Direcional Expansão'!B1174,'Contratos assinados '!J:J,"Aquisição")</f>
        <v>0</v>
      </c>
      <c r="G1174" s="1">
        <f>COUNTIFS('Contratos assinados '!F:F,'Direcional Expansão'!B1174,'Contratos assinados '!J:J,"Ampliação")</f>
        <v>0</v>
      </c>
      <c r="H1174" s="1">
        <f>COUNTIFS('Contratos assinados '!F:F,'Direcional Expansão'!B1174,'Contratos assinados '!J:J,"Assinado por proprietário")</f>
        <v>0</v>
      </c>
      <c r="I1174" s="1">
        <f t="shared" si="55"/>
        <v>0</v>
      </c>
      <c r="J1174" s="3" t="str">
        <f>IF(D1174=0, "-", COUNTIFS('Base Lojas'!B:B, A1174, 'Base Lojas'!G:G, "&gt;500000")/D1174)</f>
        <v>-</v>
      </c>
      <c r="K1174" s="4" t="s">
        <v>35</v>
      </c>
      <c r="L1174" s="2">
        <v>0</v>
      </c>
      <c r="M1174" s="13">
        <v>480213.56943135097</v>
      </c>
      <c r="N1174" s="2">
        <v>3131</v>
      </c>
      <c r="O1174" s="5" t="str">
        <f>_xlfn.XLOOKUP(A1174,Cidades!A:A,Cidades!D:D)</f>
        <v>Menor que 10k</v>
      </c>
      <c r="P1174" s="5" t="str">
        <f>_xlfn.XLOOKUP(A1174,'[1]1° RAIZ'!$A:$A,'[1]1° RAIZ'!$AH:$AH)</f>
        <v>Torres</v>
      </c>
      <c r="Q1174" s="5" t="str">
        <f>_xlfn.XLOOKUP(A1174,'[1]1° RAIZ'!$A:$A,'[1]1° RAIZ'!$AE:$AE)</f>
        <v>Porto Alegre</v>
      </c>
      <c r="R1174" s="2">
        <v>3.3703325345633137E-5</v>
      </c>
      <c r="S1174" s="2">
        <v>9.385863351268231E-3</v>
      </c>
      <c r="T1174" s="2">
        <v>1</v>
      </c>
      <c r="U1174" s="2">
        <v>0</v>
      </c>
      <c r="V1174" s="2">
        <v>24661.691909458699</v>
      </c>
      <c r="W1174" s="2">
        <v>2.1306452605206592</v>
      </c>
      <c r="X1174" s="2">
        <v>-0.41076536614621389</v>
      </c>
      <c r="Y1174" s="2">
        <v>-0.89629889320186906</v>
      </c>
      <c r="Z1174" s="2">
        <v>-0.82282117503039887</v>
      </c>
      <c r="AA1174" s="2">
        <v>-0.3978853428673802</v>
      </c>
      <c r="AB1174" s="1" t="str">
        <f t="shared" si="54"/>
        <v>Mercado insuficiente</v>
      </c>
      <c r="AC1174" s="74" t="str">
        <f t="shared" si="56"/>
        <v>Validar</v>
      </c>
    </row>
    <row r="1175" spans="1:29" x14ac:dyDescent="0.25">
      <c r="A1175" s="1">
        <v>411545</v>
      </c>
      <c r="B1175" s="1" t="s">
        <v>1200</v>
      </c>
      <c r="C1175" s="1" t="s">
        <v>31</v>
      </c>
      <c r="D1175" s="1">
        <v>0</v>
      </c>
      <c r="E1175" s="1">
        <f>COUNTIFS('Contratos assinados '!F:F,'Direcional Expansão'!B1175,'Contratos assinados '!J:J, "Assinado por ambos")</f>
        <v>0</v>
      </c>
      <c r="F1175" s="1">
        <f>COUNTIFS('Contratos assinados '!F:F,'Direcional Expansão'!B1175,'Contratos assinados '!J:J,"Aquisição")</f>
        <v>0</v>
      </c>
      <c r="G1175" s="1">
        <f>COUNTIFS('Contratos assinados '!F:F,'Direcional Expansão'!B1175,'Contratos assinados '!J:J,"Ampliação")</f>
        <v>0</v>
      </c>
      <c r="H1175" s="1">
        <f>COUNTIFS('Contratos assinados '!F:F,'Direcional Expansão'!B1175,'Contratos assinados '!J:J,"Assinado por proprietário")</f>
        <v>0</v>
      </c>
      <c r="I1175" s="1">
        <f t="shared" si="55"/>
        <v>0</v>
      </c>
      <c r="J1175" s="3" t="str">
        <f>IF(D1175=0, "-", COUNTIFS('Base Lojas'!B:B, A1175, 'Base Lojas'!G:G, "&gt;500000")/D1175)</f>
        <v>-</v>
      </c>
      <c r="K1175" s="4" t="s">
        <v>35</v>
      </c>
      <c r="L1175" s="2">
        <v>0</v>
      </c>
      <c r="M1175" s="13">
        <v>471950.83117640659</v>
      </c>
      <c r="N1175" s="2">
        <v>4504</v>
      </c>
      <c r="O1175" s="5" t="str">
        <f>_xlfn.XLOOKUP(A1175,Cidades!A:A,Cidades!D:D)</f>
        <v>Menor que 10k</v>
      </c>
      <c r="P1175" s="5" t="str">
        <f>_xlfn.XLOOKUP(A1175,'[1]1° RAIZ'!$A:$A,'[1]1° RAIZ'!$AH:$AH)</f>
        <v>Laranjeiras do Sul - Quedas do Iguaçu</v>
      </c>
      <c r="Q1175" s="5" t="str">
        <f>_xlfn.XLOOKUP(A1175,'[1]1° RAIZ'!$A:$A,'[1]1° RAIZ'!$AE:$AE)</f>
        <v>Cascavel</v>
      </c>
      <c r="R1175" s="2">
        <v>-7.7441833611954224E-5</v>
      </c>
      <c r="S1175" s="2">
        <v>2.284588708421742E-3</v>
      </c>
      <c r="T1175" s="2">
        <v>3</v>
      </c>
      <c r="U1175" s="2">
        <v>0</v>
      </c>
      <c r="V1175" s="2">
        <v>27975.526357835399</v>
      </c>
      <c r="W1175" s="2">
        <v>2.0205334483847688</v>
      </c>
      <c r="X1175" s="2">
        <v>-0.41947325753570991</v>
      </c>
      <c r="Y1175" s="2">
        <v>-1.1530855417687511</v>
      </c>
      <c r="Z1175" s="2">
        <v>-0.5348377612538523</v>
      </c>
      <c r="AA1175" s="2">
        <v>-0.40567833137165982</v>
      </c>
      <c r="AB1175" s="1" t="str">
        <f t="shared" si="54"/>
        <v>Mercado insuficiente</v>
      </c>
      <c r="AC1175" s="74" t="str">
        <f t="shared" si="56"/>
        <v>Validar</v>
      </c>
    </row>
    <row r="1176" spans="1:29" x14ac:dyDescent="0.25">
      <c r="A1176" s="1">
        <v>431507</v>
      </c>
      <c r="B1176" s="1" t="s">
        <v>1201</v>
      </c>
      <c r="C1176" s="1" t="s">
        <v>57</v>
      </c>
      <c r="D1176" s="1">
        <v>0</v>
      </c>
      <c r="E1176" s="1">
        <f>COUNTIFS('Contratos assinados '!F:F,'Direcional Expansão'!B1176,'Contratos assinados '!J:J, "Assinado por ambos")</f>
        <v>0</v>
      </c>
      <c r="F1176" s="1">
        <f>COUNTIFS('Contratos assinados '!F:F,'Direcional Expansão'!B1176,'Contratos assinados '!J:J,"Aquisição")</f>
        <v>0</v>
      </c>
      <c r="G1176" s="1">
        <f>COUNTIFS('Contratos assinados '!F:F,'Direcional Expansão'!B1176,'Contratos assinados '!J:J,"Ampliação")</f>
        <v>0</v>
      </c>
      <c r="H1176" s="1">
        <f>COUNTIFS('Contratos assinados '!F:F,'Direcional Expansão'!B1176,'Contratos assinados '!J:J,"Assinado por proprietário")</f>
        <v>0</v>
      </c>
      <c r="I1176" s="1">
        <f t="shared" si="55"/>
        <v>0</v>
      </c>
      <c r="J1176" s="3" t="str">
        <f>IF(D1176=0, "-", COUNTIFS('Base Lojas'!B:B, A1176, 'Base Lojas'!G:G, "&gt;500000")/D1176)</f>
        <v>-</v>
      </c>
      <c r="K1176" s="4" t="s">
        <v>35</v>
      </c>
      <c r="L1176" s="2">
        <v>0</v>
      </c>
      <c r="M1176" s="13">
        <v>233853.21234503371</v>
      </c>
      <c r="N1176" s="2">
        <v>1560</v>
      </c>
      <c r="O1176" s="5" t="str">
        <f>_xlfn.XLOOKUP(A1176,Cidades!A:A,Cidades!D:D)</f>
        <v>Menor que 10k</v>
      </c>
      <c r="P1176" s="5" t="str">
        <f>_xlfn.XLOOKUP(A1176,'[1]1° RAIZ'!$A:$A,'[1]1° RAIZ'!$AH:$AH)</f>
        <v>Santa Rosa</v>
      </c>
      <c r="Q1176" s="5" t="str">
        <f>_xlfn.XLOOKUP(A1176,'[1]1° RAIZ'!$A:$A,'[1]1° RAIZ'!$AE:$AE)</f>
        <v>Ijuí</v>
      </c>
      <c r="R1176" s="2">
        <v>-1.3111767688110511E-4</v>
      </c>
      <c r="S1176" s="2">
        <v>-7.6754753848686796E-3</v>
      </c>
      <c r="T1176" s="2">
        <v>1</v>
      </c>
      <c r="U1176" s="2">
        <v>0</v>
      </c>
      <c r="V1176" s="2">
        <v>32170.279061000499</v>
      </c>
      <c r="W1176" s="2">
        <v>2.0612016827568911</v>
      </c>
      <c r="X1176" s="2">
        <v>-0.45209433595444182</v>
      </c>
      <c r="Y1176" s="2">
        <v>-1.2540251161244691</v>
      </c>
      <c r="Z1176" s="2">
        <v>-0.30485707268058032</v>
      </c>
      <c r="AA1176" s="2">
        <v>-0.40784475312869378</v>
      </c>
      <c r="AB1176" s="1" t="str">
        <f t="shared" si="54"/>
        <v>Mercado insuficiente</v>
      </c>
      <c r="AC1176" s="74" t="str">
        <f t="shared" si="56"/>
        <v>Validar</v>
      </c>
    </row>
    <row r="1177" spans="1:29" x14ac:dyDescent="0.25">
      <c r="A1177" s="1">
        <v>412420</v>
      </c>
      <c r="B1177" s="1" t="s">
        <v>1202</v>
      </c>
      <c r="C1177" s="1" t="s">
        <v>31</v>
      </c>
      <c r="D1177" s="1">
        <v>0</v>
      </c>
      <c r="E1177" s="1">
        <f>COUNTIFS('Contratos assinados '!F:F,'Direcional Expansão'!B1177,'Contratos assinados '!J:J, "Assinado por ambos")</f>
        <v>0</v>
      </c>
      <c r="F1177" s="1">
        <f>COUNTIFS('Contratos assinados '!F:F,'Direcional Expansão'!B1177,'Contratos assinados '!J:J,"Aquisição")</f>
        <v>0</v>
      </c>
      <c r="G1177" s="1">
        <f>COUNTIFS('Contratos assinados '!F:F,'Direcional Expansão'!B1177,'Contratos assinados '!J:J,"Ampliação")</f>
        <v>0</v>
      </c>
      <c r="H1177" s="1">
        <f>COUNTIFS('Contratos assinados '!F:F,'Direcional Expansão'!B1177,'Contratos assinados '!J:J,"Assinado por proprietário")</f>
        <v>0</v>
      </c>
      <c r="I1177" s="1">
        <f t="shared" si="55"/>
        <v>0</v>
      </c>
      <c r="J1177" s="3" t="str">
        <f>IF(D1177=0, "-", COUNTIFS('Base Lojas'!B:B, A1177, 'Base Lojas'!G:G, "&gt;500000")/D1177)</f>
        <v>-</v>
      </c>
      <c r="K1177" s="4" t="s">
        <v>35</v>
      </c>
      <c r="L1177" s="2">
        <v>0</v>
      </c>
      <c r="M1177" s="13">
        <v>321847.95742992329</v>
      </c>
      <c r="N1177" s="2">
        <v>2493</v>
      </c>
      <c r="O1177" s="5" t="str">
        <f>_xlfn.XLOOKUP(A1177,Cidades!A:A,Cidades!D:D)</f>
        <v>Menor que 10k</v>
      </c>
      <c r="P1177" s="5" t="str">
        <f>_xlfn.XLOOKUP(A1177,'[1]1° RAIZ'!$A:$A,'[1]1° RAIZ'!$AH:$AH)</f>
        <v>Paranavaí</v>
      </c>
      <c r="Q1177" s="5" t="str">
        <f>_xlfn.XLOOKUP(A1177,'[1]1° RAIZ'!$A:$A,'[1]1° RAIZ'!$AE:$AE)</f>
        <v>Maringá</v>
      </c>
      <c r="R1177" s="2">
        <v>-7.0173500780922325E-5</v>
      </c>
      <c r="S1177" s="2">
        <v>1.2803929279510129E-3</v>
      </c>
      <c r="T1177" s="2">
        <v>1</v>
      </c>
      <c r="U1177" s="2">
        <v>0</v>
      </c>
      <c r="V1177" s="2">
        <v>24610.410410025401</v>
      </c>
      <c r="W1177" s="2">
        <v>2.1629509940487091</v>
      </c>
      <c r="X1177" s="2">
        <v>-0.42643622379568041</v>
      </c>
      <c r="Y1177" s="2">
        <v>-1.106475603607693</v>
      </c>
      <c r="Z1177" s="2">
        <v>-0.59259524695296151</v>
      </c>
      <c r="AA1177" s="2">
        <v>-0.40852851674586282</v>
      </c>
      <c r="AB1177" s="1" t="str">
        <f t="shared" si="54"/>
        <v>Mercado insuficiente</v>
      </c>
      <c r="AC1177" s="74" t="str">
        <f t="shared" si="56"/>
        <v>Validar</v>
      </c>
    </row>
    <row r="1178" spans="1:29" x14ac:dyDescent="0.25">
      <c r="A1178" s="1">
        <v>412385</v>
      </c>
      <c r="B1178" s="1" t="s">
        <v>1203</v>
      </c>
      <c r="C1178" s="1" t="s">
        <v>31</v>
      </c>
      <c r="D1178" s="1">
        <v>0</v>
      </c>
      <c r="E1178" s="1">
        <f>COUNTIFS('Contratos assinados '!F:F,'Direcional Expansão'!B1178,'Contratos assinados '!J:J, "Assinado por ambos")</f>
        <v>0</v>
      </c>
      <c r="F1178" s="1">
        <f>COUNTIFS('Contratos assinados '!F:F,'Direcional Expansão'!B1178,'Contratos assinados '!J:J,"Aquisição")</f>
        <v>0</v>
      </c>
      <c r="G1178" s="1">
        <f>COUNTIFS('Contratos assinados '!F:F,'Direcional Expansão'!B1178,'Contratos assinados '!J:J,"Ampliação")</f>
        <v>0</v>
      </c>
      <c r="H1178" s="1">
        <f>COUNTIFS('Contratos assinados '!F:F,'Direcional Expansão'!B1178,'Contratos assinados '!J:J,"Assinado por proprietário")</f>
        <v>0</v>
      </c>
      <c r="I1178" s="1">
        <f t="shared" si="55"/>
        <v>0</v>
      </c>
      <c r="J1178" s="3" t="str">
        <f>IF(D1178=0, "-", COUNTIFS('Base Lojas'!B:B, A1178, 'Base Lojas'!G:G, "&gt;500000")/D1178)</f>
        <v>-</v>
      </c>
      <c r="K1178" s="4" t="s">
        <v>35</v>
      </c>
      <c r="L1178" s="2">
        <v>0</v>
      </c>
      <c r="M1178" s="13">
        <v>942732.35015602445</v>
      </c>
      <c r="N1178" s="2">
        <v>9934</v>
      </c>
      <c r="O1178" s="5" t="str">
        <f>_xlfn.XLOOKUP(A1178,Cidades!A:A,Cidades!D:D)</f>
        <v>Menor que 10k</v>
      </c>
      <c r="P1178" s="5" t="str">
        <f>_xlfn.XLOOKUP(A1178,'[1]1° RAIZ'!$A:$A,'[1]1° RAIZ'!$AH:$AH)</f>
        <v>Pitanga</v>
      </c>
      <c r="Q1178" s="5" t="str">
        <f>_xlfn.XLOOKUP(A1178,'[1]1° RAIZ'!$A:$A,'[1]1° RAIZ'!$AE:$AE)</f>
        <v>Guarapuava</v>
      </c>
      <c r="R1178" s="2">
        <v>-1.117728893995729E-4</v>
      </c>
      <c r="S1178" s="2">
        <v>-2.3474736840667371E-4</v>
      </c>
      <c r="T1178" s="2">
        <v>4</v>
      </c>
      <c r="U1178" s="2">
        <v>0</v>
      </c>
      <c r="V1178" s="2">
        <v>30358.5911034567</v>
      </c>
      <c r="W1178" s="2">
        <v>1.864083944418794</v>
      </c>
      <c r="X1178" s="2">
        <v>-0.41169897730961602</v>
      </c>
      <c r="Y1178" s="2">
        <v>-1.290870631268727</v>
      </c>
      <c r="Z1178" s="2">
        <v>-0.42034289392694058</v>
      </c>
      <c r="AA1178" s="2">
        <v>-0.40912896465642468</v>
      </c>
      <c r="AB1178" s="1" t="str">
        <f t="shared" si="54"/>
        <v>Mercado insuficiente</v>
      </c>
      <c r="AC1178" s="74" t="str">
        <f t="shared" si="56"/>
        <v>Validar</v>
      </c>
    </row>
    <row r="1179" spans="1:29" x14ac:dyDescent="0.25">
      <c r="A1179" s="1">
        <v>410655</v>
      </c>
      <c r="B1179" s="1" t="s">
        <v>1204</v>
      </c>
      <c r="C1179" s="1" t="s">
        <v>31</v>
      </c>
      <c r="D1179" s="1">
        <v>0</v>
      </c>
      <c r="E1179" s="1">
        <f>COUNTIFS('Contratos assinados '!F:F,'Direcional Expansão'!B1179,'Contratos assinados '!J:J, "Assinado por ambos")</f>
        <v>0</v>
      </c>
      <c r="F1179" s="1">
        <f>COUNTIFS('Contratos assinados '!F:F,'Direcional Expansão'!B1179,'Contratos assinados '!J:J,"Aquisição")</f>
        <v>0</v>
      </c>
      <c r="G1179" s="1">
        <f>COUNTIFS('Contratos assinados '!F:F,'Direcional Expansão'!B1179,'Contratos assinados '!J:J,"Ampliação")</f>
        <v>0</v>
      </c>
      <c r="H1179" s="1">
        <f>COUNTIFS('Contratos assinados '!F:F,'Direcional Expansão'!B1179,'Contratos assinados '!J:J,"Assinado por proprietário")</f>
        <v>0</v>
      </c>
      <c r="I1179" s="1">
        <f t="shared" si="55"/>
        <v>0</v>
      </c>
      <c r="J1179" s="3" t="str">
        <f>IF(D1179=0, "-", COUNTIFS('Base Lojas'!B:B, A1179, 'Base Lojas'!G:G, "&gt;500000")/D1179)</f>
        <v>-</v>
      </c>
      <c r="K1179" s="4" t="s">
        <v>35</v>
      </c>
      <c r="L1179" s="2">
        <v>0</v>
      </c>
      <c r="M1179" s="13">
        <v>468423.70004986413</v>
      </c>
      <c r="N1179" s="2">
        <v>3760</v>
      </c>
      <c r="O1179" s="5" t="str">
        <f>_xlfn.XLOOKUP(A1179,Cidades!A:A,Cidades!D:D)</f>
        <v>Menor que 10k</v>
      </c>
      <c r="P1179" s="5" t="str">
        <f>_xlfn.XLOOKUP(A1179,'[1]1° RAIZ'!$A:$A,'[1]1° RAIZ'!$AH:$AH)</f>
        <v>Campo Mourão</v>
      </c>
      <c r="Q1179" s="5" t="str">
        <f>_xlfn.XLOOKUP(A1179,'[1]1° RAIZ'!$A:$A,'[1]1° RAIZ'!$AE:$AE)</f>
        <v>Maringá</v>
      </c>
      <c r="R1179" s="2">
        <v>-4.8057324614018118E-5</v>
      </c>
      <c r="S1179" s="2">
        <v>3.9946196644238263E-3</v>
      </c>
      <c r="T1179" s="2">
        <v>3</v>
      </c>
      <c r="U1179" s="2">
        <v>0</v>
      </c>
      <c r="V1179" s="2">
        <v>26304.095396282901</v>
      </c>
      <c r="W1179" s="2">
        <v>1.9876263408389589</v>
      </c>
      <c r="X1179" s="2">
        <v>-0.42237818624565732</v>
      </c>
      <c r="Y1179" s="2">
        <v>-1.1264455936374971</v>
      </c>
      <c r="Z1179" s="2">
        <v>-0.62312005403603232</v>
      </c>
      <c r="AA1179" s="2">
        <v>-0.41315956338713128</v>
      </c>
      <c r="AB1179" s="1" t="str">
        <f t="shared" si="54"/>
        <v>Mercado insuficiente</v>
      </c>
      <c r="AC1179" s="74" t="str">
        <f t="shared" si="56"/>
        <v>Validar</v>
      </c>
    </row>
    <row r="1180" spans="1:29" x14ac:dyDescent="0.25">
      <c r="A1180" s="1">
        <v>410855</v>
      </c>
      <c r="B1180" s="1" t="s">
        <v>1205</v>
      </c>
      <c r="C1180" s="1" t="s">
        <v>31</v>
      </c>
      <c r="D1180" s="1">
        <v>0</v>
      </c>
      <c r="E1180" s="1">
        <f>COUNTIFS('Contratos assinados '!F:F,'Direcional Expansão'!B1180,'Contratos assinados '!J:J, "Assinado por ambos")</f>
        <v>0</v>
      </c>
      <c r="F1180" s="1">
        <f>COUNTIFS('Contratos assinados '!F:F,'Direcional Expansão'!B1180,'Contratos assinados '!J:J,"Aquisição")</f>
        <v>0</v>
      </c>
      <c r="G1180" s="1">
        <f>COUNTIFS('Contratos assinados '!F:F,'Direcional Expansão'!B1180,'Contratos assinados '!J:J,"Ampliação")</f>
        <v>0</v>
      </c>
      <c r="H1180" s="1">
        <f>COUNTIFS('Contratos assinados '!F:F,'Direcional Expansão'!B1180,'Contratos assinados '!J:J,"Assinado por proprietário")</f>
        <v>0</v>
      </c>
      <c r="I1180" s="1">
        <f t="shared" si="55"/>
        <v>0</v>
      </c>
      <c r="J1180" s="3" t="str">
        <f>IF(D1180=0, "-", COUNTIFS('Base Lojas'!B:B, A1180, 'Base Lojas'!G:G, "&gt;500000")/D1180)</f>
        <v>-</v>
      </c>
      <c r="K1180" s="4" t="s">
        <v>35</v>
      </c>
      <c r="L1180" s="2">
        <v>0</v>
      </c>
      <c r="M1180" s="13">
        <v>358859.41312857502</v>
      </c>
      <c r="N1180" s="2">
        <v>2977</v>
      </c>
      <c r="O1180" s="5" t="str">
        <f>_xlfn.XLOOKUP(A1180,Cidades!A:A,Cidades!D:D)</f>
        <v>Menor que 10k</v>
      </c>
      <c r="P1180" s="5" t="str">
        <f>_xlfn.XLOOKUP(A1180,'[1]1° RAIZ'!$A:$A,'[1]1° RAIZ'!$AH:$AH)</f>
        <v>Ivaiporã</v>
      </c>
      <c r="Q1180" s="5" t="str">
        <f>_xlfn.XLOOKUP(A1180,'[1]1° RAIZ'!$A:$A,'[1]1° RAIZ'!$AE:$AE)</f>
        <v>Londrina</v>
      </c>
      <c r="R1180" s="2">
        <v>-8.742797345881459E-5</v>
      </c>
      <c r="S1180" s="2">
        <v>-1.361183916576691E-3</v>
      </c>
      <c r="T1180" s="2">
        <v>2</v>
      </c>
      <c r="U1180" s="2">
        <v>0</v>
      </c>
      <c r="V1180" s="2">
        <v>27759.236355590099</v>
      </c>
      <c r="W1180" s="2">
        <v>1.9947442411649541</v>
      </c>
      <c r="X1180" s="2">
        <v>-0.43987374448806421</v>
      </c>
      <c r="Y1180" s="2">
        <v>-1.212312309318786</v>
      </c>
      <c r="Z1180" s="2">
        <v>-0.49504943088188957</v>
      </c>
      <c r="AA1180" s="2">
        <v>-0.41834916518244097</v>
      </c>
      <c r="AB1180" s="1" t="str">
        <f t="shared" si="54"/>
        <v>Mercado insuficiente</v>
      </c>
      <c r="AC1180" s="74" t="str">
        <f t="shared" si="56"/>
        <v>Validar</v>
      </c>
    </row>
    <row r="1181" spans="1:29" x14ac:dyDescent="0.25">
      <c r="A1181" s="1">
        <v>431142</v>
      </c>
      <c r="B1181" s="1" t="s">
        <v>1206</v>
      </c>
      <c r="C1181" s="1" t="s">
        <v>57</v>
      </c>
      <c r="D1181" s="1">
        <v>0</v>
      </c>
      <c r="E1181" s="1">
        <f>COUNTIFS('Contratos assinados '!F:F,'Direcional Expansão'!B1181,'Contratos assinados '!J:J, "Assinado por ambos")</f>
        <v>0</v>
      </c>
      <c r="F1181" s="1">
        <f>COUNTIFS('Contratos assinados '!F:F,'Direcional Expansão'!B1181,'Contratos assinados '!J:J,"Aquisição")</f>
        <v>0</v>
      </c>
      <c r="G1181" s="1">
        <f>COUNTIFS('Contratos assinados '!F:F,'Direcional Expansão'!B1181,'Contratos assinados '!J:J,"Ampliação")</f>
        <v>0</v>
      </c>
      <c r="H1181" s="1">
        <f>COUNTIFS('Contratos assinados '!F:F,'Direcional Expansão'!B1181,'Contratos assinados '!J:J,"Assinado por proprietário")</f>
        <v>0</v>
      </c>
      <c r="I1181" s="1">
        <f t="shared" si="55"/>
        <v>0</v>
      </c>
      <c r="J1181" s="3" t="str">
        <f>IF(D1181=0, "-", COUNTIFS('Base Lojas'!B:B, A1181, 'Base Lojas'!G:G, "&gt;500000")/D1181)</f>
        <v>-</v>
      </c>
      <c r="K1181" s="4" t="s">
        <v>35</v>
      </c>
      <c r="L1181" s="2">
        <v>0</v>
      </c>
      <c r="M1181" s="13">
        <v>336662.83213271468</v>
      </c>
      <c r="N1181" s="2">
        <v>2601</v>
      </c>
      <c r="O1181" s="5" t="str">
        <f>_xlfn.XLOOKUP(A1181,Cidades!A:A,Cidades!D:D)</f>
        <v>Menor que 10k</v>
      </c>
      <c r="P1181" s="5" t="str">
        <f>_xlfn.XLOOKUP(A1181,'[1]1° RAIZ'!$A:$A,'[1]1° RAIZ'!$AH:$AH)</f>
        <v>Palmeira das Missões</v>
      </c>
      <c r="Q1181" s="5" t="str">
        <f>_xlfn.XLOOKUP(A1181,'[1]1° RAIZ'!$A:$A,'[1]1° RAIZ'!$AE:$AE)</f>
        <v>Passo Fundo</v>
      </c>
      <c r="R1181" s="2">
        <v>3.4535514792042308E-5</v>
      </c>
      <c r="S1181" s="2">
        <v>9.7790774473291986E-3</v>
      </c>
      <c r="T1181" s="2">
        <v>1</v>
      </c>
      <c r="U1181" s="2">
        <v>0</v>
      </c>
      <c r="V1181" s="2">
        <v>31642.520637216501</v>
      </c>
      <c r="W1181" s="2">
        <v>1.7688324071119701</v>
      </c>
      <c r="X1181" s="2">
        <v>-0.45807180322307639</v>
      </c>
      <c r="Y1181" s="2">
        <v>-1.002361510344983</v>
      </c>
      <c r="Z1181" s="2">
        <v>-0.71889290291682684</v>
      </c>
      <c r="AA1181" s="2">
        <v>-0.42143395204328171</v>
      </c>
      <c r="AB1181" s="1" t="str">
        <f t="shared" si="54"/>
        <v>Mercado insuficiente</v>
      </c>
      <c r="AC1181" s="74" t="str">
        <f t="shared" si="56"/>
        <v>Validar</v>
      </c>
    </row>
    <row r="1182" spans="1:29" x14ac:dyDescent="0.25">
      <c r="A1182" s="1">
        <v>411573</v>
      </c>
      <c r="B1182" s="1" t="s">
        <v>1207</v>
      </c>
      <c r="C1182" s="1" t="s">
        <v>31</v>
      </c>
      <c r="D1182" s="1">
        <v>0</v>
      </c>
      <c r="E1182" s="1">
        <f>COUNTIFS('Contratos assinados '!F:F,'Direcional Expansão'!B1182,'Contratos assinados '!J:J, "Assinado por ambos")</f>
        <v>0</v>
      </c>
      <c r="F1182" s="1">
        <f>COUNTIFS('Contratos assinados '!F:F,'Direcional Expansão'!B1182,'Contratos assinados '!J:J,"Aquisição")</f>
        <v>0</v>
      </c>
      <c r="G1182" s="1">
        <f>COUNTIFS('Contratos assinados '!F:F,'Direcional Expansão'!B1182,'Contratos assinados '!J:J,"Ampliação")</f>
        <v>0</v>
      </c>
      <c r="H1182" s="1">
        <f>COUNTIFS('Contratos assinados '!F:F,'Direcional Expansão'!B1182,'Contratos assinados '!J:J,"Assinado por proprietário")</f>
        <v>0</v>
      </c>
      <c r="I1182" s="1">
        <f t="shared" si="55"/>
        <v>0</v>
      </c>
      <c r="J1182" s="3" t="str">
        <f>IF(D1182=0, "-", COUNTIFS('Base Lojas'!B:B, A1182, 'Base Lojas'!G:G, "&gt;500000")/D1182)</f>
        <v>-</v>
      </c>
      <c r="K1182" s="4" t="s">
        <v>35</v>
      </c>
      <c r="L1182" s="2">
        <v>0</v>
      </c>
      <c r="M1182" s="13">
        <v>315435.82354402082</v>
      </c>
      <c r="N1182" s="2">
        <v>3267</v>
      </c>
      <c r="O1182" s="5" t="str">
        <f>_xlfn.XLOOKUP(A1182,Cidades!A:A,Cidades!D:D)</f>
        <v>Menor que 10k</v>
      </c>
      <c r="P1182" s="5" t="str">
        <f>_xlfn.XLOOKUP(A1182,'[1]1° RAIZ'!$A:$A,'[1]1° RAIZ'!$AH:$AH)</f>
        <v>Pitanga</v>
      </c>
      <c r="Q1182" s="5" t="str">
        <f>_xlfn.XLOOKUP(A1182,'[1]1° RAIZ'!$A:$A,'[1]1° RAIZ'!$AE:$AE)</f>
        <v>Guarapuava</v>
      </c>
      <c r="R1182" s="2">
        <v>-1.19968199385595E-4</v>
      </c>
      <c r="S1182" s="2">
        <v>-8.126058295159222E-4</v>
      </c>
      <c r="T1182" s="2">
        <v>1</v>
      </c>
      <c r="U1182" s="2">
        <v>0</v>
      </c>
      <c r="V1182" s="2">
        <v>43467.740615448303</v>
      </c>
      <c r="W1182" s="2">
        <v>1.5517701944186491</v>
      </c>
      <c r="X1182" s="2">
        <v>-0.50263129857188538</v>
      </c>
      <c r="Y1182" s="2">
        <v>-1.3191123396725539</v>
      </c>
      <c r="Z1182" s="2">
        <v>-0.19823611526696891</v>
      </c>
      <c r="AA1182" s="2">
        <v>-0.42656380615392853</v>
      </c>
      <c r="AB1182" s="1" t="str">
        <f t="shared" si="54"/>
        <v>Mercado insuficiente</v>
      </c>
      <c r="AC1182" s="74" t="str">
        <f t="shared" si="56"/>
        <v>Validar</v>
      </c>
    </row>
    <row r="1183" spans="1:29" x14ac:dyDescent="0.25">
      <c r="A1183" s="1">
        <v>430205</v>
      </c>
      <c r="B1183" s="1" t="s">
        <v>1208</v>
      </c>
      <c r="C1183" s="1" t="s">
        <v>57</v>
      </c>
      <c r="D1183" s="1">
        <v>0</v>
      </c>
      <c r="E1183" s="1">
        <f>COUNTIFS('Contratos assinados '!F:F,'Direcional Expansão'!B1183,'Contratos assinados '!J:J, "Assinado por ambos")</f>
        <v>0</v>
      </c>
      <c r="F1183" s="1">
        <f>COUNTIFS('Contratos assinados '!F:F,'Direcional Expansão'!B1183,'Contratos assinados '!J:J,"Aquisição")</f>
        <v>0</v>
      </c>
      <c r="G1183" s="1">
        <f>COUNTIFS('Contratos assinados '!F:F,'Direcional Expansão'!B1183,'Contratos assinados '!J:J,"Ampliação")</f>
        <v>0</v>
      </c>
      <c r="H1183" s="1">
        <f>COUNTIFS('Contratos assinados '!F:F,'Direcional Expansão'!B1183,'Contratos assinados '!J:J,"Assinado por proprietário")</f>
        <v>0</v>
      </c>
      <c r="I1183" s="1">
        <f t="shared" si="55"/>
        <v>0</v>
      </c>
      <c r="J1183" s="3" t="str">
        <f>IF(D1183=0, "-", COUNTIFS('Base Lojas'!B:B, A1183, 'Base Lojas'!G:G, "&gt;500000")/D1183)</f>
        <v>-</v>
      </c>
      <c r="K1183" s="4" t="s">
        <v>35</v>
      </c>
      <c r="L1183" s="2">
        <v>0</v>
      </c>
      <c r="M1183" s="13">
        <v>253792.8410800448</v>
      </c>
      <c r="N1183" s="2">
        <v>2082</v>
      </c>
      <c r="O1183" s="5" t="str">
        <f>_xlfn.XLOOKUP(A1183,Cidades!A:A,Cidades!D:D)</f>
        <v>Menor que 10k</v>
      </c>
      <c r="P1183" s="5" t="str">
        <f>_xlfn.XLOOKUP(A1183,'[1]1° RAIZ'!$A:$A,'[1]1° RAIZ'!$AH:$AH)</f>
        <v>Erechim</v>
      </c>
      <c r="Q1183" s="5" t="str">
        <f>_xlfn.XLOOKUP(A1183,'[1]1° RAIZ'!$A:$A,'[1]1° RAIZ'!$AE:$AE)</f>
        <v>Passo Fundo</v>
      </c>
      <c r="R1183" s="2">
        <v>-7.8626959385739162E-5</v>
      </c>
      <c r="S1183" s="2">
        <v>3.7580216821453401E-3</v>
      </c>
      <c r="T1183" s="2">
        <v>0</v>
      </c>
      <c r="U1183" s="2">
        <v>0</v>
      </c>
      <c r="V1183" s="2">
        <v>26205.370904919</v>
      </c>
      <c r="W1183" s="2">
        <v>1.957496896544723</v>
      </c>
      <c r="X1183" s="2">
        <v>-0.4622004140331949</v>
      </c>
      <c r="Y1183" s="2">
        <v>-1.1796024777425189</v>
      </c>
      <c r="Z1183" s="2">
        <v>-0.5743099832915427</v>
      </c>
      <c r="AA1183" s="2">
        <v>-0.43219807641744901</v>
      </c>
      <c r="AB1183" s="1" t="str">
        <f t="shared" si="54"/>
        <v>Mercado insuficiente</v>
      </c>
      <c r="AC1183" s="74" t="str">
        <f t="shared" si="56"/>
        <v>Validar</v>
      </c>
    </row>
    <row r="1184" spans="1:29" x14ac:dyDescent="0.25">
      <c r="A1184" s="1">
        <v>431112</v>
      </c>
      <c r="B1184" s="1" t="s">
        <v>1209</v>
      </c>
      <c r="C1184" s="1" t="s">
        <v>57</v>
      </c>
      <c r="D1184" s="1">
        <v>0</v>
      </c>
      <c r="E1184" s="1">
        <f>COUNTIFS('Contratos assinados '!F:F,'Direcional Expansão'!B1184,'Contratos assinados '!J:J, "Assinado por ambos")</f>
        <v>0</v>
      </c>
      <c r="F1184" s="1">
        <f>COUNTIFS('Contratos assinados '!F:F,'Direcional Expansão'!B1184,'Contratos assinados '!J:J,"Aquisição")</f>
        <v>0</v>
      </c>
      <c r="G1184" s="1">
        <f>COUNTIFS('Contratos assinados '!F:F,'Direcional Expansão'!B1184,'Contratos assinados '!J:J,"Ampliação")</f>
        <v>0</v>
      </c>
      <c r="H1184" s="1">
        <f>COUNTIFS('Contratos assinados '!F:F,'Direcional Expansão'!B1184,'Contratos assinados '!J:J,"Assinado por proprietário")</f>
        <v>0</v>
      </c>
      <c r="I1184" s="1">
        <f t="shared" si="55"/>
        <v>0</v>
      </c>
      <c r="J1184" s="3" t="str">
        <f>IF(D1184=0, "-", COUNTIFS('Base Lojas'!B:B, A1184, 'Base Lojas'!G:G, "&gt;500000")/D1184)</f>
        <v>-</v>
      </c>
      <c r="K1184" s="4" t="s">
        <v>35</v>
      </c>
      <c r="L1184" s="2">
        <v>0</v>
      </c>
      <c r="M1184" s="13">
        <v>482672.38448159472</v>
      </c>
      <c r="N1184" s="2">
        <v>3690</v>
      </c>
      <c r="O1184" s="5" t="str">
        <f>_xlfn.XLOOKUP(A1184,Cidades!A:A,Cidades!D:D)</f>
        <v>Menor que 10k</v>
      </c>
      <c r="P1184" s="5" t="str">
        <f>_xlfn.XLOOKUP(A1184,'[1]1° RAIZ'!$A:$A,'[1]1° RAIZ'!$AH:$AH)</f>
        <v>Vacaria</v>
      </c>
      <c r="Q1184" s="5" t="str">
        <f>_xlfn.XLOOKUP(A1184,'[1]1° RAIZ'!$A:$A,'[1]1° RAIZ'!$AE:$AE)</f>
        <v>Caxias do Sul</v>
      </c>
      <c r="R1184" s="2">
        <v>-9.4905871954269476E-5</v>
      </c>
      <c r="S1184" s="2">
        <v>-4.5630265121969771E-3</v>
      </c>
      <c r="T1184" s="2">
        <v>1</v>
      </c>
      <c r="U1184" s="2">
        <v>0</v>
      </c>
      <c r="V1184" s="2">
        <v>28223.302166073099</v>
      </c>
      <c r="W1184" s="2">
        <v>1.9010266672208429</v>
      </c>
      <c r="X1184" s="2">
        <v>-0.45768604736092039</v>
      </c>
      <c r="Y1184" s="2">
        <v>-1.294102981147923</v>
      </c>
      <c r="Z1184" s="2">
        <v>-0.45134536010371562</v>
      </c>
      <c r="AA1184" s="2">
        <v>-0.43271853944469779</v>
      </c>
      <c r="AB1184" s="1" t="str">
        <f t="shared" si="54"/>
        <v>Mercado insuficiente</v>
      </c>
      <c r="AC1184" s="74" t="str">
        <f t="shared" si="56"/>
        <v>Validar</v>
      </c>
    </row>
    <row r="1185" spans="1:29" x14ac:dyDescent="0.25">
      <c r="A1185" s="1">
        <v>410712</v>
      </c>
      <c r="B1185" s="1" t="s">
        <v>1210</v>
      </c>
      <c r="C1185" s="1" t="s">
        <v>31</v>
      </c>
      <c r="D1185" s="1">
        <v>0</v>
      </c>
      <c r="E1185" s="1">
        <f>COUNTIFS('Contratos assinados '!F:F,'Direcional Expansão'!B1185,'Contratos assinados '!J:J, "Assinado por ambos")</f>
        <v>0</v>
      </c>
      <c r="F1185" s="1">
        <f>COUNTIFS('Contratos assinados '!F:F,'Direcional Expansão'!B1185,'Contratos assinados '!J:J,"Aquisição")</f>
        <v>0</v>
      </c>
      <c r="G1185" s="1">
        <f>COUNTIFS('Contratos assinados '!F:F,'Direcional Expansão'!B1185,'Contratos assinados '!J:J,"Ampliação")</f>
        <v>0</v>
      </c>
      <c r="H1185" s="1">
        <f>COUNTIFS('Contratos assinados '!F:F,'Direcional Expansão'!B1185,'Contratos assinados '!J:J,"Assinado por proprietário")</f>
        <v>0</v>
      </c>
      <c r="I1185" s="1">
        <f t="shared" si="55"/>
        <v>0</v>
      </c>
      <c r="J1185" s="3" t="str">
        <f>IF(D1185=0, "-", COUNTIFS('Base Lojas'!B:B, A1185, 'Base Lojas'!G:G, "&gt;500000")/D1185)</f>
        <v>-</v>
      </c>
      <c r="K1185" s="4" t="s">
        <v>35</v>
      </c>
      <c r="L1185" s="2">
        <v>0</v>
      </c>
      <c r="M1185" s="13">
        <v>353006.65492681169</v>
      </c>
      <c r="N1185" s="2">
        <v>3171</v>
      </c>
      <c r="O1185" s="5" t="str">
        <f>_xlfn.XLOOKUP(A1185,Cidades!A:A,Cidades!D:D)</f>
        <v>Menor que 10k</v>
      </c>
      <c r="P1185" s="5" t="str">
        <f>_xlfn.XLOOKUP(A1185,'[1]1° RAIZ'!$A:$A,'[1]1° RAIZ'!$AH:$AH)</f>
        <v>Cascavel</v>
      </c>
      <c r="Q1185" s="5" t="str">
        <f>_xlfn.XLOOKUP(A1185,'[1]1° RAIZ'!$A:$A,'[1]1° RAIZ'!$AE:$AE)</f>
        <v>Cascavel</v>
      </c>
      <c r="R1185" s="2">
        <v>-7.7825610482405995E-5</v>
      </c>
      <c r="S1185" s="2">
        <v>2.371409612207831E-3</v>
      </c>
      <c r="T1185" s="2">
        <v>1</v>
      </c>
      <c r="U1185" s="2">
        <v>0</v>
      </c>
      <c r="V1185" s="2">
        <v>26809.5484943587</v>
      </c>
      <c r="W1185" s="2">
        <v>1.823741284335026</v>
      </c>
      <c r="X1185" s="2">
        <v>-0.46659483706876942</v>
      </c>
      <c r="Y1185" s="2">
        <v>-1.2560612426615929</v>
      </c>
      <c r="Z1185" s="2">
        <v>-0.55600422026446328</v>
      </c>
      <c r="AA1185" s="2">
        <v>-0.44298513593649652</v>
      </c>
      <c r="AB1185" s="1" t="str">
        <f t="shared" si="54"/>
        <v>Mercado insuficiente</v>
      </c>
      <c r="AC1185" s="74" t="str">
        <f t="shared" si="56"/>
        <v>Validar</v>
      </c>
    </row>
    <row r="1186" spans="1:29" x14ac:dyDescent="0.25">
      <c r="A1186" s="1">
        <v>430635</v>
      </c>
      <c r="B1186" s="1" t="s">
        <v>1211</v>
      </c>
      <c r="C1186" s="1" t="s">
        <v>57</v>
      </c>
      <c r="D1186" s="1">
        <v>0</v>
      </c>
      <c r="E1186" s="1">
        <f>COUNTIFS('Contratos assinados '!F:F,'Direcional Expansão'!B1186,'Contratos assinados '!J:J, "Assinado por ambos")</f>
        <v>0</v>
      </c>
      <c r="F1186" s="1">
        <f>COUNTIFS('Contratos assinados '!F:F,'Direcional Expansão'!B1186,'Contratos assinados '!J:J,"Aquisição")</f>
        <v>0</v>
      </c>
      <c r="G1186" s="1">
        <f>COUNTIFS('Contratos assinados '!F:F,'Direcional Expansão'!B1186,'Contratos assinados '!J:J,"Ampliação")</f>
        <v>0</v>
      </c>
      <c r="H1186" s="1">
        <f>COUNTIFS('Contratos assinados '!F:F,'Direcional Expansão'!B1186,'Contratos assinados '!J:J,"Assinado por proprietário")</f>
        <v>0</v>
      </c>
      <c r="I1186" s="1">
        <f t="shared" si="55"/>
        <v>0</v>
      </c>
      <c r="J1186" s="3" t="str">
        <f>IF(D1186=0, "-", COUNTIFS('Base Lojas'!B:B, A1186, 'Base Lojas'!G:G, "&gt;500000")/D1186)</f>
        <v>-</v>
      </c>
      <c r="K1186" s="4" t="s">
        <v>35</v>
      </c>
      <c r="L1186" s="2">
        <v>0</v>
      </c>
      <c r="M1186" s="13">
        <v>332613.13326780638</v>
      </c>
      <c r="N1186" s="2">
        <v>2507</v>
      </c>
      <c r="O1186" s="5" t="str">
        <f>_xlfn.XLOOKUP(A1186,Cidades!A:A,Cidades!D:D)</f>
        <v>Menor que 10k</v>
      </c>
      <c r="P1186" s="5" t="str">
        <f>_xlfn.XLOOKUP(A1186,'[1]1° RAIZ'!$A:$A,'[1]1° RAIZ'!$AH:$AH)</f>
        <v>São Luiz Gonzaga</v>
      </c>
      <c r="Q1186" s="5" t="str">
        <f>_xlfn.XLOOKUP(A1186,'[1]1° RAIZ'!$A:$A,'[1]1° RAIZ'!$AE:$AE)</f>
        <v>Ijuí</v>
      </c>
      <c r="R1186" s="2">
        <v>-1.024184604679779E-4</v>
      </c>
      <c r="S1186" s="2">
        <v>-3.988477352106945E-3</v>
      </c>
      <c r="T1186" s="2">
        <v>1</v>
      </c>
      <c r="U1186" s="2">
        <v>0</v>
      </c>
      <c r="V1186" s="2">
        <v>25362.519830956098</v>
      </c>
      <c r="W1186" s="2">
        <v>1.803520600295125</v>
      </c>
      <c r="X1186" s="2">
        <v>-0.47742252807466368</v>
      </c>
      <c r="Y1186" s="2">
        <v>-1.374813835810162</v>
      </c>
      <c r="Z1186" s="2">
        <v>-0.49090602226301688</v>
      </c>
      <c r="AA1186" s="2">
        <v>-0.45725774639477018</v>
      </c>
      <c r="AB1186" s="1" t="str">
        <f t="shared" si="54"/>
        <v>Mercado insuficiente</v>
      </c>
      <c r="AC1186" s="74" t="str">
        <f t="shared" si="56"/>
        <v>Validar</v>
      </c>
    </row>
    <row r="1187" spans="1:29" x14ac:dyDescent="0.25">
      <c r="A1187" s="1">
        <v>411325</v>
      </c>
      <c r="B1187" s="1" t="s">
        <v>1212</v>
      </c>
      <c r="C1187" s="1" t="s">
        <v>31</v>
      </c>
      <c r="D1187" s="1">
        <v>0</v>
      </c>
      <c r="E1187" s="1">
        <f>COUNTIFS('Contratos assinados '!F:F,'Direcional Expansão'!B1187,'Contratos assinados '!J:J, "Assinado por ambos")</f>
        <v>0</v>
      </c>
      <c r="F1187" s="1">
        <f>COUNTIFS('Contratos assinados '!F:F,'Direcional Expansão'!B1187,'Contratos assinados '!J:J,"Aquisição")</f>
        <v>0</v>
      </c>
      <c r="G1187" s="1">
        <f>COUNTIFS('Contratos assinados '!F:F,'Direcional Expansão'!B1187,'Contratos assinados '!J:J,"Ampliação")</f>
        <v>0</v>
      </c>
      <c r="H1187" s="1">
        <f>COUNTIFS('Contratos assinados '!F:F,'Direcional Expansão'!B1187,'Contratos assinados '!J:J,"Assinado por proprietário")</f>
        <v>0</v>
      </c>
      <c r="I1187" s="1">
        <f t="shared" si="55"/>
        <v>0</v>
      </c>
      <c r="J1187" s="3" t="str">
        <f>IF(D1187=0, "-", COUNTIFS('Base Lojas'!B:B, A1187, 'Base Lojas'!G:G, "&gt;500000")/D1187)</f>
        <v>-</v>
      </c>
      <c r="K1187" s="4" t="s">
        <v>35</v>
      </c>
      <c r="L1187" s="2">
        <v>0</v>
      </c>
      <c r="M1187" s="13">
        <v>459980.75993827789</v>
      </c>
      <c r="N1187" s="2">
        <v>5600</v>
      </c>
      <c r="O1187" s="5" t="str">
        <f>_xlfn.XLOOKUP(A1187,Cidades!A:A,Cidades!D:D)</f>
        <v>Menor que 10k</v>
      </c>
      <c r="P1187" s="5" t="str">
        <f>_xlfn.XLOOKUP(A1187,'[1]1° RAIZ'!$A:$A,'[1]1° RAIZ'!$AH:$AH)</f>
        <v>Pitanga</v>
      </c>
      <c r="Q1187" s="5" t="str">
        <f>_xlfn.XLOOKUP(A1187,'[1]1° RAIZ'!$A:$A,'[1]1° RAIZ'!$AE:$AE)</f>
        <v>Guarapuava</v>
      </c>
      <c r="R1187" s="2">
        <v>-9.7535837626617773E-5</v>
      </c>
      <c r="S1187" s="2">
        <v>2.2347566014060401E-3</v>
      </c>
      <c r="T1187" s="2">
        <v>1</v>
      </c>
      <c r="U1187" s="2">
        <v>0</v>
      </c>
      <c r="V1187" s="2">
        <v>23099.632182532801</v>
      </c>
      <c r="W1187" s="2">
        <v>1.7381849181824769</v>
      </c>
      <c r="X1187" s="2">
        <v>-0.47169529929764409</v>
      </c>
      <c r="Y1187" s="2">
        <v>-1.3680741169052699</v>
      </c>
      <c r="Z1187" s="2">
        <v>-0.58225124125448624</v>
      </c>
      <c r="AA1187" s="2">
        <v>-0.46427681445932251</v>
      </c>
      <c r="AB1187" s="1" t="str">
        <f t="shared" si="54"/>
        <v>Mercado insuficiente</v>
      </c>
      <c r="AC1187" s="74" t="str">
        <f t="shared" si="56"/>
        <v>Validar</v>
      </c>
    </row>
    <row r="1188" spans="1:29" x14ac:dyDescent="0.25">
      <c r="A1188" s="1">
        <v>410950</v>
      </c>
      <c r="B1188" s="1" t="s">
        <v>1213</v>
      </c>
      <c r="C1188" s="1" t="s">
        <v>31</v>
      </c>
      <c r="D1188" s="1">
        <v>0</v>
      </c>
      <c r="E1188" s="1">
        <f>COUNTIFS('Contratos assinados '!F:F,'Direcional Expansão'!B1188,'Contratos assinados '!J:J, "Assinado por ambos")</f>
        <v>0</v>
      </c>
      <c r="F1188" s="1">
        <f>COUNTIFS('Contratos assinados '!F:F,'Direcional Expansão'!B1188,'Contratos assinados '!J:J,"Aquisição")</f>
        <v>0</v>
      </c>
      <c r="G1188" s="1">
        <f>COUNTIFS('Contratos assinados '!F:F,'Direcional Expansão'!B1188,'Contratos assinados '!J:J,"Ampliação")</f>
        <v>0</v>
      </c>
      <c r="H1188" s="1">
        <f>COUNTIFS('Contratos assinados '!F:F,'Direcional Expansão'!B1188,'Contratos assinados '!J:J,"Assinado por proprietário")</f>
        <v>0</v>
      </c>
      <c r="I1188" s="1">
        <f t="shared" si="55"/>
        <v>0</v>
      </c>
      <c r="J1188" s="3" t="str">
        <f>IF(D1188=0, "-", COUNTIFS('Base Lojas'!B:B, A1188, 'Base Lojas'!G:G, "&gt;500000")/D1188)</f>
        <v>-</v>
      </c>
      <c r="K1188" s="4" t="s">
        <v>35</v>
      </c>
      <c r="L1188" s="2">
        <v>0</v>
      </c>
      <c r="M1188" s="13">
        <v>742169.61566392216</v>
      </c>
      <c r="N1188" s="2">
        <v>7430</v>
      </c>
      <c r="O1188" s="5" t="str">
        <f>_xlfn.XLOOKUP(A1188,Cidades!A:A,Cidades!D:D)</f>
        <v>Menor que 10k</v>
      </c>
      <c r="P1188" s="5" t="str">
        <f>_xlfn.XLOOKUP(A1188,'[1]1° RAIZ'!$A:$A,'[1]1° RAIZ'!$AH:$AH)</f>
        <v>Paranaguá</v>
      </c>
      <c r="Q1188" s="5" t="str">
        <f>_xlfn.XLOOKUP(A1188,'[1]1° RAIZ'!$A:$A,'[1]1° RAIZ'!$AE:$AE)</f>
        <v>Curitiba</v>
      </c>
      <c r="R1188" s="2">
        <v>-4.4157757962276498E-5</v>
      </c>
      <c r="S1188" s="2">
        <v>3.8680085494364751E-3</v>
      </c>
      <c r="T1188" s="2">
        <v>1</v>
      </c>
      <c r="U1188" s="2">
        <v>0</v>
      </c>
      <c r="V1188" s="2">
        <v>17920.9340961097</v>
      </c>
      <c r="W1188" s="2">
        <v>1.6736169594674439</v>
      </c>
      <c r="X1188" s="2">
        <v>-0.46459699682842232</v>
      </c>
      <c r="Y1188" s="2">
        <v>-1.3610985533501969</v>
      </c>
      <c r="Z1188" s="2">
        <v>-0.76430688552242176</v>
      </c>
      <c r="AA1188" s="2">
        <v>-0.48103384114226622</v>
      </c>
      <c r="AB1188" s="1" t="str">
        <f t="shared" si="54"/>
        <v>Mercado insuficiente</v>
      </c>
      <c r="AC1188" s="74" t="str">
        <f t="shared" si="56"/>
        <v>Validar</v>
      </c>
    </row>
    <row r="1189" spans="1:29" x14ac:dyDescent="0.25">
      <c r="A1189" s="1">
        <v>412863</v>
      </c>
      <c r="B1189" s="1" t="s">
        <v>1214</v>
      </c>
      <c r="C1189" s="1" t="s">
        <v>31</v>
      </c>
      <c r="D1189" s="1">
        <v>0</v>
      </c>
      <c r="E1189" s="1">
        <f>COUNTIFS('Contratos assinados '!F:F,'Direcional Expansão'!B1189,'Contratos assinados '!J:J, "Assinado por ambos")</f>
        <v>0</v>
      </c>
      <c r="F1189" s="1">
        <f>COUNTIFS('Contratos assinados '!F:F,'Direcional Expansão'!B1189,'Contratos assinados '!J:J,"Aquisição")</f>
        <v>0</v>
      </c>
      <c r="G1189" s="1">
        <f>COUNTIFS('Contratos assinados '!F:F,'Direcional Expansão'!B1189,'Contratos assinados '!J:J,"Ampliação")</f>
        <v>0</v>
      </c>
      <c r="H1189" s="1">
        <f>COUNTIFS('Contratos assinados '!F:F,'Direcional Expansão'!B1189,'Contratos assinados '!J:J,"Assinado por proprietário")</f>
        <v>0</v>
      </c>
      <c r="I1189" s="1">
        <f t="shared" si="55"/>
        <v>0</v>
      </c>
      <c r="J1189" s="3" t="str">
        <f>IF(D1189=0, "-", COUNTIFS('Base Lojas'!B:B, A1189, 'Base Lojas'!G:G, "&gt;500000")/D1189)</f>
        <v>-</v>
      </c>
      <c r="K1189" s="4" t="s">
        <v>35</v>
      </c>
      <c r="L1189" s="2">
        <v>0</v>
      </c>
      <c r="M1189" s="13">
        <v>515519.95209448552</v>
      </c>
      <c r="N1189" s="2">
        <v>5697</v>
      </c>
      <c r="O1189" s="5" t="str">
        <f>_xlfn.XLOOKUP(A1189,Cidades!A:A,Cidades!D:D)</f>
        <v>Menor que 10k</v>
      </c>
      <c r="P1189" s="5" t="str">
        <f>_xlfn.XLOOKUP(A1189,'[1]1° RAIZ'!$A:$A,'[1]1° RAIZ'!$AH:$AH)</f>
        <v>Curitiba</v>
      </c>
      <c r="Q1189" s="5" t="str">
        <f>_xlfn.XLOOKUP(A1189,'[1]1° RAIZ'!$A:$A,'[1]1° RAIZ'!$AE:$AE)</f>
        <v>Curitiba</v>
      </c>
      <c r="R1189" s="2">
        <v>-4.9784887540360594E-6</v>
      </c>
      <c r="S1189" s="2">
        <v>9.4168313068756504E-3</v>
      </c>
      <c r="T1189" s="2">
        <v>1</v>
      </c>
      <c r="U1189" s="2">
        <v>0</v>
      </c>
      <c r="V1189" s="2">
        <v>19409.800251418699</v>
      </c>
      <c r="W1189" s="2">
        <v>1.549722344542833</v>
      </c>
      <c r="X1189" s="2">
        <v>-0.48179840676754271</v>
      </c>
      <c r="Y1189" s="2">
        <v>-1.296879564813884</v>
      </c>
      <c r="Z1189" s="2">
        <v>-0.84875734036115513</v>
      </c>
      <c r="AA1189" s="2">
        <v>-0.48875710250201959</v>
      </c>
      <c r="AB1189" s="1" t="str">
        <f t="shared" si="54"/>
        <v>Mercado insuficiente</v>
      </c>
      <c r="AC1189" s="74" t="str">
        <f t="shared" si="56"/>
        <v>Validar</v>
      </c>
    </row>
    <row r="1190" spans="1:29" x14ac:dyDescent="0.25">
      <c r="A1190" s="1">
        <v>410010</v>
      </c>
      <c r="B1190" s="1" t="s">
        <v>1215</v>
      </c>
      <c r="C1190" s="1" t="s">
        <v>31</v>
      </c>
      <c r="D1190" s="1">
        <v>0</v>
      </c>
      <c r="E1190" s="1">
        <f>COUNTIFS('Contratos assinados '!F:F,'Direcional Expansão'!B1190,'Contratos assinados '!J:J, "Assinado por ambos")</f>
        <v>0</v>
      </c>
      <c r="F1190" s="1">
        <f>COUNTIFS('Contratos assinados '!F:F,'Direcional Expansão'!B1190,'Contratos assinados '!J:J,"Aquisição")</f>
        <v>0</v>
      </c>
      <c r="G1190" s="1">
        <f>COUNTIFS('Contratos assinados '!F:F,'Direcional Expansão'!B1190,'Contratos assinados '!J:J,"Ampliação")</f>
        <v>0</v>
      </c>
      <c r="H1190" s="1">
        <f>COUNTIFS('Contratos assinados '!F:F,'Direcional Expansão'!B1190,'Contratos assinados '!J:J,"Assinado por proprietário")</f>
        <v>0</v>
      </c>
      <c r="I1190" s="1">
        <f t="shared" si="55"/>
        <v>0</v>
      </c>
      <c r="J1190" s="3" t="str">
        <f>IF(D1190=0, "-", COUNTIFS('Base Lojas'!B:B, A1190, 'Base Lojas'!G:G, "&gt;500000")/D1190)</f>
        <v>-</v>
      </c>
      <c r="K1190" s="4" t="s">
        <v>35</v>
      </c>
      <c r="L1190" s="2">
        <v>0</v>
      </c>
      <c r="M1190" s="13">
        <v>877027.51209979819</v>
      </c>
      <c r="N1190" s="2">
        <v>7241</v>
      </c>
      <c r="O1190" s="5" t="str">
        <f>_xlfn.XLOOKUP(A1190,Cidades!A:A,Cidades!D:D)</f>
        <v>Menor que 10k</v>
      </c>
      <c r="P1190" s="5" t="str">
        <f>_xlfn.XLOOKUP(A1190,'[1]1° RAIZ'!$A:$A,'[1]1° RAIZ'!$AH:$AH)</f>
        <v>Santo Antônio da Platina</v>
      </c>
      <c r="Q1190" s="5" t="str">
        <f>_xlfn.XLOOKUP(A1190,'[1]1° RAIZ'!$A:$A,'[1]1° RAIZ'!$AE:$AE)</f>
        <v>Londrina</v>
      </c>
      <c r="R1190" s="2">
        <v>-5.24164108475067E-3</v>
      </c>
      <c r="S1190" s="2">
        <v>1.48361458604196E-3</v>
      </c>
      <c r="T1190" s="2">
        <v>4</v>
      </c>
      <c r="U1190" s="2">
        <v>0</v>
      </c>
      <c r="V1190" s="2">
        <v>34612.142479402501</v>
      </c>
      <c r="W1190" s="2">
        <v>2.601783326202662</v>
      </c>
      <c r="X1190" s="2">
        <v>-0.92014578106551914</v>
      </c>
      <c r="Y1190" s="2">
        <v>-8.3483807387169886</v>
      </c>
      <c r="Z1190" s="2">
        <v>7.9989071551609312</v>
      </c>
      <c r="AA1190" s="2">
        <v>-0.68034758148215446</v>
      </c>
      <c r="AB1190" s="1" t="str">
        <f t="shared" si="54"/>
        <v>Mercado insuficiente</v>
      </c>
      <c r="AC1190" s="74" t="str">
        <f t="shared" si="56"/>
        <v>Validar</v>
      </c>
    </row>
    <row r="1191" spans="1:29" x14ac:dyDescent="0.25">
      <c r="A1191" s="1">
        <v>422000</v>
      </c>
      <c r="B1191" s="1" t="s">
        <v>1216</v>
      </c>
      <c r="C1191" s="1" t="s">
        <v>33</v>
      </c>
      <c r="D1191" s="1">
        <v>1</v>
      </c>
      <c r="E1191" s="1">
        <f>COUNTIFS('Contratos assinados '!F:F,'Direcional Expansão'!B1191,'Contratos assinados '!J:J, "Assinado por ambos")</f>
        <v>0</v>
      </c>
      <c r="F1191" s="1">
        <f>COUNTIFS('Contratos assinados '!F:F,'Direcional Expansão'!B1191,'Contratos assinados '!J:J,"Aquisição")</f>
        <v>0</v>
      </c>
      <c r="G1191" s="1">
        <f>COUNTIFS('Contratos assinados '!F:F,'Direcional Expansão'!B1191,'Contratos assinados '!J:J,"Ampliação")</f>
        <v>0</v>
      </c>
      <c r="H1191" s="1">
        <f>COUNTIFS('Contratos assinados '!F:F,'Direcional Expansão'!B1191,'Contratos assinados '!J:J,"Assinado por proprietário")</f>
        <v>0</v>
      </c>
      <c r="I1191" s="1">
        <f t="shared" si="55"/>
        <v>0</v>
      </c>
      <c r="J1191" s="3">
        <f>IF(D1191=0, "-", COUNTIFS('Base Lojas'!B:B, A1191, 'Base Lojas'!G:G, "&gt;500000")/D1191)</f>
        <v>1</v>
      </c>
      <c r="K1191" s="4">
        <v>1040854.69</v>
      </c>
      <c r="L1191" s="2">
        <v>0.44542013781394202</v>
      </c>
      <c r="M1191" s="13">
        <v>2336793.0671216729</v>
      </c>
      <c r="N1191" s="2">
        <v>15981</v>
      </c>
      <c r="O1191" s="5" t="str">
        <f>_xlfn.XLOOKUP(A1191,Cidades!A:A,Cidades!D:D)</f>
        <v>Entre 10k e 20k</v>
      </c>
      <c r="P1191" s="5" t="str">
        <f>_xlfn.XLOOKUP(A1191,'[1]1° RAIZ'!$A:$A,'[1]1° RAIZ'!$AH:$AH)</f>
        <v>Criciúma</v>
      </c>
      <c r="Q1191" s="5" t="str">
        <f>_xlfn.XLOOKUP(A1191,'[1]1° RAIZ'!$A:$A,'[1]1° RAIZ'!$AE:$AE)</f>
        <v>Criciúma</v>
      </c>
      <c r="R1191" s="2">
        <v>0</v>
      </c>
      <c r="S1191" s="2">
        <v>-1</v>
      </c>
      <c r="T1191" s="2">
        <v>4</v>
      </c>
      <c r="U1191" s="2">
        <v>0</v>
      </c>
      <c r="V1191" s="2">
        <v>18727.247751298099</v>
      </c>
      <c r="W1191" s="2">
        <v>0</v>
      </c>
      <c r="X1191" s="2">
        <v>-0.93518704767613881</v>
      </c>
      <c r="Y1191" s="2">
        <v>-10.938157261534281</v>
      </c>
      <c r="Z1191" s="2">
        <v>8.3420385422190559</v>
      </c>
      <c r="AA1191" s="2">
        <v>-1.020350634218641</v>
      </c>
      <c r="AB1191" s="1" t="str">
        <f t="shared" si="54"/>
        <v>Limite de expansão</v>
      </c>
      <c r="AC1191" s="74" t="str">
        <f t="shared" si="56"/>
        <v>Validar</v>
      </c>
    </row>
    <row r="1192" spans="1:29" x14ac:dyDescent="0.25">
      <c r="A1192" s="1">
        <v>431454</v>
      </c>
      <c r="B1192" s="1" t="s">
        <v>1217</v>
      </c>
      <c r="C1192" s="1" t="s">
        <v>57</v>
      </c>
      <c r="D1192" s="1">
        <v>0</v>
      </c>
      <c r="E1192" s="1">
        <f>COUNTIFS('Contratos assinados '!F:F,'Direcional Expansão'!B1192,'Contratos assinados '!J:J, "Assinado por ambos")</f>
        <v>0</v>
      </c>
      <c r="F1192" s="1">
        <f>COUNTIFS('Contratos assinados '!F:F,'Direcional Expansão'!B1192,'Contratos assinados '!J:J,"Aquisição")</f>
        <v>0</v>
      </c>
      <c r="G1192" s="1">
        <f>COUNTIFS('Contratos assinados '!F:F,'Direcional Expansão'!B1192,'Contratos assinados '!J:J,"Ampliação")</f>
        <v>0</v>
      </c>
      <c r="H1192" s="1">
        <f>COUNTIFS('Contratos assinados '!F:F,'Direcional Expansão'!B1192,'Contratos assinados '!J:J,"Assinado por proprietário")</f>
        <v>0</v>
      </c>
      <c r="I1192" s="1">
        <f t="shared" si="55"/>
        <v>0</v>
      </c>
      <c r="J1192" s="3" t="str">
        <f>IF(D1192=0, "-", COUNTIFS('Base Lojas'!B:B, A1192, 'Base Lojas'!G:G, "&gt;500000")/D1192)</f>
        <v>-</v>
      </c>
      <c r="K1192" s="4" t="s">
        <v>35</v>
      </c>
      <c r="L1192" s="2">
        <v>0</v>
      </c>
      <c r="M1192" s="13">
        <v>405759.71738093841</v>
      </c>
      <c r="N1192" s="2">
        <v>2723</v>
      </c>
      <c r="O1192" s="5" t="str">
        <f>_xlfn.XLOOKUP(A1192,Cidades!A:A,Cidades!D:D)</f>
        <v>Menor que 10k</v>
      </c>
      <c r="P1192" s="5" t="str">
        <f>_xlfn.XLOOKUP(A1192,'[1]1° RAIZ'!$A:$A,'[1]1° RAIZ'!$AH:$AH)</f>
        <v>Bento Gonçalves</v>
      </c>
      <c r="Q1192" s="5" t="str">
        <f>_xlfn.XLOOKUP(A1192,'[1]1° RAIZ'!$A:$A,'[1]1° RAIZ'!$AE:$AE)</f>
        <v>Caxias do Sul</v>
      </c>
      <c r="R1192" s="2">
        <v>0</v>
      </c>
      <c r="S1192" s="2">
        <v>-1</v>
      </c>
      <c r="T1192" s="2">
        <v>0</v>
      </c>
      <c r="U1192" s="2">
        <v>0</v>
      </c>
      <c r="V1192" s="2">
        <v>29999.4586444341</v>
      </c>
      <c r="W1192" s="2">
        <v>0</v>
      </c>
      <c r="X1192" s="2">
        <v>-1.1102714275655181</v>
      </c>
      <c r="Y1192" s="2">
        <v>-11.35516181596399</v>
      </c>
      <c r="Z1192" s="2">
        <v>7.019393490926638</v>
      </c>
      <c r="AA1192" s="2">
        <v>-1.305936604134885</v>
      </c>
      <c r="AB1192" s="1" t="str">
        <f t="shared" si="54"/>
        <v>Mercado insuficiente</v>
      </c>
      <c r="AC1192" s="74" t="str">
        <f t="shared" si="56"/>
        <v>Validar</v>
      </c>
    </row>
    <row r="1193" spans="1:29" x14ac:dyDescent="0.25">
      <c r="A1193" s="1">
        <v>421265</v>
      </c>
      <c r="B1193" s="1" t="s">
        <v>1218</v>
      </c>
      <c r="C1193" s="1" t="s">
        <v>33</v>
      </c>
      <c r="D1193" s="1">
        <v>0</v>
      </c>
      <c r="E1193" s="1">
        <f>COUNTIFS('Contratos assinados '!F:F,'Direcional Expansão'!B1193,'Contratos assinados '!J:J, "Assinado por ambos")</f>
        <v>0</v>
      </c>
      <c r="F1193" s="1">
        <f>COUNTIFS('Contratos assinados '!F:F,'Direcional Expansão'!B1193,'Contratos assinados '!J:J,"Aquisição")</f>
        <v>0</v>
      </c>
      <c r="G1193" s="1">
        <f>COUNTIFS('Contratos assinados '!F:F,'Direcional Expansão'!B1193,'Contratos assinados '!J:J,"Ampliação")</f>
        <v>0</v>
      </c>
      <c r="H1193" s="1">
        <f>COUNTIFS('Contratos assinados '!F:F,'Direcional Expansão'!B1193,'Contratos assinados '!J:J,"Assinado por proprietário")</f>
        <v>0</v>
      </c>
      <c r="I1193" s="1">
        <f t="shared" si="55"/>
        <v>0</v>
      </c>
      <c r="J1193" s="3" t="str">
        <f>IF(D1193=0, "-", COUNTIFS('Base Lojas'!B:B, A1193, 'Base Lojas'!G:G, "&gt;500000")/D1193)</f>
        <v>-</v>
      </c>
      <c r="K1193" s="4" t="s">
        <v>35</v>
      </c>
      <c r="L1193" s="2">
        <v>0</v>
      </c>
      <c r="M1193" s="13">
        <v>1478785.700756598</v>
      </c>
      <c r="N1193" s="2">
        <v>10190</v>
      </c>
      <c r="O1193" s="5" t="str">
        <f>_xlfn.XLOOKUP(A1193,Cidades!A:A,Cidades!D:D)</f>
        <v>Entre 10k e 20k</v>
      </c>
      <c r="P1193" s="5" t="str">
        <f>_xlfn.XLOOKUP(A1193,'[1]1° RAIZ'!$A:$A,'[1]1° RAIZ'!$AH:$AH)</f>
        <v>Tubarão</v>
      </c>
      <c r="Q1193" s="5" t="str">
        <f>_xlfn.XLOOKUP(A1193,'[1]1° RAIZ'!$A:$A,'[1]1° RAIZ'!$AE:$AE)</f>
        <v>Criciúma</v>
      </c>
      <c r="R1193" s="2">
        <v>0</v>
      </c>
      <c r="S1193" s="2">
        <v>-1</v>
      </c>
      <c r="T1193" s="2">
        <v>3</v>
      </c>
      <c r="U1193" s="2">
        <v>0</v>
      </c>
      <c r="V1193" s="2">
        <v>12681.9134376358</v>
      </c>
      <c r="W1193" s="2">
        <v>0</v>
      </c>
      <c r="X1193" s="2">
        <v>-1.0521108140485651</v>
      </c>
      <c r="Y1193" s="2">
        <v>-11.54435298324618</v>
      </c>
      <c r="Z1193" s="2">
        <v>6.7458490281159724</v>
      </c>
      <c r="AA1193" s="2">
        <v>-1.3396279895890759</v>
      </c>
      <c r="AB1193" s="1" t="str">
        <f t="shared" si="54"/>
        <v>Mercado insuficiente</v>
      </c>
      <c r="AC1193" s="74" t="str">
        <f t="shared" si="56"/>
        <v>Validar</v>
      </c>
    </row>
  </sheetData>
  <autoFilter ref="A2:AC1193" xr:uid="{00000000-0001-0000-0000-000000000000}"/>
  <mergeCells count="1">
    <mergeCell ref="A1:AC1"/>
  </mergeCells>
  <conditionalFormatting sqref="AA2:AA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:AC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77935-8894-4CEA-B55A-FD225F510948}">
  <dimension ref="A1:AC32"/>
  <sheetViews>
    <sheetView workbookViewId="0">
      <selection activeCell="B2" sqref="B2"/>
    </sheetView>
  </sheetViews>
  <sheetFormatPr defaultRowHeight="15" x14ac:dyDescent="0.25"/>
  <cols>
    <col min="1" max="1" width="10.7109375" customWidth="1"/>
    <col min="2" max="2" width="23.140625" bestFit="1" customWidth="1"/>
    <col min="3" max="3" width="3.42578125" bestFit="1" customWidth="1"/>
    <col min="4" max="4" width="6.28515625" bestFit="1" customWidth="1"/>
    <col min="5" max="5" width="8" bestFit="1" customWidth="1"/>
    <col min="6" max="6" width="8.42578125" bestFit="1" customWidth="1"/>
    <col min="8" max="8" width="9" bestFit="1" customWidth="1"/>
    <col min="9" max="9" width="8.7109375" bestFit="1" customWidth="1"/>
    <col min="10" max="10" width="8.140625" bestFit="1" customWidth="1"/>
    <col min="11" max="11" width="18.85546875" bestFit="1" customWidth="1"/>
    <col min="12" max="12" width="7.5703125" bestFit="1" customWidth="1"/>
    <col min="13" max="13" width="16.85546875" bestFit="1" customWidth="1"/>
    <col min="14" max="14" width="10.140625" bestFit="1" customWidth="1"/>
    <col min="15" max="15" width="16.28515625" bestFit="1" customWidth="1"/>
    <col min="16" max="16" width="23.140625" bestFit="1" customWidth="1"/>
    <col min="17" max="17" width="12.42578125" bestFit="1" customWidth="1"/>
    <col min="18" max="18" width="20.7109375" bestFit="1" customWidth="1"/>
    <col min="19" max="19" width="21.5703125" bestFit="1" customWidth="1"/>
    <col min="20" max="20" width="12.5703125" bestFit="1" customWidth="1"/>
    <col min="21" max="21" width="12" bestFit="1" customWidth="1"/>
    <col min="22" max="22" width="12.7109375" bestFit="1" customWidth="1"/>
    <col min="23" max="23" width="27.42578125" bestFit="1" customWidth="1"/>
    <col min="24" max="26" width="7" bestFit="1" customWidth="1"/>
    <col min="27" max="27" width="8" bestFit="1" customWidth="1"/>
    <col min="28" max="28" width="9.28515625" bestFit="1" customWidth="1"/>
    <col min="29" max="29" width="15.42578125" bestFit="1" customWidth="1"/>
  </cols>
  <sheetData>
    <row r="1" spans="1:29" ht="75" x14ac:dyDescent="0.25">
      <c r="A1" s="7" t="s">
        <v>1</v>
      </c>
      <c r="B1" s="7" t="s">
        <v>2</v>
      </c>
      <c r="C1" s="7" t="s">
        <v>3</v>
      </c>
      <c r="D1" s="7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7" t="s">
        <v>11</v>
      </c>
      <c r="L1" s="8" t="s">
        <v>12</v>
      </c>
      <c r="M1" s="9" t="s">
        <v>13</v>
      </c>
      <c r="N1" s="10" t="s">
        <v>14</v>
      </c>
      <c r="O1" s="68" t="s">
        <v>15</v>
      </c>
      <c r="P1" s="68" t="s">
        <v>16</v>
      </c>
      <c r="Q1" s="68" t="s">
        <v>17</v>
      </c>
      <c r="R1" s="8" t="s">
        <v>18</v>
      </c>
      <c r="S1" s="8" t="s">
        <v>19</v>
      </c>
      <c r="T1" s="11" t="s">
        <v>20</v>
      </c>
      <c r="U1" s="11" t="s">
        <v>21</v>
      </c>
      <c r="V1" s="9" t="s">
        <v>22</v>
      </c>
      <c r="W1" s="12" t="s">
        <v>23</v>
      </c>
      <c r="X1" s="12" t="s">
        <v>24</v>
      </c>
      <c r="Y1" s="12" t="s">
        <v>25</v>
      </c>
      <c r="Z1" s="12" t="s">
        <v>26</v>
      </c>
      <c r="AA1" s="12" t="s">
        <v>27</v>
      </c>
      <c r="AB1" s="12" t="s">
        <v>28</v>
      </c>
      <c r="AC1" s="73" t="s">
        <v>29</v>
      </c>
    </row>
    <row r="2" spans="1:29" x14ac:dyDescent="0.25">
      <c r="A2" s="1">
        <v>411990</v>
      </c>
      <c r="B2" s="1" t="s">
        <v>34</v>
      </c>
      <c r="C2" s="1" t="s">
        <v>31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3" t="s">
        <v>35</v>
      </c>
      <c r="K2" s="4" t="s">
        <v>35</v>
      </c>
      <c r="L2" s="3">
        <v>0</v>
      </c>
      <c r="M2" s="13">
        <v>52309124.325376138</v>
      </c>
      <c r="N2" s="5">
        <v>358367</v>
      </c>
      <c r="O2" s="5" t="s">
        <v>1219</v>
      </c>
      <c r="P2" s="5" t="s">
        <v>34</v>
      </c>
      <c r="Q2" s="5" t="s">
        <v>34</v>
      </c>
      <c r="R2" s="3">
        <v>1.079057503108549E-4</v>
      </c>
      <c r="S2" s="3">
        <v>1.5582368263410419E-2</v>
      </c>
      <c r="T2" s="6">
        <v>109</v>
      </c>
      <c r="U2" s="6">
        <v>23</v>
      </c>
      <c r="V2" s="4">
        <v>58329.644946352098</v>
      </c>
      <c r="W2" s="2">
        <v>4.4952489586544333</v>
      </c>
      <c r="X2" s="2">
        <v>3.968154562281649</v>
      </c>
      <c r="Y2" s="2">
        <v>-0.78599628247169417</v>
      </c>
      <c r="Z2" s="2">
        <v>-0.73897543607026639</v>
      </c>
      <c r="AA2" s="2">
        <v>1.4924571053347671</v>
      </c>
      <c r="AB2" s="1" t="s">
        <v>1220</v>
      </c>
      <c r="AC2" s="74" t="s">
        <v>1221</v>
      </c>
    </row>
    <row r="3" spans="1:29" x14ac:dyDescent="0.25">
      <c r="A3" s="1">
        <v>411820</v>
      </c>
      <c r="B3" s="1" t="s">
        <v>50</v>
      </c>
      <c r="C3" s="1" t="s">
        <v>31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3" t="s">
        <v>35</v>
      </c>
      <c r="K3" s="4" t="s">
        <v>35</v>
      </c>
      <c r="L3" s="3">
        <v>0</v>
      </c>
      <c r="M3" s="13">
        <v>19242219.088712461</v>
      </c>
      <c r="N3" s="5">
        <v>145829</v>
      </c>
      <c r="O3" s="5" t="s">
        <v>1222</v>
      </c>
      <c r="P3" s="5" t="s">
        <v>50</v>
      </c>
      <c r="Q3" s="5" t="s">
        <v>30</v>
      </c>
      <c r="R3" s="3">
        <v>2.8951944538309069E-5</v>
      </c>
      <c r="S3" s="3">
        <v>8.2289960072665647E-3</v>
      </c>
      <c r="T3" s="6">
        <v>42</v>
      </c>
      <c r="U3" s="6">
        <v>9</v>
      </c>
      <c r="V3" s="4">
        <v>102167.39424593499</v>
      </c>
      <c r="W3" s="2">
        <v>4.1460404303603822</v>
      </c>
      <c r="X3" s="2">
        <v>1.432687701600079</v>
      </c>
      <c r="Y3" s="2">
        <v>0.24780077534547021</v>
      </c>
      <c r="Z3" s="2">
        <v>0.33226946940146529</v>
      </c>
      <c r="AA3" s="2">
        <v>0.68375400983732249</v>
      </c>
      <c r="AB3" s="1" t="s">
        <v>1220</v>
      </c>
      <c r="AC3" s="74" t="s">
        <v>1221</v>
      </c>
    </row>
    <row r="4" spans="1:29" x14ac:dyDescent="0.25">
      <c r="A4" s="1">
        <v>411850</v>
      </c>
      <c r="B4" s="1" t="s">
        <v>62</v>
      </c>
      <c r="C4" s="1" t="s">
        <v>31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3" t="s">
        <v>35</v>
      </c>
      <c r="K4" s="4" t="s">
        <v>35</v>
      </c>
      <c r="L4" s="3">
        <v>0</v>
      </c>
      <c r="M4" s="13">
        <v>14520213.849680031</v>
      </c>
      <c r="N4" s="5">
        <v>91836</v>
      </c>
      <c r="O4" s="5" t="s">
        <v>1223</v>
      </c>
      <c r="P4" s="5" t="s">
        <v>62</v>
      </c>
      <c r="Q4" s="5" t="s">
        <v>40</v>
      </c>
      <c r="R4" s="3">
        <v>1.8489708427152029E-4</v>
      </c>
      <c r="S4" s="3">
        <v>2.1716200369390481E-2</v>
      </c>
      <c r="T4" s="6">
        <v>39</v>
      </c>
      <c r="U4" s="6">
        <v>6</v>
      </c>
      <c r="V4" s="4">
        <v>52187.733333195298</v>
      </c>
      <c r="W4" s="2">
        <v>4.8692033091415148</v>
      </c>
      <c r="X4" s="2">
        <v>1.099073670077783</v>
      </c>
      <c r="Y4" s="2">
        <v>0.64686753404043384</v>
      </c>
      <c r="Z4" s="2">
        <v>-0.7777071600717933</v>
      </c>
      <c r="AA4" s="2">
        <v>0.47239708613343528</v>
      </c>
      <c r="AB4" s="1" t="s">
        <v>1220</v>
      </c>
      <c r="AC4" s="74" t="s">
        <v>1221</v>
      </c>
    </row>
    <row r="5" spans="1:29" x14ac:dyDescent="0.25">
      <c r="A5" s="1">
        <v>412710</v>
      </c>
      <c r="B5" s="1" t="s">
        <v>65</v>
      </c>
      <c r="C5" s="1" t="s">
        <v>31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3" t="s">
        <v>35</v>
      </c>
      <c r="K5" s="4" t="s">
        <v>35</v>
      </c>
      <c r="L5" s="3">
        <v>0</v>
      </c>
      <c r="M5" s="13">
        <v>9914555.7284683716</v>
      </c>
      <c r="N5" s="5">
        <v>75042</v>
      </c>
      <c r="O5" s="5" t="s">
        <v>1223</v>
      </c>
      <c r="P5" s="5" t="s">
        <v>65</v>
      </c>
      <c r="Q5" s="5" t="s">
        <v>34</v>
      </c>
      <c r="R5" s="3">
        <v>5.499458533245294E-5</v>
      </c>
      <c r="S5" s="3">
        <v>9.1259360090309993E-3</v>
      </c>
      <c r="T5" s="6">
        <v>30</v>
      </c>
      <c r="U5" s="6">
        <v>5</v>
      </c>
      <c r="V5" s="4">
        <v>71362.288714165901</v>
      </c>
      <c r="W5" s="2">
        <v>3.679128434830949</v>
      </c>
      <c r="X5" s="2">
        <v>0.68350388328431366</v>
      </c>
      <c r="Y5" s="2">
        <v>2.4108935860125979E-2</v>
      </c>
      <c r="Z5" s="2">
        <v>-0.16464125287239889</v>
      </c>
      <c r="AA5" s="2">
        <v>0.27576468496426609</v>
      </c>
      <c r="AB5" s="1" t="s">
        <v>1220</v>
      </c>
      <c r="AC5" s="74" t="s">
        <v>1221</v>
      </c>
    </row>
    <row r="6" spans="1:29" x14ac:dyDescent="0.25">
      <c r="A6" s="1">
        <v>421480</v>
      </c>
      <c r="B6" s="1" t="s">
        <v>68</v>
      </c>
      <c r="C6" s="1" t="s">
        <v>33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3" t="s">
        <v>35</v>
      </c>
      <c r="K6" s="4" t="s">
        <v>35</v>
      </c>
      <c r="L6" s="3">
        <v>0</v>
      </c>
      <c r="M6" s="13">
        <v>15402738.31414002</v>
      </c>
      <c r="N6" s="5">
        <v>72587</v>
      </c>
      <c r="O6" s="5" t="s">
        <v>1223</v>
      </c>
      <c r="P6" s="5" t="s">
        <v>68</v>
      </c>
      <c r="Q6" s="5" t="s">
        <v>39</v>
      </c>
      <c r="R6" s="3">
        <v>1.3217669242947101E-4</v>
      </c>
      <c r="S6" s="3">
        <v>1.6087151960736849E-2</v>
      </c>
      <c r="T6" s="6">
        <v>42</v>
      </c>
      <c r="U6" s="6">
        <v>4</v>
      </c>
      <c r="V6" s="4">
        <v>53526.936777646297</v>
      </c>
      <c r="W6" s="2">
        <v>5.3408018860740238</v>
      </c>
      <c r="X6" s="2">
        <v>1.0136017335456251</v>
      </c>
      <c r="Y6" s="2">
        <v>0.83875507514683567</v>
      </c>
      <c r="Z6" s="2">
        <v>-0.58173168125572339</v>
      </c>
      <c r="AA6" s="2">
        <v>0.4859896995226255</v>
      </c>
      <c r="AB6" s="1" t="s">
        <v>1220</v>
      </c>
      <c r="AC6" s="74" t="s">
        <v>1221</v>
      </c>
    </row>
    <row r="7" spans="1:29" x14ac:dyDescent="0.25">
      <c r="A7" s="1">
        <v>421950</v>
      </c>
      <c r="B7" s="1" t="s">
        <v>81</v>
      </c>
      <c r="C7" s="1" t="s">
        <v>33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3" t="s">
        <v>35</v>
      </c>
      <c r="K7" s="4" t="s">
        <v>35</v>
      </c>
      <c r="L7" s="3">
        <v>0</v>
      </c>
      <c r="M7" s="13">
        <v>8584204.1154567637</v>
      </c>
      <c r="N7" s="5">
        <v>51607</v>
      </c>
      <c r="O7" s="5" t="s">
        <v>1223</v>
      </c>
      <c r="P7" s="5" t="s">
        <v>81</v>
      </c>
      <c r="Q7" s="5" t="s">
        <v>46</v>
      </c>
      <c r="R7" s="3">
        <v>1.216199275394647E-4</v>
      </c>
      <c r="S7" s="3">
        <v>1.737607089408422E-2</v>
      </c>
      <c r="T7" s="6">
        <v>31</v>
      </c>
      <c r="U7" s="6">
        <v>3</v>
      </c>
      <c r="V7" s="4">
        <v>54797.374048016201</v>
      </c>
      <c r="W7" s="2">
        <v>4.5281044629972929</v>
      </c>
      <c r="X7" s="2">
        <v>0.59798917860280609</v>
      </c>
      <c r="Y7" s="2">
        <v>0.55006791729493765</v>
      </c>
      <c r="Z7" s="2">
        <v>-0.55880519193919131</v>
      </c>
      <c r="AA7" s="2">
        <v>0.27005268578823721</v>
      </c>
      <c r="AB7" s="1" t="s">
        <v>1220</v>
      </c>
      <c r="AC7" s="74" t="s">
        <v>1221</v>
      </c>
    </row>
    <row r="8" spans="1:29" x14ac:dyDescent="0.25">
      <c r="A8" s="1">
        <v>412410</v>
      </c>
      <c r="B8" s="1" t="s">
        <v>101</v>
      </c>
      <c r="C8" s="1" t="s">
        <v>31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3" t="s">
        <v>35</v>
      </c>
      <c r="K8" s="4" t="s">
        <v>35</v>
      </c>
      <c r="L8" s="3">
        <v>0</v>
      </c>
      <c r="M8" s="13">
        <v>5928799.933797216</v>
      </c>
      <c r="N8" s="5">
        <v>44369</v>
      </c>
      <c r="O8" s="5" t="s">
        <v>1224</v>
      </c>
      <c r="P8" s="5" t="s">
        <v>101</v>
      </c>
      <c r="Q8" s="5" t="s">
        <v>37</v>
      </c>
      <c r="R8" s="3">
        <v>2.975431457572952E-5</v>
      </c>
      <c r="S8" s="3">
        <v>7.9185813459627941E-3</v>
      </c>
      <c r="T8" s="6">
        <v>16</v>
      </c>
      <c r="U8" s="6">
        <v>2</v>
      </c>
      <c r="V8" s="4">
        <v>37107.228366197698</v>
      </c>
      <c r="W8" s="2">
        <v>3.8145905746687552</v>
      </c>
      <c r="X8" s="2">
        <v>0.24885005747218369</v>
      </c>
      <c r="Y8" s="2">
        <v>-0.11564310859880041</v>
      </c>
      <c r="Z8" s="2">
        <v>-0.61233358266477966</v>
      </c>
      <c r="AA8" s="2">
        <v>1.9428494322725781E-2</v>
      </c>
      <c r="AB8" s="1" t="s">
        <v>1220</v>
      </c>
      <c r="AC8" s="74" t="s">
        <v>1221</v>
      </c>
    </row>
    <row r="9" spans="1:29" x14ac:dyDescent="0.25">
      <c r="A9" s="1">
        <v>420480</v>
      </c>
      <c r="B9" s="1" t="s">
        <v>102</v>
      </c>
      <c r="C9" s="1" t="s">
        <v>33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3" t="s">
        <v>35</v>
      </c>
      <c r="K9" s="4" t="s">
        <v>35</v>
      </c>
      <c r="L9" s="3">
        <v>0</v>
      </c>
      <c r="M9" s="13">
        <v>5670523.2158826049</v>
      </c>
      <c r="N9" s="5">
        <v>40045</v>
      </c>
      <c r="O9" s="5" t="s">
        <v>1224</v>
      </c>
      <c r="P9" s="5" t="s">
        <v>102</v>
      </c>
      <c r="Q9" s="5" t="s">
        <v>64</v>
      </c>
      <c r="R9" s="3">
        <v>4.5010831571772323E-5</v>
      </c>
      <c r="S9" s="3">
        <v>8.2179844448284634E-3</v>
      </c>
      <c r="T9" s="6">
        <v>15</v>
      </c>
      <c r="U9" s="6">
        <v>2</v>
      </c>
      <c r="V9" s="4">
        <v>50435.189228746502</v>
      </c>
      <c r="W9" s="2">
        <v>3.4555051723304939</v>
      </c>
      <c r="X9" s="2">
        <v>0.1838954977998023</v>
      </c>
      <c r="Y9" s="2">
        <v>-0.13127679456082561</v>
      </c>
      <c r="Z9" s="2">
        <v>-0.43063015357710699</v>
      </c>
      <c r="AA9" s="2">
        <v>1.025925758820522E-2</v>
      </c>
      <c r="AB9" s="1" t="s">
        <v>1220</v>
      </c>
      <c r="AC9" s="74" t="s">
        <v>1221</v>
      </c>
    </row>
    <row r="10" spans="1:29" x14ac:dyDescent="0.25">
      <c r="A10" s="1">
        <v>411960</v>
      </c>
      <c r="B10" s="1" t="s">
        <v>112</v>
      </c>
      <c r="C10" s="1" t="s">
        <v>31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3" t="s">
        <v>35</v>
      </c>
      <c r="K10" s="4" t="s">
        <v>35</v>
      </c>
      <c r="L10" s="3">
        <v>0</v>
      </c>
      <c r="M10" s="13">
        <v>4062805.8264501728</v>
      </c>
      <c r="N10" s="5">
        <v>33567</v>
      </c>
      <c r="O10" s="5" t="s">
        <v>1224</v>
      </c>
      <c r="P10" s="5" t="s">
        <v>112</v>
      </c>
      <c r="Q10" s="5" t="s">
        <v>44</v>
      </c>
      <c r="R10" s="3">
        <v>2.144737963765797E-5</v>
      </c>
      <c r="S10" s="3">
        <v>8.7584234624191737E-3</v>
      </c>
      <c r="T10" s="6">
        <v>13</v>
      </c>
      <c r="U10" s="6">
        <v>2</v>
      </c>
      <c r="V10" s="4">
        <v>37059.734040012103</v>
      </c>
      <c r="W10" s="2">
        <v>3.127630321356238</v>
      </c>
      <c r="X10" s="2">
        <v>7.5794473438910229E-2</v>
      </c>
      <c r="Y10" s="2">
        <v>-0.43821234839805318</v>
      </c>
      <c r="Z10" s="2">
        <v>-0.61899937351387124</v>
      </c>
      <c r="AA10" s="2">
        <v>-0.1014637275587438</v>
      </c>
      <c r="AB10" s="1" t="s">
        <v>1220</v>
      </c>
      <c r="AC10" s="74" t="s">
        <v>1221</v>
      </c>
    </row>
    <row r="11" spans="1:29" x14ac:dyDescent="0.25">
      <c r="A11" s="1">
        <v>411150</v>
      </c>
      <c r="B11" s="1" t="s">
        <v>114</v>
      </c>
      <c r="C11" s="1" t="s">
        <v>31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3" t="s">
        <v>35</v>
      </c>
      <c r="K11" s="4" t="s">
        <v>35</v>
      </c>
      <c r="L11" s="3">
        <v>0</v>
      </c>
      <c r="M11" s="13">
        <v>5085950.3879506206</v>
      </c>
      <c r="N11" s="5">
        <v>32720</v>
      </c>
      <c r="O11" s="5" t="s">
        <v>1224</v>
      </c>
      <c r="P11" s="5" t="s">
        <v>114</v>
      </c>
      <c r="Q11" s="5" t="s">
        <v>37</v>
      </c>
      <c r="R11" s="3">
        <v>2.1671860865284389E-5</v>
      </c>
      <c r="S11" s="3">
        <v>6.8679233755630786E-3</v>
      </c>
      <c r="T11" s="6">
        <v>11</v>
      </c>
      <c r="U11" s="6">
        <v>2</v>
      </c>
      <c r="V11" s="4">
        <v>31748.302201860399</v>
      </c>
      <c r="W11" s="2">
        <v>3.0780980492889589</v>
      </c>
      <c r="X11" s="2">
        <v>6.4012535170177895E-2</v>
      </c>
      <c r="Y11" s="2">
        <v>-0.53133035346050161</v>
      </c>
      <c r="Z11" s="2">
        <v>-0.68875576070778088</v>
      </c>
      <c r="AA11" s="2">
        <v>-0.12784838027238801</v>
      </c>
      <c r="AB11" s="1" t="s">
        <v>1220</v>
      </c>
      <c r="AC11" s="74" t="s">
        <v>1221</v>
      </c>
    </row>
    <row r="12" spans="1:29" x14ac:dyDescent="0.25">
      <c r="A12" s="1">
        <v>420850</v>
      </c>
      <c r="B12" s="1" t="s">
        <v>137</v>
      </c>
      <c r="C12" s="1" t="s">
        <v>33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3" t="s">
        <v>35</v>
      </c>
      <c r="K12" s="4" t="s">
        <v>35</v>
      </c>
      <c r="L12" s="3">
        <v>0</v>
      </c>
      <c r="M12" s="13">
        <v>4636897.9460105533</v>
      </c>
      <c r="N12" s="5">
        <v>26525</v>
      </c>
      <c r="O12" s="5" t="s">
        <v>1225</v>
      </c>
      <c r="P12" s="5" t="s">
        <v>137</v>
      </c>
      <c r="Q12" s="5" t="s">
        <v>39</v>
      </c>
      <c r="R12" s="3">
        <v>1.359317239077895E-4</v>
      </c>
      <c r="S12" s="3">
        <v>1.6513956152129469E-2</v>
      </c>
      <c r="T12" s="6">
        <v>20</v>
      </c>
      <c r="U12" s="6">
        <v>1</v>
      </c>
      <c r="V12" s="4">
        <v>55182.748981087097</v>
      </c>
      <c r="W12" s="2">
        <v>4.2697160092679649</v>
      </c>
      <c r="X12" s="2">
        <v>0.22739390216640701</v>
      </c>
      <c r="Y12" s="2">
        <v>0.57000236194387643</v>
      </c>
      <c r="Z12" s="2">
        <v>-0.54207804079256172</v>
      </c>
      <c r="AA12" s="2">
        <v>0.11700262878739839</v>
      </c>
      <c r="AB12" s="1" t="s">
        <v>1220</v>
      </c>
      <c r="AC12" s="74" t="s">
        <v>1221</v>
      </c>
    </row>
    <row r="13" spans="1:29" x14ac:dyDescent="0.25">
      <c r="A13" s="1">
        <v>410970</v>
      </c>
      <c r="B13" s="1" t="s">
        <v>166</v>
      </c>
      <c r="C13" s="1" t="s">
        <v>31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3" t="s">
        <v>35</v>
      </c>
      <c r="K13" s="4" t="s">
        <v>35</v>
      </c>
      <c r="L13" s="3">
        <v>0</v>
      </c>
      <c r="M13" s="13">
        <v>3843194.129755442</v>
      </c>
      <c r="N13" s="5">
        <v>28830</v>
      </c>
      <c r="O13" s="5" t="s">
        <v>1225</v>
      </c>
      <c r="P13" s="5" t="s">
        <v>166</v>
      </c>
      <c r="Q13" s="5" t="s">
        <v>37</v>
      </c>
      <c r="R13" s="3">
        <v>2.807076922244356E-6</v>
      </c>
      <c r="S13" s="3">
        <v>5.0148488568044769E-3</v>
      </c>
      <c r="T13" s="6">
        <v>10</v>
      </c>
      <c r="U13" s="6">
        <v>1</v>
      </c>
      <c r="V13" s="4">
        <v>33569.0702275437</v>
      </c>
      <c r="W13" s="2">
        <v>3.9221118416602181</v>
      </c>
      <c r="X13" s="2">
        <v>7.2477996917876361E-2</v>
      </c>
      <c r="Y13" s="2">
        <v>-9.2448072922977825E-2</v>
      </c>
      <c r="Z13" s="2">
        <v>-0.58826772054594323</v>
      </c>
      <c r="AA13" s="2">
        <v>-4.9598682482810262E-2</v>
      </c>
      <c r="AB13" s="1" t="s">
        <v>1220</v>
      </c>
      <c r="AC13" s="74" t="s">
        <v>1221</v>
      </c>
    </row>
    <row r="14" spans="1:29" x14ac:dyDescent="0.25">
      <c r="A14" s="1">
        <v>412550</v>
      </c>
      <c r="B14" s="1" t="s">
        <v>36</v>
      </c>
      <c r="C14" s="1" t="s">
        <v>31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3" t="s">
        <v>35</v>
      </c>
      <c r="K14" s="4" t="s">
        <v>35</v>
      </c>
      <c r="L14" s="3">
        <v>0</v>
      </c>
      <c r="M14" s="13">
        <v>45151280.137621857</v>
      </c>
      <c r="N14" s="5">
        <v>329222</v>
      </c>
      <c r="O14" s="5" t="s">
        <v>1219</v>
      </c>
      <c r="P14" s="5" t="s">
        <v>30</v>
      </c>
      <c r="Q14" s="5" t="s">
        <v>30</v>
      </c>
      <c r="R14" s="3">
        <v>1.728025709597092E-4</v>
      </c>
      <c r="S14" s="3">
        <v>2.0583706841522661E-2</v>
      </c>
      <c r="T14" s="6">
        <v>129</v>
      </c>
      <c r="U14" s="6">
        <v>21</v>
      </c>
      <c r="V14" s="4">
        <v>86698.641351537095</v>
      </c>
      <c r="W14" s="2">
        <v>4.3486416712955993</v>
      </c>
      <c r="X14" s="2">
        <v>3.8143555714248278</v>
      </c>
      <c r="Y14" s="2">
        <v>-0.36303553900332941</v>
      </c>
      <c r="Z14" s="2">
        <v>-0.40662252445353558</v>
      </c>
      <c r="AA14" s="2">
        <v>1.525780422695068</v>
      </c>
      <c r="AB14" s="1" t="s">
        <v>1220</v>
      </c>
      <c r="AC14" s="74" t="s">
        <v>1226</v>
      </c>
    </row>
    <row r="15" spans="1:29" x14ac:dyDescent="0.25">
      <c r="A15" s="1">
        <v>410580</v>
      </c>
      <c r="B15" s="1" t="s">
        <v>41</v>
      </c>
      <c r="C15" s="1" t="s">
        <v>31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3" t="s">
        <v>35</v>
      </c>
      <c r="K15" s="4" t="s">
        <v>35</v>
      </c>
      <c r="L15" s="3">
        <v>0</v>
      </c>
      <c r="M15" s="13">
        <v>29870151.238606919</v>
      </c>
      <c r="N15" s="5">
        <v>232056</v>
      </c>
      <c r="O15" s="5" t="s">
        <v>1219</v>
      </c>
      <c r="P15" s="5" t="s">
        <v>30</v>
      </c>
      <c r="Q15" s="5" t="s">
        <v>30</v>
      </c>
      <c r="R15" s="3">
        <v>6.6032291724353869E-5</v>
      </c>
      <c r="S15" s="3">
        <v>1.152662814419303E-2</v>
      </c>
      <c r="T15" s="6">
        <v>74</v>
      </c>
      <c r="U15" s="6">
        <v>15</v>
      </c>
      <c r="V15" s="4">
        <v>26402.9936733914</v>
      </c>
      <c r="W15" s="2">
        <v>3.5680095275172858</v>
      </c>
      <c r="X15" s="2">
        <v>2.3689253106775681</v>
      </c>
      <c r="Y15" s="2">
        <v>-1.1012465012160111</v>
      </c>
      <c r="Z15" s="2">
        <v>-1.062374490150602</v>
      </c>
      <c r="AA15" s="2">
        <v>0.7290804754985637</v>
      </c>
      <c r="AB15" s="1" t="s">
        <v>1220</v>
      </c>
      <c r="AC15" s="74" t="s">
        <v>1226</v>
      </c>
    </row>
    <row r="16" spans="1:29" x14ac:dyDescent="0.25">
      <c r="A16" s="1">
        <v>410040</v>
      </c>
      <c r="B16" s="1" t="s">
        <v>58</v>
      </c>
      <c r="C16" s="1" t="s">
        <v>31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3" t="s">
        <v>35</v>
      </c>
      <c r="K16" s="4" t="s">
        <v>35</v>
      </c>
      <c r="L16" s="3">
        <v>0</v>
      </c>
      <c r="M16" s="13">
        <v>15513832.114742059</v>
      </c>
      <c r="N16" s="5">
        <v>119825</v>
      </c>
      <c r="O16" s="5" t="s">
        <v>1222</v>
      </c>
      <c r="P16" s="5" t="s">
        <v>30</v>
      </c>
      <c r="Q16" s="5" t="s">
        <v>30</v>
      </c>
      <c r="R16" s="3">
        <v>1.152183551680919E-4</v>
      </c>
      <c r="S16" s="3">
        <v>1.5322247777533439E-2</v>
      </c>
      <c r="T16" s="6">
        <v>24</v>
      </c>
      <c r="U16" s="6">
        <v>7</v>
      </c>
      <c r="V16" s="4">
        <v>17286.060986458699</v>
      </c>
      <c r="W16" s="2">
        <v>3.4368990308638798</v>
      </c>
      <c r="X16" s="2">
        <v>0.93645500274423843</v>
      </c>
      <c r="Y16" s="2">
        <v>-0.60054970852433365</v>
      </c>
      <c r="Z16" s="2">
        <v>-1.2010641802406881</v>
      </c>
      <c r="AA16" s="2">
        <v>0.17525693193725159</v>
      </c>
      <c r="AB16" s="1" t="s">
        <v>1220</v>
      </c>
      <c r="AC16" s="74" t="s">
        <v>1226</v>
      </c>
    </row>
    <row r="17" spans="1:29" x14ac:dyDescent="0.25">
      <c r="A17" s="1">
        <v>411950</v>
      </c>
      <c r="B17" s="1" t="s">
        <v>59</v>
      </c>
      <c r="C17" s="1" t="s">
        <v>31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3" t="s">
        <v>35</v>
      </c>
      <c r="K17" s="4" t="s">
        <v>35</v>
      </c>
      <c r="L17" s="3">
        <v>0</v>
      </c>
      <c r="M17" s="13">
        <v>13534010.28967898</v>
      </c>
      <c r="N17" s="5">
        <v>118730</v>
      </c>
      <c r="O17" s="5" t="s">
        <v>1222</v>
      </c>
      <c r="P17" s="5" t="s">
        <v>30</v>
      </c>
      <c r="Q17" s="5" t="s">
        <v>30</v>
      </c>
      <c r="R17" s="3">
        <v>1.8731505396113679E-4</v>
      </c>
      <c r="S17" s="3">
        <v>2.1167385352226949E-2</v>
      </c>
      <c r="T17" s="6">
        <v>30</v>
      </c>
      <c r="U17" s="6">
        <v>7</v>
      </c>
      <c r="V17" s="4">
        <v>13696.2416450131</v>
      </c>
      <c r="W17" s="2">
        <v>3.0673406511250141</v>
      </c>
      <c r="X17" s="2">
        <v>0.91408894552830267</v>
      </c>
      <c r="Y17" s="2">
        <v>-0.66560603335823321</v>
      </c>
      <c r="Z17" s="2">
        <v>-1.428386121302383</v>
      </c>
      <c r="AA17" s="2">
        <v>0.13041565964884261</v>
      </c>
      <c r="AB17" s="1" t="s">
        <v>1220</v>
      </c>
      <c r="AC17" s="74" t="s">
        <v>1226</v>
      </c>
    </row>
    <row r="18" spans="1:29" x14ac:dyDescent="0.25">
      <c r="A18" s="1">
        <v>420590</v>
      </c>
      <c r="B18" s="1" t="s">
        <v>70</v>
      </c>
      <c r="C18" s="1" t="s">
        <v>33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3" t="s">
        <v>35</v>
      </c>
      <c r="K18" s="4" t="s">
        <v>35</v>
      </c>
      <c r="L18" s="3">
        <v>0</v>
      </c>
      <c r="M18" s="13">
        <v>13722462.04598891</v>
      </c>
      <c r="N18" s="5">
        <v>72570</v>
      </c>
      <c r="O18" s="5" t="s">
        <v>1223</v>
      </c>
      <c r="P18" s="5" t="s">
        <v>39</v>
      </c>
      <c r="Q18" s="5" t="s">
        <v>39</v>
      </c>
      <c r="R18" s="3">
        <v>1.744526816210956E-4</v>
      </c>
      <c r="S18" s="3">
        <v>1.9226369350803459E-2</v>
      </c>
      <c r="T18" s="6">
        <v>30</v>
      </c>
      <c r="U18" s="6">
        <v>4</v>
      </c>
      <c r="V18" s="4">
        <v>59599.865755268103</v>
      </c>
      <c r="W18" s="2">
        <v>4.8103238529614227</v>
      </c>
      <c r="X18" s="2">
        <v>0.83352119369429511</v>
      </c>
      <c r="Y18" s="2">
        <v>0.76046429302657681</v>
      </c>
      <c r="Z18" s="2">
        <v>-0.58562713460291249</v>
      </c>
      <c r="AA18" s="2">
        <v>0.39758320781215922</v>
      </c>
      <c r="AB18" s="1" t="s">
        <v>1220</v>
      </c>
      <c r="AC18" s="74" t="s">
        <v>1226</v>
      </c>
    </row>
    <row r="19" spans="1:29" x14ac:dyDescent="0.25">
      <c r="A19" s="1">
        <v>411580</v>
      </c>
      <c r="B19" s="1" t="s">
        <v>82</v>
      </c>
      <c r="C19" s="1" t="s">
        <v>31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3" t="s">
        <v>35</v>
      </c>
      <c r="K19" s="4" t="s">
        <v>35</v>
      </c>
      <c r="L19" s="3">
        <v>0</v>
      </c>
      <c r="M19" s="13">
        <v>7903499.5146185271</v>
      </c>
      <c r="N19" s="5">
        <v>54369</v>
      </c>
      <c r="O19" s="5" t="s">
        <v>1223</v>
      </c>
      <c r="P19" s="5" t="s">
        <v>52</v>
      </c>
      <c r="Q19" s="5" t="s">
        <v>40</v>
      </c>
      <c r="R19" s="3">
        <v>2.037246199904597E-4</v>
      </c>
      <c r="S19" s="3">
        <v>2.2384281152051821E-2</v>
      </c>
      <c r="T19" s="6">
        <v>23</v>
      </c>
      <c r="U19" s="6">
        <v>3</v>
      </c>
      <c r="V19" s="4">
        <v>47419.246285697598</v>
      </c>
      <c r="W19" s="2">
        <v>4.4203696347915411</v>
      </c>
      <c r="X19" s="2">
        <v>0.52839845350490211</v>
      </c>
      <c r="Y19" s="2">
        <v>0.60964562967557756</v>
      </c>
      <c r="Z19" s="2">
        <v>-0.85100733895349479</v>
      </c>
      <c r="AA19" s="2">
        <v>0.21563215518929821</v>
      </c>
      <c r="AB19" s="1" t="s">
        <v>1220</v>
      </c>
      <c r="AC19" s="74" t="s">
        <v>1226</v>
      </c>
    </row>
    <row r="20" spans="1:29" x14ac:dyDescent="0.25">
      <c r="A20" s="1">
        <v>420730</v>
      </c>
      <c r="B20" s="1" t="s">
        <v>83</v>
      </c>
      <c r="C20" s="1" t="s">
        <v>33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3" t="s">
        <v>35</v>
      </c>
      <c r="K20" s="4" t="s">
        <v>35</v>
      </c>
      <c r="L20" s="3">
        <v>0</v>
      </c>
      <c r="M20" s="13">
        <v>9162175.8907812219</v>
      </c>
      <c r="N20" s="5">
        <v>52581</v>
      </c>
      <c r="O20" s="5" t="s">
        <v>1223</v>
      </c>
      <c r="P20" s="5" t="s">
        <v>38</v>
      </c>
      <c r="Q20" s="5" t="s">
        <v>38</v>
      </c>
      <c r="R20" s="3">
        <v>2.0867658135445219E-4</v>
      </c>
      <c r="S20" s="3">
        <v>2.2939543102074241E-2</v>
      </c>
      <c r="T20" s="6">
        <v>42</v>
      </c>
      <c r="U20" s="6">
        <v>3</v>
      </c>
      <c r="V20" s="4">
        <v>49084.376197982303</v>
      </c>
      <c r="W20" s="2">
        <v>3.6417083136289188</v>
      </c>
      <c r="X20" s="2">
        <v>0.59586522034944234</v>
      </c>
      <c r="Y20" s="2">
        <v>0.20019151358438089</v>
      </c>
      <c r="Z20" s="2">
        <v>-0.84121986724319353</v>
      </c>
      <c r="AA20" s="2">
        <v>0.1865457616154062</v>
      </c>
      <c r="AB20" s="1" t="s">
        <v>1220</v>
      </c>
      <c r="AC20" s="74" t="s">
        <v>1226</v>
      </c>
    </row>
    <row r="21" spans="1:29" x14ac:dyDescent="0.25">
      <c r="A21" s="1">
        <v>410980</v>
      </c>
      <c r="B21" s="1" t="s">
        <v>84</v>
      </c>
      <c r="C21" s="1" t="s">
        <v>31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3" t="s">
        <v>35</v>
      </c>
      <c r="K21" s="4" t="s">
        <v>35</v>
      </c>
      <c r="L21" s="3">
        <v>0</v>
      </c>
      <c r="M21" s="13">
        <v>7174676.4606651207</v>
      </c>
      <c r="N21" s="5">
        <v>51603</v>
      </c>
      <c r="O21" s="5" t="s">
        <v>1223</v>
      </c>
      <c r="P21" s="5" t="s">
        <v>37</v>
      </c>
      <c r="Q21" s="5" t="s">
        <v>37</v>
      </c>
      <c r="R21" s="3">
        <v>5.2615465949692462E-5</v>
      </c>
      <c r="S21" s="3">
        <v>1.009136399608113E-2</v>
      </c>
      <c r="T21" s="6">
        <v>18</v>
      </c>
      <c r="U21" s="6">
        <v>3</v>
      </c>
      <c r="V21" s="4">
        <v>70023.364523441996</v>
      </c>
      <c r="W21" s="2">
        <v>3.5442217103481419</v>
      </c>
      <c r="X21" s="2">
        <v>0.34211795681043738</v>
      </c>
      <c r="Y21" s="2">
        <v>7.7063374718776445E-2</v>
      </c>
      <c r="Z21" s="2">
        <v>-0.15836187985229219</v>
      </c>
      <c r="AA21" s="2">
        <v>0.13871441622555031</v>
      </c>
      <c r="AB21" s="1" t="s">
        <v>1220</v>
      </c>
      <c r="AC21" s="74" t="s">
        <v>1226</v>
      </c>
    </row>
    <row r="22" spans="1:29" x14ac:dyDescent="0.25">
      <c r="A22" s="1">
        <v>411320</v>
      </c>
      <c r="B22" s="1" t="s">
        <v>87</v>
      </c>
      <c r="C22" s="1" t="s">
        <v>31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3" t="s">
        <v>35</v>
      </c>
      <c r="K22" s="4" t="s">
        <v>35</v>
      </c>
      <c r="L22" s="3">
        <v>0</v>
      </c>
      <c r="M22" s="13">
        <v>5883642.1597521389</v>
      </c>
      <c r="N22" s="5">
        <v>45003</v>
      </c>
      <c r="O22" s="5" t="s">
        <v>1224</v>
      </c>
      <c r="P22" s="5" t="s">
        <v>30</v>
      </c>
      <c r="Q22" s="5" t="s">
        <v>30</v>
      </c>
      <c r="R22" s="3">
        <v>1.1461418191371919E-6</v>
      </c>
      <c r="S22" s="3">
        <v>6.606792010702911E-3</v>
      </c>
      <c r="T22" s="6">
        <v>11</v>
      </c>
      <c r="U22" s="6">
        <v>3</v>
      </c>
      <c r="V22" s="4">
        <v>69777.869743013405</v>
      </c>
      <c r="W22" s="2">
        <v>3.036586454749453</v>
      </c>
      <c r="X22" s="2">
        <v>0.1747248245766021</v>
      </c>
      <c r="Y22" s="2">
        <v>-0.25798117906655238</v>
      </c>
      <c r="Z22" s="2">
        <v>-6.0931904143485913E-2</v>
      </c>
      <c r="AA22" s="2">
        <v>3.0321967083863519E-2</v>
      </c>
      <c r="AB22" s="1" t="s">
        <v>1220</v>
      </c>
      <c r="AC22" s="74" t="s">
        <v>1226</v>
      </c>
    </row>
    <row r="23" spans="1:29" x14ac:dyDescent="0.25">
      <c r="A23" s="1">
        <v>421970</v>
      </c>
      <c r="B23" s="1" t="s">
        <v>100</v>
      </c>
      <c r="C23" s="1" t="s">
        <v>33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3" t="s">
        <v>35</v>
      </c>
      <c r="K23" s="4" t="s">
        <v>35</v>
      </c>
      <c r="L23" s="3">
        <v>0</v>
      </c>
      <c r="M23" s="13">
        <v>5245539.5248496179</v>
      </c>
      <c r="N23" s="5">
        <v>31918</v>
      </c>
      <c r="O23" s="5" t="s">
        <v>1224</v>
      </c>
      <c r="P23" s="5" t="s">
        <v>46</v>
      </c>
      <c r="Q23" s="5" t="s">
        <v>46</v>
      </c>
      <c r="R23" s="3">
        <v>1.681643543747291E-4</v>
      </c>
      <c r="S23" s="3">
        <v>1.9200575600692101E-2</v>
      </c>
      <c r="T23" s="6">
        <v>14</v>
      </c>
      <c r="U23" s="6">
        <v>2</v>
      </c>
      <c r="V23" s="4">
        <v>48512.624108693301</v>
      </c>
      <c r="W23" s="2">
        <v>3.910567803493195</v>
      </c>
      <c r="X23" s="2">
        <v>0.22015360520835131</v>
      </c>
      <c r="Y23" s="2">
        <v>0.37098553976936038</v>
      </c>
      <c r="Z23" s="2">
        <v>-0.74515089680753521</v>
      </c>
      <c r="AA23" s="2">
        <v>6.2089305438576589E-2</v>
      </c>
      <c r="AB23" s="1" t="s">
        <v>1220</v>
      </c>
      <c r="AC23" s="74" t="s">
        <v>1226</v>
      </c>
    </row>
    <row r="24" spans="1:29" x14ac:dyDescent="0.25">
      <c r="A24" s="1">
        <v>411570</v>
      </c>
      <c r="B24" s="1" t="s">
        <v>103</v>
      </c>
      <c r="C24" s="1" t="s">
        <v>31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3" t="s">
        <v>35</v>
      </c>
      <c r="K24" s="4" t="s">
        <v>35</v>
      </c>
      <c r="L24" s="3">
        <v>0</v>
      </c>
      <c r="M24" s="13">
        <v>5503286.9899544893</v>
      </c>
      <c r="N24" s="5">
        <v>39259</v>
      </c>
      <c r="O24" s="5" t="s">
        <v>1224</v>
      </c>
      <c r="P24" s="5" t="s">
        <v>50</v>
      </c>
      <c r="Q24" s="5" t="s">
        <v>30</v>
      </c>
      <c r="R24" s="3">
        <v>2.2424822576486481E-4</v>
      </c>
      <c r="S24" s="3">
        <v>2.557010496122691E-2</v>
      </c>
      <c r="T24" s="6">
        <v>21</v>
      </c>
      <c r="U24" s="6">
        <v>2</v>
      </c>
      <c r="V24" s="4">
        <v>23847.507036191699</v>
      </c>
      <c r="W24" s="2">
        <v>3.8406263470885968</v>
      </c>
      <c r="X24" s="2">
        <v>0.29569448247492292</v>
      </c>
      <c r="Y24" s="2">
        <v>0.20980075217424671</v>
      </c>
      <c r="Z24" s="2">
        <v>-1.2789256462694401</v>
      </c>
      <c r="AA24" s="2">
        <v>1.012224174927462E-2</v>
      </c>
      <c r="AB24" s="1" t="s">
        <v>1220</v>
      </c>
      <c r="AC24" s="74" t="s">
        <v>1226</v>
      </c>
    </row>
    <row r="25" spans="1:29" x14ac:dyDescent="0.25">
      <c r="A25" s="1">
        <v>410960</v>
      </c>
      <c r="B25" s="1" t="s">
        <v>104</v>
      </c>
      <c r="C25" s="1" t="s">
        <v>31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3" t="s">
        <v>35</v>
      </c>
      <c r="K25" s="4" t="s">
        <v>35</v>
      </c>
      <c r="L25" s="3">
        <v>0</v>
      </c>
      <c r="M25" s="13">
        <v>5813744.2571074646</v>
      </c>
      <c r="N25" s="5">
        <v>42062</v>
      </c>
      <c r="O25" s="5" t="s">
        <v>1224</v>
      </c>
      <c r="P25" s="5" t="s">
        <v>50</v>
      </c>
      <c r="Q25" s="5" t="s">
        <v>30</v>
      </c>
      <c r="R25" s="3">
        <v>2.1038451774176849E-4</v>
      </c>
      <c r="S25" s="3">
        <v>2.4788178622145999E-2</v>
      </c>
      <c r="T25" s="6">
        <v>18</v>
      </c>
      <c r="U25" s="6">
        <v>2</v>
      </c>
      <c r="V25" s="4">
        <v>24542.293683902099</v>
      </c>
      <c r="W25" s="2">
        <v>3.6039368110271148</v>
      </c>
      <c r="X25" s="2">
        <v>0.25346881325966503</v>
      </c>
      <c r="Y25" s="2">
        <v>7.4106275424322132E-2</v>
      </c>
      <c r="Z25" s="2">
        <v>-1.240000949567271</v>
      </c>
      <c r="AA25" s="2">
        <v>-2.2948792096191301E-2</v>
      </c>
      <c r="AB25" s="1" t="s">
        <v>1220</v>
      </c>
      <c r="AC25" s="74" t="s">
        <v>1226</v>
      </c>
    </row>
    <row r="26" spans="1:29" x14ac:dyDescent="0.25">
      <c r="A26" s="1">
        <v>420550</v>
      </c>
      <c r="B26" s="1" t="s">
        <v>105</v>
      </c>
      <c r="C26" s="1" t="s">
        <v>33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3" t="s">
        <v>35</v>
      </c>
      <c r="K26" s="4" t="s">
        <v>35</v>
      </c>
      <c r="L26" s="3">
        <v>0</v>
      </c>
      <c r="M26" s="13">
        <v>4742723.5549875721</v>
      </c>
      <c r="N26" s="5">
        <v>33481</v>
      </c>
      <c r="O26" s="5" t="s">
        <v>1224</v>
      </c>
      <c r="P26" s="5" t="s">
        <v>273</v>
      </c>
      <c r="Q26" s="5" t="s">
        <v>126</v>
      </c>
      <c r="R26" s="3">
        <v>-2.4258331911133361E-5</v>
      </c>
      <c r="S26" s="3">
        <v>3.5470059011386561E-3</v>
      </c>
      <c r="T26" s="6">
        <v>16</v>
      </c>
      <c r="U26" s="6">
        <v>2</v>
      </c>
      <c r="V26" s="4">
        <v>41978.496416239002</v>
      </c>
      <c r="W26" s="2">
        <v>3.534119711199966</v>
      </c>
      <c r="X26" s="2">
        <v>0.15507687629888151</v>
      </c>
      <c r="Y26" s="2">
        <v>-0.31204687989049962</v>
      </c>
      <c r="Z26" s="2">
        <v>-0.42066844899341788</v>
      </c>
      <c r="AA26" s="2">
        <v>-2.6896648874672718E-2</v>
      </c>
      <c r="AB26" s="1" t="s">
        <v>1220</v>
      </c>
      <c r="AC26" s="74" t="s">
        <v>1226</v>
      </c>
    </row>
    <row r="27" spans="1:29" x14ac:dyDescent="0.25">
      <c r="A27" s="1">
        <v>421500</v>
      </c>
      <c r="B27" s="1" t="s">
        <v>106</v>
      </c>
      <c r="C27" s="1" t="s">
        <v>33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3" t="s">
        <v>35</v>
      </c>
      <c r="K27" s="4" t="s">
        <v>35</v>
      </c>
      <c r="L27" s="3">
        <v>0</v>
      </c>
      <c r="M27" s="13">
        <v>5453667.9459981192</v>
      </c>
      <c r="N27" s="5">
        <v>39258</v>
      </c>
      <c r="O27" s="5" t="s">
        <v>1224</v>
      </c>
      <c r="P27" s="5" t="s">
        <v>1227</v>
      </c>
      <c r="Q27" s="5" t="s">
        <v>32</v>
      </c>
      <c r="R27" s="3">
        <v>-1.148729374144564E-5</v>
      </c>
      <c r="S27" s="3">
        <v>4.3262665792263011E-3</v>
      </c>
      <c r="T27" s="6">
        <v>9</v>
      </c>
      <c r="U27" s="6">
        <v>2</v>
      </c>
      <c r="V27" s="4">
        <v>45170.710508756703</v>
      </c>
      <c r="W27" s="2">
        <v>3.4653885195475431</v>
      </c>
      <c r="X27" s="2">
        <v>0.1219466549311964</v>
      </c>
      <c r="Y27" s="2">
        <v>-0.28079237284631708</v>
      </c>
      <c r="Z27" s="2">
        <v>-0.39394411068279128</v>
      </c>
      <c r="AA27" s="2">
        <v>-3.3456447922024311E-2</v>
      </c>
      <c r="AB27" s="1" t="s">
        <v>1220</v>
      </c>
      <c r="AC27" s="74" t="s">
        <v>1226</v>
      </c>
    </row>
    <row r="28" spans="1:29" x14ac:dyDescent="0.25">
      <c r="A28" s="1">
        <v>411200</v>
      </c>
      <c r="B28" s="1" t="s">
        <v>107</v>
      </c>
      <c r="C28" s="1" t="s">
        <v>31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3" t="s">
        <v>35</v>
      </c>
      <c r="K28" s="4" t="s">
        <v>35</v>
      </c>
      <c r="L28" s="3">
        <v>0</v>
      </c>
      <c r="M28" s="13">
        <v>4611509.2004488604</v>
      </c>
      <c r="N28" s="5">
        <v>35141</v>
      </c>
      <c r="O28" s="5" t="s">
        <v>1224</v>
      </c>
      <c r="P28" s="5" t="s">
        <v>34</v>
      </c>
      <c r="Q28" s="5" t="s">
        <v>34</v>
      </c>
      <c r="R28" s="3">
        <v>5.7522946919841281E-5</v>
      </c>
      <c r="S28" s="3">
        <v>9.9171087887266474E-3</v>
      </c>
      <c r="T28" s="6">
        <v>15</v>
      </c>
      <c r="U28" s="6">
        <v>2</v>
      </c>
      <c r="V28" s="4">
        <v>55280.504344229703</v>
      </c>
      <c r="W28" s="2">
        <v>3.0554063208216138</v>
      </c>
      <c r="X28" s="2">
        <v>0.1056843767980942</v>
      </c>
      <c r="Y28" s="2">
        <v>-0.2402164585955078</v>
      </c>
      <c r="Z28" s="2">
        <v>-0.39338913737677889</v>
      </c>
      <c r="AA28" s="2">
        <v>-3.447840109421671E-2</v>
      </c>
      <c r="AB28" s="1" t="s">
        <v>1220</v>
      </c>
      <c r="AC28" s="74" t="s">
        <v>1226</v>
      </c>
    </row>
    <row r="29" spans="1:29" x14ac:dyDescent="0.25">
      <c r="A29" s="1">
        <v>411995</v>
      </c>
      <c r="B29" s="1" t="s">
        <v>108</v>
      </c>
      <c r="C29" s="1" t="s">
        <v>31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3" t="s">
        <v>35</v>
      </c>
      <c r="K29" s="4" t="s">
        <v>35</v>
      </c>
      <c r="L29" s="3">
        <v>0</v>
      </c>
      <c r="M29" s="13">
        <v>4221992.7061466146</v>
      </c>
      <c r="N29" s="5">
        <v>30425</v>
      </c>
      <c r="O29" s="5" t="s">
        <v>1224</v>
      </c>
      <c r="P29" s="5" t="s">
        <v>50</v>
      </c>
      <c r="Q29" s="5" t="s">
        <v>30</v>
      </c>
      <c r="R29" s="3">
        <v>2.9235102924156652E-4</v>
      </c>
      <c r="S29" s="3">
        <v>3.0413966082281311E-2</v>
      </c>
      <c r="T29" s="6">
        <v>20</v>
      </c>
      <c r="U29" s="6">
        <v>2</v>
      </c>
      <c r="V29" s="4">
        <v>22189.6945720527</v>
      </c>
      <c r="W29" s="2">
        <v>3.6237725986090452</v>
      </c>
      <c r="X29" s="2">
        <v>0.22301180871523091</v>
      </c>
      <c r="Y29" s="2">
        <v>0.24586955553501871</v>
      </c>
      <c r="Z29" s="2">
        <v>-1.4605436555829281</v>
      </c>
      <c r="AA29" s="2">
        <v>-3.6374270005213011E-2</v>
      </c>
      <c r="AB29" s="1" t="s">
        <v>1220</v>
      </c>
      <c r="AC29" s="74" t="s">
        <v>1226</v>
      </c>
    </row>
    <row r="30" spans="1:29" x14ac:dyDescent="0.25">
      <c r="A30" s="1">
        <v>410240</v>
      </c>
      <c r="B30" s="1" t="s">
        <v>111</v>
      </c>
      <c r="C30" s="1" t="s">
        <v>31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3" t="s">
        <v>35</v>
      </c>
      <c r="K30" s="4" t="s">
        <v>35</v>
      </c>
      <c r="L30" s="3">
        <v>0</v>
      </c>
      <c r="M30" s="13">
        <v>3886845.0589587148</v>
      </c>
      <c r="N30" s="5">
        <v>31273</v>
      </c>
      <c r="O30" s="5" t="s">
        <v>1224</v>
      </c>
      <c r="P30" s="5" t="s">
        <v>1228</v>
      </c>
      <c r="Q30" s="5" t="s">
        <v>37</v>
      </c>
      <c r="R30" s="3">
        <v>-2.2015871417954131E-5</v>
      </c>
      <c r="S30" s="3">
        <v>3.552073955714441E-3</v>
      </c>
      <c r="T30" s="6">
        <v>9</v>
      </c>
      <c r="U30" s="6">
        <v>2</v>
      </c>
      <c r="V30" s="4">
        <v>36628.1033860057</v>
      </c>
      <c r="W30" s="2">
        <v>3.3964077333840579</v>
      </c>
      <c r="X30" s="2">
        <v>6.0861972699116147E-2</v>
      </c>
      <c r="Y30" s="2">
        <v>-0.40762969468911769</v>
      </c>
      <c r="Z30" s="2">
        <v>-0.51391720826988663</v>
      </c>
      <c r="AA30" s="2">
        <v>-9.1424588605798676E-2</v>
      </c>
      <c r="AB30" s="1" t="s">
        <v>1220</v>
      </c>
      <c r="AC30" s="74" t="s">
        <v>1226</v>
      </c>
    </row>
    <row r="31" spans="1:29" x14ac:dyDescent="0.25">
      <c r="A31" s="1">
        <v>412220</v>
      </c>
      <c r="B31" s="1" t="s">
        <v>113</v>
      </c>
      <c r="C31" s="1" t="s">
        <v>31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3" t="s">
        <v>35</v>
      </c>
      <c r="K31" s="4" t="s">
        <v>35</v>
      </c>
      <c r="L31" s="3">
        <v>0</v>
      </c>
      <c r="M31" s="13">
        <v>4617064.6844499847</v>
      </c>
      <c r="N31" s="5">
        <v>37558</v>
      </c>
      <c r="O31" s="5" t="s">
        <v>1224</v>
      </c>
      <c r="P31" s="5" t="s">
        <v>30</v>
      </c>
      <c r="Q31" s="5" t="s">
        <v>30</v>
      </c>
      <c r="R31" s="3">
        <v>1.57271830251946E-4</v>
      </c>
      <c r="S31" s="3">
        <v>2.140410849319041E-2</v>
      </c>
      <c r="T31" s="6">
        <v>8</v>
      </c>
      <c r="U31" s="6">
        <v>2</v>
      </c>
      <c r="V31" s="4">
        <v>38891.712530217403</v>
      </c>
      <c r="W31" s="2">
        <v>2.9279791119403891</v>
      </c>
      <c r="X31" s="2">
        <v>5.2895368041586822E-2</v>
      </c>
      <c r="Y31" s="2">
        <v>-0.198074447066933</v>
      </c>
      <c r="Z31" s="2">
        <v>-0.90731953981152713</v>
      </c>
      <c r="AA31" s="2">
        <v>-0.1095663720766442</v>
      </c>
      <c r="AB31" s="1" t="s">
        <v>1220</v>
      </c>
      <c r="AC31" s="74" t="s">
        <v>1226</v>
      </c>
    </row>
    <row r="32" spans="1:29" x14ac:dyDescent="0.25">
      <c r="A32" s="1">
        <v>411125</v>
      </c>
      <c r="B32" s="1" t="s">
        <v>115</v>
      </c>
      <c r="C32" s="1" t="s">
        <v>31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3" t="s">
        <v>35</v>
      </c>
      <c r="K32" s="4" t="s">
        <v>35</v>
      </c>
      <c r="L32" s="3">
        <v>0</v>
      </c>
      <c r="M32" s="13">
        <v>3716137.4420039719</v>
      </c>
      <c r="N32" s="5">
        <v>31217</v>
      </c>
      <c r="O32" s="5" t="s">
        <v>1224</v>
      </c>
      <c r="P32" s="5" t="s">
        <v>30</v>
      </c>
      <c r="Q32" s="5" t="s">
        <v>30</v>
      </c>
      <c r="R32" s="3">
        <v>2.0760736409827671E-4</v>
      </c>
      <c r="S32" s="3">
        <v>2.4760696112116509E-2</v>
      </c>
      <c r="T32" s="6">
        <v>9</v>
      </c>
      <c r="U32" s="6">
        <v>2</v>
      </c>
      <c r="V32" s="4">
        <v>21112.5277693071</v>
      </c>
      <c r="W32" s="2">
        <v>2.5430768726917252</v>
      </c>
      <c r="X32" s="2">
        <v>-1.9039875497268929E-2</v>
      </c>
      <c r="Y32" s="2">
        <v>-0.45311200043513278</v>
      </c>
      <c r="Z32" s="2">
        <v>-1.3072743150092501</v>
      </c>
      <c r="AA32" s="2">
        <v>-0.2225722706611841</v>
      </c>
      <c r="AB32" s="1" t="s">
        <v>1220</v>
      </c>
      <c r="AC32" s="74" t="s">
        <v>1226</v>
      </c>
    </row>
  </sheetData>
  <autoFilter ref="A1:AC1" xr:uid="{3BC77935-8894-4CEA-B55A-FD225F510948}"/>
  <conditionalFormatting sqref="AA1:AA13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4:AA1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8:AA2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2:AA32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:AC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4A364-3820-471C-B500-855558045C8C}">
  <dimension ref="A1:AC27"/>
  <sheetViews>
    <sheetView workbookViewId="0">
      <selection activeCell="O15" sqref="O15"/>
    </sheetView>
  </sheetViews>
  <sheetFormatPr defaultRowHeight="15" x14ac:dyDescent="0.25"/>
  <cols>
    <col min="1" max="1" width="7" bestFit="1" customWidth="1"/>
    <col min="2" max="2" width="17.28515625" bestFit="1" customWidth="1"/>
    <col min="3" max="3" width="3.42578125" bestFit="1" customWidth="1"/>
    <col min="4" max="4" width="6.28515625" bestFit="1" customWidth="1"/>
    <col min="5" max="5" width="8" bestFit="1" customWidth="1"/>
    <col min="6" max="6" width="8.42578125" bestFit="1" customWidth="1"/>
    <col min="8" max="8" width="9" bestFit="1" customWidth="1"/>
    <col min="9" max="9" width="8.7109375" bestFit="1" customWidth="1"/>
    <col min="10" max="10" width="8.140625" bestFit="1" customWidth="1"/>
    <col min="11" max="11" width="18.85546875" bestFit="1" customWidth="1"/>
    <col min="12" max="12" width="7.5703125" bestFit="1" customWidth="1"/>
    <col min="13" max="13" width="18" bestFit="1" customWidth="1"/>
    <col min="14" max="14" width="10.140625" bestFit="1" customWidth="1"/>
    <col min="15" max="15" width="16.28515625" bestFit="1" customWidth="1"/>
    <col min="16" max="16" width="34.42578125" bestFit="1" customWidth="1"/>
    <col min="17" max="17" width="12.5703125" bestFit="1" customWidth="1"/>
    <col min="18" max="18" width="20.7109375" bestFit="1" customWidth="1"/>
    <col min="19" max="19" width="21.5703125" bestFit="1" customWidth="1"/>
    <col min="20" max="20" width="12.5703125" bestFit="1" customWidth="1"/>
    <col min="21" max="21" width="12" bestFit="1" customWidth="1"/>
    <col min="22" max="22" width="12.7109375" bestFit="1" customWidth="1"/>
    <col min="23" max="23" width="27.42578125" bestFit="1" customWidth="1"/>
    <col min="24" max="26" width="7" bestFit="1" customWidth="1"/>
    <col min="27" max="27" width="8" bestFit="1" customWidth="1"/>
    <col min="28" max="28" width="9.28515625" bestFit="1" customWidth="1"/>
    <col min="29" max="29" width="15.42578125" bestFit="1" customWidth="1"/>
  </cols>
  <sheetData>
    <row r="1" spans="1:29" ht="75" x14ac:dyDescent="0.25">
      <c r="A1" s="7" t="s">
        <v>1</v>
      </c>
      <c r="B1" s="7" t="s">
        <v>2</v>
      </c>
      <c r="C1" s="7" t="s">
        <v>3</v>
      </c>
      <c r="D1" s="7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7" t="s">
        <v>11</v>
      </c>
      <c r="L1" s="8" t="s">
        <v>12</v>
      </c>
      <c r="M1" s="9" t="s">
        <v>13</v>
      </c>
      <c r="N1" s="10" t="s">
        <v>14</v>
      </c>
      <c r="O1" s="68" t="s">
        <v>15</v>
      </c>
      <c r="P1" s="68" t="s">
        <v>16</v>
      </c>
      <c r="Q1" s="68" t="s">
        <v>17</v>
      </c>
      <c r="R1" s="8" t="s">
        <v>18</v>
      </c>
      <c r="S1" s="8" t="s">
        <v>19</v>
      </c>
      <c r="T1" s="11" t="s">
        <v>20</v>
      </c>
      <c r="U1" s="11" t="s">
        <v>21</v>
      </c>
      <c r="V1" s="9" t="s">
        <v>22</v>
      </c>
      <c r="W1" s="12" t="s">
        <v>23</v>
      </c>
      <c r="X1" s="12" t="s">
        <v>24</v>
      </c>
      <c r="Y1" s="12" t="s">
        <v>25</v>
      </c>
      <c r="Z1" s="12" t="s">
        <v>26</v>
      </c>
      <c r="AA1" s="12" t="s">
        <v>27</v>
      </c>
      <c r="AB1" s="12" t="s">
        <v>28</v>
      </c>
      <c r="AC1" s="73" t="s">
        <v>29</v>
      </c>
    </row>
    <row r="2" spans="1:29" x14ac:dyDescent="0.25">
      <c r="A2" s="1">
        <v>410690</v>
      </c>
      <c r="B2" s="1" t="s">
        <v>30</v>
      </c>
      <c r="C2" s="1" t="s">
        <v>31</v>
      </c>
      <c r="D2" s="1">
        <v>4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3">
        <v>0.5</v>
      </c>
      <c r="K2" s="4">
        <v>529473.23750000005</v>
      </c>
      <c r="L2" s="3">
        <v>6.0592150003762942E-3</v>
      </c>
      <c r="M2" s="13">
        <v>349532563.18986422</v>
      </c>
      <c r="N2" s="5">
        <v>1773733</v>
      </c>
      <c r="O2" s="5" t="s">
        <v>1219</v>
      </c>
      <c r="P2" s="5" t="s">
        <v>30</v>
      </c>
      <c r="Q2" s="5" t="s">
        <v>30</v>
      </c>
      <c r="R2" s="3">
        <v>1.173446910386344E-5</v>
      </c>
      <c r="S2" s="3">
        <v>6.1701966746188219E-3</v>
      </c>
      <c r="T2" s="6">
        <v>760</v>
      </c>
      <c r="U2" s="6">
        <v>113</v>
      </c>
      <c r="V2" s="4">
        <v>59976.101992209697</v>
      </c>
      <c r="W2" s="2">
        <v>7.4815933753625821</v>
      </c>
      <c r="X2" s="2">
        <v>23.53013316508396</v>
      </c>
      <c r="Y2" s="2">
        <v>-6.6132887017593456</v>
      </c>
      <c r="Z2" s="2">
        <v>-1.4440722949134961</v>
      </c>
      <c r="AA2" s="2">
        <v>8.9042361373113827</v>
      </c>
      <c r="AB2" s="1" t="s">
        <v>1220</v>
      </c>
      <c r="AC2" s="74" t="s">
        <v>1221</v>
      </c>
    </row>
    <row r="3" spans="1:29" x14ac:dyDescent="0.25">
      <c r="A3" s="1">
        <v>420540</v>
      </c>
      <c r="B3" s="1" t="s">
        <v>38</v>
      </c>
      <c r="C3" s="1" t="s">
        <v>33</v>
      </c>
      <c r="D3" s="1">
        <v>18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3">
        <v>0.77777777777777779</v>
      </c>
      <c r="K3" s="4">
        <v>884907.79666666675</v>
      </c>
      <c r="L3" s="3">
        <v>0.1201538918891273</v>
      </c>
      <c r="M3" s="13">
        <v>132566162.3570043</v>
      </c>
      <c r="N3" s="5">
        <v>537213</v>
      </c>
      <c r="O3" s="5" t="s">
        <v>1219</v>
      </c>
      <c r="P3" s="5" t="s">
        <v>38</v>
      </c>
      <c r="Q3" s="5" t="s">
        <v>38</v>
      </c>
      <c r="R3" s="3">
        <v>1.8890028873354891E-4</v>
      </c>
      <c r="S3" s="3">
        <v>2.034013285282987E-2</v>
      </c>
      <c r="T3" s="6">
        <v>237</v>
      </c>
      <c r="U3" s="6">
        <v>17</v>
      </c>
      <c r="V3" s="4">
        <v>44854.645506006702</v>
      </c>
      <c r="W3" s="2">
        <v>8.0222291582880771</v>
      </c>
      <c r="X3" s="2">
        <v>6.8794430028597544</v>
      </c>
      <c r="Y3" s="2">
        <v>0.53207886873869958</v>
      </c>
      <c r="Z3" s="2">
        <v>-0.33951717413891869</v>
      </c>
      <c r="AA3" s="2">
        <v>2.9676422157162121</v>
      </c>
      <c r="AB3" s="1" t="s">
        <v>1220</v>
      </c>
      <c r="AC3" s="74" t="s">
        <v>1221</v>
      </c>
    </row>
    <row r="4" spans="1:29" x14ac:dyDescent="0.25">
      <c r="A4" s="1">
        <v>420820</v>
      </c>
      <c r="B4" s="1" t="s">
        <v>45</v>
      </c>
      <c r="C4" s="1" t="s">
        <v>33</v>
      </c>
      <c r="D4" s="1">
        <v>8</v>
      </c>
      <c r="E4" s="1">
        <v>0</v>
      </c>
      <c r="F4" s="1">
        <v>0</v>
      </c>
      <c r="G4" s="1">
        <v>1</v>
      </c>
      <c r="H4" s="1">
        <v>0</v>
      </c>
      <c r="I4" s="1">
        <v>1</v>
      </c>
      <c r="J4" s="3">
        <v>0.75</v>
      </c>
      <c r="K4" s="4">
        <v>639106.45000000007</v>
      </c>
      <c r="L4" s="3">
        <v>0.1015486327384973</v>
      </c>
      <c r="M4" s="13">
        <v>50348798.030263454</v>
      </c>
      <c r="N4" s="5">
        <v>264054</v>
      </c>
      <c r="O4" s="5" t="s">
        <v>1219</v>
      </c>
      <c r="P4" s="5" t="s">
        <v>45</v>
      </c>
      <c r="Q4" s="5" t="s">
        <v>39</v>
      </c>
      <c r="R4" s="3">
        <v>2.8439154894389858E-4</v>
      </c>
      <c r="S4" s="3">
        <v>2.728601279607434E-2</v>
      </c>
      <c r="T4" s="6">
        <v>105</v>
      </c>
      <c r="U4" s="6">
        <v>9</v>
      </c>
      <c r="V4" s="4">
        <v>181166.22855394901</v>
      </c>
      <c r="W4" s="2">
        <v>5.0486227261631553</v>
      </c>
      <c r="X4" s="2">
        <v>2.9610386696233122</v>
      </c>
      <c r="Y4" s="2">
        <v>1.757511174729611</v>
      </c>
      <c r="Z4" s="2">
        <v>1.4836989053236169</v>
      </c>
      <c r="AA4" s="2">
        <v>1.6834054888012571</v>
      </c>
      <c r="AB4" s="1" t="s">
        <v>1220</v>
      </c>
      <c r="AC4" s="74" t="s">
        <v>1221</v>
      </c>
    </row>
    <row r="5" spans="1:29" x14ac:dyDescent="0.25">
      <c r="A5" s="1">
        <v>410180</v>
      </c>
      <c r="B5" s="1" t="s">
        <v>48</v>
      </c>
      <c r="C5" s="1" t="s">
        <v>31</v>
      </c>
      <c r="D5" s="1">
        <v>1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3">
        <v>1</v>
      </c>
      <c r="K5" s="4">
        <v>511004.74</v>
      </c>
      <c r="L5" s="3">
        <v>2.4332456494421579E-2</v>
      </c>
      <c r="M5" s="13">
        <v>21000951.55280159</v>
      </c>
      <c r="N5" s="5">
        <v>151666</v>
      </c>
      <c r="O5" s="5" t="s">
        <v>1229</v>
      </c>
      <c r="P5" s="5" t="s">
        <v>30</v>
      </c>
      <c r="Q5" s="5" t="s">
        <v>30</v>
      </c>
      <c r="R5" s="3">
        <v>1.8697202257843111E-4</v>
      </c>
      <c r="S5" s="3">
        <v>2.2555881911077821E-2</v>
      </c>
      <c r="T5" s="6">
        <v>40</v>
      </c>
      <c r="U5" s="6">
        <v>9</v>
      </c>
      <c r="V5" s="4">
        <v>174727.79866483601</v>
      </c>
      <c r="W5" s="2">
        <v>4.2958383432409688</v>
      </c>
      <c r="X5" s="2">
        <v>1.529790796731552</v>
      </c>
      <c r="Y5" s="2">
        <v>1.422798706945648</v>
      </c>
      <c r="Z5" s="2">
        <v>1.2175216277139571</v>
      </c>
      <c r="AA5" s="2">
        <v>0.99529998863245217</v>
      </c>
      <c r="AB5" s="1" t="s">
        <v>1220</v>
      </c>
      <c r="AC5" s="74" t="s">
        <v>1226</v>
      </c>
    </row>
    <row r="6" spans="1:29" x14ac:dyDescent="0.25">
      <c r="A6" s="1">
        <v>412770</v>
      </c>
      <c r="B6" s="1" t="s">
        <v>60</v>
      </c>
      <c r="C6" s="1" t="s">
        <v>31</v>
      </c>
      <c r="D6" s="1">
        <v>4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3">
        <v>0.75</v>
      </c>
      <c r="K6" s="4">
        <v>716649.97750000004</v>
      </c>
      <c r="L6" s="3">
        <v>0.1224696048050657</v>
      </c>
      <c r="M6" s="13">
        <v>23406623.337788619</v>
      </c>
      <c r="N6" s="5">
        <v>150470</v>
      </c>
      <c r="O6" s="5" t="s">
        <v>1229</v>
      </c>
      <c r="P6" s="5" t="s">
        <v>60</v>
      </c>
      <c r="Q6" s="5" t="s">
        <v>40</v>
      </c>
      <c r="R6" s="3">
        <v>1.79811518637194E-4</v>
      </c>
      <c r="S6" s="3">
        <v>2.0328580593495849E-2</v>
      </c>
      <c r="T6" s="6">
        <v>79</v>
      </c>
      <c r="U6" s="6">
        <v>6</v>
      </c>
      <c r="V6" s="4">
        <v>52230.744078509299</v>
      </c>
      <c r="W6" s="2">
        <v>4.203652175374657</v>
      </c>
      <c r="X6" s="2">
        <v>1.668931653910374</v>
      </c>
      <c r="Y6" s="2">
        <v>0.25889270203530862</v>
      </c>
      <c r="Z6" s="2">
        <v>-0.317938434617626</v>
      </c>
      <c r="AA6" s="2">
        <v>0.71173209367193235</v>
      </c>
      <c r="AB6" s="1" t="s">
        <v>1220</v>
      </c>
      <c r="AC6" s="74" t="s">
        <v>1221</v>
      </c>
    </row>
    <row r="7" spans="1:29" x14ac:dyDescent="0.25">
      <c r="A7" s="1">
        <v>432300</v>
      </c>
      <c r="B7" s="1" t="s">
        <v>67</v>
      </c>
      <c r="C7" s="1" t="s">
        <v>57</v>
      </c>
      <c r="D7" s="1">
        <v>10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3">
        <v>0.7</v>
      </c>
      <c r="K7" s="4">
        <v>570796.93900000001</v>
      </c>
      <c r="L7" s="3">
        <v>0.1523661349909616</v>
      </c>
      <c r="M7" s="13">
        <v>37462191.912517808</v>
      </c>
      <c r="N7" s="5">
        <v>224116</v>
      </c>
      <c r="O7" s="5" t="s">
        <v>1219</v>
      </c>
      <c r="P7" s="5" t="s">
        <v>198</v>
      </c>
      <c r="Q7" s="5" t="s">
        <v>198</v>
      </c>
      <c r="R7" s="3">
        <v>-5.0088274310391417E-5</v>
      </c>
      <c r="S7" s="3">
        <v>2.2813511610730861E-4</v>
      </c>
      <c r="T7" s="6">
        <v>70</v>
      </c>
      <c r="U7" s="6">
        <v>4</v>
      </c>
      <c r="V7" s="4">
        <v>20862.8512163052</v>
      </c>
      <c r="W7" s="2">
        <v>3.515078988172879</v>
      </c>
      <c r="X7" s="2">
        <v>1.7963635978404791</v>
      </c>
      <c r="Y7" s="2">
        <v>-0.92158161589879739</v>
      </c>
      <c r="Z7" s="2">
        <v>-0.10533239876019029</v>
      </c>
      <c r="AA7" s="2">
        <v>0.62035810116251211</v>
      </c>
      <c r="AB7" s="1" t="s">
        <v>1220</v>
      </c>
      <c r="AC7" s="74" t="s">
        <v>1226</v>
      </c>
    </row>
    <row r="8" spans="1:29" x14ac:dyDescent="0.25">
      <c r="A8" s="1">
        <v>410430</v>
      </c>
      <c r="B8" s="1" t="s">
        <v>69</v>
      </c>
      <c r="C8" s="1" t="s">
        <v>31</v>
      </c>
      <c r="D8" s="1">
        <v>2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3">
        <v>0.5</v>
      </c>
      <c r="K8" s="4">
        <v>501535.03499999997</v>
      </c>
      <c r="L8" s="3">
        <v>6.6502735127400542E-2</v>
      </c>
      <c r="M8" s="13">
        <v>15083140.085567901</v>
      </c>
      <c r="N8" s="5">
        <v>99432</v>
      </c>
      <c r="O8" s="5" t="s">
        <v>1223</v>
      </c>
      <c r="P8" s="5" t="s">
        <v>69</v>
      </c>
      <c r="Q8" s="5" t="s">
        <v>42</v>
      </c>
      <c r="R8" s="3">
        <v>1.007133589734521E-4</v>
      </c>
      <c r="S8" s="3">
        <v>1.4473581434846229E-2</v>
      </c>
      <c r="T8" s="6">
        <v>43</v>
      </c>
      <c r="U8" s="6">
        <v>4</v>
      </c>
      <c r="V8" s="4">
        <v>55545.373520144502</v>
      </c>
      <c r="W8" s="2">
        <v>4.0864536187626026</v>
      </c>
      <c r="X8" s="2">
        <v>0.94905437260163539</v>
      </c>
      <c r="Y8" s="2">
        <v>0.22828437531881829</v>
      </c>
      <c r="Z8" s="2">
        <v>-0.26698713386861173</v>
      </c>
      <c r="AA8" s="2">
        <v>0.4065619554498382</v>
      </c>
      <c r="AB8" s="1" t="s">
        <v>1220</v>
      </c>
      <c r="AC8" s="74" t="s">
        <v>1221</v>
      </c>
    </row>
    <row r="9" spans="1:29" x14ac:dyDescent="0.25">
      <c r="A9" s="1">
        <v>421580</v>
      </c>
      <c r="B9" s="1" t="s">
        <v>71</v>
      </c>
      <c r="C9" s="1" t="s">
        <v>33</v>
      </c>
      <c r="D9" s="1">
        <v>1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3">
        <v>1</v>
      </c>
      <c r="K9" s="4">
        <v>512968.37</v>
      </c>
      <c r="L9" s="3">
        <v>3.7645221116498963E-2</v>
      </c>
      <c r="M9" s="13">
        <v>13626387.48787104</v>
      </c>
      <c r="N9" s="5">
        <v>83275</v>
      </c>
      <c r="O9" s="5" t="s">
        <v>1223</v>
      </c>
      <c r="P9" s="5" t="s">
        <v>1227</v>
      </c>
      <c r="Q9" s="5" t="s">
        <v>32</v>
      </c>
      <c r="R9" s="3">
        <v>8.2934793786511025E-5</v>
      </c>
      <c r="S9" s="3">
        <v>1.0469137379262691E-2</v>
      </c>
      <c r="T9" s="6">
        <v>29</v>
      </c>
      <c r="U9" s="6">
        <v>4</v>
      </c>
      <c r="V9" s="4">
        <v>60201.782263835201</v>
      </c>
      <c r="W9" s="2">
        <v>4.5119363067322862</v>
      </c>
      <c r="X9" s="2">
        <v>0.81199540389393299</v>
      </c>
      <c r="Y9" s="2">
        <v>0.44217743196386522</v>
      </c>
      <c r="Z9" s="2">
        <v>-0.23341160435905631</v>
      </c>
      <c r="AA9" s="2">
        <v>0.38281200665543452</v>
      </c>
      <c r="AB9" s="1" t="s">
        <v>1220</v>
      </c>
      <c r="AC9" s="74" t="s">
        <v>1226</v>
      </c>
    </row>
    <row r="10" spans="1:29" x14ac:dyDescent="0.25">
      <c r="A10" s="1">
        <v>420230</v>
      </c>
      <c r="B10" s="1" t="s">
        <v>72</v>
      </c>
      <c r="C10" s="1" t="s">
        <v>33</v>
      </c>
      <c r="D10" s="1">
        <v>1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3">
        <v>1</v>
      </c>
      <c r="K10" s="4">
        <v>585500.34</v>
      </c>
      <c r="L10" s="3">
        <v>4.7204777541990962E-2</v>
      </c>
      <c r="M10" s="13">
        <v>12403412.757938931</v>
      </c>
      <c r="N10" s="5">
        <v>76773</v>
      </c>
      <c r="O10" s="5" t="s">
        <v>1223</v>
      </c>
      <c r="P10" s="5" t="s">
        <v>38</v>
      </c>
      <c r="Q10" s="5" t="s">
        <v>38</v>
      </c>
      <c r="R10" s="3">
        <v>2.1482492788789769E-4</v>
      </c>
      <c r="S10" s="3">
        <v>2.4773485814932439E-2</v>
      </c>
      <c r="T10" s="6">
        <v>23</v>
      </c>
      <c r="U10" s="6">
        <v>4</v>
      </c>
      <c r="V10" s="4">
        <v>35795.642671413298</v>
      </c>
      <c r="W10" s="2">
        <v>3.842152636111265</v>
      </c>
      <c r="X10" s="2">
        <v>0.65656665275895498</v>
      </c>
      <c r="Y10" s="2">
        <v>0.23090533644999231</v>
      </c>
      <c r="Z10" s="2">
        <v>-0.92760609026099172</v>
      </c>
      <c r="AA10" s="2">
        <v>0.20695604489675579</v>
      </c>
      <c r="AB10" s="1" t="s">
        <v>1220</v>
      </c>
      <c r="AC10" s="74" t="s">
        <v>1226</v>
      </c>
    </row>
    <row r="11" spans="1:29" x14ac:dyDescent="0.25">
      <c r="A11" s="1">
        <v>410150</v>
      </c>
      <c r="B11" s="1" t="s">
        <v>75</v>
      </c>
      <c r="C11" s="1" t="s">
        <v>31</v>
      </c>
      <c r="D11" s="1">
        <v>4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3">
        <v>0.75</v>
      </c>
      <c r="K11" s="4">
        <v>788656.39749999996</v>
      </c>
      <c r="L11" s="3">
        <v>0.1859672930604177</v>
      </c>
      <c r="M11" s="13">
        <v>16963335.531130809</v>
      </c>
      <c r="N11" s="5">
        <v>119138</v>
      </c>
      <c r="O11" s="5" t="s">
        <v>1222</v>
      </c>
      <c r="P11" s="5" t="s">
        <v>37</v>
      </c>
      <c r="Q11" s="5" t="s">
        <v>37</v>
      </c>
      <c r="R11" s="3">
        <v>1.038779050539396E-4</v>
      </c>
      <c r="S11" s="3">
        <v>1.4334251543633989E-2</v>
      </c>
      <c r="T11" s="6">
        <v>39</v>
      </c>
      <c r="U11" s="6">
        <v>3</v>
      </c>
      <c r="V11" s="4">
        <v>44594.278061381301</v>
      </c>
      <c r="W11" s="2">
        <v>4.198797764660573</v>
      </c>
      <c r="X11" s="2">
        <v>0.98118363973617861</v>
      </c>
      <c r="Y11" s="2">
        <v>0.34545532359300452</v>
      </c>
      <c r="Z11" s="2">
        <v>-1.304491133195889E-2</v>
      </c>
      <c r="AA11" s="2">
        <v>0.46610158272596808</v>
      </c>
      <c r="AB11" s="1" t="s">
        <v>1220</v>
      </c>
      <c r="AC11" s="74" t="s">
        <v>1226</v>
      </c>
    </row>
    <row r="12" spans="1:29" x14ac:dyDescent="0.25">
      <c r="A12" s="1">
        <v>410370</v>
      </c>
      <c r="B12" s="1" t="s">
        <v>79</v>
      </c>
      <c r="C12" s="1" t="s">
        <v>31</v>
      </c>
      <c r="D12" s="1">
        <v>4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3">
        <v>0.5</v>
      </c>
      <c r="K12" s="4">
        <v>550069.36750000005</v>
      </c>
      <c r="L12" s="3">
        <v>0.14686238881291311</v>
      </c>
      <c r="M12" s="13">
        <v>14981898.95850678</v>
      </c>
      <c r="N12" s="5">
        <v>107208</v>
      </c>
      <c r="O12" s="5" t="s">
        <v>1222</v>
      </c>
      <c r="P12" s="5" t="s">
        <v>37</v>
      </c>
      <c r="Q12" s="5" t="s">
        <v>37</v>
      </c>
      <c r="R12" s="3">
        <v>7.9386988823357819E-5</v>
      </c>
      <c r="S12" s="3">
        <v>1.2573596425361039E-2</v>
      </c>
      <c r="T12" s="6">
        <v>36</v>
      </c>
      <c r="U12" s="6">
        <v>3</v>
      </c>
      <c r="V12" s="4">
        <v>50622.431508311303</v>
      </c>
      <c r="W12" s="2">
        <v>3.5803810248488341</v>
      </c>
      <c r="X12" s="2">
        <v>0.80368738109130289</v>
      </c>
      <c r="Y12" s="2">
        <v>2.1607385770341041E-2</v>
      </c>
      <c r="Z12" s="2">
        <v>-7.2267783050639547E-3</v>
      </c>
      <c r="AA12" s="2">
        <v>0.34455932083113588</v>
      </c>
      <c r="AB12" s="1" t="s">
        <v>1220</v>
      </c>
      <c r="AC12" s="74" t="s">
        <v>1226</v>
      </c>
    </row>
    <row r="13" spans="1:29" x14ac:dyDescent="0.25">
      <c r="A13" s="1">
        <v>420430</v>
      </c>
      <c r="B13" s="1" t="s">
        <v>91</v>
      </c>
      <c r="C13" s="1" t="s">
        <v>33</v>
      </c>
      <c r="D13" s="1">
        <v>3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3">
        <v>1</v>
      </c>
      <c r="K13" s="4">
        <v>804404.14</v>
      </c>
      <c r="L13" s="3">
        <v>0.16205937110480581</v>
      </c>
      <c r="M13" s="13">
        <v>14890915.61659427</v>
      </c>
      <c r="N13" s="5">
        <v>81646</v>
      </c>
      <c r="O13" s="5" t="s">
        <v>1223</v>
      </c>
      <c r="P13" s="5" t="s">
        <v>91</v>
      </c>
      <c r="Q13" s="5" t="s">
        <v>46</v>
      </c>
      <c r="R13" s="3">
        <v>1.3451731691278111E-4</v>
      </c>
      <c r="S13" s="3">
        <v>1.3985944994993281E-2</v>
      </c>
      <c r="T13" s="6">
        <v>31</v>
      </c>
      <c r="U13" s="6">
        <v>2</v>
      </c>
      <c r="V13" s="4">
        <v>58741.406520947799</v>
      </c>
      <c r="W13" s="2">
        <v>4.725744558621245</v>
      </c>
      <c r="X13" s="2">
        <v>0.78275860624611426</v>
      </c>
      <c r="Y13" s="2">
        <v>0.85532760707928113</v>
      </c>
      <c r="Z13" s="2">
        <v>9.883148965753151E-2</v>
      </c>
      <c r="AA13" s="2">
        <v>0.46775918098143099</v>
      </c>
      <c r="AB13" s="1" t="s">
        <v>1220</v>
      </c>
      <c r="AC13" s="74" t="s">
        <v>1221</v>
      </c>
    </row>
    <row r="14" spans="1:29" x14ac:dyDescent="0.25">
      <c r="A14" s="1">
        <v>412060</v>
      </c>
      <c r="B14" s="1" t="s">
        <v>110</v>
      </c>
      <c r="C14" s="1" t="s">
        <v>31</v>
      </c>
      <c r="D14" s="1">
        <v>1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3">
        <v>1</v>
      </c>
      <c r="K14" s="4">
        <v>619280.67000000004</v>
      </c>
      <c r="L14" s="3">
        <v>0.1116846580311555</v>
      </c>
      <c r="M14" s="13">
        <v>5544903.6682123877</v>
      </c>
      <c r="N14" s="5">
        <v>49393</v>
      </c>
      <c r="O14" s="5" t="s">
        <v>1224</v>
      </c>
      <c r="P14" s="5" t="s">
        <v>44</v>
      </c>
      <c r="Q14" s="5" t="s">
        <v>44</v>
      </c>
      <c r="R14" s="3">
        <v>9.4058467267998931E-6</v>
      </c>
      <c r="S14" s="3">
        <v>7.9397131343192928E-3</v>
      </c>
      <c r="T14" s="6">
        <v>16</v>
      </c>
      <c r="U14" s="6">
        <v>2</v>
      </c>
      <c r="V14" s="4">
        <v>35068.4317032627</v>
      </c>
      <c r="W14" s="2">
        <v>2.5992081564986691</v>
      </c>
      <c r="X14" s="2">
        <v>0.121043461205496</v>
      </c>
      <c r="Y14" s="2">
        <v>-0.63539621501279298</v>
      </c>
      <c r="Z14" s="2">
        <v>-0.24735181638348541</v>
      </c>
      <c r="AA14" s="2">
        <v>-6.8147005203974612E-2</v>
      </c>
      <c r="AB14" s="1" t="s">
        <v>1220</v>
      </c>
      <c r="AC14" s="74" t="s">
        <v>1226</v>
      </c>
    </row>
    <row r="15" spans="1:29" x14ac:dyDescent="0.25">
      <c r="A15" s="1">
        <v>421130</v>
      </c>
      <c r="B15" s="1" t="s">
        <v>118</v>
      </c>
      <c r="C15" s="1" t="s">
        <v>33</v>
      </c>
      <c r="D15" s="1">
        <v>4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3">
        <v>0.75</v>
      </c>
      <c r="K15" s="4">
        <v>674059.50500000012</v>
      </c>
      <c r="L15" s="3">
        <v>0.20080493903384131</v>
      </c>
      <c r="M15" s="13">
        <v>13427149.91460249</v>
      </c>
      <c r="N15" s="5">
        <v>86401</v>
      </c>
      <c r="O15" s="5" t="s">
        <v>1223</v>
      </c>
      <c r="P15" s="5" t="s">
        <v>45</v>
      </c>
      <c r="Q15" s="5" t="s">
        <v>39</v>
      </c>
      <c r="R15" s="3">
        <v>2.7676248761155043E-4</v>
      </c>
      <c r="S15" s="3">
        <v>2.5397422813799201E-2</v>
      </c>
      <c r="T15" s="6">
        <v>39</v>
      </c>
      <c r="U15" s="6">
        <v>1</v>
      </c>
      <c r="V15" s="4">
        <v>71653.107650441205</v>
      </c>
      <c r="W15" s="2">
        <v>3.8406250526822472</v>
      </c>
      <c r="X15" s="2">
        <v>0.70162248817592221</v>
      </c>
      <c r="Y15" s="2">
        <v>0.91810704799992848</v>
      </c>
      <c r="Z15" s="2">
        <v>0.1298857131151088</v>
      </c>
      <c r="AA15" s="2">
        <v>0.44578662969935279</v>
      </c>
      <c r="AB15" s="1" t="s">
        <v>1220</v>
      </c>
      <c r="AC15" s="74" t="s">
        <v>1226</v>
      </c>
    </row>
    <row r="16" spans="1:29" x14ac:dyDescent="0.25">
      <c r="A16" s="1">
        <v>432000</v>
      </c>
      <c r="B16" s="1" t="s">
        <v>119</v>
      </c>
      <c r="C16" s="1" t="s">
        <v>57</v>
      </c>
      <c r="D16" s="1">
        <v>7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3">
        <v>1</v>
      </c>
      <c r="K16" s="4">
        <v>771905.31142857147</v>
      </c>
      <c r="L16" s="3">
        <v>0.2308268493852545</v>
      </c>
      <c r="M16" s="13">
        <v>23408616.43431145</v>
      </c>
      <c r="N16" s="5">
        <v>132107</v>
      </c>
      <c r="O16" s="5" t="s">
        <v>1222</v>
      </c>
      <c r="P16" s="5" t="s">
        <v>198</v>
      </c>
      <c r="Q16" s="5" t="s">
        <v>198</v>
      </c>
      <c r="R16" s="3">
        <v>6.5455907892908449E-6</v>
      </c>
      <c r="S16" s="3">
        <v>5.0511213531809762E-3</v>
      </c>
      <c r="T16" s="6">
        <v>43</v>
      </c>
      <c r="U16" s="6">
        <v>1</v>
      </c>
      <c r="V16" s="4">
        <v>34429.0267977205</v>
      </c>
      <c r="W16" s="2">
        <v>3.529781276775144</v>
      </c>
      <c r="X16" s="2">
        <v>0.94053700164581844</v>
      </c>
      <c r="Y16" s="2">
        <v>-0.24512630798016241</v>
      </c>
      <c r="Z16" s="2">
        <v>0.25952177200812998</v>
      </c>
      <c r="AA16" s="2">
        <v>0.39490031775407408</v>
      </c>
      <c r="AB16" s="1" t="s">
        <v>1220</v>
      </c>
      <c r="AC16" s="74" t="s">
        <v>1226</v>
      </c>
    </row>
    <row r="17" spans="1:29" x14ac:dyDescent="0.25">
      <c r="A17" s="1">
        <v>430160</v>
      </c>
      <c r="B17" s="1" t="s">
        <v>120</v>
      </c>
      <c r="C17" s="1" t="s">
        <v>57</v>
      </c>
      <c r="D17" s="1">
        <v>6</v>
      </c>
      <c r="E17" s="1">
        <v>0</v>
      </c>
      <c r="F17" s="1">
        <v>1</v>
      </c>
      <c r="G17" s="1">
        <v>0</v>
      </c>
      <c r="H17" s="1">
        <v>0</v>
      </c>
      <c r="I17" s="1">
        <v>1</v>
      </c>
      <c r="J17" s="3">
        <v>0.66666666666666663</v>
      </c>
      <c r="K17" s="4">
        <v>557344.60666666669</v>
      </c>
      <c r="L17" s="3">
        <v>0.1676689665094192</v>
      </c>
      <c r="M17" s="13">
        <v>19944463.842163291</v>
      </c>
      <c r="N17" s="5">
        <v>117938</v>
      </c>
      <c r="O17" s="5" t="s">
        <v>1222</v>
      </c>
      <c r="P17" s="5" t="s">
        <v>120</v>
      </c>
      <c r="Q17" s="5" t="s">
        <v>204</v>
      </c>
      <c r="R17" s="3">
        <v>7.5139659984313491E-6</v>
      </c>
      <c r="S17" s="3">
        <v>5.3878028155180946E-3</v>
      </c>
      <c r="T17" s="6">
        <v>39</v>
      </c>
      <c r="U17" s="6">
        <v>1</v>
      </c>
      <c r="V17" s="4">
        <v>34384.333356348798</v>
      </c>
      <c r="W17" s="2">
        <v>3.7904657837132212</v>
      </c>
      <c r="X17" s="2">
        <v>0.8350622896559049</v>
      </c>
      <c r="Y17" s="2">
        <v>-0.15214108079997671</v>
      </c>
      <c r="Z17" s="2">
        <v>3.3900148648597993E-2</v>
      </c>
      <c r="AA17" s="2">
        <v>0.33760723836585832</v>
      </c>
      <c r="AB17" s="1" t="s">
        <v>1220</v>
      </c>
      <c r="AC17" s="74" t="s">
        <v>1221</v>
      </c>
    </row>
    <row r="18" spans="1:29" x14ac:dyDescent="0.25">
      <c r="A18" s="1">
        <v>421800</v>
      </c>
      <c r="B18" s="1" t="s">
        <v>124</v>
      </c>
      <c r="C18" s="1" t="s">
        <v>33</v>
      </c>
      <c r="D18" s="1">
        <v>2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3">
        <v>0.5</v>
      </c>
      <c r="K18" s="4">
        <v>785628.57000000007</v>
      </c>
      <c r="L18" s="3">
        <v>0.19791074129666231</v>
      </c>
      <c r="M18" s="13">
        <v>7939221.1342624007</v>
      </c>
      <c r="N18" s="5">
        <v>51592</v>
      </c>
      <c r="O18" s="5" t="s">
        <v>1223</v>
      </c>
      <c r="P18" s="5" t="s">
        <v>45</v>
      </c>
      <c r="Q18" s="5" t="s">
        <v>39</v>
      </c>
      <c r="R18" s="3">
        <v>4.003051992661067E-4</v>
      </c>
      <c r="S18" s="3">
        <v>3.7941827999034887E-2</v>
      </c>
      <c r="T18" s="6">
        <v>23</v>
      </c>
      <c r="U18" s="6">
        <v>1</v>
      </c>
      <c r="V18" s="4">
        <v>46655.890635573902</v>
      </c>
      <c r="W18" s="2">
        <v>4.082959298499591</v>
      </c>
      <c r="X18" s="2">
        <v>0.42601329384542808</v>
      </c>
      <c r="Y18" s="2">
        <v>1.181344539367384</v>
      </c>
      <c r="Z18" s="2">
        <v>-0.59694070135419075</v>
      </c>
      <c r="AA18" s="2">
        <v>0.28332340208357709</v>
      </c>
      <c r="AB18" s="1" t="s">
        <v>1220</v>
      </c>
      <c r="AC18" s="74" t="s">
        <v>1226</v>
      </c>
    </row>
    <row r="19" spans="1:29" x14ac:dyDescent="0.25">
      <c r="A19" s="1">
        <v>420845</v>
      </c>
      <c r="B19" s="1" t="s">
        <v>130</v>
      </c>
      <c r="C19" s="1" t="s">
        <v>33</v>
      </c>
      <c r="D19" s="1">
        <v>1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3">
        <v>1</v>
      </c>
      <c r="K19" s="4">
        <v>683234.09</v>
      </c>
      <c r="L19" s="3">
        <v>0.14575352565638969</v>
      </c>
      <c r="M19" s="13">
        <v>4687599.0609702813</v>
      </c>
      <c r="N19" s="5">
        <v>30750</v>
      </c>
      <c r="O19" s="5" t="s">
        <v>1224</v>
      </c>
      <c r="P19" s="5" t="s">
        <v>32</v>
      </c>
      <c r="Q19" s="5" t="s">
        <v>32</v>
      </c>
      <c r="R19" s="3">
        <v>5.800074029840063E-4</v>
      </c>
      <c r="S19" s="3">
        <v>5.2847444636730627E-2</v>
      </c>
      <c r="T19" s="6">
        <v>23</v>
      </c>
      <c r="U19" s="6">
        <v>1</v>
      </c>
      <c r="V19" s="4">
        <v>52426.7864219779</v>
      </c>
      <c r="W19" s="2">
        <v>3.5975478344362779</v>
      </c>
      <c r="X19" s="2">
        <v>0.27074451990641413</v>
      </c>
      <c r="Y19" s="2">
        <v>1.3649205656073939</v>
      </c>
      <c r="Z19" s="2">
        <v>-1.1030439014694879</v>
      </c>
      <c r="AA19" s="2">
        <v>0.18584285066135561</v>
      </c>
      <c r="AB19" s="1" t="s">
        <v>1220</v>
      </c>
      <c r="AC19" s="74" t="s">
        <v>1226</v>
      </c>
    </row>
    <row r="20" spans="1:29" x14ac:dyDescent="0.25">
      <c r="A20" s="1">
        <v>410880</v>
      </c>
      <c r="B20" s="1" t="s">
        <v>132</v>
      </c>
      <c r="C20" s="1" t="s">
        <v>31</v>
      </c>
      <c r="D20" s="1">
        <v>1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3">
        <v>1</v>
      </c>
      <c r="K20" s="4">
        <v>1082315.24</v>
      </c>
      <c r="L20" s="3">
        <v>0.25359667061567231</v>
      </c>
      <c r="M20" s="13">
        <v>4267860.6046853717</v>
      </c>
      <c r="N20" s="5">
        <v>32097</v>
      </c>
      <c r="O20" s="5" t="s">
        <v>1224</v>
      </c>
      <c r="P20" s="5" t="s">
        <v>60</v>
      </c>
      <c r="Q20" s="5" t="s">
        <v>40</v>
      </c>
      <c r="R20" s="3">
        <v>3.5069191622409962E-5</v>
      </c>
      <c r="S20" s="3">
        <v>8.5054501052401754E-3</v>
      </c>
      <c r="T20" s="6">
        <v>11</v>
      </c>
      <c r="U20" s="6">
        <v>1</v>
      </c>
      <c r="V20" s="4">
        <v>38791.219719439097</v>
      </c>
      <c r="W20" s="2">
        <v>3.8994327936233071</v>
      </c>
      <c r="X20" s="2">
        <v>0.14425661324998429</v>
      </c>
      <c r="Y20" s="2">
        <v>0.33773825541907132</v>
      </c>
      <c r="Z20" s="2">
        <v>0.26947065229402922</v>
      </c>
      <c r="AA20" s="2">
        <v>0.14081345790822489</v>
      </c>
      <c r="AB20" s="1" t="s">
        <v>1220</v>
      </c>
      <c r="AC20" s="74" t="s">
        <v>1226</v>
      </c>
    </row>
    <row r="21" spans="1:29" x14ac:dyDescent="0.25">
      <c r="A21" s="1">
        <v>420380</v>
      </c>
      <c r="B21" s="1" t="s">
        <v>133</v>
      </c>
      <c r="C21" s="1" t="s">
        <v>33</v>
      </c>
      <c r="D21" s="1">
        <v>2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3">
        <v>0.5</v>
      </c>
      <c r="K21" s="4">
        <v>756739.09000000008</v>
      </c>
      <c r="L21" s="3">
        <v>0.1742968125701734</v>
      </c>
      <c r="M21" s="13">
        <v>8683338.2531918678</v>
      </c>
      <c r="N21" s="5">
        <v>55016</v>
      </c>
      <c r="O21" s="5" t="s">
        <v>1223</v>
      </c>
      <c r="P21" s="5" t="s">
        <v>97</v>
      </c>
      <c r="Q21" s="5" t="s">
        <v>32</v>
      </c>
      <c r="R21" s="3">
        <v>3.2040804570379062E-5</v>
      </c>
      <c r="S21" s="3">
        <v>8.3439154450235531E-3</v>
      </c>
      <c r="T21" s="6">
        <v>20</v>
      </c>
      <c r="U21" s="6">
        <v>1</v>
      </c>
      <c r="V21" s="4">
        <v>43482.0952439178</v>
      </c>
      <c r="W21" s="2">
        <v>3.5242854642344659</v>
      </c>
      <c r="X21" s="2">
        <v>0.29332198399595949</v>
      </c>
      <c r="Y21" s="2">
        <v>2.9095379633848971E-2</v>
      </c>
      <c r="Z21" s="2">
        <v>9.6629750555903796E-2</v>
      </c>
      <c r="AA21" s="2">
        <v>0.14013945700072</v>
      </c>
      <c r="AB21" s="1" t="s">
        <v>1220</v>
      </c>
      <c r="AC21" s="74" t="s">
        <v>1226</v>
      </c>
    </row>
    <row r="22" spans="1:29" x14ac:dyDescent="0.25">
      <c r="A22" s="1">
        <v>410640</v>
      </c>
      <c r="B22" s="1" t="s">
        <v>136</v>
      </c>
      <c r="C22" s="1" t="s">
        <v>31</v>
      </c>
      <c r="D22" s="1">
        <v>1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3">
        <v>1</v>
      </c>
      <c r="K22" s="4">
        <v>686404.46</v>
      </c>
      <c r="L22" s="3">
        <v>0.10200869459861341</v>
      </c>
      <c r="M22" s="13">
        <v>6728881.9124769969</v>
      </c>
      <c r="N22" s="5">
        <v>45206</v>
      </c>
      <c r="O22" s="5" t="s">
        <v>1224</v>
      </c>
      <c r="P22" s="5" t="s">
        <v>1228</v>
      </c>
      <c r="Q22" s="5" t="s">
        <v>37</v>
      </c>
      <c r="R22" s="3">
        <v>-2.8667108899822491E-5</v>
      </c>
      <c r="S22" s="3">
        <v>3.4513196217114128E-3</v>
      </c>
      <c r="T22" s="6">
        <v>18</v>
      </c>
      <c r="U22" s="6">
        <v>1</v>
      </c>
      <c r="V22" s="4">
        <v>44647.618303406598</v>
      </c>
      <c r="W22" s="2">
        <v>4.0122746057831824</v>
      </c>
      <c r="X22" s="2">
        <v>0.25824001098494948</v>
      </c>
      <c r="Y22" s="2">
        <v>8.1982214164393566E-2</v>
      </c>
      <c r="Z22" s="2">
        <v>6.6080924111217767E-3</v>
      </c>
      <c r="AA22" s="2">
        <v>0.1225340562065637</v>
      </c>
      <c r="AB22" s="1" t="s">
        <v>1220</v>
      </c>
      <c r="AC22" s="74" t="s">
        <v>1226</v>
      </c>
    </row>
    <row r="23" spans="1:29" x14ac:dyDescent="0.25">
      <c r="A23" s="1">
        <v>411770</v>
      </c>
      <c r="B23" s="1" t="s">
        <v>139</v>
      </c>
      <c r="C23" s="1" t="s">
        <v>31</v>
      </c>
      <c r="D23" s="1">
        <v>1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3">
        <v>1</v>
      </c>
      <c r="K23" s="4">
        <v>624895.97</v>
      </c>
      <c r="L23" s="3">
        <v>0.13929260012082931</v>
      </c>
      <c r="M23" s="13">
        <v>4486210.8213784089</v>
      </c>
      <c r="N23" s="5">
        <v>33855</v>
      </c>
      <c r="O23" s="5" t="s">
        <v>1224</v>
      </c>
      <c r="P23" s="5" t="s">
        <v>34</v>
      </c>
      <c r="Q23" s="5" t="s">
        <v>34</v>
      </c>
      <c r="R23" s="3">
        <v>4.042931897499935E-5</v>
      </c>
      <c r="S23" s="3">
        <v>9.764700258377168E-3</v>
      </c>
      <c r="T23" s="6">
        <v>11</v>
      </c>
      <c r="U23" s="6">
        <v>1</v>
      </c>
      <c r="V23" s="4">
        <v>52895.820572647499</v>
      </c>
      <c r="W23" s="2">
        <v>3.734594105597727</v>
      </c>
      <c r="X23" s="2">
        <v>0.1177949519582966</v>
      </c>
      <c r="Y23" s="2">
        <v>0.26787112269621932</v>
      </c>
      <c r="Z23" s="2">
        <v>9.2960887943342105E-2</v>
      </c>
      <c r="AA23" s="2">
        <v>9.9336382107484966E-2</v>
      </c>
      <c r="AB23" s="1" t="s">
        <v>1220</v>
      </c>
      <c r="AC23" s="74" t="s">
        <v>1226</v>
      </c>
    </row>
    <row r="24" spans="1:29" x14ac:dyDescent="0.25">
      <c r="A24" s="1">
        <v>411330</v>
      </c>
      <c r="B24" s="1" t="s">
        <v>148</v>
      </c>
      <c r="C24" s="1" t="s">
        <v>31</v>
      </c>
      <c r="D24" s="1">
        <v>1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3">
        <v>1</v>
      </c>
      <c r="K24" s="4">
        <v>976631.34</v>
      </c>
      <c r="L24" s="3">
        <v>0.23247077738048821</v>
      </c>
      <c r="M24" s="13">
        <v>4201092.9330766313</v>
      </c>
      <c r="N24" s="5">
        <v>32227</v>
      </c>
      <c r="O24" s="5" t="s">
        <v>1224</v>
      </c>
      <c r="P24" s="5" t="s">
        <v>1230</v>
      </c>
      <c r="Q24" s="5" t="s">
        <v>40</v>
      </c>
      <c r="R24" s="3">
        <v>3.5325340484053669E-5</v>
      </c>
      <c r="S24" s="3">
        <v>9.5005091109423567E-3</v>
      </c>
      <c r="T24" s="6">
        <v>16</v>
      </c>
      <c r="U24" s="6">
        <v>1</v>
      </c>
      <c r="V24" s="4">
        <v>34825.958390527703</v>
      </c>
      <c r="W24" s="2">
        <v>3.296548708310771</v>
      </c>
      <c r="X24" s="2">
        <v>0.10285227926715609</v>
      </c>
      <c r="Y24" s="2">
        <v>-3.1078030231292471E-2</v>
      </c>
      <c r="Z24" s="2">
        <v>0.1214293095167143</v>
      </c>
      <c r="AA24" s="2">
        <v>5.3192152746530427E-2</v>
      </c>
      <c r="AB24" s="1" t="s">
        <v>1220</v>
      </c>
      <c r="AC24" s="74" t="s">
        <v>1226</v>
      </c>
    </row>
    <row r="25" spans="1:29" x14ac:dyDescent="0.25">
      <c r="A25" s="1">
        <v>411410</v>
      </c>
      <c r="B25" s="1" t="s">
        <v>149</v>
      </c>
      <c r="C25" s="1" t="s">
        <v>31</v>
      </c>
      <c r="D25" s="1">
        <v>1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3">
        <v>1</v>
      </c>
      <c r="K25" s="4">
        <v>797638.86</v>
      </c>
      <c r="L25" s="3">
        <v>0.18321485615633851</v>
      </c>
      <c r="M25" s="13">
        <v>4353570.8661057986</v>
      </c>
      <c r="N25" s="5">
        <v>31457</v>
      </c>
      <c r="O25" s="5" t="s">
        <v>1224</v>
      </c>
      <c r="P25" s="5" t="s">
        <v>42</v>
      </c>
      <c r="Q25" s="5" t="s">
        <v>42</v>
      </c>
      <c r="R25" s="3">
        <v>3.631683602386393E-4</v>
      </c>
      <c r="S25" s="3">
        <v>3.92442769550716E-2</v>
      </c>
      <c r="T25" s="6">
        <v>16</v>
      </c>
      <c r="U25" s="6">
        <v>1</v>
      </c>
      <c r="V25" s="4">
        <v>22363.9604417597</v>
      </c>
      <c r="W25" s="2">
        <v>3.5121309354336558</v>
      </c>
      <c r="X25" s="2">
        <v>0.16824562101127011</v>
      </c>
      <c r="Y25" s="2">
        <v>0.64781678915607877</v>
      </c>
      <c r="Z25" s="2">
        <v>-1.0035671800019199</v>
      </c>
      <c r="AA25" s="2">
        <v>5.0327908677832003E-2</v>
      </c>
      <c r="AB25" s="1" t="s">
        <v>1220</v>
      </c>
      <c r="AC25" s="74" t="s">
        <v>1226</v>
      </c>
    </row>
    <row r="26" spans="1:29" x14ac:dyDescent="0.25">
      <c r="A26" s="1">
        <v>412560</v>
      </c>
      <c r="B26" s="1" t="s">
        <v>156</v>
      </c>
      <c r="C26" s="1" t="s">
        <v>31</v>
      </c>
      <c r="D26" s="1">
        <v>1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3">
        <v>1</v>
      </c>
      <c r="K26" s="4">
        <v>731495.32</v>
      </c>
      <c r="L26" s="3">
        <v>0.13600796261902309</v>
      </c>
      <c r="M26" s="13">
        <v>5378327.1649250304</v>
      </c>
      <c r="N26" s="5">
        <v>42358</v>
      </c>
      <c r="O26" s="5" t="s">
        <v>1224</v>
      </c>
      <c r="P26" s="5" t="s">
        <v>99</v>
      </c>
      <c r="Q26" s="5" t="s">
        <v>30</v>
      </c>
      <c r="R26" s="3">
        <v>2.0279388701016639E-5</v>
      </c>
      <c r="S26" s="3">
        <v>7.737733890433196E-3</v>
      </c>
      <c r="T26" s="6">
        <v>11</v>
      </c>
      <c r="U26" s="6">
        <v>1</v>
      </c>
      <c r="V26" s="4">
        <v>39236.930287967101</v>
      </c>
      <c r="W26" s="2">
        <v>3.4063599929759749</v>
      </c>
      <c r="X26" s="2">
        <v>0.1083352671351917</v>
      </c>
      <c r="Y26" s="2">
        <v>-9.469319037389326E-2</v>
      </c>
      <c r="Z26" s="2">
        <v>-8.7682941104100173E-2</v>
      </c>
      <c r="AA26" s="2">
        <v>2.249754751021938E-2</v>
      </c>
      <c r="AB26" s="1" t="s">
        <v>1220</v>
      </c>
      <c r="AC26" s="74" t="s">
        <v>1226</v>
      </c>
    </row>
    <row r="27" spans="1:29" x14ac:dyDescent="0.25">
      <c r="A27" s="1">
        <v>420940</v>
      </c>
      <c r="B27" s="1" t="s">
        <v>163</v>
      </c>
      <c r="C27" s="1" t="s">
        <v>33</v>
      </c>
      <c r="D27" s="1">
        <v>1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3">
        <v>1</v>
      </c>
      <c r="K27" s="4">
        <v>621599.68000000005</v>
      </c>
      <c r="L27" s="3">
        <v>8.7175445010447328E-2</v>
      </c>
      <c r="M27" s="13">
        <v>7130444.5870681359</v>
      </c>
      <c r="N27" s="5">
        <v>42785</v>
      </c>
      <c r="O27" s="5" t="s">
        <v>1224</v>
      </c>
      <c r="P27" s="5" t="s">
        <v>61</v>
      </c>
      <c r="Q27" s="5" t="s">
        <v>54</v>
      </c>
      <c r="R27" s="3">
        <v>-1.4239357424144949E-4</v>
      </c>
      <c r="S27" s="3">
        <v>-1.147540723527218E-2</v>
      </c>
      <c r="T27" s="6">
        <v>28</v>
      </c>
      <c r="U27" s="6">
        <v>1</v>
      </c>
      <c r="V27" s="4">
        <v>27869.888500871599</v>
      </c>
      <c r="W27" s="2">
        <v>3.2306667643015148</v>
      </c>
      <c r="X27" s="2">
        <v>0.2107187965324884</v>
      </c>
      <c r="Y27" s="2">
        <v>-0.82053084987439562</v>
      </c>
      <c r="Z27" s="2">
        <v>-1.9615152632751098E-2</v>
      </c>
      <c r="AA27" s="2">
        <v>-3.0605012379085882E-2</v>
      </c>
      <c r="AB27" s="1" t="s">
        <v>1220</v>
      </c>
      <c r="AC27" s="74" t="s">
        <v>1226</v>
      </c>
    </row>
  </sheetData>
  <autoFilter ref="A1:AC1" xr:uid="{E964A364-3820-471C-B500-855558045C8C}"/>
  <conditionalFormatting sqref="AA1:AA2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:AC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2E0FA-0E8C-4C27-8E7E-87DD9AE1B0E9}">
  <dimension ref="D1:R6"/>
  <sheetViews>
    <sheetView workbookViewId="0">
      <selection activeCell="Q10" sqref="Q10"/>
    </sheetView>
  </sheetViews>
  <sheetFormatPr defaultRowHeight="15" x14ac:dyDescent="0.25"/>
  <cols>
    <col min="5" max="5" width="30.28515625" bestFit="1" customWidth="1"/>
    <col min="9" max="9" width="23.85546875" bestFit="1" customWidth="1"/>
    <col min="17" max="17" width="46.7109375" bestFit="1" customWidth="1"/>
  </cols>
  <sheetData>
    <row r="1" spans="4:18" x14ac:dyDescent="0.25">
      <c r="Q1" s="77" t="s">
        <v>1231</v>
      </c>
      <c r="R1" s="77"/>
    </row>
    <row r="2" spans="4:18" x14ac:dyDescent="0.25">
      <c r="D2" t="s">
        <v>1232</v>
      </c>
      <c r="E2" t="s">
        <v>1220</v>
      </c>
      <c r="H2" t="s">
        <v>1232</v>
      </c>
      <c r="I2" t="s">
        <v>1220</v>
      </c>
      <c r="K2" t="s">
        <v>1232</v>
      </c>
      <c r="L2" t="s">
        <v>1220</v>
      </c>
      <c r="Q2" t="s">
        <v>1233</v>
      </c>
      <c r="R2" s="76" t="s">
        <v>1220</v>
      </c>
    </row>
    <row r="3" spans="4:18" x14ac:dyDescent="0.25">
      <c r="D3" t="s">
        <v>1234</v>
      </c>
      <c r="E3" t="s">
        <v>1235</v>
      </c>
      <c r="H3" t="s">
        <v>1234</v>
      </c>
      <c r="I3" t="s">
        <v>1235</v>
      </c>
      <c r="K3" t="s">
        <v>1234</v>
      </c>
      <c r="L3" t="s">
        <v>1235</v>
      </c>
      <c r="Q3" t="s">
        <v>1236</v>
      </c>
      <c r="R3" s="76"/>
    </row>
    <row r="4" spans="4:18" x14ac:dyDescent="0.25">
      <c r="D4" t="s">
        <v>1237</v>
      </c>
      <c r="E4" t="s">
        <v>1238</v>
      </c>
      <c r="H4" t="s">
        <v>1237</v>
      </c>
      <c r="I4" t="s">
        <v>1238</v>
      </c>
      <c r="K4" t="s">
        <v>1237</v>
      </c>
      <c r="L4" t="s">
        <v>1239</v>
      </c>
      <c r="Q4" t="s">
        <v>1240</v>
      </c>
      <c r="R4" s="76"/>
    </row>
    <row r="5" spans="4:18" x14ac:dyDescent="0.25">
      <c r="D5" t="s">
        <v>1241</v>
      </c>
      <c r="E5" t="s">
        <v>1242</v>
      </c>
      <c r="H5" t="s">
        <v>1243</v>
      </c>
      <c r="I5" t="s">
        <v>1244</v>
      </c>
    </row>
    <row r="6" spans="4:18" x14ac:dyDescent="0.25">
      <c r="H6" t="s">
        <v>1245</v>
      </c>
    </row>
  </sheetData>
  <mergeCells count="2">
    <mergeCell ref="R2:R4"/>
    <mergeCell ref="Q1:R1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BDD38-3CCA-4C33-BC7F-699C7018F431}">
  <dimension ref="A1:F1192"/>
  <sheetViews>
    <sheetView workbookViewId="0">
      <selection activeCell="F1" sqref="F1"/>
    </sheetView>
  </sheetViews>
  <sheetFormatPr defaultRowHeight="15" x14ac:dyDescent="0.25"/>
  <cols>
    <col min="1" max="1" width="8.42578125" bestFit="1" customWidth="1"/>
    <col min="2" max="2" width="27.5703125" bestFit="1" customWidth="1"/>
    <col min="3" max="3" width="3.28515625" bestFit="1" customWidth="1"/>
    <col min="4" max="4" width="15.85546875" bestFit="1" customWidth="1"/>
    <col min="5" max="5" width="9" bestFit="1" customWidth="1"/>
    <col min="6" max="6" width="29.7109375" bestFit="1" customWidth="1"/>
  </cols>
  <sheetData>
    <row r="1" spans="1:6" ht="33.75" x14ac:dyDescent="0.25">
      <c r="A1" s="69" t="s">
        <v>1246</v>
      </c>
      <c r="B1" s="69" t="s">
        <v>2</v>
      </c>
      <c r="C1" s="69" t="s">
        <v>3</v>
      </c>
      <c r="D1" s="69" t="s">
        <v>1247</v>
      </c>
      <c r="E1" s="69" t="s">
        <v>1248</v>
      </c>
      <c r="F1" s="69" t="s">
        <v>1249</v>
      </c>
    </row>
    <row r="2" spans="1:6" x14ac:dyDescent="0.25">
      <c r="A2" s="70">
        <v>410010</v>
      </c>
      <c r="B2" s="71" t="s">
        <v>1215</v>
      </c>
      <c r="C2" s="71" t="s">
        <v>31</v>
      </c>
      <c r="D2" s="71" t="s">
        <v>1250</v>
      </c>
      <c r="E2" s="71" t="s">
        <v>35</v>
      </c>
      <c r="F2" s="71" t="s">
        <v>1251</v>
      </c>
    </row>
    <row r="3" spans="1:6" x14ac:dyDescent="0.25">
      <c r="A3" s="70">
        <v>420005</v>
      </c>
      <c r="B3" s="71" t="s">
        <v>1143</v>
      </c>
      <c r="C3" s="71" t="s">
        <v>33</v>
      </c>
      <c r="D3" s="71" t="s">
        <v>1250</v>
      </c>
      <c r="E3" s="71" t="s">
        <v>35</v>
      </c>
      <c r="F3" s="71" t="s">
        <v>1252</v>
      </c>
    </row>
    <row r="4" spans="1:6" x14ac:dyDescent="0.25">
      <c r="A4" s="70">
        <v>420010</v>
      </c>
      <c r="B4" s="71" t="s">
        <v>176</v>
      </c>
      <c r="C4" s="71" t="s">
        <v>33</v>
      </c>
      <c r="D4" s="71" t="s">
        <v>1253</v>
      </c>
      <c r="E4" s="71" t="s">
        <v>35</v>
      </c>
      <c r="F4" s="71" t="s">
        <v>1254</v>
      </c>
    </row>
    <row r="5" spans="1:6" x14ac:dyDescent="0.25">
      <c r="A5" s="70">
        <v>430003</v>
      </c>
      <c r="B5" s="71" t="s">
        <v>229</v>
      </c>
      <c r="C5" s="71" t="s">
        <v>57</v>
      </c>
      <c r="D5" s="71" t="s">
        <v>1250</v>
      </c>
      <c r="E5" s="71" t="s">
        <v>35</v>
      </c>
      <c r="F5" s="71" t="s">
        <v>1255</v>
      </c>
    </row>
    <row r="6" spans="1:6" x14ac:dyDescent="0.25">
      <c r="A6" s="70">
        <v>410020</v>
      </c>
      <c r="B6" s="71" t="s">
        <v>938</v>
      </c>
      <c r="C6" s="71" t="s">
        <v>31</v>
      </c>
      <c r="D6" s="71" t="s">
        <v>1250</v>
      </c>
      <c r="E6" s="71" t="s">
        <v>35</v>
      </c>
      <c r="F6" s="71" t="s">
        <v>1256</v>
      </c>
    </row>
    <row r="7" spans="1:6" x14ac:dyDescent="0.25">
      <c r="A7" s="70">
        <v>420020</v>
      </c>
      <c r="B7" s="71" t="s">
        <v>714</v>
      </c>
      <c r="C7" s="71" t="s">
        <v>33</v>
      </c>
      <c r="D7" s="71" t="s">
        <v>1253</v>
      </c>
      <c r="E7" s="71" t="s">
        <v>35</v>
      </c>
      <c r="F7" s="71" t="s">
        <v>1257</v>
      </c>
    </row>
    <row r="8" spans="1:6" x14ac:dyDescent="0.25">
      <c r="A8" s="70">
        <v>420030</v>
      </c>
      <c r="B8" s="71" t="s">
        <v>470</v>
      </c>
      <c r="C8" s="71" t="s">
        <v>33</v>
      </c>
      <c r="D8" s="71" t="s">
        <v>1250</v>
      </c>
      <c r="E8" s="71" t="s">
        <v>35</v>
      </c>
      <c r="F8" s="71" t="s">
        <v>1257</v>
      </c>
    </row>
    <row r="9" spans="1:6" x14ac:dyDescent="0.25">
      <c r="A9" s="70">
        <v>420040</v>
      </c>
      <c r="B9" s="71" t="s">
        <v>424</v>
      </c>
      <c r="C9" s="71" t="s">
        <v>33</v>
      </c>
      <c r="D9" s="71" t="s">
        <v>1250</v>
      </c>
      <c r="E9" s="71" t="s">
        <v>35</v>
      </c>
      <c r="F9" s="71" t="s">
        <v>1254</v>
      </c>
    </row>
    <row r="10" spans="1:6" x14ac:dyDescent="0.25">
      <c r="A10" s="70">
        <v>430005</v>
      </c>
      <c r="B10" s="71" t="s">
        <v>241</v>
      </c>
      <c r="C10" s="71" t="s">
        <v>57</v>
      </c>
      <c r="D10" s="71" t="s">
        <v>1250</v>
      </c>
      <c r="E10" s="71" t="s">
        <v>35</v>
      </c>
      <c r="F10" s="71" t="s">
        <v>1258</v>
      </c>
    </row>
    <row r="11" spans="1:6" x14ac:dyDescent="0.25">
      <c r="A11" s="70">
        <v>420050</v>
      </c>
      <c r="B11" s="71" t="s">
        <v>963</v>
      </c>
      <c r="C11" s="71" t="s">
        <v>33</v>
      </c>
      <c r="D11" s="71" t="s">
        <v>1250</v>
      </c>
      <c r="E11" s="71" t="s">
        <v>35</v>
      </c>
      <c r="F11" s="71" t="s">
        <v>1254</v>
      </c>
    </row>
    <row r="12" spans="1:6" x14ac:dyDescent="0.25">
      <c r="A12" s="70">
        <v>420055</v>
      </c>
      <c r="B12" s="71" t="s">
        <v>592</v>
      </c>
      <c r="C12" s="71" t="s">
        <v>33</v>
      </c>
      <c r="D12" s="71" t="s">
        <v>1250</v>
      </c>
      <c r="E12" s="71" t="s">
        <v>35</v>
      </c>
      <c r="F12" s="71" t="s">
        <v>1254</v>
      </c>
    </row>
    <row r="13" spans="1:6" x14ac:dyDescent="0.25">
      <c r="A13" s="70">
        <v>420060</v>
      </c>
      <c r="B13" s="71" t="s">
        <v>726</v>
      </c>
      <c r="C13" s="71" t="s">
        <v>33</v>
      </c>
      <c r="D13" s="71" t="s">
        <v>1250</v>
      </c>
      <c r="E13" s="71" t="s">
        <v>35</v>
      </c>
      <c r="F13" s="71" t="s">
        <v>1259</v>
      </c>
    </row>
    <row r="14" spans="1:6" x14ac:dyDescent="0.25">
      <c r="A14" s="70">
        <v>430010</v>
      </c>
      <c r="B14" s="71" t="s">
        <v>462</v>
      </c>
      <c r="C14" s="71" t="s">
        <v>57</v>
      </c>
      <c r="D14" s="71" t="s">
        <v>1253</v>
      </c>
      <c r="E14" s="71" t="s">
        <v>35</v>
      </c>
      <c r="F14" s="71" t="s">
        <v>1260</v>
      </c>
    </row>
    <row r="15" spans="1:6" x14ac:dyDescent="0.25">
      <c r="A15" s="70">
        <v>410030</v>
      </c>
      <c r="B15" s="71" t="s">
        <v>1060</v>
      </c>
      <c r="C15" s="71" t="s">
        <v>31</v>
      </c>
      <c r="D15" s="71" t="s">
        <v>1253</v>
      </c>
      <c r="E15" s="71" t="s">
        <v>35</v>
      </c>
      <c r="F15" s="71" t="s">
        <v>1256</v>
      </c>
    </row>
    <row r="16" spans="1:6" x14ac:dyDescent="0.25">
      <c r="A16" s="70">
        <v>430020</v>
      </c>
      <c r="B16" s="71" t="s">
        <v>440</v>
      </c>
      <c r="C16" s="71" t="s">
        <v>57</v>
      </c>
      <c r="D16" s="71" t="s">
        <v>1250</v>
      </c>
      <c r="E16" s="71" t="s">
        <v>35</v>
      </c>
      <c r="F16" s="71" t="s">
        <v>1258</v>
      </c>
    </row>
    <row r="17" spans="1:6" x14ac:dyDescent="0.25">
      <c r="A17" s="70">
        <v>430030</v>
      </c>
      <c r="B17" s="71" t="s">
        <v>1147</v>
      </c>
      <c r="C17" s="71" t="s">
        <v>57</v>
      </c>
      <c r="D17" s="71" t="s">
        <v>1250</v>
      </c>
      <c r="E17" s="71" t="s">
        <v>35</v>
      </c>
      <c r="F17" s="71" t="s">
        <v>1258</v>
      </c>
    </row>
    <row r="18" spans="1:6" x14ac:dyDescent="0.25">
      <c r="A18" s="70">
        <v>430040</v>
      </c>
      <c r="B18" s="71" t="s">
        <v>755</v>
      </c>
      <c r="C18" s="71" t="s">
        <v>57</v>
      </c>
      <c r="D18" s="71" t="s">
        <v>1223</v>
      </c>
      <c r="E18" s="71" t="s">
        <v>35</v>
      </c>
      <c r="F18" s="71" t="s">
        <v>1255</v>
      </c>
    </row>
    <row r="19" spans="1:6" x14ac:dyDescent="0.25">
      <c r="A19" s="70">
        <v>430045</v>
      </c>
      <c r="B19" s="71" t="s">
        <v>876</v>
      </c>
      <c r="C19" s="71" t="s">
        <v>57</v>
      </c>
      <c r="D19" s="71" t="s">
        <v>1250</v>
      </c>
      <c r="E19" s="71" t="s">
        <v>35</v>
      </c>
      <c r="F19" s="71" t="s">
        <v>1258</v>
      </c>
    </row>
    <row r="20" spans="1:6" x14ac:dyDescent="0.25">
      <c r="A20" s="70">
        <v>420070</v>
      </c>
      <c r="B20" s="71" t="s">
        <v>832</v>
      </c>
      <c r="C20" s="71" t="s">
        <v>33</v>
      </c>
      <c r="D20" s="71" t="s">
        <v>1253</v>
      </c>
      <c r="E20" s="71" t="s">
        <v>35</v>
      </c>
      <c r="F20" s="71" t="s">
        <v>1259</v>
      </c>
    </row>
    <row r="21" spans="1:6" x14ac:dyDescent="0.25">
      <c r="A21" s="70">
        <v>410040</v>
      </c>
      <c r="B21" s="71" t="s">
        <v>58</v>
      </c>
      <c r="C21" s="71" t="s">
        <v>31</v>
      </c>
      <c r="D21" s="71" t="s">
        <v>1222</v>
      </c>
      <c r="E21" s="71" t="s">
        <v>35</v>
      </c>
      <c r="F21" s="71" t="s">
        <v>1256</v>
      </c>
    </row>
    <row r="22" spans="1:6" x14ac:dyDescent="0.25">
      <c r="A22" s="70">
        <v>430047</v>
      </c>
      <c r="B22" s="71" t="s">
        <v>358</v>
      </c>
      <c r="C22" s="71" t="s">
        <v>57</v>
      </c>
      <c r="D22" s="71" t="s">
        <v>1250</v>
      </c>
      <c r="E22" s="71" t="s">
        <v>35</v>
      </c>
      <c r="F22" s="71" t="s">
        <v>1258</v>
      </c>
    </row>
    <row r="23" spans="1:6" x14ac:dyDescent="0.25">
      <c r="A23" s="70">
        <v>430050</v>
      </c>
      <c r="B23" s="71" t="s">
        <v>1006</v>
      </c>
      <c r="C23" s="71" t="s">
        <v>57</v>
      </c>
      <c r="D23" s="71" t="s">
        <v>1250</v>
      </c>
      <c r="E23" s="71" t="s">
        <v>35</v>
      </c>
      <c r="F23" s="71" t="s">
        <v>1258</v>
      </c>
    </row>
    <row r="24" spans="1:6" x14ac:dyDescent="0.25">
      <c r="A24" s="70">
        <v>410045</v>
      </c>
      <c r="B24" s="71" t="s">
        <v>1155</v>
      </c>
      <c r="C24" s="71" t="s">
        <v>31</v>
      </c>
      <c r="D24" s="71" t="s">
        <v>1250</v>
      </c>
      <c r="E24" s="71" t="s">
        <v>35</v>
      </c>
      <c r="F24" s="71" t="s">
        <v>1261</v>
      </c>
    </row>
    <row r="25" spans="1:6" x14ac:dyDescent="0.25">
      <c r="A25" s="70">
        <v>430055</v>
      </c>
      <c r="B25" s="71" t="s">
        <v>578</v>
      </c>
      <c r="C25" s="71" t="s">
        <v>57</v>
      </c>
      <c r="D25" s="71" t="s">
        <v>1250</v>
      </c>
      <c r="E25" s="71" t="s">
        <v>35</v>
      </c>
      <c r="F25" s="71" t="s">
        <v>1258</v>
      </c>
    </row>
    <row r="26" spans="1:6" x14ac:dyDescent="0.25">
      <c r="A26" s="70">
        <v>420075</v>
      </c>
      <c r="B26" s="71" t="s">
        <v>764</v>
      </c>
      <c r="C26" s="71" t="s">
        <v>33</v>
      </c>
      <c r="D26" s="71" t="s">
        <v>1250</v>
      </c>
      <c r="E26" s="71" t="s">
        <v>35</v>
      </c>
      <c r="F26" s="71" t="s">
        <v>1254</v>
      </c>
    </row>
    <row r="27" spans="1:6" x14ac:dyDescent="0.25">
      <c r="A27" s="70">
        <v>430057</v>
      </c>
      <c r="B27" s="71" t="s">
        <v>670</v>
      </c>
      <c r="C27" s="71" t="s">
        <v>57</v>
      </c>
      <c r="D27" s="71" t="s">
        <v>1250</v>
      </c>
      <c r="E27" s="71" t="s">
        <v>35</v>
      </c>
      <c r="F27" s="71" t="s">
        <v>1262</v>
      </c>
    </row>
    <row r="28" spans="1:6" x14ac:dyDescent="0.25">
      <c r="A28" s="70">
        <v>412862</v>
      </c>
      <c r="B28" s="71" t="s">
        <v>1052</v>
      </c>
      <c r="C28" s="71" t="s">
        <v>31</v>
      </c>
      <c r="D28" s="71" t="s">
        <v>1250</v>
      </c>
      <c r="E28" s="71" t="s">
        <v>35</v>
      </c>
      <c r="F28" s="71" t="s">
        <v>1263</v>
      </c>
    </row>
    <row r="29" spans="1:6" x14ac:dyDescent="0.25">
      <c r="A29" s="70">
        <v>410060</v>
      </c>
      <c r="B29" s="71" t="s">
        <v>626</v>
      </c>
      <c r="C29" s="71" t="s">
        <v>31</v>
      </c>
      <c r="D29" s="71" t="s">
        <v>1253</v>
      </c>
      <c r="E29" s="71" t="s">
        <v>35</v>
      </c>
      <c r="F29" s="71" t="s">
        <v>1263</v>
      </c>
    </row>
    <row r="30" spans="1:6" x14ac:dyDescent="0.25">
      <c r="A30" s="70">
        <v>410070</v>
      </c>
      <c r="B30" s="71" t="s">
        <v>974</v>
      </c>
      <c r="C30" s="71" t="s">
        <v>31</v>
      </c>
      <c r="D30" s="71" t="s">
        <v>1250</v>
      </c>
      <c r="E30" s="71" t="s">
        <v>35</v>
      </c>
      <c r="F30" s="71" t="s">
        <v>1263</v>
      </c>
    </row>
    <row r="31" spans="1:6" x14ac:dyDescent="0.25">
      <c r="A31" s="70">
        <v>410050</v>
      </c>
      <c r="B31" s="71" t="s">
        <v>191</v>
      </c>
      <c r="C31" s="71" t="s">
        <v>31</v>
      </c>
      <c r="D31" s="71" t="s">
        <v>1253</v>
      </c>
      <c r="E31" s="71" t="s">
        <v>35</v>
      </c>
      <c r="F31" s="71" t="s">
        <v>1263</v>
      </c>
    </row>
    <row r="32" spans="1:6" x14ac:dyDescent="0.25">
      <c r="A32" s="70">
        <v>430060</v>
      </c>
      <c r="B32" s="71" t="s">
        <v>56</v>
      </c>
      <c r="C32" s="71" t="s">
        <v>57</v>
      </c>
      <c r="D32" s="71" t="s">
        <v>1229</v>
      </c>
      <c r="E32" s="71" t="s">
        <v>35</v>
      </c>
      <c r="F32" s="71" t="s">
        <v>1262</v>
      </c>
    </row>
    <row r="33" spans="1:6" x14ac:dyDescent="0.25">
      <c r="A33" s="70">
        <v>410080</v>
      </c>
      <c r="B33" s="71" t="s">
        <v>872</v>
      </c>
      <c r="C33" s="71" t="s">
        <v>31</v>
      </c>
      <c r="D33" s="71" t="s">
        <v>1253</v>
      </c>
      <c r="E33" s="71" t="s">
        <v>35</v>
      </c>
      <c r="F33" s="71" t="s">
        <v>1264</v>
      </c>
    </row>
    <row r="34" spans="1:6" x14ac:dyDescent="0.25">
      <c r="A34" s="70">
        <v>410090</v>
      </c>
      <c r="B34" s="71" t="s">
        <v>1181</v>
      </c>
      <c r="C34" s="71" t="s">
        <v>31</v>
      </c>
      <c r="D34" s="71" t="s">
        <v>1250</v>
      </c>
      <c r="E34" s="71" t="s">
        <v>35</v>
      </c>
      <c r="F34" s="71" t="s">
        <v>1263</v>
      </c>
    </row>
    <row r="35" spans="1:6" x14ac:dyDescent="0.25">
      <c r="A35" s="70">
        <v>430063</v>
      </c>
      <c r="B35" s="71" t="s">
        <v>1170</v>
      </c>
      <c r="C35" s="71" t="s">
        <v>57</v>
      </c>
      <c r="D35" s="71" t="s">
        <v>1250</v>
      </c>
      <c r="E35" s="71" t="s">
        <v>35</v>
      </c>
      <c r="F35" s="71" t="s">
        <v>1265</v>
      </c>
    </row>
    <row r="36" spans="1:6" x14ac:dyDescent="0.25">
      <c r="A36" s="70">
        <v>430064</v>
      </c>
      <c r="B36" s="71" t="s">
        <v>1010</v>
      </c>
      <c r="C36" s="71" t="s">
        <v>57</v>
      </c>
      <c r="D36" s="71" t="s">
        <v>1250</v>
      </c>
      <c r="E36" s="71" t="s">
        <v>35</v>
      </c>
      <c r="F36" s="71" t="s">
        <v>1258</v>
      </c>
    </row>
    <row r="37" spans="1:6" x14ac:dyDescent="0.25">
      <c r="A37" s="70">
        <v>410100</v>
      </c>
      <c r="B37" s="71" t="s">
        <v>583</v>
      </c>
      <c r="C37" s="71" t="s">
        <v>31</v>
      </c>
      <c r="D37" s="71" t="s">
        <v>1253</v>
      </c>
      <c r="E37" s="71" t="s">
        <v>35</v>
      </c>
      <c r="F37" s="71" t="s">
        <v>1266</v>
      </c>
    </row>
    <row r="38" spans="1:6" x14ac:dyDescent="0.25">
      <c r="A38" s="70">
        <v>410105</v>
      </c>
      <c r="B38" s="71" t="s">
        <v>1040</v>
      </c>
      <c r="C38" s="71" t="s">
        <v>31</v>
      </c>
      <c r="D38" s="71" t="s">
        <v>1250</v>
      </c>
      <c r="E38" s="71" t="s">
        <v>35</v>
      </c>
      <c r="F38" s="71" t="s">
        <v>1267</v>
      </c>
    </row>
    <row r="39" spans="1:6" x14ac:dyDescent="0.25">
      <c r="A39" s="70">
        <v>420080</v>
      </c>
      <c r="B39" s="71" t="s">
        <v>884</v>
      </c>
      <c r="C39" s="71" t="s">
        <v>33</v>
      </c>
      <c r="D39" s="71" t="s">
        <v>1250</v>
      </c>
      <c r="E39" s="71" t="s">
        <v>35</v>
      </c>
      <c r="F39" s="71" t="s">
        <v>1254</v>
      </c>
    </row>
    <row r="40" spans="1:6" x14ac:dyDescent="0.25">
      <c r="A40" s="70">
        <v>410110</v>
      </c>
      <c r="B40" s="71" t="s">
        <v>180</v>
      </c>
      <c r="C40" s="71" t="s">
        <v>31</v>
      </c>
      <c r="D40" s="71" t="s">
        <v>1253</v>
      </c>
      <c r="E40" s="71" t="s">
        <v>35</v>
      </c>
      <c r="F40" s="71" t="s">
        <v>1251</v>
      </c>
    </row>
    <row r="41" spans="1:6" x14ac:dyDescent="0.25">
      <c r="A41" s="70">
        <v>430066</v>
      </c>
      <c r="B41" s="71" t="s">
        <v>288</v>
      </c>
      <c r="C41" s="71" t="s">
        <v>57</v>
      </c>
      <c r="D41" s="71" t="s">
        <v>1250</v>
      </c>
      <c r="E41" s="71" t="s">
        <v>35</v>
      </c>
      <c r="F41" s="71" t="s">
        <v>1268</v>
      </c>
    </row>
    <row r="42" spans="1:6" x14ac:dyDescent="0.25">
      <c r="A42" s="70">
        <v>420090</v>
      </c>
      <c r="B42" s="71" t="s">
        <v>916</v>
      </c>
      <c r="C42" s="71" t="s">
        <v>33</v>
      </c>
      <c r="D42" s="71" t="s">
        <v>1250</v>
      </c>
      <c r="E42" s="71" t="s">
        <v>35</v>
      </c>
      <c r="F42" s="71" t="s">
        <v>1259</v>
      </c>
    </row>
    <row r="43" spans="1:6" x14ac:dyDescent="0.25">
      <c r="A43" s="70">
        <v>410115</v>
      </c>
      <c r="B43" s="71" t="s">
        <v>815</v>
      </c>
      <c r="C43" s="71" t="s">
        <v>31</v>
      </c>
      <c r="D43" s="71" t="s">
        <v>1250</v>
      </c>
      <c r="E43" s="71" t="s">
        <v>35</v>
      </c>
      <c r="F43" s="71" t="s">
        <v>1264</v>
      </c>
    </row>
    <row r="44" spans="1:6" x14ac:dyDescent="0.25">
      <c r="A44" s="70">
        <v>420100</v>
      </c>
      <c r="B44" s="71" t="s">
        <v>1082</v>
      </c>
      <c r="C44" s="71" t="s">
        <v>33</v>
      </c>
      <c r="D44" s="71" t="s">
        <v>1250</v>
      </c>
      <c r="E44" s="71" t="s">
        <v>35</v>
      </c>
      <c r="F44" s="71" t="s">
        <v>1252</v>
      </c>
    </row>
    <row r="45" spans="1:6" x14ac:dyDescent="0.25">
      <c r="A45" s="70">
        <v>420110</v>
      </c>
      <c r="B45" s="71" t="s">
        <v>1024</v>
      </c>
      <c r="C45" s="71" t="s">
        <v>33</v>
      </c>
      <c r="D45" s="71" t="s">
        <v>1250</v>
      </c>
      <c r="E45" s="71" t="s">
        <v>35</v>
      </c>
      <c r="F45" s="71" t="s">
        <v>1259</v>
      </c>
    </row>
    <row r="46" spans="1:6" x14ac:dyDescent="0.25">
      <c r="A46" s="70">
        <v>430070</v>
      </c>
      <c r="B46" s="71" t="s">
        <v>598</v>
      </c>
      <c r="C46" s="71" t="s">
        <v>57</v>
      </c>
      <c r="D46" s="71" t="s">
        <v>1250</v>
      </c>
      <c r="E46" s="71" t="s">
        <v>35</v>
      </c>
      <c r="F46" s="71" t="s">
        <v>1268</v>
      </c>
    </row>
    <row r="47" spans="1:6" x14ac:dyDescent="0.25">
      <c r="A47" s="70">
        <v>410120</v>
      </c>
      <c r="B47" s="71" t="s">
        <v>183</v>
      </c>
      <c r="C47" s="71" t="s">
        <v>31</v>
      </c>
      <c r="D47" s="71" t="s">
        <v>1253</v>
      </c>
      <c r="E47" s="71" t="s">
        <v>35</v>
      </c>
      <c r="F47" s="71" t="s">
        <v>1256</v>
      </c>
    </row>
    <row r="48" spans="1:6" x14ac:dyDescent="0.25">
      <c r="A48" s="70">
        <v>420120</v>
      </c>
      <c r="B48" s="71" t="s">
        <v>363</v>
      </c>
      <c r="C48" s="71" t="s">
        <v>33</v>
      </c>
      <c r="D48" s="71" t="s">
        <v>1253</v>
      </c>
      <c r="E48" s="71" t="s">
        <v>35</v>
      </c>
      <c r="F48" s="71" t="s">
        <v>1259</v>
      </c>
    </row>
    <row r="49" spans="1:6" x14ac:dyDescent="0.25">
      <c r="A49" s="70">
        <v>410130</v>
      </c>
      <c r="B49" s="71" t="s">
        <v>1176</v>
      </c>
      <c r="C49" s="71" t="s">
        <v>31</v>
      </c>
      <c r="D49" s="71" t="s">
        <v>1250</v>
      </c>
      <c r="E49" s="71" t="s">
        <v>35</v>
      </c>
      <c r="F49" s="71" t="s">
        <v>1269</v>
      </c>
    </row>
    <row r="50" spans="1:6" x14ac:dyDescent="0.25">
      <c r="A50" s="70">
        <v>430080</v>
      </c>
      <c r="B50" s="71" t="s">
        <v>260</v>
      </c>
      <c r="C50" s="71" t="s">
        <v>57</v>
      </c>
      <c r="D50" s="71" t="s">
        <v>1253</v>
      </c>
      <c r="E50" s="71" t="s">
        <v>35</v>
      </c>
      <c r="F50" s="71" t="s">
        <v>1268</v>
      </c>
    </row>
    <row r="51" spans="1:6" x14ac:dyDescent="0.25">
      <c r="A51" s="70">
        <v>420125</v>
      </c>
      <c r="B51" s="71" t="s">
        <v>630</v>
      </c>
      <c r="C51" s="71" t="s">
        <v>33</v>
      </c>
      <c r="D51" s="71" t="s">
        <v>1250</v>
      </c>
      <c r="E51" s="71" t="s">
        <v>35</v>
      </c>
      <c r="F51" s="71" t="s">
        <v>1257</v>
      </c>
    </row>
    <row r="52" spans="1:6" x14ac:dyDescent="0.25">
      <c r="A52" s="70">
        <v>410140</v>
      </c>
      <c r="B52" s="71" t="s">
        <v>117</v>
      </c>
      <c r="C52" s="71" t="s">
        <v>31</v>
      </c>
      <c r="D52" s="71" t="s">
        <v>1222</v>
      </c>
      <c r="E52" s="71" t="s">
        <v>35</v>
      </c>
      <c r="F52" s="71" t="s">
        <v>1264</v>
      </c>
    </row>
    <row r="53" spans="1:6" x14ac:dyDescent="0.25">
      <c r="A53" s="70">
        <v>420127</v>
      </c>
      <c r="B53" s="71" t="s">
        <v>507</v>
      </c>
      <c r="C53" s="71" t="s">
        <v>33</v>
      </c>
      <c r="D53" s="71" t="s">
        <v>1250</v>
      </c>
      <c r="E53" s="71" t="s">
        <v>35</v>
      </c>
      <c r="F53" s="71" t="s">
        <v>1254</v>
      </c>
    </row>
    <row r="54" spans="1:6" x14ac:dyDescent="0.25">
      <c r="A54" s="70">
        <v>430085</v>
      </c>
      <c r="B54" s="71" t="s">
        <v>774</v>
      </c>
      <c r="C54" s="71" t="s">
        <v>57</v>
      </c>
      <c r="D54" s="71" t="s">
        <v>1250</v>
      </c>
      <c r="E54" s="71" t="s">
        <v>35</v>
      </c>
      <c r="F54" s="71" t="s">
        <v>1262</v>
      </c>
    </row>
    <row r="55" spans="1:6" x14ac:dyDescent="0.25">
      <c r="A55" s="70">
        <v>410150</v>
      </c>
      <c r="B55" s="71" t="s">
        <v>75</v>
      </c>
      <c r="C55" s="71" t="s">
        <v>31</v>
      </c>
      <c r="D55" s="71" t="s">
        <v>1222</v>
      </c>
      <c r="E55" s="71" t="s">
        <v>35</v>
      </c>
      <c r="F55" s="71" t="s">
        <v>1264</v>
      </c>
    </row>
    <row r="56" spans="1:6" x14ac:dyDescent="0.25">
      <c r="A56" s="70">
        <v>410160</v>
      </c>
      <c r="B56" s="71" t="s">
        <v>475</v>
      </c>
      <c r="C56" s="71" t="s">
        <v>31</v>
      </c>
      <c r="D56" s="71" t="s">
        <v>1225</v>
      </c>
      <c r="E56" s="71" t="s">
        <v>35</v>
      </c>
      <c r="F56" s="71" t="s">
        <v>1270</v>
      </c>
    </row>
    <row r="57" spans="1:6" x14ac:dyDescent="0.25">
      <c r="A57" s="70">
        <v>410165</v>
      </c>
      <c r="B57" s="71" t="s">
        <v>1115</v>
      </c>
      <c r="C57" s="71" t="s">
        <v>31</v>
      </c>
      <c r="D57" s="71" t="s">
        <v>1250</v>
      </c>
      <c r="E57" s="71" t="s">
        <v>35</v>
      </c>
      <c r="F57" s="71" t="s">
        <v>1264</v>
      </c>
    </row>
    <row r="58" spans="1:6" x14ac:dyDescent="0.25">
      <c r="A58" s="70">
        <v>420130</v>
      </c>
      <c r="B58" s="71" t="s">
        <v>92</v>
      </c>
      <c r="C58" s="71" t="s">
        <v>33</v>
      </c>
      <c r="D58" s="71" t="s">
        <v>1224</v>
      </c>
      <c r="E58" s="71" t="s">
        <v>35</v>
      </c>
      <c r="F58" s="71" t="s">
        <v>1271</v>
      </c>
    </row>
    <row r="59" spans="1:6" x14ac:dyDescent="0.25">
      <c r="A59" s="70">
        <v>420140</v>
      </c>
      <c r="B59" s="71" t="s">
        <v>80</v>
      </c>
      <c r="C59" s="71" t="s">
        <v>33</v>
      </c>
      <c r="D59" s="71" t="s">
        <v>1223</v>
      </c>
      <c r="E59" s="71" t="s">
        <v>35</v>
      </c>
      <c r="F59" s="71" t="s">
        <v>1272</v>
      </c>
    </row>
    <row r="60" spans="1:6" x14ac:dyDescent="0.25">
      <c r="A60" s="70">
        <v>430087</v>
      </c>
      <c r="B60" s="71" t="s">
        <v>904</v>
      </c>
      <c r="C60" s="71" t="s">
        <v>57</v>
      </c>
      <c r="D60" s="71" t="s">
        <v>1250</v>
      </c>
      <c r="E60" s="71" t="s">
        <v>35</v>
      </c>
      <c r="F60" s="71" t="s">
        <v>1262</v>
      </c>
    </row>
    <row r="61" spans="1:6" x14ac:dyDescent="0.25">
      <c r="A61" s="70">
        <v>410170</v>
      </c>
      <c r="B61" s="71" t="s">
        <v>712</v>
      </c>
      <c r="C61" s="71" t="s">
        <v>31</v>
      </c>
      <c r="D61" s="71" t="s">
        <v>1253</v>
      </c>
      <c r="E61" s="71" t="s">
        <v>35</v>
      </c>
      <c r="F61" s="71" t="s">
        <v>1261</v>
      </c>
    </row>
    <row r="62" spans="1:6" x14ac:dyDescent="0.25">
      <c r="A62" s="70">
        <v>430090</v>
      </c>
      <c r="B62" s="71" t="s">
        <v>237</v>
      </c>
      <c r="C62" s="71" t="s">
        <v>57</v>
      </c>
      <c r="D62" s="71" t="s">
        <v>1250</v>
      </c>
      <c r="E62" s="71" t="s">
        <v>35</v>
      </c>
      <c r="F62" s="71" t="s">
        <v>1258</v>
      </c>
    </row>
    <row r="63" spans="1:6" x14ac:dyDescent="0.25">
      <c r="A63" s="70">
        <v>410180</v>
      </c>
      <c r="B63" s="71" t="s">
        <v>48</v>
      </c>
      <c r="C63" s="71" t="s">
        <v>31</v>
      </c>
      <c r="D63" s="71" t="s">
        <v>1229</v>
      </c>
      <c r="E63" s="71" t="s">
        <v>35</v>
      </c>
      <c r="F63" s="71" t="s">
        <v>1256</v>
      </c>
    </row>
    <row r="64" spans="1:6" x14ac:dyDescent="0.25">
      <c r="A64" s="70">
        <v>410185</v>
      </c>
      <c r="B64" s="71" t="s">
        <v>1065</v>
      </c>
      <c r="C64" s="71" t="s">
        <v>31</v>
      </c>
      <c r="D64" s="71" t="s">
        <v>1250</v>
      </c>
      <c r="E64" s="71" t="s">
        <v>35</v>
      </c>
      <c r="F64" s="71" t="s">
        <v>1264</v>
      </c>
    </row>
    <row r="65" spans="1:6" x14ac:dyDescent="0.25">
      <c r="A65" s="70">
        <v>410190</v>
      </c>
      <c r="B65" s="71" t="s">
        <v>767</v>
      </c>
      <c r="C65" s="71" t="s">
        <v>31</v>
      </c>
      <c r="D65" s="71" t="s">
        <v>1253</v>
      </c>
      <c r="E65" s="71" t="s">
        <v>35</v>
      </c>
      <c r="F65" s="71" t="s">
        <v>1251</v>
      </c>
    </row>
    <row r="66" spans="1:6" x14ac:dyDescent="0.25">
      <c r="A66" s="70">
        <v>430100</v>
      </c>
      <c r="B66" s="71" t="s">
        <v>293</v>
      </c>
      <c r="C66" s="71" t="s">
        <v>57</v>
      </c>
      <c r="D66" s="71" t="s">
        <v>1225</v>
      </c>
      <c r="E66" s="71" t="s">
        <v>35</v>
      </c>
      <c r="F66" s="71" t="s">
        <v>1273</v>
      </c>
    </row>
    <row r="67" spans="1:6" x14ac:dyDescent="0.25">
      <c r="A67" s="70">
        <v>430107</v>
      </c>
      <c r="B67" s="71" t="s">
        <v>603</v>
      </c>
      <c r="C67" s="71" t="s">
        <v>57</v>
      </c>
      <c r="D67" s="71" t="s">
        <v>1250</v>
      </c>
      <c r="E67" s="71" t="s">
        <v>35</v>
      </c>
      <c r="F67" s="71" t="s">
        <v>1265</v>
      </c>
    </row>
    <row r="68" spans="1:6" x14ac:dyDescent="0.25">
      <c r="A68" s="70">
        <v>430105</v>
      </c>
      <c r="B68" s="71" t="s">
        <v>256</v>
      </c>
      <c r="C68" s="71" t="s">
        <v>57</v>
      </c>
      <c r="D68" s="71" t="s">
        <v>1253</v>
      </c>
      <c r="E68" s="71" t="s">
        <v>35</v>
      </c>
      <c r="F68" s="71" t="s">
        <v>1262</v>
      </c>
    </row>
    <row r="69" spans="1:6" x14ac:dyDescent="0.25">
      <c r="A69" s="70">
        <v>430120</v>
      </c>
      <c r="B69" s="71" t="s">
        <v>637</v>
      </c>
      <c r="C69" s="71" t="s">
        <v>57</v>
      </c>
      <c r="D69" s="71" t="s">
        <v>1253</v>
      </c>
      <c r="E69" s="71" t="s">
        <v>35</v>
      </c>
      <c r="F69" s="71" t="s">
        <v>1273</v>
      </c>
    </row>
    <row r="70" spans="1:6" x14ac:dyDescent="0.25">
      <c r="A70" s="70">
        <v>430110</v>
      </c>
      <c r="B70" s="71" t="s">
        <v>519</v>
      </c>
      <c r="C70" s="71" t="s">
        <v>57</v>
      </c>
      <c r="D70" s="71" t="s">
        <v>1253</v>
      </c>
      <c r="E70" s="71" t="s">
        <v>35</v>
      </c>
      <c r="F70" s="71" t="s">
        <v>1262</v>
      </c>
    </row>
    <row r="71" spans="1:6" x14ac:dyDescent="0.25">
      <c r="A71" s="70">
        <v>430130</v>
      </c>
      <c r="B71" s="71" t="s">
        <v>351</v>
      </c>
      <c r="C71" s="71" t="s">
        <v>57</v>
      </c>
      <c r="D71" s="71" t="s">
        <v>1253</v>
      </c>
      <c r="E71" s="71" t="s">
        <v>35</v>
      </c>
      <c r="F71" s="71" t="s">
        <v>1265</v>
      </c>
    </row>
    <row r="72" spans="1:6" x14ac:dyDescent="0.25">
      <c r="A72" s="70">
        <v>420200</v>
      </c>
      <c r="B72" s="71" t="s">
        <v>66</v>
      </c>
      <c r="C72" s="71" t="s">
        <v>33</v>
      </c>
      <c r="D72" s="71" t="s">
        <v>1222</v>
      </c>
      <c r="E72" s="71" t="s">
        <v>35</v>
      </c>
      <c r="F72" s="71" t="s">
        <v>1257</v>
      </c>
    </row>
    <row r="73" spans="1:6" x14ac:dyDescent="0.25">
      <c r="A73" s="70">
        <v>420150</v>
      </c>
      <c r="B73" s="71" t="s">
        <v>680</v>
      </c>
      <c r="C73" s="71" t="s">
        <v>33</v>
      </c>
      <c r="D73" s="71" t="s">
        <v>1250</v>
      </c>
      <c r="E73" s="71" t="s">
        <v>35</v>
      </c>
      <c r="F73" s="71" t="s">
        <v>1272</v>
      </c>
    </row>
    <row r="74" spans="1:6" x14ac:dyDescent="0.25">
      <c r="A74" s="70">
        <v>430140</v>
      </c>
      <c r="B74" s="71" t="s">
        <v>513</v>
      </c>
      <c r="C74" s="71" t="s">
        <v>57</v>
      </c>
      <c r="D74" s="71" t="s">
        <v>1253</v>
      </c>
      <c r="E74" s="71" t="s">
        <v>35</v>
      </c>
      <c r="F74" s="71" t="s">
        <v>1268</v>
      </c>
    </row>
    <row r="75" spans="1:6" x14ac:dyDescent="0.25">
      <c r="A75" s="70">
        <v>420160</v>
      </c>
      <c r="B75" s="71" t="s">
        <v>517</v>
      </c>
      <c r="C75" s="71" t="s">
        <v>33</v>
      </c>
      <c r="D75" s="71" t="s">
        <v>1250</v>
      </c>
      <c r="E75" s="71" t="s">
        <v>35</v>
      </c>
      <c r="F75" s="71" t="s">
        <v>1254</v>
      </c>
    </row>
    <row r="76" spans="1:6" x14ac:dyDescent="0.25">
      <c r="A76" s="70">
        <v>410240</v>
      </c>
      <c r="B76" s="71" t="s">
        <v>111</v>
      </c>
      <c r="C76" s="71" t="s">
        <v>31</v>
      </c>
      <c r="D76" s="71" t="s">
        <v>1224</v>
      </c>
      <c r="E76" s="71" t="s">
        <v>35</v>
      </c>
      <c r="F76" s="71" t="s">
        <v>1251</v>
      </c>
    </row>
    <row r="77" spans="1:6" x14ac:dyDescent="0.25">
      <c r="A77" s="70">
        <v>410200</v>
      </c>
      <c r="B77" s="71" t="s">
        <v>535</v>
      </c>
      <c r="C77" s="71" t="s">
        <v>31</v>
      </c>
      <c r="D77" s="71" t="s">
        <v>1224</v>
      </c>
      <c r="E77" s="71" t="s">
        <v>35</v>
      </c>
      <c r="F77" s="71" t="s">
        <v>1267</v>
      </c>
    </row>
    <row r="78" spans="1:6" x14ac:dyDescent="0.25">
      <c r="A78" s="70">
        <v>410210</v>
      </c>
      <c r="B78" s="71" t="s">
        <v>414</v>
      </c>
      <c r="C78" s="71" t="s">
        <v>31</v>
      </c>
      <c r="D78" s="71" t="s">
        <v>1225</v>
      </c>
      <c r="E78" s="71" t="s">
        <v>35</v>
      </c>
      <c r="F78" s="71" t="s">
        <v>1264</v>
      </c>
    </row>
    <row r="79" spans="1:6" x14ac:dyDescent="0.25">
      <c r="A79" s="70">
        <v>410220</v>
      </c>
      <c r="B79" s="71" t="s">
        <v>859</v>
      </c>
      <c r="C79" s="71" t="s">
        <v>31</v>
      </c>
      <c r="D79" s="71" t="s">
        <v>1250</v>
      </c>
      <c r="E79" s="71" t="s">
        <v>35</v>
      </c>
      <c r="F79" s="71" t="s">
        <v>1264</v>
      </c>
    </row>
    <row r="80" spans="1:6" x14ac:dyDescent="0.25">
      <c r="A80" s="70">
        <v>420165</v>
      </c>
      <c r="B80" s="71" t="s">
        <v>482</v>
      </c>
      <c r="C80" s="71" t="s">
        <v>33</v>
      </c>
      <c r="D80" s="71" t="s">
        <v>1250</v>
      </c>
      <c r="E80" s="71" t="s">
        <v>35</v>
      </c>
      <c r="F80" s="71" t="s">
        <v>1254</v>
      </c>
    </row>
    <row r="81" spans="1:6" x14ac:dyDescent="0.25">
      <c r="A81" s="70">
        <v>430150</v>
      </c>
      <c r="B81" s="71" t="s">
        <v>431</v>
      </c>
      <c r="C81" s="71" t="s">
        <v>57</v>
      </c>
      <c r="D81" s="71" t="s">
        <v>1250</v>
      </c>
      <c r="E81" s="71" t="s">
        <v>35</v>
      </c>
      <c r="F81" s="71" t="s">
        <v>1258</v>
      </c>
    </row>
    <row r="82" spans="1:6" x14ac:dyDescent="0.25">
      <c r="A82" s="70">
        <v>430155</v>
      </c>
      <c r="B82" s="71" t="s">
        <v>831</v>
      </c>
      <c r="C82" s="71" t="s">
        <v>57</v>
      </c>
      <c r="D82" s="71" t="s">
        <v>1250</v>
      </c>
      <c r="E82" s="71" t="s">
        <v>35</v>
      </c>
      <c r="F82" s="71" t="s">
        <v>1258</v>
      </c>
    </row>
    <row r="83" spans="1:6" x14ac:dyDescent="0.25">
      <c r="A83" s="70">
        <v>420170</v>
      </c>
      <c r="B83" s="71" t="s">
        <v>730</v>
      </c>
      <c r="C83" s="71" t="s">
        <v>33</v>
      </c>
      <c r="D83" s="71" t="s">
        <v>1250</v>
      </c>
      <c r="E83" s="71" t="s">
        <v>35</v>
      </c>
      <c r="F83" s="71" t="s">
        <v>1257</v>
      </c>
    </row>
    <row r="84" spans="1:6" x14ac:dyDescent="0.25">
      <c r="A84" s="70">
        <v>430160</v>
      </c>
      <c r="B84" s="71" t="s">
        <v>120</v>
      </c>
      <c r="C84" s="71" t="s">
        <v>57</v>
      </c>
      <c r="D84" s="71" t="s">
        <v>1222</v>
      </c>
      <c r="E84" s="71" t="s">
        <v>35</v>
      </c>
      <c r="F84" s="71" t="s">
        <v>1255</v>
      </c>
    </row>
    <row r="85" spans="1:6" x14ac:dyDescent="0.25">
      <c r="A85" s="70">
        <v>420180</v>
      </c>
      <c r="B85" s="71" t="s">
        <v>732</v>
      </c>
      <c r="C85" s="71" t="s">
        <v>33</v>
      </c>
      <c r="D85" s="71" t="s">
        <v>1250</v>
      </c>
      <c r="E85" s="71" t="s">
        <v>35</v>
      </c>
      <c r="F85" s="71" t="s">
        <v>1257</v>
      </c>
    </row>
    <row r="86" spans="1:6" x14ac:dyDescent="0.25">
      <c r="A86" s="70">
        <v>420190</v>
      </c>
      <c r="B86" s="71" t="s">
        <v>494</v>
      </c>
      <c r="C86" s="71" t="s">
        <v>33</v>
      </c>
      <c r="D86" s="71" t="s">
        <v>1250</v>
      </c>
      <c r="E86" s="71" t="s">
        <v>35</v>
      </c>
      <c r="F86" s="71" t="s">
        <v>1257</v>
      </c>
    </row>
    <row r="87" spans="1:6" x14ac:dyDescent="0.25">
      <c r="A87" s="70">
        <v>420290</v>
      </c>
      <c r="B87" s="71" t="s">
        <v>63</v>
      </c>
      <c r="C87" s="71" t="s">
        <v>33</v>
      </c>
      <c r="D87" s="71" t="s">
        <v>1222</v>
      </c>
      <c r="E87" s="71" t="s">
        <v>35</v>
      </c>
      <c r="F87" s="71" t="s">
        <v>1257</v>
      </c>
    </row>
    <row r="88" spans="1:6" x14ac:dyDescent="0.25">
      <c r="A88" s="70">
        <v>420195</v>
      </c>
      <c r="B88" s="71" t="s">
        <v>460</v>
      </c>
      <c r="C88" s="71" t="s">
        <v>33</v>
      </c>
      <c r="D88" s="71" t="s">
        <v>1253</v>
      </c>
      <c r="E88" s="71" t="s">
        <v>35</v>
      </c>
      <c r="F88" s="71" t="s">
        <v>1272</v>
      </c>
    </row>
    <row r="89" spans="1:6" x14ac:dyDescent="0.25">
      <c r="A89" s="70">
        <v>420205</v>
      </c>
      <c r="B89" s="71" t="s">
        <v>858</v>
      </c>
      <c r="C89" s="71" t="s">
        <v>33</v>
      </c>
      <c r="D89" s="71" t="s">
        <v>1253</v>
      </c>
      <c r="E89" s="71" t="s">
        <v>35</v>
      </c>
      <c r="F89" s="71" t="s">
        <v>1271</v>
      </c>
    </row>
    <row r="90" spans="1:6" x14ac:dyDescent="0.25">
      <c r="A90" s="70">
        <v>430163</v>
      </c>
      <c r="B90" s="71" t="s">
        <v>570</v>
      </c>
      <c r="C90" s="71" t="s">
        <v>57</v>
      </c>
      <c r="D90" s="71" t="s">
        <v>1253</v>
      </c>
      <c r="E90" s="71" t="s">
        <v>35</v>
      </c>
      <c r="F90" s="71" t="s">
        <v>1262</v>
      </c>
    </row>
    <row r="91" spans="1:6" x14ac:dyDescent="0.25">
      <c r="A91" s="70">
        <v>410370</v>
      </c>
      <c r="B91" s="71" t="s">
        <v>79</v>
      </c>
      <c r="C91" s="71" t="s">
        <v>31</v>
      </c>
      <c r="D91" s="71" t="s">
        <v>1222</v>
      </c>
      <c r="E91" s="71" t="s">
        <v>35</v>
      </c>
      <c r="F91" s="71" t="s">
        <v>1264</v>
      </c>
    </row>
    <row r="92" spans="1:6" x14ac:dyDescent="0.25">
      <c r="A92" s="70">
        <v>410230</v>
      </c>
      <c r="B92" s="71" t="s">
        <v>601</v>
      </c>
      <c r="C92" s="71" t="s">
        <v>31</v>
      </c>
      <c r="D92" s="71" t="s">
        <v>1253</v>
      </c>
      <c r="E92" s="71" t="s">
        <v>35</v>
      </c>
      <c r="F92" s="71" t="s">
        <v>1256</v>
      </c>
    </row>
    <row r="93" spans="1:6" x14ac:dyDescent="0.25">
      <c r="A93" s="70">
        <v>420207</v>
      </c>
      <c r="B93" s="71" t="s">
        <v>529</v>
      </c>
      <c r="C93" s="71" t="s">
        <v>33</v>
      </c>
      <c r="D93" s="71" t="s">
        <v>1253</v>
      </c>
      <c r="E93" s="71" t="s">
        <v>35</v>
      </c>
      <c r="F93" s="71" t="s">
        <v>1272</v>
      </c>
    </row>
    <row r="94" spans="1:6" x14ac:dyDescent="0.25">
      <c r="A94" s="70">
        <v>410400</v>
      </c>
      <c r="B94" s="71" t="s">
        <v>86</v>
      </c>
      <c r="C94" s="71" t="s">
        <v>31</v>
      </c>
      <c r="D94" s="71" t="s">
        <v>1224</v>
      </c>
      <c r="E94" s="71" t="s">
        <v>35</v>
      </c>
      <c r="F94" s="71" t="s">
        <v>1256</v>
      </c>
    </row>
    <row r="95" spans="1:6" x14ac:dyDescent="0.25">
      <c r="A95" s="70">
        <v>430165</v>
      </c>
      <c r="B95" s="71" t="s">
        <v>497</v>
      </c>
      <c r="C95" s="71" t="s">
        <v>57</v>
      </c>
      <c r="D95" s="71" t="s">
        <v>1250</v>
      </c>
      <c r="E95" s="71" t="s">
        <v>35</v>
      </c>
      <c r="F95" s="71" t="s">
        <v>1262</v>
      </c>
    </row>
    <row r="96" spans="1:6" x14ac:dyDescent="0.25">
      <c r="A96" s="70">
        <v>430170</v>
      </c>
      <c r="B96" s="71" t="s">
        <v>612</v>
      </c>
      <c r="C96" s="71" t="s">
        <v>57</v>
      </c>
      <c r="D96" s="71" t="s">
        <v>1250</v>
      </c>
      <c r="E96" s="71" t="s">
        <v>35</v>
      </c>
      <c r="F96" s="71" t="s">
        <v>1258</v>
      </c>
    </row>
    <row r="97" spans="1:6" x14ac:dyDescent="0.25">
      <c r="A97" s="70">
        <v>430175</v>
      </c>
      <c r="B97" s="71" t="s">
        <v>1198</v>
      </c>
      <c r="C97" s="71" t="s">
        <v>57</v>
      </c>
      <c r="D97" s="71" t="s">
        <v>1250</v>
      </c>
      <c r="E97" s="71" t="s">
        <v>35</v>
      </c>
      <c r="F97" s="71" t="s">
        <v>1262</v>
      </c>
    </row>
    <row r="98" spans="1:6" x14ac:dyDescent="0.25">
      <c r="A98" s="70">
        <v>410250</v>
      </c>
      <c r="B98" s="71" t="s">
        <v>1098</v>
      </c>
      <c r="C98" s="71" t="s">
        <v>31</v>
      </c>
      <c r="D98" s="71" t="s">
        <v>1253</v>
      </c>
      <c r="E98" s="71" t="s">
        <v>35</v>
      </c>
      <c r="F98" s="71" t="s">
        <v>1261</v>
      </c>
    </row>
    <row r="99" spans="1:6" x14ac:dyDescent="0.25">
      <c r="A99" s="70">
        <v>421280</v>
      </c>
      <c r="B99" s="71" t="s">
        <v>360</v>
      </c>
      <c r="C99" s="71" t="s">
        <v>33</v>
      </c>
      <c r="D99" s="71" t="s">
        <v>1225</v>
      </c>
      <c r="E99" s="71" t="s">
        <v>35</v>
      </c>
      <c r="F99" s="71" t="s">
        <v>1257</v>
      </c>
    </row>
    <row r="100" spans="1:6" x14ac:dyDescent="0.25">
      <c r="A100" s="70">
        <v>430185</v>
      </c>
      <c r="B100" s="71" t="s">
        <v>1103</v>
      </c>
      <c r="C100" s="71" t="s">
        <v>57</v>
      </c>
      <c r="D100" s="71" t="s">
        <v>1250</v>
      </c>
      <c r="E100" s="71" t="s">
        <v>35</v>
      </c>
      <c r="F100" s="71" t="s">
        <v>1258</v>
      </c>
    </row>
    <row r="101" spans="1:6" x14ac:dyDescent="0.25">
      <c r="A101" s="70">
        <v>410270</v>
      </c>
      <c r="B101" s="71" t="s">
        <v>869</v>
      </c>
      <c r="C101" s="71" t="s">
        <v>31</v>
      </c>
      <c r="D101" s="71" t="s">
        <v>1250</v>
      </c>
      <c r="E101" s="71" t="s">
        <v>35</v>
      </c>
      <c r="F101" s="71" t="s">
        <v>1251</v>
      </c>
    </row>
    <row r="102" spans="1:6" x14ac:dyDescent="0.25">
      <c r="A102" s="70">
        <v>430187</v>
      </c>
      <c r="B102" s="71" t="s">
        <v>208</v>
      </c>
      <c r="C102" s="71" t="s">
        <v>57</v>
      </c>
      <c r="D102" s="71" t="s">
        <v>1250</v>
      </c>
      <c r="E102" s="71" t="s">
        <v>35</v>
      </c>
      <c r="F102" s="71" t="s">
        <v>1255</v>
      </c>
    </row>
    <row r="103" spans="1:6" x14ac:dyDescent="0.25">
      <c r="A103" s="70">
        <v>430190</v>
      </c>
      <c r="B103" s="71" t="s">
        <v>574</v>
      </c>
      <c r="C103" s="71" t="s">
        <v>57</v>
      </c>
      <c r="D103" s="71" t="s">
        <v>1253</v>
      </c>
      <c r="E103" s="71" t="s">
        <v>35</v>
      </c>
      <c r="F103" s="71" t="s">
        <v>1262</v>
      </c>
    </row>
    <row r="104" spans="1:6" x14ac:dyDescent="0.25">
      <c r="A104" s="70">
        <v>430192</v>
      </c>
      <c r="B104" s="71" t="s">
        <v>826</v>
      </c>
      <c r="C104" s="71" t="s">
        <v>57</v>
      </c>
      <c r="D104" s="71" t="s">
        <v>1250</v>
      </c>
      <c r="E104" s="71" t="s">
        <v>35</v>
      </c>
      <c r="F104" s="71" t="s">
        <v>1258</v>
      </c>
    </row>
    <row r="105" spans="1:6" x14ac:dyDescent="0.25">
      <c r="A105" s="70">
        <v>430195</v>
      </c>
      <c r="B105" s="71" t="s">
        <v>553</v>
      </c>
      <c r="C105" s="71" t="s">
        <v>57</v>
      </c>
      <c r="D105" s="71" t="s">
        <v>1250</v>
      </c>
      <c r="E105" s="71" t="s">
        <v>35</v>
      </c>
      <c r="F105" s="71" t="s">
        <v>1258</v>
      </c>
    </row>
    <row r="106" spans="1:6" x14ac:dyDescent="0.25">
      <c r="A106" s="70">
        <v>422000</v>
      </c>
      <c r="B106" s="71" t="s">
        <v>1216</v>
      </c>
      <c r="C106" s="71" t="s">
        <v>33</v>
      </c>
      <c r="D106" s="71" t="s">
        <v>1253</v>
      </c>
      <c r="E106" s="71" t="s">
        <v>35</v>
      </c>
      <c r="F106" s="71" t="s">
        <v>1272</v>
      </c>
    </row>
    <row r="107" spans="1:6" x14ac:dyDescent="0.25">
      <c r="A107" s="70">
        <v>410260</v>
      </c>
      <c r="B107" s="71" t="s">
        <v>790</v>
      </c>
      <c r="C107" s="71" t="s">
        <v>31</v>
      </c>
      <c r="D107" s="71" t="s">
        <v>1250</v>
      </c>
      <c r="E107" s="71" t="s">
        <v>35</v>
      </c>
      <c r="F107" s="71" t="s">
        <v>1266</v>
      </c>
    </row>
    <row r="108" spans="1:6" x14ac:dyDescent="0.25">
      <c r="A108" s="70">
        <v>430180</v>
      </c>
      <c r="B108" s="71" t="s">
        <v>790</v>
      </c>
      <c r="C108" s="71" t="s">
        <v>57</v>
      </c>
      <c r="D108" s="71" t="s">
        <v>1250</v>
      </c>
      <c r="E108" s="71" t="s">
        <v>35</v>
      </c>
      <c r="F108" s="71" t="s">
        <v>1266</v>
      </c>
    </row>
    <row r="109" spans="1:6" x14ac:dyDescent="0.25">
      <c r="A109" s="70">
        <v>430200</v>
      </c>
      <c r="B109" s="71" t="s">
        <v>695</v>
      </c>
      <c r="C109" s="71" t="s">
        <v>57</v>
      </c>
      <c r="D109" s="71" t="s">
        <v>1250</v>
      </c>
      <c r="E109" s="71" t="s">
        <v>35</v>
      </c>
      <c r="F109" s="71" t="s">
        <v>1258</v>
      </c>
    </row>
    <row r="110" spans="1:6" x14ac:dyDescent="0.25">
      <c r="A110" s="70">
        <v>410275</v>
      </c>
      <c r="B110" s="71" t="s">
        <v>1131</v>
      </c>
      <c r="C110" s="71" t="s">
        <v>31</v>
      </c>
      <c r="D110" s="71" t="s">
        <v>1250</v>
      </c>
      <c r="E110" s="71" t="s">
        <v>35</v>
      </c>
      <c r="F110" s="71" t="s">
        <v>1266</v>
      </c>
    </row>
    <row r="111" spans="1:6" x14ac:dyDescent="0.25">
      <c r="A111" s="70">
        <v>410280</v>
      </c>
      <c r="B111" s="71" t="s">
        <v>534</v>
      </c>
      <c r="C111" s="71" t="s">
        <v>31</v>
      </c>
      <c r="D111" s="71" t="s">
        <v>1253</v>
      </c>
      <c r="E111" s="71" t="s">
        <v>35</v>
      </c>
      <c r="F111" s="71" t="s">
        <v>1264</v>
      </c>
    </row>
    <row r="112" spans="1:6" x14ac:dyDescent="0.25">
      <c r="A112" s="70">
        <v>420208</v>
      </c>
      <c r="B112" s="71" t="s">
        <v>1035</v>
      </c>
      <c r="C112" s="71" t="s">
        <v>33</v>
      </c>
      <c r="D112" s="71" t="s">
        <v>1250</v>
      </c>
      <c r="E112" s="71" t="s">
        <v>35</v>
      </c>
      <c r="F112" s="71" t="s">
        <v>1254</v>
      </c>
    </row>
    <row r="113" spans="1:6" x14ac:dyDescent="0.25">
      <c r="A113" s="70">
        <v>420209</v>
      </c>
      <c r="B113" s="71" t="s">
        <v>982</v>
      </c>
      <c r="C113" s="71" t="s">
        <v>33</v>
      </c>
      <c r="D113" s="71" t="s">
        <v>1250</v>
      </c>
      <c r="E113" s="71" t="s">
        <v>35</v>
      </c>
      <c r="F113" s="71" t="s">
        <v>1254</v>
      </c>
    </row>
    <row r="114" spans="1:6" x14ac:dyDescent="0.25">
      <c r="A114" s="70">
        <v>420210</v>
      </c>
      <c r="B114" s="71" t="s">
        <v>96</v>
      </c>
      <c r="C114" s="71" t="s">
        <v>33</v>
      </c>
      <c r="D114" s="71" t="s">
        <v>1224</v>
      </c>
      <c r="E114" s="71" t="s">
        <v>35</v>
      </c>
      <c r="F114" s="71" t="s">
        <v>1257</v>
      </c>
    </row>
    <row r="115" spans="1:6" x14ac:dyDescent="0.25">
      <c r="A115" s="70">
        <v>430205</v>
      </c>
      <c r="B115" s="71" t="s">
        <v>1208</v>
      </c>
      <c r="C115" s="71" t="s">
        <v>57</v>
      </c>
      <c r="D115" s="71" t="s">
        <v>1250</v>
      </c>
      <c r="E115" s="71" t="s">
        <v>35</v>
      </c>
      <c r="F115" s="71" t="s">
        <v>1258</v>
      </c>
    </row>
    <row r="116" spans="1:6" x14ac:dyDescent="0.25">
      <c r="A116" s="70">
        <v>430210</v>
      </c>
      <c r="B116" s="71" t="s">
        <v>216</v>
      </c>
      <c r="C116" s="71" t="s">
        <v>57</v>
      </c>
      <c r="D116" s="71" t="s">
        <v>1222</v>
      </c>
      <c r="E116" s="71" t="s">
        <v>35</v>
      </c>
      <c r="F116" s="71" t="s">
        <v>1268</v>
      </c>
    </row>
    <row r="117" spans="1:6" x14ac:dyDescent="0.25">
      <c r="A117" s="70">
        <v>420213</v>
      </c>
      <c r="B117" s="71" t="s">
        <v>1148</v>
      </c>
      <c r="C117" s="71" t="s">
        <v>33</v>
      </c>
      <c r="D117" s="71" t="s">
        <v>1250</v>
      </c>
      <c r="E117" s="71" t="s">
        <v>35</v>
      </c>
      <c r="F117" s="71" t="s">
        <v>1271</v>
      </c>
    </row>
    <row r="118" spans="1:6" x14ac:dyDescent="0.25">
      <c r="A118" s="70">
        <v>410290</v>
      </c>
      <c r="B118" s="71" t="s">
        <v>194</v>
      </c>
      <c r="C118" s="71" t="s">
        <v>31</v>
      </c>
      <c r="D118" s="71" t="s">
        <v>1253</v>
      </c>
      <c r="E118" s="71" t="s">
        <v>35</v>
      </c>
      <c r="F118" s="71" t="s">
        <v>1269</v>
      </c>
    </row>
    <row r="119" spans="1:6" x14ac:dyDescent="0.25">
      <c r="A119" s="70">
        <v>420215</v>
      </c>
      <c r="B119" s="71" t="s">
        <v>983</v>
      </c>
      <c r="C119" s="71" t="s">
        <v>33</v>
      </c>
      <c r="D119" s="71" t="s">
        <v>1250</v>
      </c>
      <c r="E119" s="71" t="s">
        <v>35</v>
      </c>
      <c r="F119" s="71" t="s">
        <v>1254</v>
      </c>
    </row>
    <row r="120" spans="1:6" x14ac:dyDescent="0.25">
      <c r="A120" s="70">
        <v>410300</v>
      </c>
      <c r="B120" s="71" t="s">
        <v>807</v>
      </c>
      <c r="C120" s="71" t="s">
        <v>31</v>
      </c>
      <c r="D120" s="71" t="s">
        <v>1250</v>
      </c>
      <c r="E120" s="71" t="s">
        <v>35</v>
      </c>
      <c r="F120" s="71" t="s">
        <v>1261</v>
      </c>
    </row>
    <row r="121" spans="1:6" x14ac:dyDescent="0.25">
      <c r="A121" s="70">
        <v>410302</v>
      </c>
      <c r="B121" s="71" t="s">
        <v>857</v>
      </c>
      <c r="C121" s="71" t="s">
        <v>31</v>
      </c>
      <c r="D121" s="71" t="s">
        <v>1250</v>
      </c>
      <c r="E121" s="71" t="s">
        <v>35</v>
      </c>
      <c r="F121" s="71" t="s">
        <v>1266</v>
      </c>
    </row>
    <row r="122" spans="1:6" x14ac:dyDescent="0.25">
      <c r="A122" s="70">
        <v>410304</v>
      </c>
      <c r="B122" s="71" t="s">
        <v>930</v>
      </c>
      <c r="C122" s="71" t="s">
        <v>31</v>
      </c>
      <c r="D122" s="71" t="s">
        <v>1250</v>
      </c>
      <c r="E122" s="71" t="s">
        <v>35</v>
      </c>
      <c r="F122" s="71" t="s">
        <v>1274</v>
      </c>
    </row>
    <row r="123" spans="1:6" x14ac:dyDescent="0.25">
      <c r="A123" s="70">
        <v>410305</v>
      </c>
      <c r="B123" s="71" t="s">
        <v>1102</v>
      </c>
      <c r="C123" s="71" t="s">
        <v>31</v>
      </c>
      <c r="D123" s="71" t="s">
        <v>1250</v>
      </c>
      <c r="E123" s="71" t="s">
        <v>35</v>
      </c>
      <c r="F123" s="71" t="s">
        <v>1267</v>
      </c>
    </row>
    <row r="124" spans="1:6" x14ac:dyDescent="0.25">
      <c r="A124" s="70">
        <v>430215</v>
      </c>
      <c r="B124" s="71" t="s">
        <v>560</v>
      </c>
      <c r="C124" s="71" t="s">
        <v>57</v>
      </c>
      <c r="D124" s="71" t="s">
        <v>1250</v>
      </c>
      <c r="E124" s="71" t="s">
        <v>35</v>
      </c>
      <c r="F124" s="71" t="s">
        <v>1258</v>
      </c>
    </row>
    <row r="125" spans="1:6" x14ac:dyDescent="0.25">
      <c r="A125" s="70">
        <v>430220</v>
      </c>
      <c r="B125" s="71" t="s">
        <v>586</v>
      </c>
      <c r="C125" s="71" t="s">
        <v>57</v>
      </c>
      <c r="D125" s="71" t="s">
        <v>1250</v>
      </c>
      <c r="E125" s="71" t="s">
        <v>35</v>
      </c>
      <c r="F125" s="71" t="s">
        <v>1258</v>
      </c>
    </row>
    <row r="126" spans="1:6" x14ac:dyDescent="0.25">
      <c r="A126" s="70">
        <v>430222</v>
      </c>
      <c r="B126" s="71" t="s">
        <v>265</v>
      </c>
      <c r="C126" s="71" t="s">
        <v>57</v>
      </c>
      <c r="D126" s="71" t="s">
        <v>1250</v>
      </c>
      <c r="E126" s="71" t="s">
        <v>35</v>
      </c>
      <c r="F126" s="71" t="s">
        <v>1258</v>
      </c>
    </row>
    <row r="127" spans="1:6" x14ac:dyDescent="0.25">
      <c r="A127" s="70">
        <v>430223</v>
      </c>
      <c r="B127" s="71" t="s">
        <v>311</v>
      </c>
      <c r="C127" s="71" t="s">
        <v>57</v>
      </c>
      <c r="D127" s="71" t="s">
        <v>1250</v>
      </c>
      <c r="E127" s="71" t="s">
        <v>35</v>
      </c>
      <c r="F127" s="71" t="s">
        <v>1258</v>
      </c>
    </row>
    <row r="128" spans="1:6" x14ac:dyDescent="0.25">
      <c r="A128" s="70">
        <v>430225</v>
      </c>
      <c r="B128" s="71" t="s">
        <v>557</v>
      </c>
      <c r="C128" s="71" t="s">
        <v>57</v>
      </c>
      <c r="D128" s="71" t="s">
        <v>1250</v>
      </c>
      <c r="E128" s="71" t="s">
        <v>35</v>
      </c>
      <c r="F128" s="71" t="s">
        <v>1268</v>
      </c>
    </row>
    <row r="129" spans="1:6" x14ac:dyDescent="0.25">
      <c r="A129" s="70">
        <v>420220</v>
      </c>
      <c r="B129" s="71" t="s">
        <v>679</v>
      </c>
      <c r="C129" s="71" t="s">
        <v>33</v>
      </c>
      <c r="D129" s="71" t="s">
        <v>1253</v>
      </c>
      <c r="E129" s="71" t="s">
        <v>35</v>
      </c>
      <c r="F129" s="71" t="s">
        <v>1257</v>
      </c>
    </row>
    <row r="130" spans="1:6" x14ac:dyDescent="0.25">
      <c r="A130" s="70">
        <v>410310</v>
      </c>
      <c r="B130" s="71" t="s">
        <v>988</v>
      </c>
      <c r="C130" s="71" t="s">
        <v>31</v>
      </c>
      <c r="D130" s="71" t="s">
        <v>1253</v>
      </c>
      <c r="E130" s="71" t="s">
        <v>35</v>
      </c>
      <c r="F130" s="71" t="s">
        <v>1256</v>
      </c>
    </row>
    <row r="131" spans="1:6" x14ac:dyDescent="0.25">
      <c r="A131" s="70">
        <v>420230</v>
      </c>
      <c r="B131" s="71" t="s">
        <v>72</v>
      </c>
      <c r="C131" s="71" t="s">
        <v>33</v>
      </c>
      <c r="D131" s="71" t="s">
        <v>1223</v>
      </c>
      <c r="E131" s="71" t="s">
        <v>35</v>
      </c>
      <c r="F131" s="71" t="s">
        <v>1259</v>
      </c>
    </row>
    <row r="132" spans="1:6" x14ac:dyDescent="0.25">
      <c r="A132" s="70">
        <v>430230</v>
      </c>
      <c r="B132" s="71" t="s">
        <v>388</v>
      </c>
      <c r="C132" s="71" t="s">
        <v>57</v>
      </c>
      <c r="D132" s="71" t="s">
        <v>1253</v>
      </c>
      <c r="E132" s="71" t="s">
        <v>35</v>
      </c>
      <c r="F132" s="71" t="s">
        <v>1268</v>
      </c>
    </row>
    <row r="133" spans="1:6" x14ac:dyDescent="0.25">
      <c r="A133" s="70">
        <v>420240</v>
      </c>
      <c r="B133" s="71" t="s">
        <v>39</v>
      </c>
      <c r="C133" s="71" t="s">
        <v>33</v>
      </c>
      <c r="D133" s="71" t="s">
        <v>1219</v>
      </c>
      <c r="E133" s="71" t="s">
        <v>35</v>
      </c>
      <c r="F133" s="71" t="s">
        <v>1257</v>
      </c>
    </row>
    <row r="134" spans="1:6" x14ac:dyDescent="0.25">
      <c r="A134" s="70">
        <v>410315</v>
      </c>
      <c r="B134" s="71" t="s">
        <v>1174</v>
      </c>
      <c r="C134" s="71" t="s">
        <v>31</v>
      </c>
      <c r="D134" s="71" t="s">
        <v>1250</v>
      </c>
      <c r="E134" s="71" t="s">
        <v>35</v>
      </c>
      <c r="F134" s="71" t="s">
        <v>1266</v>
      </c>
    </row>
    <row r="135" spans="1:6" x14ac:dyDescent="0.25">
      <c r="A135" s="70">
        <v>420243</v>
      </c>
      <c r="B135" s="71" t="s">
        <v>1120</v>
      </c>
      <c r="C135" s="71" t="s">
        <v>33</v>
      </c>
      <c r="D135" s="71" t="s">
        <v>1250</v>
      </c>
      <c r="E135" s="71" t="s">
        <v>35</v>
      </c>
      <c r="F135" s="71" t="s">
        <v>1252</v>
      </c>
    </row>
    <row r="136" spans="1:6" x14ac:dyDescent="0.25">
      <c r="A136" s="70">
        <v>430235</v>
      </c>
      <c r="B136" s="71" t="s">
        <v>323</v>
      </c>
      <c r="C136" s="71" t="s">
        <v>57</v>
      </c>
      <c r="D136" s="71" t="s">
        <v>1253</v>
      </c>
      <c r="E136" s="71" t="s">
        <v>35</v>
      </c>
      <c r="F136" s="71" t="s">
        <v>1262</v>
      </c>
    </row>
    <row r="137" spans="1:6" x14ac:dyDescent="0.25">
      <c r="A137" s="70">
        <v>430237</v>
      </c>
      <c r="B137" s="71" t="s">
        <v>954</v>
      </c>
      <c r="C137" s="71" t="s">
        <v>57</v>
      </c>
      <c r="D137" s="71" t="s">
        <v>1250</v>
      </c>
      <c r="E137" s="71" t="s">
        <v>35</v>
      </c>
      <c r="F137" s="71" t="s">
        <v>1258</v>
      </c>
    </row>
    <row r="138" spans="1:6" x14ac:dyDescent="0.25">
      <c r="A138" s="70">
        <v>420250</v>
      </c>
      <c r="B138" s="71" t="s">
        <v>474</v>
      </c>
      <c r="C138" s="71" t="s">
        <v>33</v>
      </c>
      <c r="D138" s="71" t="s">
        <v>1250</v>
      </c>
      <c r="E138" s="71" t="s">
        <v>35</v>
      </c>
      <c r="F138" s="71" t="s">
        <v>1252</v>
      </c>
    </row>
    <row r="139" spans="1:6" x14ac:dyDescent="0.25">
      <c r="A139" s="70">
        <v>430240</v>
      </c>
      <c r="B139" s="71" t="s">
        <v>649</v>
      </c>
      <c r="C139" s="71" t="s">
        <v>57</v>
      </c>
      <c r="D139" s="71" t="s">
        <v>1253</v>
      </c>
      <c r="E139" s="71" t="s">
        <v>35</v>
      </c>
      <c r="F139" s="71" t="s">
        <v>1273</v>
      </c>
    </row>
    <row r="140" spans="1:6" x14ac:dyDescent="0.25">
      <c r="A140" s="70">
        <v>410320</v>
      </c>
      <c r="B140" s="71" t="s">
        <v>1027</v>
      </c>
      <c r="C140" s="71" t="s">
        <v>31</v>
      </c>
      <c r="D140" s="71" t="s">
        <v>1250</v>
      </c>
      <c r="E140" s="71" t="s">
        <v>35</v>
      </c>
      <c r="F140" s="71" t="s">
        <v>1264</v>
      </c>
    </row>
    <row r="141" spans="1:6" x14ac:dyDescent="0.25">
      <c r="A141" s="70">
        <v>410322</v>
      </c>
      <c r="B141" s="71" t="s">
        <v>508</v>
      </c>
      <c r="C141" s="71" t="s">
        <v>31</v>
      </c>
      <c r="D141" s="71" t="s">
        <v>1250</v>
      </c>
      <c r="E141" s="71" t="s">
        <v>35</v>
      </c>
      <c r="F141" s="71" t="s">
        <v>1266</v>
      </c>
    </row>
    <row r="142" spans="1:6" x14ac:dyDescent="0.25">
      <c r="A142" s="70">
        <v>420257</v>
      </c>
      <c r="B142" s="71" t="s">
        <v>804</v>
      </c>
      <c r="C142" s="71" t="s">
        <v>33</v>
      </c>
      <c r="D142" s="71" t="s">
        <v>1250</v>
      </c>
      <c r="E142" s="71" t="s">
        <v>35</v>
      </c>
      <c r="F142" s="71" t="s">
        <v>1254</v>
      </c>
    </row>
    <row r="143" spans="1:6" x14ac:dyDescent="0.25">
      <c r="A143" s="70">
        <v>430245</v>
      </c>
      <c r="B143" s="71" t="s">
        <v>882</v>
      </c>
      <c r="C143" s="71" t="s">
        <v>57</v>
      </c>
      <c r="D143" s="71" t="s">
        <v>1250</v>
      </c>
      <c r="E143" s="71" t="s">
        <v>35</v>
      </c>
      <c r="F143" s="71" t="s">
        <v>1273</v>
      </c>
    </row>
    <row r="144" spans="1:6" x14ac:dyDescent="0.25">
      <c r="A144" s="70">
        <v>410330</v>
      </c>
      <c r="B144" s="71" t="s">
        <v>1012</v>
      </c>
      <c r="C144" s="71" t="s">
        <v>31</v>
      </c>
      <c r="D144" s="71" t="s">
        <v>1250</v>
      </c>
      <c r="E144" s="71" t="s">
        <v>35</v>
      </c>
      <c r="F144" s="71" t="s">
        <v>1264</v>
      </c>
    </row>
    <row r="145" spans="1:6" x14ac:dyDescent="0.25">
      <c r="A145" s="70">
        <v>430250</v>
      </c>
      <c r="B145" s="71" t="s">
        <v>777</v>
      </c>
      <c r="C145" s="71" t="s">
        <v>57</v>
      </c>
      <c r="D145" s="71" t="s">
        <v>1250</v>
      </c>
      <c r="E145" s="71" t="s">
        <v>35</v>
      </c>
      <c r="F145" s="71" t="s">
        <v>1258</v>
      </c>
    </row>
    <row r="146" spans="1:6" x14ac:dyDescent="0.25">
      <c r="A146" s="70">
        <v>420253</v>
      </c>
      <c r="B146" s="71" t="s">
        <v>561</v>
      </c>
      <c r="C146" s="71" t="s">
        <v>33</v>
      </c>
      <c r="D146" s="71" t="s">
        <v>1250</v>
      </c>
      <c r="E146" s="71" t="s">
        <v>35</v>
      </c>
      <c r="F146" s="71" t="s">
        <v>1254</v>
      </c>
    </row>
    <row r="147" spans="1:6" x14ac:dyDescent="0.25">
      <c r="A147" s="70">
        <v>430258</v>
      </c>
      <c r="B147" s="71" t="s">
        <v>321</v>
      </c>
      <c r="C147" s="71" t="s">
        <v>57</v>
      </c>
      <c r="D147" s="71" t="s">
        <v>1250</v>
      </c>
      <c r="E147" s="71" t="s">
        <v>35</v>
      </c>
      <c r="F147" s="71" t="s">
        <v>1258</v>
      </c>
    </row>
    <row r="148" spans="1:6" x14ac:dyDescent="0.25">
      <c r="A148" s="70">
        <v>420260</v>
      </c>
      <c r="B148" s="71" t="s">
        <v>747</v>
      </c>
      <c r="C148" s="71" t="s">
        <v>33</v>
      </c>
      <c r="D148" s="71" t="s">
        <v>1250</v>
      </c>
      <c r="E148" s="71" t="s">
        <v>35</v>
      </c>
      <c r="F148" s="71" t="s">
        <v>1252</v>
      </c>
    </row>
    <row r="149" spans="1:6" x14ac:dyDescent="0.25">
      <c r="A149" s="70">
        <v>420245</v>
      </c>
      <c r="B149" s="71" t="s">
        <v>361</v>
      </c>
      <c r="C149" s="71" t="s">
        <v>33</v>
      </c>
      <c r="D149" s="71" t="s">
        <v>1225</v>
      </c>
      <c r="E149" s="71" t="s">
        <v>35</v>
      </c>
      <c r="F149" s="71" t="s">
        <v>1257</v>
      </c>
    </row>
    <row r="150" spans="1:6" x14ac:dyDescent="0.25">
      <c r="A150" s="70">
        <v>430260</v>
      </c>
      <c r="B150" s="71" t="s">
        <v>1121</v>
      </c>
      <c r="C150" s="71" t="s">
        <v>57</v>
      </c>
      <c r="D150" s="71" t="s">
        <v>1250</v>
      </c>
      <c r="E150" s="71" t="s">
        <v>35</v>
      </c>
      <c r="F150" s="71" t="s">
        <v>1258</v>
      </c>
    </row>
    <row r="151" spans="1:6" x14ac:dyDescent="0.25">
      <c r="A151" s="70">
        <v>410335</v>
      </c>
      <c r="B151" s="71" t="s">
        <v>877</v>
      </c>
      <c r="C151" s="71" t="s">
        <v>31</v>
      </c>
      <c r="D151" s="71" t="s">
        <v>1250</v>
      </c>
      <c r="E151" s="71" t="s">
        <v>35</v>
      </c>
      <c r="F151" s="71" t="s">
        <v>1267</v>
      </c>
    </row>
    <row r="152" spans="1:6" x14ac:dyDescent="0.25">
      <c r="A152" s="70">
        <v>410337</v>
      </c>
      <c r="B152" s="71" t="s">
        <v>765</v>
      </c>
      <c r="C152" s="71" t="s">
        <v>31</v>
      </c>
      <c r="D152" s="71" t="s">
        <v>1250</v>
      </c>
      <c r="E152" s="71" t="s">
        <v>35</v>
      </c>
      <c r="F152" s="71" t="s">
        <v>1263</v>
      </c>
    </row>
    <row r="153" spans="1:6" x14ac:dyDescent="0.25">
      <c r="A153" s="70">
        <v>430265</v>
      </c>
      <c r="B153" s="71" t="s">
        <v>966</v>
      </c>
      <c r="C153" s="71" t="s">
        <v>57</v>
      </c>
      <c r="D153" s="71" t="s">
        <v>1250</v>
      </c>
      <c r="E153" s="71" t="s">
        <v>35</v>
      </c>
      <c r="F153" s="71" t="s">
        <v>1262</v>
      </c>
    </row>
    <row r="154" spans="1:6" x14ac:dyDescent="0.25">
      <c r="A154" s="70">
        <v>420270</v>
      </c>
      <c r="B154" s="71" t="s">
        <v>488</v>
      </c>
      <c r="C154" s="71" t="s">
        <v>33</v>
      </c>
      <c r="D154" s="71" t="s">
        <v>1250</v>
      </c>
      <c r="E154" s="71" t="s">
        <v>35</v>
      </c>
      <c r="F154" s="71" t="s">
        <v>1257</v>
      </c>
    </row>
    <row r="155" spans="1:6" x14ac:dyDescent="0.25">
      <c r="A155" s="70">
        <v>410420</v>
      </c>
      <c r="B155" s="71" t="s">
        <v>51</v>
      </c>
      <c r="C155" s="71" t="s">
        <v>31</v>
      </c>
      <c r="D155" s="71" t="s">
        <v>1222</v>
      </c>
      <c r="E155" s="71" t="s">
        <v>35</v>
      </c>
      <c r="F155" s="71" t="s">
        <v>1256</v>
      </c>
    </row>
    <row r="156" spans="1:6" x14ac:dyDescent="0.25">
      <c r="A156" s="70">
        <v>430270</v>
      </c>
      <c r="B156" s="71" t="s">
        <v>445</v>
      </c>
      <c r="C156" s="71" t="s">
        <v>57</v>
      </c>
      <c r="D156" s="71" t="s">
        <v>1253</v>
      </c>
      <c r="E156" s="71" t="s">
        <v>35</v>
      </c>
      <c r="F156" s="71" t="s">
        <v>1262</v>
      </c>
    </row>
    <row r="157" spans="1:6" x14ac:dyDescent="0.25">
      <c r="A157" s="70">
        <v>420280</v>
      </c>
      <c r="B157" s="71" t="s">
        <v>316</v>
      </c>
      <c r="C157" s="71" t="s">
        <v>33</v>
      </c>
      <c r="D157" s="71" t="s">
        <v>1224</v>
      </c>
      <c r="E157" s="71" t="s">
        <v>35</v>
      </c>
      <c r="F157" s="71" t="s">
        <v>1272</v>
      </c>
    </row>
    <row r="158" spans="1:6" x14ac:dyDescent="0.25">
      <c r="A158" s="70">
        <v>430280</v>
      </c>
      <c r="B158" s="71" t="s">
        <v>456</v>
      </c>
      <c r="C158" s="71" t="s">
        <v>57</v>
      </c>
      <c r="D158" s="71" t="s">
        <v>1224</v>
      </c>
      <c r="E158" s="71" t="s">
        <v>35</v>
      </c>
      <c r="F158" s="71" t="s">
        <v>1265</v>
      </c>
    </row>
    <row r="159" spans="1:6" x14ac:dyDescent="0.25">
      <c r="A159" s="70">
        <v>430290</v>
      </c>
      <c r="B159" s="71" t="s">
        <v>536</v>
      </c>
      <c r="C159" s="71" t="s">
        <v>57</v>
      </c>
      <c r="D159" s="71" t="s">
        <v>1253</v>
      </c>
      <c r="E159" s="71" t="s">
        <v>35</v>
      </c>
      <c r="F159" s="71" t="s">
        <v>1260</v>
      </c>
    </row>
    <row r="160" spans="1:6" x14ac:dyDescent="0.25">
      <c r="A160" s="70">
        <v>430300</v>
      </c>
      <c r="B160" s="71" t="s">
        <v>289</v>
      </c>
      <c r="C160" s="71" t="s">
        <v>57</v>
      </c>
      <c r="D160" s="71" t="s">
        <v>1223</v>
      </c>
      <c r="E160" s="71" t="s">
        <v>35</v>
      </c>
      <c r="F160" s="71" t="s">
        <v>1273</v>
      </c>
    </row>
    <row r="161" spans="1:6" x14ac:dyDescent="0.25">
      <c r="A161" s="70">
        <v>430310</v>
      </c>
      <c r="B161" s="71" t="s">
        <v>230</v>
      </c>
      <c r="C161" s="71" t="s">
        <v>57</v>
      </c>
      <c r="D161" s="71" t="s">
        <v>1222</v>
      </c>
      <c r="E161" s="71" t="s">
        <v>35</v>
      </c>
      <c r="F161" s="71" t="s">
        <v>1262</v>
      </c>
    </row>
    <row r="162" spans="1:6" x14ac:dyDescent="0.25">
      <c r="A162" s="70">
        <v>430320</v>
      </c>
      <c r="B162" s="71" t="s">
        <v>978</v>
      </c>
      <c r="C162" s="71" t="s">
        <v>57</v>
      </c>
      <c r="D162" s="71" t="s">
        <v>1250</v>
      </c>
      <c r="E162" s="71" t="s">
        <v>35</v>
      </c>
      <c r="F162" s="71" t="s">
        <v>1258</v>
      </c>
    </row>
    <row r="163" spans="1:6" x14ac:dyDescent="0.25">
      <c r="A163" s="70">
        <v>410340</v>
      </c>
      <c r="B163" s="71" t="s">
        <v>950</v>
      </c>
      <c r="C163" s="71" t="s">
        <v>31</v>
      </c>
      <c r="D163" s="71" t="s">
        <v>1250</v>
      </c>
      <c r="E163" s="71" t="s">
        <v>35</v>
      </c>
      <c r="F163" s="71" t="s">
        <v>1264</v>
      </c>
    </row>
    <row r="164" spans="1:6" x14ac:dyDescent="0.25">
      <c r="A164" s="70">
        <v>410345</v>
      </c>
      <c r="B164" s="71" t="s">
        <v>300</v>
      </c>
      <c r="C164" s="71" t="s">
        <v>31</v>
      </c>
      <c r="D164" s="71" t="s">
        <v>1253</v>
      </c>
      <c r="E164" s="71" t="s">
        <v>35</v>
      </c>
      <c r="F164" s="71" t="s">
        <v>1267</v>
      </c>
    </row>
    <row r="165" spans="1:6" x14ac:dyDescent="0.25">
      <c r="A165" s="70">
        <v>410347</v>
      </c>
      <c r="B165" s="71" t="s">
        <v>1032</v>
      </c>
      <c r="C165" s="71" t="s">
        <v>31</v>
      </c>
      <c r="D165" s="71" t="s">
        <v>1250</v>
      </c>
      <c r="E165" s="71" t="s">
        <v>35</v>
      </c>
      <c r="F165" s="71" t="s">
        <v>1263</v>
      </c>
    </row>
    <row r="166" spans="1:6" x14ac:dyDescent="0.25">
      <c r="A166" s="70">
        <v>430330</v>
      </c>
      <c r="B166" s="71" t="s">
        <v>801</v>
      </c>
      <c r="C166" s="71" t="s">
        <v>57</v>
      </c>
      <c r="D166" s="71" t="s">
        <v>1250</v>
      </c>
      <c r="E166" s="71" t="s">
        <v>35</v>
      </c>
      <c r="F166" s="71" t="s">
        <v>1258</v>
      </c>
    </row>
    <row r="167" spans="1:6" x14ac:dyDescent="0.25">
      <c r="A167" s="70">
        <v>420285</v>
      </c>
      <c r="B167" s="71" t="s">
        <v>483</v>
      </c>
      <c r="C167" s="71" t="s">
        <v>33</v>
      </c>
      <c r="D167" s="71" t="s">
        <v>1250</v>
      </c>
      <c r="E167" s="71" t="s">
        <v>35</v>
      </c>
      <c r="F167" s="71" t="s">
        <v>1257</v>
      </c>
    </row>
    <row r="168" spans="1:6" x14ac:dyDescent="0.25">
      <c r="A168" s="70">
        <v>430340</v>
      </c>
      <c r="B168" s="71" t="s">
        <v>850</v>
      </c>
      <c r="C168" s="71" t="s">
        <v>57</v>
      </c>
      <c r="D168" s="71" t="s">
        <v>1250</v>
      </c>
      <c r="E168" s="71" t="s">
        <v>35</v>
      </c>
      <c r="F168" s="71" t="s">
        <v>1258</v>
      </c>
    </row>
    <row r="169" spans="1:6" x14ac:dyDescent="0.25">
      <c r="A169" s="70">
        <v>410350</v>
      </c>
      <c r="B169" s="71" t="s">
        <v>830</v>
      </c>
      <c r="C169" s="71" t="s">
        <v>31</v>
      </c>
      <c r="D169" s="71" t="s">
        <v>1250</v>
      </c>
      <c r="E169" s="71" t="s">
        <v>35</v>
      </c>
      <c r="F169" s="71" t="s">
        <v>1264</v>
      </c>
    </row>
    <row r="170" spans="1:6" x14ac:dyDescent="0.25">
      <c r="A170" s="70">
        <v>420287</v>
      </c>
      <c r="B170" s="71" t="s">
        <v>993</v>
      </c>
      <c r="C170" s="71" t="s">
        <v>33</v>
      </c>
      <c r="D170" s="71" t="s">
        <v>1250</v>
      </c>
      <c r="E170" s="71" t="s">
        <v>35</v>
      </c>
      <c r="F170" s="71" t="s">
        <v>1252</v>
      </c>
    </row>
    <row r="171" spans="1:6" x14ac:dyDescent="0.25">
      <c r="A171" s="70">
        <v>430350</v>
      </c>
      <c r="B171" s="71" t="s">
        <v>325</v>
      </c>
      <c r="C171" s="71" t="s">
        <v>57</v>
      </c>
      <c r="D171" s="71" t="s">
        <v>1223</v>
      </c>
      <c r="E171" s="71" t="s">
        <v>35</v>
      </c>
      <c r="F171" s="71" t="s">
        <v>1262</v>
      </c>
    </row>
    <row r="172" spans="1:6" x14ac:dyDescent="0.25">
      <c r="A172" s="70">
        <v>430355</v>
      </c>
      <c r="B172" s="71" t="s">
        <v>245</v>
      </c>
      <c r="C172" s="71" t="s">
        <v>57</v>
      </c>
      <c r="D172" s="71" t="s">
        <v>1250</v>
      </c>
      <c r="E172" s="71" t="s">
        <v>35</v>
      </c>
      <c r="F172" s="71" t="s">
        <v>1258</v>
      </c>
    </row>
    <row r="173" spans="1:6" x14ac:dyDescent="0.25">
      <c r="A173" s="70">
        <v>410360</v>
      </c>
      <c r="B173" s="71" t="s">
        <v>652</v>
      </c>
      <c r="C173" s="71" t="s">
        <v>31</v>
      </c>
      <c r="D173" s="71" t="s">
        <v>1225</v>
      </c>
      <c r="E173" s="71" t="s">
        <v>35</v>
      </c>
      <c r="F173" s="71" t="s">
        <v>1251</v>
      </c>
    </row>
    <row r="174" spans="1:6" x14ac:dyDescent="0.25">
      <c r="A174" s="70">
        <v>430360</v>
      </c>
      <c r="B174" s="71" t="s">
        <v>890</v>
      </c>
      <c r="C174" s="71" t="s">
        <v>57</v>
      </c>
      <c r="D174" s="71" t="s">
        <v>1250</v>
      </c>
      <c r="E174" s="71" t="s">
        <v>35</v>
      </c>
      <c r="F174" s="71" t="s">
        <v>1268</v>
      </c>
    </row>
    <row r="175" spans="1:6" x14ac:dyDescent="0.25">
      <c r="A175" s="70">
        <v>410425</v>
      </c>
      <c r="B175" s="71" t="s">
        <v>189</v>
      </c>
      <c r="C175" s="71" t="s">
        <v>31</v>
      </c>
      <c r="D175" s="71" t="s">
        <v>1225</v>
      </c>
      <c r="E175" s="71" t="s">
        <v>35</v>
      </c>
      <c r="F175" s="71" t="s">
        <v>1256</v>
      </c>
    </row>
    <row r="176" spans="1:6" x14ac:dyDescent="0.25">
      <c r="A176" s="70">
        <v>410380</v>
      </c>
      <c r="B176" s="71" t="s">
        <v>865</v>
      </c>
      <c r="C176" s="71" t="s">
        <v>31</v>
      </c>
      <c r="D176" s="71" t="s">
        <v>1250</v>
      </c>
      <c r="E176" s="71" t="s">
        <v>35</v>
      </c>
      <c r="F176" s="71" t="s">
        <v>1264</v>
      </c>
    </row>
    <row r="177" spans="1:6" x14ac:dyDescent="0.25">
      <c r="A177" s="70">
        <v>410450</v>
      </c>
      <c r="B177" s="71" t="s">
        <v>165</v>
      </c>
      <c r="C177" s="71" t="s">
        <v>31</v>
      </c>
      <c r="D177" s="71" t="s">
        <v>1225</v>
      </c>
      <c r="E177" s="71" t="s">
        <v>35</v>
      </c>
      <c r="F177" s="71" t="s">
        <v>1266</v>
      </c>
    </row>
    <row r="178" spans="1:6" x14ac:dyDescent="0.25">
      <c r="A178" s="70">
        <v>430367</v>
      </c>
      <c r="B178" s="71" t="s">
        <v>738</v>
      </c>
      <c r="C178" s="71" t="s">
        <v>57</v>
      </c>
      <c r="D178" s="71" t="s">
        <v>1250</v>
      </c>
      <c r="E178" s="71" t="s">
        <v>35</v>
      </c>
      <c r="F178" s="71" t="s">
        <v>1268</v>
      </c>
    </row>
    <row r="179" spans="1:6" x14ac:dyDescent="0.25">
      <c r="A179" s="70">
        <v>410390</v>
      </c>
      <c r="B179" s="71" t="s">
        <v>192</v>
      </c>
      <c r="C179" s="71" t="s">
        <v>31</v>
      </c>
      <c r="D179" s="71" t="s">
        <v>1253</v>
      </c>
      <c r="E179" s="71" t="s">
        <v>35</v>
      </c>
      <c r="F179" s="71" t="s">
        <v>1261</v>
      </c>
    </row>
    <row r="180" spans="1:6" x14ac:dyDescent="0.25">
      <c r="A180" s="70">
        <v>430370</v>
      </c>
      <c r="B180" s="71" t="s">
        <v>926</v>
      </c>
      <c r="C180" s="71" t="s">
        <v>57</v>
      </c>
      <c r="D180" s="71" t="s">
        <v>1250</v>
      </c>
      <c r="E180" s="71" t="s">
        <v>35</v>
      </c>
      <c r="F180" s="71" t="s">
        <v>1258</v>
      </c>
    </row>
    <row r="181" spans="1:6" x14ac:dyDescent="0.25">
      <c r="A181" s="70">
        <v>410395</v>
      </c>
      <c r="B181" s="71" t="s">
        <v>1180</v>
      </c>
      <c r="C181" s="71" t="s">
        <v>31</v>
      </c>
      <c r="D181" s="71" t="s">
        <v>1250</v>
      </c>
      <c r="E181" s="71" t="s">
        <v>35</v>
      </c>
      <c r="F181" s="71" t="s">
        <v>1274</v>
      </c>
    </row>
    <row r="182" spans="1:6" x14ac:dyDescent="0.25">
      <c r="A182" s="70">
        <v>410465</v>
      </c>
      <c r="B182" s="71" t="s">
        <v>143</v>
      </c>
      <c r="C182" s="71" t="s">
        <v>31</v>
      </c>
      <c r="D182" s="71" t="s">
        <v>1225</v>
      </c>
      <c r="E182" s="71" t="s">
        <v>35</v>
      </c>
      <c r="F182" s="71" t="s">
        <v>1270</v>
      </c>
    </row>
    <row r="183" spans="1:6" x14ac:dyDescent="0.25">
      <c r="A183" s="70">
        <v>430380</v>
      </c>
      <c r="B183" s="71" t="s">
        <v>498</v>
      </c>
      <c r="C183" s="71" t="s">
        <v>57</v>
      </c>
      <c r="D183" s="71" t="s">
        <v>1250</v>
      </c>
      <c r="E183" s="71" t="s">
        <v>35</v>
      </c>
      <c r="F183" s="71" t="s">
        <v>1258</v>
      </c>
    </row>
    <row r="184" spans="1:6" x14ac:dyDescent="0.25">
      <c r="A184" s="70">
        <v>420300</v>
      </c>
      <c r="B184" s="71" t="s">
        <v>126</v>
      </c>
      <c r="C184" s="71" t="s">
        <v>33</v>
      </c>
      <c r="D184" s="71" t="s">
        <v>1223</v>
      </c>
      <c r="E184" s="71" t="s">
        <v>35</v>
      </c>
      <c r="F184" s="71" t="s">
        <v>1254</v>
      </c>
    </row>
    <row r="185" spans="1:6" x14ac:dyDescent="0.25">
      <c r="A185" s="70">
        <v>420310</v>
      </c>
      <c r="B185" s="71" t="s">
        <v>589</v>
      </c>
      <c r="C185" s="71" t="s">
        <v>33</v>
      </c>
      <c r="D185" s="71" t="s">
        <v>1250</v>
      </c>
      <c r="E185" s="71" t="s">
        <v>35</v>
      </c>
      <c r="F185" s="71" t="s">
        <v>1254</v>
      </c>
    </row>
    <row r="186" spans="1:6" x14ac:dyDescent="0.25">
      <c r="A186" s="70">
        <v>430390</v>
      </c>
      <c r="B186" s="71" t="s">
        <v>285</v>
      </c>
      <c r="C186" s="71" t="s">
        <v>57</v>
      </c>
      <c r="D186" s="71" t="s">
        <v>1223</v>
      </c>
      <c r="E186" s="71" t="s">
        <v>35</v>
      </c>
      <c r="F186" s="71" t="s">
        <v>1262</v>
      </c>
    </row>
    <row r="187" spans="1:6" x14ac:dyDescent="0.25">
      <c r="A187" s="70">
        <v>410405</v>
      </c>
      <c r="B187" s="71" t="s">
        <v>781</v>
      </c>
      <c r="C187" s="71" t="s">
        <v>31</v>
      </c>
      <c r="D187" s="71" t="s">
        <v>1250</v>
      </c>
      <c r="E187" s="71" t="s">
        <v>35</v>
      </c>
      <c r="F187" s="71" t="s">
        <v>1267</v>
      </c>
    </row>
    <row r="188" spans="1:6" x14ac:dyDescent="0.25">
      <c r="A188" s="70">
        <v>410410</v>
      </c>
      <c r="B188" s="71" t="s">
        <v>995</v>
      </c>
      <c r="C188" s="71" t="s">
        <v>31</v>
      </c>
      <c r="D188" s="71" t="s">
        <v>1250</v>
      </c>
      <c r="E188" s="71" t="s">
        <v>35</v>
      </c>
      <c r="F188" s="71" t="s">
        <v>1256</v>
      </c>
    </row>
    <row r="189" spans="1:6" x14ac:dyDescent="0.25">
      <c r="A189" s="70">
        <v>420315</v>
      </c>
      <c r="B189" s="71" t="s">
        <v>1168</v>
      </c>
      <c r="C189" s="71" t="s">
        <v>33</v>
      </c>
      <c r="D189" s="71" t="s">
        <v>1250</v>
      </c>
      <c r="E189" s="71" t="s">
        <v>35</v>
      </c>
      <c r="F189" s="71" t="s">
        <v>1254</v>
      </c>
    </row>
    <row r="190" spans="1:6" x14ac:dyDescent="0.25">
      <c r="A190" s="70">
        <v>410480</v>
      </c>
      <c r="B190" s="71" t="s">
        <v>40</v>
      </c>
      <c r="C190" s="71" t="s">
        <v>31</v>
      </c>
      <c r="D190" s="71" t="s">
        <v>1219</v>
      </c>
      <c r="E190" s="71" t="s">
        <v>35</v>
      </c>
      <c r="F190" s="71" t="s">
        <v>1267</v>
      </c>
    </row>
    <row r="191" spans="1:6" x14ac:dyDescent="0.25">
      <c r="A191" s="70">
        <v>410540</v>
      </c>
      <c r="B191" s="71" t="s">
        <v>160</v>
      </c>
      <c r="C191" s="71" t="s">
        <v>31</v>
      </c>
      <c r="D191" s="71" t="s">
        <v>1225</v>
      </c>
      <c r="E191" s="71" t="s">
        <v>35</v>
      </c>
      <c r="F191" s="71" t="s">
        <v>1266</v>
      </c>
    </row>
    <row r="192" spans="1:6" x14ac:dyDescent="0.25">
      <c r="A192" s="70">
        <v>410430</v>
      </c>
      <c r="B192" s="71" t="s">
        <v>69</v>
      </c>
      <c r="C192" s="71" t="s">
        <v>31</v>
      </c>
      <c r="D192" s="71" t="s">
        <v>1223</v>
      </c>
      <c r="E192" s="71" t="s">
        <v>35</v>
      </c>
      <c r="F192" s="71" t="s">
        <v>1261</v>
      </c>
    </row>
    <row r="193" spans="1:6" x14ac:dyDescent="0.25">
      <c r="A193" s="70">
        <v>430400</v>
      </c>
      <c r="B193" s="71" t="s">
        <v>862</v>
      </c>
      <c r="C193" s="71" t="s">
        <v>57</v>
      </c>
      <c r="D193" s="71" t="s">
        <v>1250</v>
      </c>
      <c r="E193" s="71" t="s">
        <v>35</v>
      </c>
      <c r="F193" s="71" t="s">
        <v>1258</v>
      </c>
    </row>
    <row r="194" spans="1:6" x14ac:dyDescent="0.25">
      <c r="A194" s="70">
        <v>430410</v>
      </c>
      <c r="B194" s="71" t="s">
        <v>935</v>
      </c>
      <c r="C194" s="71" t="s">
        <v>57</v>
      </c>
      <c r="D194" s="71" t="s">
        <v>1250</v>
      </c>
      <c r="E194" s="71" t="s">
        <v>35</v>
      </c>
      <c r="F194" s="71" t="s">
        <v>1258</v>
      </c>
    </row>
    <row r="195" spans="1:6" x14ac:dyDescent="0.25">
      <c r="A195" s="70">
        <v>420320</v>
      </c>
      <c r="B195" s="71" t="s">
        <v>122</v>
      </c>
      <c r="C195" s="71" t="s">
        <v>33</v>
      </c>
      <c r="D195" s="71" t="s">
        <v>1222</v>
      </c>
      <c r="E195" s="71" t="s">
        <v>35</v>
      </c>
      <c r="F195" s="71" t="s">
        <v>1257</v>
      </c>
    </row>
    <row r="196" spans="1:6" x14ac:dyDescent="0.25">
      <c r="A196" s="70">
        <v>430420</v>
      </c>
      <c r="B196" s="71" t="s">
        <v>495</v>
      </c>
      <c r="C196" s="71" t="s">
        <v>57</v>
      </c>
      <c r="D196" s="71" t="s">
        <v>1225</v>
      </c>
      <c r="E196" s="71" t="s">
        <v>35</v>
      </c>
      <c r="F196" s="71" t="s">
        <v>1273</v>
      </c>
    </row>
    <row r="197" spans="1:6" x14ac:dyDescent="0.25">
      <c r="A197" s="70">
        <v>410440</v>
      </c>
      <c r="B197" s="71" t="s">
        <v>196</v>
      </c>
      <c r="C197" s="71" t="s">
        <v>31</v>
      </c>
      <c r="D197" s="71" t="s">
        <v>1253</v>
      </c>
      <c r="E197" s="71" t="s">
        <v>35</v>
      </c>
      <c r="F197" s="71" t="s">
        <v>1264</v>
      </c>
    </row>
    <row r="198" spans="1:6" x14ac:dyDescent="0.25">
      <c r="A198" s="70">
        <v>430430</v>
      </c>
      <c r="B198" s="71" t="s">
        <v>701</v>
      </c>
      <c r="C198" s="71" t="s">
        <v>57</v>
      </c>
      <c r="D198" s="71" t="s">
        <v>1250</v>
      </c>
      <c r="E198" s="71" t="s">
        <v>35</v>
      </c>
      <c r="F198" s="71" t="s">
        <v>1258</v>
      </c>
    </row>
    <row r="199" spans="1:6" x14ac:dyDescent="0.25">
      <c r="A199" s="70">
        <v>430435</v>
      </c>
      <c r="B199" s="71" t="s">
        <v>210</v>
      </c>
      <c r="C199" s="71" t="s">
        <v>57</v>
      </c>
      <c r="D199" s="71" t="s">
        <v>1253</v>
      </c>
      <c r="E199" s="71" t="s">
        <v>35</v>
      </c>
      <c r="F199" s="71" t="s">
        <v>1265</v>
      </c>
    </row>
    <row r="200" spans="1:6" x14ac:dyDescent="0.25">
      <c r="A200" s="70">
        <v>410442</v>
      </c>
      <c r="B200" s="71" t="s">
        <v>809</v>
      </c>
      <c r="C200" s="71" t="s">
        <v>31</v>
      </c>
      <c r="D200" s="71" t="s">
        <v>1253</v>
      </c>
      <c r="E200" s="71" t="s">
        <v>35</v>
      </c>
      <c r="F200" s="71" t="s">
        <v>1274</v>
      </c>
    </row>
    <row r="201" spans="1:6" x14ac:dyDescent="0.25">
      <c r="A201" s="70">
        <v>430440</v>
      </c>
      <c r="B201" s="71" t="s">
        <v>319</v>
      </c>
      <c r="C201" s="71" t="s">
        <v>57</v>
      </c>
      <c r="D201" s="71" t="s">
        <v>1224</v>
      </c>
      <c r="E201" s="71" t="s">
        <v>35</v>
      </c>
      <c r="F201" s="71" t="s">
        <v>1262</v>
      </c>
    </row>
    <row r="202" spans="1:6" x14ac:dyDescent="0.25">
      <c r="A202" s="70">
        <v>420330</v>
      </c>
      <c r="B202" s="71" t="s">
        <v>820</v>
      </c>
      <c r="C202" s="71" t="s">
        <v>33</v>
      </c>
      <c r="D202" s="71" t="s">
        <v>1253</v>
      </c>
      <c r="E202" s="71" t="s">
        <v>35</v>
      </c>
      <c r="F202" s="71" t="s">
        <v>1271</v>
      </c>
    </row>
    <row r="203" spans="1:6" x14ac:dyDescent="0.25">
      <c r="A203" s="70">
        <v>430450</v>
      </c>
      <c r="B203" s="71" t="s">
        <v>434</v>
      </c>
      <c r="C203" s="71" t="s">
        <v>57</v>
      </c>
      <c r="D203" s="71" t="s">
        <v>1224</v>
      </c>
      <c r="E203" s="71" t="s">
        <v>35</v>
      </c>
      <c r="F203" s="71" t="s">
        <v>1265</v>
      </c>
    </row>
    <row r="204" spans="1:6" x14ac:dyDescent="0.25">
      <c r="A204" s="70">
        <v>430460</v>
      </c>
      <c r="B204" s="71" t="s">
        <v>201</v>
      </c>
      <c r="C204" s="71" t="s">
        <v>57</v>
      </c>
      <c r="D204" s="71" t="s">
        <v>1219</v>
      </c>
      <c r="E204" s="71" t="s">
        <v>35</v>
      </c>
      <c r="F204" s="71" t="s">
        <v>1262</v>
      </c>
    </row>
    <row r="205" spans="1:6" x14ac:dyDescent="0.25">
      <c r="A205" s="70">
        <v>420340</v>
      </c>
      <c r="B205" s="71" t="s">
        <v>1018</v>
      </c>
      <c r="C205" s="71" t="s">
        <v>33</v>
      </c>
      <c r="D205" s="71" t="s">
        <v>1250</v>
      </c>
      <c r="E205" s="71" t="s">
        <v>35</v>
      </c>
      <c r="F205" s="71" t="s">
        <v>1252</v>
      </c>
    </row>
    <row r="206" spans="1:6" x14ac:dyDescent="0.25">
      <c r="A206" s="70">
        <v>410445</v>
      </c>
      <c r="B206" s="71" t="s">
        <v>1119</v>
      </c>
      <c r="C206" s="71" t="s">
        <v>31</v>
      </c>
      <c r="D206" s="71" t="s">
        <v>1253</v>
      </c>
      <c r="E206" s="71" t="s">
        <v>35</v>
      </c>
      <c r="F206" s="71" t="s">
        <v>1274</v>
      </c>
    </row>
    <row r="207" spans="1:6" x14ac:dyDescent="0.25">
      <c r="A207" s="70">
        <v>430461</v>
      </c>
      <c r="B207" s="71" t="s">
        <v>658</v>
      </c>
      <c r="C207" s="71" t="s">
        <v>57</v>
      </c>
      <c r="D207" s="71" t="s">
        <v>1250</v>
      </c>
      <c r="E207" s="71" t="s">
        <v>35</v>
      </c>
      <c r="F207" s="71" t="s">
        <v>1273</v>
      </c>
    </row>
    <row r="208" spans="1:6" x14ac:dyDescent="0.25">
      <c r="A208" s="70">
        <v>420430</v>
      </c>
      <c r="B208" s="71" t="s">
        <v>91</v>
      </c>
      <c r="C208" s="71" t="s">
        <v>33</v>
      </c>
      <c r="D208" s="71" t="s">
        <v>1223</v>
      </c>
      <c r="E208" s="71" t="s">
        <v>35</v>
      </c>
      <c r="F208" s="71" t="s">
        <v>1254</v>
      </c>
    </row>
    <row r="209" spans="1:6" x14ac:dyDescent="0.25">
      <c r="A209" s="70">
        <v>420350</v>
      </c>
      <c r="B209" s="71" t="s">
        <v>734</v>
      </c>
      <c r="C209" s="71" t="s">
        <v>33</v>
      </c>
      <c r="D209" s="71" t="s">
        <v>1250</v>
      </c>
      <c r="E209" s="71" t="s">
        <v>35</v>
      </c>
      <c r="F209" s="71" t="s">
        <v>1254</v>
      </c>
    </row>
    <row r="210" spans="1:6" x14ac:dyDescent="0.25">
      <c r="A210" s="70">
        <v>430462</v>
      </c>
      <c r="B210" s="71" t="s">
        <v>314</v>
      </c>
      <c r="C210" s="71" t="s">
        <v>57</v>
      </c>
      <c r="D210" s="71" t="s">
        <v>1250</v>
      </c>
      <c r="E210" s="71" t="s">
        <v>35</v>
      </c>
      <c r="F210" s="71" t="s">
        <v>1268</v>
      </c>
    </row>
    <row r="211" spans="1:6" x14ac:dyDescent="0.25">
      <c r="A211" s="70">
        <v>430463</v>
      </c>
      <c r="B211" s="71" t="s">
        <v>224</v>
      </c>
      <c r="C211" s="71" t="s">
        <v>57</v>
      </c>
      <c r="D211" s="71" t="s">
        <v>1223</v>
      </c>
      <c r="E211" s="71" t="s">
        <v>35</v>
      </c>
      <c r="F211" s="71" t="s">
        <v>1262</v>
      </c>
    </row>
    <row r="212" spans="1:6" x14ac:dyDescent="0.25">
      <c r="A212" s="70">
        <v>430465</v>
      </c>
      <c r="B212" s="71" t="s">
        <v>298</v>
      </c>
      <c r="C212" s="71" t="s">
        <v>57</v>
      </c>
      <c r="D212" s="71" t="s">
        <v>1250</v>
      </c>
      <c r="E212" s="71" t="s">
        <v>35</v>
      </c>
      <c r="F212" s="71" t="s">
        <v>1260</v>
      </c>
    </row>
    <row r="213" spans="1:6" x14ac:dyDescent="0.25">
      <c r="A213" s="70">
        <v>430466</v>
      </c>
      <c r="B213" s="72" t="s">
        <v>193</v>
      </c>
      <c r="C213" s="72" t="s">
        <v>57</v>
      </c>
      <c r="D213" s="72" t="s">
        <v>1225</v>
      </c>
      <c r="E213" s="72" t="s">
        <v>35</v>
      </c>
      <c r="F213" s="72" t="s">
        <v>1265</v>
      </c>
    </row>
    <row r="214" spans="1:6" x14ac:dyDescent="0.25">
      <c r="A214" s="70">
        <v>430468</v>
      </c>
      <c r="B214" s="71" t="s">
        <v>664</v>
      </c>
      <c r="C214" s="71" t="s">
        <v>57</v>
      </c>
      <c r="D214" s="71" t="s">
        <v>1253</v>
      </c>
      <c r="E214" s="71" t="s">
        <v>35</v>
      </c>
      <c r="F214" s="71" t="s">
        <v>1262</v>
      </c>
    </row>
    <row r="215" spans="1:6" x14ac:dyDescent="0.25">
      <c r="A215" s="70">
        <v>420360</v>
      </c>
      <c r="B215" s="71" t="s">
        <v>369</v>
      </c>
      <c r="C215" s="71" t="s">
        <v>33</v>
      </c>
      <c r="D215" s="71" t="s">
        <v>1224</v>
      </c>
      <c r="E215" s="71" t="s">
        <v>35</v>
      </c>
      <c r="F215" s="71" t="s">
        <v>1252</v>
      </c>
    </row>
    <row r="216" spans="1:6" x14ac:dyDescent="0.25">
      <c r="A216" s="70">
        <v>430469</v>
      </c>
      <c r="B216" s="71" t="s">
        <v>709</v>
      </c>
      <c r="C216" s="71" t="s">
        <v>57</v>
      </c>
      <c r="D216" s="71" t="s">
        <v>1250</v>
      </c>
      <c r="E216" s="71" t="s">
        <v>35</v>
      </c>
      <c r="F216" s="71" t="s">
        <v>1273</v>
      </c>
    </row>
    <row r="217" spans="1:6" x14ac:dyDescent="0.25">
      <c r="A217" s="70">
        <v>410460</v>
      </c>
      <c r="B217" s="71" t="s">
        <v>489</v>
      </c>
      <c r="C217" s="71" t="s">
        <v>31</v>
      </c>
      <c r="D217" s="71" t="s">
        <v>1253</v>
      </c>
      <c r="E217" s="71" t="s">
        <v>35</v>
      </c>
      <c r="F217" s="71" t="s">
        <v>1267</v>
      </c>
    </row>
    <row r="218" spans="1:6" x14ac:dyDescent="0.25">
      <c r="A218" s="70">
        <v>420370</v>
      </c>
      <c r="B218" s="71" t="s">
        <v>780</v>
      </c>
      <c r="C218" s="71" t="s">
        <v>33</v>
      </c>
      <c r="D218" s="71" t="s">
        <v>1253</v>
      </c>
      <c r="E218" s="71" t="s">
        <v>35</v>
      </c>
      <c r="F218" s="71" t="s">
        <v>1259</v>
      </c>
    </row>
    <row r="219" spans="1:6" x14ac:dyDescent="0.25">
      <c r="A219" s="70">
        <v>430467</v>
      </c>
      <c r="B219" s="71" t="s">
        <v>274</v>
      </c>
      <c r="C219" s="71" t="s">
        <v>57</v>
      </c>
      <c r="D219" s="71" t="s">
        <v>1250</v>
      </c>
      <c r="E219" s="71" t="s">
        <v>35</v>
      </c>
      <c r="F219" s="71" t="s">
        <v>1262</v>
      </c>
    </row>
    <row r="220" spans="1:6" x14ac:dyDescent="0.25">
      <c r="A220" s="70">
        <v>430471</v>
      </c>
      <c r="B220" s="71" t="s">
        <v>1183</v>
      </c>
      <c r="C220" s="71" t="s">
        <v>57</v>
      </c>
      <c r="D220" s="71" t="s">
        <v>1250</v>
      </c>
      <c r="E220" s="71" t="s">
        <v>35</v>
      </c>
      <c r="F220" s="71" t="s">
        <v>1262</v>
      </c>
    </row>
    <row r="221" spans="1:6" x14ac:dyDescent="0.25">
      <c r="A221" s="70">
        <v>410640</v>
      </c>
      <c r="B221" s="71" t="s">
        <v>136</v>
      </c>
      <c r="C221" s="71" t="s">
        <v>31</v>
      </c>
      <c r="D221" s="71" t="s">
        <v>1224</v>
      </c>
      <c r="E221" s="71" t="s">
        <v>35</v>
      </c>
      <c r="F221" s="71" t="s">
        <v>1251</v>
      </c>
    </row>
    <row r="222" spans="1:6" x14ac:dyDescent="0.25">
      <c r="A222" s="70">
        <v>430470</v>
      </c>
      <c r="B222" s="71" t="s">
        <v>266</v>
      </c>
      <c r="C222" s="71" t="s">
        <v>57</v>
      </c>
      <c r="D222" s="71" t="s">
        <v>1223</v>
      </c>
      <c r="E222" s="71" t="s">
        <v>35</v>
      </c>
      <c r="F222" s="71" t="s">
        <v>1258</v>
      </c>
    </row>
    <row r="223" spans="1:6" x14ac:dyDescent="0.25">
      <c r="A223" s="70">
        <v>410470</v>
      </c>
      <c r="B223" s="71" t="s">
        <v>186</v>
      </c>
      <c r="C223" s="71" t="s">
        <v>31</v>
      </c>
      <c r="D223" s="71" t="s">
        <v>1253</v>
      </c>
      <c r="E223" s="71" t="s">
        <v>35</v>
      </c>
      <c r="F223" s="71" t="s">
        <v>1251</v>
      </c>
    </row>
    <row r="224" spans="1:6" x14ac:dyDescent="0.25">
      <c r="A224" s="70">
        <v>430480</v>
      </c>
      <c r="B224" s="71" t="s">
        <v>213</v>
      </c>
      <c r="C224" s="71" t="s">
        <v>57</v>
      </c>
      <c r="D224" s="71" t="s">
        <v>1224</v>
      </c>
      <c r="E224" s="71" t="s">
        <v>35</v>
      </c>
      <c r="F224" s="71" t="s">
        <v>1268</v>
      </c>
    </row>
    <row r="225" spans="1:6" x14ac:dyDescent="0.25">
      <c r="A225" s="70">
        <v>430485</v>
      </c>
      <c r="B225" s="71" t="s">
        <v>673</v>
      </c>
      <c r="C225" s="71" t="s">
        <v>57</v>
      </c>
      <c r="D225" s="71" t="s">
        <v>1250</v>
      </c>
      <c r="E225" s="71" t="s">
        <v>35</v>
      </c>
      <c r="F225" s="71" t="s">
        <v>1258</v>
      </c>
    </row>
    <row r="226" spans="1:6" x14ac:dyDescent="0.25">
      <c r="A226" s="70">
        <v>430490</v>
      </c>
      <c r="B226" s="71" t="s">
        <v>355</v>
      </c>
      <c r="C226" s="71" t="s">
        <v>57</v>
      </c>
      <c r="D226" s="71" t="s">
        <v>1250</v>
      </c>
      <c r="E226" s="71" t="s">
        <v>35</v>
      </c>
      <c r="F226" s="71" t="s">
        <v>1258</v>
      </c>
    </row>
    <row r="227" spans="1:6" x14ac:dyDescent="0.25">
      <c r="A227" s="70">
        <v>420460</v>
      </c>
      <c r="B227" s="71" t="s">
        <v>54</v>
      </c>
      <c r="C227" s="71" t="s">
        <v>33</v>
      </c>
      <c r="D227" s="71" t="s">
        <v>1219</v>
      </c>
      <c r="E227" s="71" t="s">
        <v>35</v>
      </c>
      <c r="F227" s="71" t="s">
        <v>1272</v>
      </c>
    </row>
    <row r="228" spans="1:6" x14ac:dyDescent="0.25">
      <c r="A228" s="70">
        <v>430495</v>
      </c>
      <c r="B228" s="71" t="s">
        <v>768</v>
      </c>
      <c r="C228" s="71" t="s">
        <v>57</v>
      </c>
      <c r="D228" s="71" t="s">
        <v>1250</v>
      </c>
      <c r="E228" s="71" t="s">
        <v>35</v>
      </c>
      <c r="F228" s="71" t="s">
        <v>1258</v>
      </c>
    </row>
    <row r="229" spans="1:6" x14ac:dyDescent="0.25">
      <c r="A229" s="70">
        <v>410490</v>
      </c>
      <c r="B229" s="71" t="s">
        <v>73</v>
      </c>
      <c r="C229" s="71" t="s">
        <v>31</v>
      </c>
      <c r="D229" s="71" t="s">
        <v>1223</v>
      </c>
      <c r="E229" s="71" t="s">
        <v>35</v>
      </c>
      <c r="F229" s="71" t="s">
        <v>1270</v>
      </c>
    </row>
    <row r="230" spans="1:6" x14ac:dyDescent="0.25">
      <c r="A230" s="70">
        <v>410500</v>
      </c>
      <c r="B230" s="71" t="s">
        <v>951</v>
      </c>
      <c r="C230" s="71" t="s">
        <v>31</v>
      </c>
      <c r="D230" s="71" t="s">
        <v>1253</v>
      </c>
      <c r="E230" s="71" t="s">
        <v>35</v>
      </c>
      <c r="F230" s="71" t="s">
        <v>1267</v>
      </c>
    </row>
    <row r="231" spans="1:6" x14ac:dyDescent="0.25">
      <c r="A231" s="70">
        <v>420380</v>
      </c>
      <c r="B231" s="71" t="s">
        <v>133</v>
      </c>
      <c r="C231" s="71" t="s">
        <v>33</v>
      </c>
      <c r="D231" s="71" t="s">
        <v>1223</v>
      </c>
      <c r="E231" s="71" t="s">
        <v>35</v>
      </c>
      <c r="F231" s="71" t="s">
        <v>1271</v>
      </c>
    </row>
    <row r="232" spans="1:6" x14ac:dyDescent="0.25">
      <c r="A232" s="70">
        <v>430500</v>
      </c>
      <c r="B232" s="71" t="s">
        <v>448</v>
      </c>
      <c r="C232" s="71" t="s">
        <v>57</v>
      </c>
      <c r="D232" s="71" t="s">
        <v>1250</v>
      </c>
      <c r="E232" s="71" t="s">
        <v>35</v>
      </c>
      <c r="F232" s="71" t="s">
        <v>1258</v>
      </c>
    </row>
    <row r="233" spans="1:6" x14ac:dyDescent="0.25">
      <c r="A233" s="70">
        <v>420325</v>
      </c>
      <c r="B233" s="71" t="s">
        <v>661</v>
      </c>
      <c r="C233" s="71" t="s">
        <v>33</v>
      </c>
      <c r="D233" s="71" t="s">
        <v>1250</v>
      </c>
      <c r="E233" s="71" t="s">
        <v>35</v>
      </c>
      <c r="F233" s="71" t="s">
        <v>1252</v>
      </c>
    </row>
    <row r="234" spans="1:6" x14ac:dyDescent="0.25">
      <c r="A234" s="70">
        <v>430510</v>
      </c>
      <c r="B234" s="71" t="s">
        <v>199</v>
      </c>
      <c r="C234" s="71" t="s">
        <v>57</v>
      </c>
      <c r="D234" s="71" t="s">
        <v>1219</v>
      </c>
      <c r="E234" s="71" t="s">
        <v>35</v>
      </c>
      <c r="F234" s="71" t="s">
        <v>1268</v>
      </c>
    </row>
    <row r="235" spans="1:6" x14ac:dyDescent="0.25">
      <c r="A235" s="70">
        <v>420390</v>
      </c>
      <c r="B235" s="71" t="s">
        <v>486</v>
      </c>
      <c r="C235" s="71" t="s">
        <v>33</v>
      </c>
      <c r="D235" s="71" t="s">
        <v>1225</v>
      </c>
      <c r="E235" s="71" t="s">
        <v>35</v>
      </c>
      <c r="F235" s="71" t="s">
        <v>1254</v>
      </c>
    </row>
    <row r="236" spans="1:6" x14ac:dyDescent="0.25">
      <c r="A236" s="70">
        <v>430511</v>
      </c>
      <c r="B236" s="71" t="s">
        <v>852</v>
      </c>
      <c r="C236" s="71" t="s">
        <v>57</v>
      </c>
      <c r="D236" s="71" t="s">
        <v>1250</v>
      </c>
      <c r="E236" s="71" t="s">
        <v>35</v>
      </c>
      <c r="F236" s="71" t="s">
        <v>1258</v>
      </c>
    </row>
    <row r="237" spans="1:6" x14ac:dyDescent="0.25">
      <c r="A237" s="70">
        <v>410510</v>
      </c>
      <c r="B237" s="71" t="s">
        <v>921</v>
      </c>
      <c r="C237" s="71" t="s">
        <v>31</v>
      </c>
      <c r="D237" s="71" t="s">
        <v>1253</v>
      </c>
      <c r="E237" s="71" t="s">
        <v>35</v>
      </c>
      <c r="F237" s="71" t="s">
        <v>1264</v>
      </c>
    </row>
    <row r="238" spans="1:6" x14ac:dyDescent="0.25">
      <c r="A238" s="70">
        <v>430512</v>
      </c>
      <c r="B238" s="71" t="s">
        <v>1192</v>
      </c>
      <c r="C238" s="71" t="s">
        <v>57</v>
      </c>
      <c r="D238" s="71" t="s">
        <v>1250</v>
      </c>
      <c r="E238" s="71" t="s">
        <v>35</v>
      </c>
      <c r="F238" s="71" t="s">
        <v>1265</v>
      </c>
    </row>
    <row r="239" spans="1:6" x14ac:dyDescent="0.25">
      <c r="A239" s="70">
        <v>410520</v>
      </c>
      <c r="B239" s="71" t="s">
        <v>197</v>
      </c>
      <c r="C239" s="71" t="s">
        <v>31</v>
      </c>
      <c r="D239" s="71" t="s">
        <v>1253</v>
      </c>
      <c r="E239" s="71" t="s">
        <v>35</v>
      </c>
      <c r="F239" s="71" t="s">
        <v>1256</v>
      </c>
    </row>
    <row r="240" spans="1:6" x14ac:dyDescent="0.25">
      <c r="A240" s="70">
        <v>430513</v>
      </c>
      <c r="B240" s="71" t="s">
        <v>1193</v>
      </c>
      <c r="C240" s="71" t="s">
        <v>57</v>
      </c>
      <c r="D240" s="71" t="s">
        <v>1250</v>
      </c>
      <c r="E240" s="71" t="s">
        <v>35</v>
      </c>
      <c r="F240" s="71" t="s">
        <v>1273</v>
      </c>
    </row>
    <row r="241" spans="1:6" x14ac:dyDescent="0.25">
      <c r="A241" s="70">
        <v>430515</v>
      </c>
      <c r="B241" s="71" t="s">
        <v>1087</v>
      </c>
      <c r="C241" s="71" t="s">
        <v>57</v>
      </c>
      <c r="D241" s="71" t="s">
        <v>1250</v>
      </c>
      <c r="E241" s="71" t="s">
        <v>35</v>
      </c>
      <c r="F241" s="71" t="s">
        <v>1258</v>
      </c>
    </row>
    <row r="242" spans="1:6" x14ac:dyDescent="0.25">
      <c r="A242" s="70">
        <v>430517</v>
      </c>
      <c r="B242" s="71" t="s">
        <v>706</v>
      </c>
      <c r="C242" s="71" t="s">
        <v>57</v>
      </c>
      <c r="D242" s="71" t="s">
        <v>1250</v>
      </c>
      <c r="E242" s="71" t="s">
        <v>35</v>
      </c>
      <c r="F242" s="71" t="s">
        <v>1262</v>
      </c>
    </row>
    <row r="243" spans="1:6" x14ac:dyDescent="0.25">
      <c r="A243" s="70">
        <v>430520</v>
      </c>
      <c r="B243" s="71" t="s">
        <v>326</v>
      </c>
      <c r="C243" s="71" t="s">
        <v>57</v>
      </c>
      <c r="D243" s="71" t="s">
        <v>1253</v>
      </c>
      <c r="E243" s="71" t="s">
        <v>35</v>
      </c>
      <c r="F243" s="71" t="s">
        <v>1258</v>
      </c>
    </row>
    <row r="244" spans="1:6" x14ac:dyDescent="0.25">
      <c r="A244" s="70">
        <v>420395</v>
      </c>
      <c r="B244" s="71" t="s">
        <v>510</v>
      </c>
      <c r="C244" s="71" t="s">
        <v>33</v>
      </c>
      <c r="D244" s="71" t="s">
        <v>1225</v>
      </c>
      <c r="E244" s="71" t="s">
        <v>35</v>
      </c>
      <c r="F244" s="71" t="s">
        <v>1272</v>
      </c>
    </row>
    <row r="245" spans="1:6" x14ac:dyDescent="0.25">
      <c r="A245" s="70">
        <v>410530</v>
      </c>
      <c r="B245" s="71" t="s">
        <v>461</v>
      </c>
      <c r="C245" s="71" t="s">
        <v>31</v>
      </c>
      <c r="D245" s="71" t="s">
        <v>1253</v>
      </c>
      <c r="E245" s="71" t="s">
        <v>35</v>
      </c>
      <c r="F245" s="71" t="s">
        <v>1267</v>
      </c>
    </row>
    <row r="246" spans="1:6" x14ac:dyDescent="0.25">
      <c r="A246" s="70">
        <v>430530</v>
      </c>
      <c r="B246" s="71" t="s">
        <v>302</v>
      </c>
      <c r="C246" s="71" t="s">
        <v>57</v>
      </c>
      <c r="D246" s="71" t="s">
        <v>1250</v>
      </c>
      <c r="E246" s="71" t="s">
        <v>35</v>
      </c>
      <c r="F246" s="71" t="s">
        <v>1258</v>
      </c>
    </row>
    <row r="247" spans="1:6" x14ac:dyDescent="0.25">
      <c r="A247" s="70">
        <v>420400</v>
      </c>
      <c r="B247" s="71" t="s">
        <v>951</v>
      </c>
      <c r="C247" s="71" t="s">
        <v>33</v>
      </c>
      <c r="D247" s="71" t="s">
        <v>1253</v>
      </c>
      <c r="E247" s="71" t="s">
        <v>35</v>
      </c>
      <c r="F247" s="71" t="s">
        <v>1267</v>
      </c>
    </row>
    <row r="248" spans="1:6" x14ac:dyDescent="0.25">
      <c r="A248" s="70">
        <v>420410</v>
      </c>
      <c r="B248" s="71" t="s">
        <v>787</v>
      </c>
      <c r="C248" s="71" t="s">
        <v>33</v>
      </c>
      <c r="D248" s="71" t="s">
        <v>1250</v>
      </c>
      <c r="E248" s="71" t="s">
        <v>35</v>
      </c>
      <c r="F248" s="71" t="s">
        <v>1254</v>
      </c>
    </row>
    <row r="249" spans="1:6" x14ac:dyDescent="0.25">
      <c r="A249" s="70">
        <v>430535</v>
      </c>
      <c r="B249" s="71" t="s">
        <v>327</v>
      </c>
      <c r="C249" s="71" t="s">
        <v>57</v>
      </c>
      <c r="D249" s="71" t="s">
        <v>1224</v>
      </c>
      <c r="E249" s="71" t="s">
        <v>35</v>
      </c>
      <c r="F249" s="71" t="s">
        <v>1262</v>
      </c>
    </row>
    <row r="250" spans="1:6" x14ac:dyDescent="0.25">
      <c r="A250" s="70">
        <v>430537</v>
      </c>
      <c r="B250" s="71" t="s">
        <v>705</v>
      </c>
      <c r="C250" s="71" t="s">
        <v>57</v>
      </c>
      <c r="D250" s="71" t="s">
        <v>1250</v>
      </c>
      <c r="E250" s="71" t="s">
        <v>35</v>
      </c>
      <c r="F250" s="71" t="s">
        <v>1258</v>
      </c>
    </row>
    <row r="251" spans="1:6" x14ac:dyDescent="0.25">
      <c r="A251" s="70">
        <v>430540</v>
      </c>
      <c r="B251" s="71" t="s">
        <v>566</v>
      </c>
      <c r="C251" s="71" t="s">
        <v>57</v>
      </c>
      <c r="D251" s="71" t="s">
        <v>1250</v>
      </c>
      <c r="E251" s="71" t="s">
        <v>35</v>
      </c>
      <c r="F251" s="71" t="s">
        <v>1258</v>
      </c>
    </row>
    <row r="252" spans="1:6" x14ac:dyDescent="0.25">
      <c r="A252" s="70">
        <v>410690</v>
      </c>
      <c r="B252" s="71" t="s">
        <v>30</v>
      </c>
      <c r="C252" s="71" t="s">
        <v>31</v>
      </c>
      <c r="D252" s="71" t="s">
        <v>1219</v>
      </c>
      <c r="E252" s="71" t="s">
        <v>35</v>
      </c>
      <c r="F252" s="71" t="s">
        <v>1256</v>
      </c>
    </row>
    <row r="253" spans="1:6" x14ac:dyDescent="0.25">
      <c r="A253" s="70">
        <v>430543</v>
      </c>
      <c r="B253" s="71" t="s">
        <v>202</v>
      </c>
      <c r="C253" s="71" t="s">
        <v>57</v>
      </c>
      <c r="D253" s="71" t="s">
        <v>1250</v>
      </c>
      <c r="E253" s="71" t="s">
        <v>35</v>
      </c>
      <c r="F253" s="71" t="s">
        <v>1265</v>
      </c>
    </row>
    <row r="254" spans="1:6" x14ac:dyDescent="0.25">
      <c r="A254" s="70">
        <v>430544</v>
      </c>
      <c r="B254" s="71" t="s">
        <v>1142</v>
      </c>
      <c r="C254" s="71" t="s">
        <v>57</v>
      </c>
      <c r="D254" s="71" t="s">
        <v>1250</v>
      </c>
      <c r="E254" s="71" t="s">
        <v>35</v>
      </c>
      <c r="F254" s="71" t="s">
        <v>1262</v>
      </c>
    </row>
    <row r="255" spans="1:6" x14ac:dyDescent="0.25">
      <c r="A255" s="70">
        <v>410550</v>
      </c>
      <c r="B255" s="71" t="s">
        <v>125</v>
      </c>
      <c r="C255" s="71" t="s">
        <v>31</v>
      </c>
      <c r="D255" s="71" t="s">
        <v>1223</v>
      </c>
      <c r="E255" s="71" t="s">
        <v>35</v>
      </c>
      <c r="F255" s="71" t="s">
        <v>1263</v>
      </c>
    </row>
    <row r="256" spans="1:6" x14ac:dyDescent="0.25">
      <c r="A256" s="70">
        <v>410560</v>
      </c>
      <c r="B256" s="71" t="s">
        <v>776</v>
      </c>
      <c r="C256" s="71" t="s">
        <v>31</v>
      </c>
      <c r="D256" s="71" t="s">
        <v>1253</v>
      </c>
      <c r="E256" s="71" t="s">
        <v>35</v>
      </c>
      <c r="F256" s="71" t="s">
        <v>1263</v>
      </c>
    </row>
    <row r="257" spans="1:6" x14ac:dyDescent="0.25">
      <c r="A257" s="70">
        <v>430545</v>
      </c>
      <c r="B257" s="71" t="s">
        <v>473</v>
      </c>
      <c r="C257" s="71" t="s">
        <v>57</v>
      </c>
      <c r="D257" s="71" t="s">
        <v>1253</v>
      </c>
      <c r="E257" s="71" t="s">
        <v>35</v>
      </c>
      <c r="F257" s="71" t="s">
        <v>1262</v>
      </c>
    </row>
    <row r="258" spans="1:6" x14ac:dyDescent="0.25">
      <c r="A258" s="70">
        <v>430550</v>
      </c>
      <c r="B258" s="71" t="s">
        <v>671</v>
      </c>
      <c r="C258" s="71" t="s">
        <v>57</v>
      </c>
      <c r="D258" s="71" t="s">
        <v>1250</v>
      </c>
      <c r="E258" s="71" t="s">
        <v>35</v>
      </c>
      <c r="F258" s="71" t="s">
        <v>1258</v>
      </c>
    </row>
    <row r="259" spans="1:6" x14ac:dyDescent="0.25">
      <c r="A259" s="70">
        <v>410570</v>
      </c>
      <c r="B259" s="71" t="s">
        <v>170</v>
      </c>
      <c r="C259" s="71" t="s">
        <v>31</v>
      </c>
      <c r="D259" s="71" t="s">
        <v>1253</v>
      </c>
      <c r="E259" s="71" t="s">
        <v>35</v>
      </c>
      <c r="F259" s="71" t="s">
        <v>1274</v>
      </c>
    </row>
    <row r="260" spans="1:6" x14ac:dyDescent="0.25">
      <c r="A260" s="70">
        <v>420415</v>
      </c>
      <c r="B260" s="71" t="s">
        <v>1184</v>
      </c>
      <c r="C260" s="71" t="s">
        <v>33</v>
      </c>
      <c r="D260" s="71" t="s">
        <v>1250</v>
      </c>
      <c r="E260" s="71" t="s">
        <v>35</v>
      </c>
      <c r="F260" s="71" t="s">
        <v>1252</v>
      </c>
    </row>
    <row r="261" spans="1:6" x14ac:dyDescent="0.25">
      <c r="A261" s="70">
        <v>430558</v>
      </c>
      <c r="B261" s="71" t="s">
        <v>556</v>
      </c>
      <c r="C261" s="71" t="s">
        <v>57</v>
      </c>
      <c r="D261" s="71" t="s">
        <v>1250</v>
      </c>
      <c r="E261" s="71" t="s">
        <v>35</v>
      </c>
      <c r="F261" s="71" t="s">
        <v>1273</v>
      </c>
    </row>
    <row r="262" spans="1:6" x14ac:dyDescent="0.25">
      <c r="A262" s="70">
        <v>410580</v>
      </c>
      <c r="B262" s="71" t="s">
        <v>41</v>
      </c>
      <c r="C262" s="71" t="s">
        <v>31</v>
      </c>
      <c r="D262" s="71" t="s">
        <v>1219</v>
      </c>
      <c r="E262" s="71" t="s">
        <v>35</v>
      </c>
      <c r="F262" s="71" t="s">
        <v>1256</v>
      </c>
    </row>
    <row r="263" spans="1:6" x14ac:dyDescent="0.25">
      <c r="A263" s="70">
        <v>430560</v>
      </c>
      <c r="B263" s="71" t="s">
        <v>331</v>
      </c>
      <c r="C263" s="71" t="s">
        <v>57</v>
      </c>
      <c r="D263" s="71" t="s">
        <v>1250</v>
      </c>
      <c r="E263" s="71" t="s">
        <v>35</v>
      </c>
      <c r="F263" s="71" t="s">
        <v>1258</v>
      </c>
    </row>
    <row r="264" spans="1:6" x14ac:dyDescent="0.25">
      <c r="A264" s="70">
        <v>410590</v>
      </c>
      <c r="B264" s="71" t="s">
        <v>437</v>
      </c>
      <c r="C264" s="71" t="s">
        <v>31</v>
      </c>
      <c r="D264" s="71" t="s">
        <v>1225</v>
      </c>
      <c r="E264" s="71" t="s">
        <v>35</v>
      </c>
      <c r="F264" s="71" t="s">
        <v>1264</v>
      </c>
    </row>
    <row r="265" spans="1:6" x14ac:dyDescent="0.25">
      <c r="A265" s="70">
        <v>420480</v>
      </c>
      <c r="B265" s="71" t="s">
        <v>102</v>
      </c>
      <c r="C265" s="71" t="s">
        <v>33</v>
      </c>
      <c r="D265" s="71" t="s">
        <v>1224</v>
      </c>
      <c r="E265" s="71" t="s">
        <v>35</v>
      </c>
      <c r="F265" s="71" t="s">
        <v>1252</v>
      </c>
    </row>
    <row r="266" spans="1:6" x14ac:dyDescent="0.25">
      <c r="A266" s="70">
        <v>430570</v>
      </c>
      <c r="B266" s="71" t="s">
        <v>295</v>
      </c>
      <c r="C266" s="71" t="s">
        <v>57</v>
      </c>
      <c r="D266" s="71" t="s">
        <v>1250</v>
      </c>
      <c r="E266" s="71" t="s">
        <v>35</v>
      </c>
      <c r="F266" s="71" t="s">
        <v>1258</v>
      </c>
    </row>
    <row r="267" spans="1:6" x14ac:dyDescent="0.25">
      <c r="A267" s="70">
        <v>410600</v>
      </c>
      <c r="B267" s="71" t="s">
        <v>1089</v>
      </c>
      <c r="C267" s="71" t="s">
        <v>31</v>
      </c>
      <c r="D267" s="71" t="s">
        <v>1250</v>
      </c>
      <c r="E267" s="71" t="s">
        <v>35</v>
      </c>
      <c r="F267" s="71" t="s">
        <v>1251</v>
      </c>
    </row>
    <row r="268" spans="1:6" x14ac:dyDescent="0.25">
      <c r="A268" s="70">
        <v>410610</v>
      </c>
      <c r="B268" s="71" t="s">
        <v>986</v>
      </c>
      <c r="C268" s="71" t="s">
        <v>31</v>
      </c>
      <c r="D268" s="71" t="s">
        <v>1250</v>
      </c>
      <c r="E268" s="71" t="s">
        <v>35</v>
      </c>
      <c r="F268" s="71" t="s">
        <v>1251</v>
      </c>
    </row>
    <row r="269" spans="1:6" x14ac:dyDescent="0.25">
      <c r="A269" s="70">
        <v>430580</v>
      </c>
      <c r="B269" s="71" t="s">
        <v>682</v>
      </c>
      <c r="C269" s="71" t="s">
        <v>57</v>
      </c>
      <c r="D269" s="71" t="s">
        <v>1253</v>
      </c>
      <c r="E269" s="71" t="s">
        <v>35</v>
      </c>
      <c r="F269" s="71" t="s">
        <v>1258</v>
      </c>
    </row>
    <row r="270" spans="1:6" x14ac:dyDescent="0.25">
      <c r="A270" s="70">
        <v>410620</v>
      </c>
      <c r="B270" s="71" t="s">
        <v>179</v>
      </c>
      <c r="C270" s="71" t="s">
        <v>31</v>
      </c>
      <c r="D270" s="71" t="s">
        <v>1253</v>
      </c>
      <c r="E270" s="71" t="s">
        <v>35</v>
      </c>
      <c r="F270" s="71" t="s">
        <v>1256</v>
      </c>
    </row>
    <row r="271" spans="1:6" x14ac:dyDescent="0.25">
      <c r="A271" s="70">
        <v>430583</v>
      </c>
      <c r="B271" s="71" t="s">
        <v>965</v>
      </c>
      <c r="C271" s="71" t="s">
        <v>57</v>
      </c>
      <c r="D271" s="71" t="s">
        <v>1250</v>
      </c>
      <c r="E271" s="71" t="s">
        <v>35</v>
      </c>
      <c r="F271" s="71" t="s">
        <v>1273</v>
      </c>
    </row>
    <row r="272" spans="1:6" x14ac:dyDescent="0.25">
      <c r="A272" s="70">
        <v>430585</v>
      </c>
      <c r="B272" s="71" t="s">
        <v>333</v>
      </c>
      <c r="C272" s="71" t="s">
        <v>57</v>
      </c>
      <c r="D272" s="71" t="s">
        <v>1250</v>
      </c>
      <c r="E272" s="71" t="s">
        <v>35</v>
      </c>
      <c r="F272" s="71" t="s">
        <v>1258</v>
      </c>
    </row>
    <row r="273" spans="1:6" x14ac:dyDescent="0.25">
      <c r="A273" s="70">
        <v>410630</v>
      </c>
      <c r="B273" s="71" t="s">
        <v>158</v>
      </c>
      <c r="C273" s="71" t="s">
        <v>31</v>
      </c>
      <c r="D273" s="71" t="s">
        <v>1253</v>
      </c>
      <c r="E273" s="71" t="s">
        <v>35</v>
      </c>
      <c r="F273" s="71" t="s">
        <v>1267</v>
      </c>
    </row>
    <row r="274" spans="1:6" x14ac:dyDescent="0.25">
      <c r="A274" s="70">
        <v>420417</v>
      </c>
      <c r="B274" s="71" t="s">
        <v>1107</v>
      </c>
      <c r="C274" s="71" t="s">
        <v>33</v>
      </c>
      <c r="D274" s="71" t="s">
        <v>1250</v>
      </c>
      <c r="E274" s="71" t="s">
        <v>35</v>
      </c>
      <c r="F274" s="71" t="s">
        <v>1252</v>
      </c>
    </row>
    <row r="275" spans="1:6" x14ac:dyDescent="0.25">
      <c r="A275" s="70">
        <v>420540</v>
      </c>
      <c r="B275" s="71" t="s">
        <v>38</v>
      </c>
      <c r="C275" s="71" t="s">
        <v>33</v>
      </c>
      <c r="D275" s="71" t="s">
        <v>1219</v>
      </c>
      <c r="E275" s="71" t="s">
        <v>35</v>
      </c>
      <c r="F275" s="71" t="s">
        <v>1259</v>
      </c>
    </row>
    <row r="276" spans="1:6" x14ac:dyDescent="0.25">
      <c r="A276" s="70">
        <v>430587</v>
      </c>
      <c r="B276" s="71" t="s">
        <v>364</v>
      </c>
      <c r="C276" s="71" t="s">
        <v>57</v>
      </c>
      <c r="D276" s="71" t="s">
        <v>1250</v>
      </c>
      <c r="E276" s="71" t="s">
        <v>35</v>
      </c>
      <c r="F276" s="71" t="s">
        <v>1258</v>
      </c>
    </row>
    <row r="277" spans="1:6" x14ac:dyDescent="0.25">
      <c r="A277" s="70">
        <v>430590</v>
      </c>
      <c r="B277" s="71" t="s">
        <v>793</v>
      </c>
      <c r="C277" s="71" t="s">
        <v>57</v>
      </c>
      <c r="D277" s="71" t="s">
        <v>1250</v>
      </c>
      <c r="E277" s="71" t="s">
        <v>35</v>
      </c>
      <c r="F277" s="71" t="s">
        <v>1258</v>
      </c>
    </row>
    <row r="278" spans="1:6" x14ac:dyDescent="0.25">
      <c r="A278" s="70">
        <v>410645</v>
      </c>
      <c r="B278" s="71" t="s">
        <v>1028</v>
      </c>
      <c r="C278" s="71" t="s">
        <v>31</v>
      </c>
      <c r="D278" s="71" t="s">
        <v>1250</v>
      </c>
      <c r="E278" s="71" t="s">
        <v>35</v>
      </c>
      <c r="F278" s="71" t="s">
        <v>1274</v>
      </c>
    </row>
    <row r="279" spans="1:6" x14ac:dyDescent="0.25">
      <c r="A279" s="70">
        <v>420419</v>
      </c>
      <c r="B279" s="71" t="s">
        <v>979</v>
      </c>
      <c r="C279" s="71" t="s">
        <v>33</v>
      </c>
      <c r="D279" s="71" t="s">
        <v>1250</v>
      </c>
      <c r="E279" s="71" t="s">
        <v>35</v>
      </c>
      <c r="F279" s="71" t="s">
        <v>1257</v>
      </c>
    </row>
    <row r="280" spans="1:6" x14ac:dyDescent="0.25">
      <c r="A280" s="70">
        <v>420420</v>
      </c>
      <c r="B280" s="71" t="s">
        <v>46</v>
      </c>
      <c r="C280" s="71" t="s">
        <v>33</v>
      </c>
      <c r="D280" s="71" t="s">
        <v>1219</v>
      </c>
      <c r="E280" s="71" t="s">
        <v>35</v>
      </c>
      <c r="F280" s="71" t="s">
        <v>1254</v>
      </c>
    </row>
    <row r="281" spans="1:6" x14ac:dyDescent="0.25">
      <c r="A281" s="70">
        <v>430593</v>
      </c>
      <c r="B281" s="71" t="s">
        <v>580</v>
      </c>
      <c r="C281" s="71" t="s">
        <v>57</v>
      </c>
      <c r="D281" s="71" t="s">
        <v>1250</v>
      </c>
      <c r="E281" s="71" t="s">
        <v>35</v>
      </c>
      <c r="F281" s="71" t="s">
        <v>1268</v>
      </c>
    </row>
    <row r="282" spans="1:6" x14ac:dyDescent="0.25">
      <c r="A282" s="70">
        <v>410650</v>
      </c>
      <c r="B282" s="71" t="s">
        <v>631</v>
      </c>
      <c r="C282" s="71" t="s">
        <v>31</v>
      </c>
      <c r="D282" s="71" t="s">
        <v>1225</v>
      </c>
      <c r="E282" s="71" t="s">
        <v>35</v>
      </c>
      <c r="F282" s="71" t="s">
        <v>1266</v>
      </c>
    </row>
    <row r="283" spans="1:6" x14ac:dyDescent="0.25">
      <c r="A283" s="70">
        <v>420425</v>
      </c>
      <c r="B283" s="71" t="s">
        <v>407</v>
      </c>
      <c r="C283" s="71" t="s">
        <v>33</v>
      </c>
      <c r="D283" s="71" t="s">
        <v>1253</v>
      </c>
      <c r="E283" s="71" t="s">
        <v>35</v>
      </c>
      <c r="F283" s="71" t="s">
        <v>1272</v>
      </c>
    </row>
    <row r="284" spans="1:6" x14ac:dyDescent="0.25">
      <c r="A284" s="70">
        <v>410655</v>
      </c>
      <c r="B284" s="71" t="s">
        <v>1204</v>
      </c>
      <c r="C284" s="71" t="s">
        <v>31</v>
      </c>
      <c r="D284" s="71" t="s">
        <v>1250</v>
      </c>
      <c r="E284" s="71" t="s">
        <v>35</v>
      </c>
      <c r="F284" s="71" t="s">
        <v>1261</v>
      </c>
    </row>
    <row r="285" spans="1:6" x14ac:dyDescent="0.25">
      <c r="A285" s="70">
        <v>420545</v>
      </c>
      <c r="B285" s="71" t="s">
        <v>98</v>
      </c>
      <c r="C285" s="71" t="s">
        <v>33</v>
      </c>
      <c r="D285" s="71" t="s">
        <v>1224</v>
      </c>
      <c r="E285" s="71" t="s">
        <v>35</v>
      </c>
      <c r="F285" s="71" t="s">
        <v>1272</v>
      </c>
    </row>
    <row r="286" spans="1:6" x14ac:dyDescent="0.25">
      <c r="A286" s="70">
        <v>430595</v>
      </c>
      <c r="B286" s="71" t="s">
        <v>546</v>
      </c>
      <c r="C286" s="71" t="s">
        <v>57</v>
      </c>
      <c r="D286" s="71" t="s">
        <v>1250</v>
      </c>
      <c r="E286" s="71" t="s">
        <v>35</v>
      </c>
      <c r="F286" s="71" t="s">
        <v>1268</v>
      </c>
    </row>
    <row r="287" spans="1:6" x14ac:dyDescent="0.25">
      <c r="A287" s="70">
        <v>430597</v>
      </c>
      <c r="B287" s="71" t="s">
        <v>345</v>
      </c>
      <c r="C287" s="71" t="s">
        <v>57</v>
      </c>
      <c r="D287" s="71" t="s">
        <v>1250</v>
      </c>
      <c r="E287" s="71" t="s">
        <v>35</v>
      </c>
      <c r="F287" s="71" t="s">
        <v>1258</v>
      </c>
    </row>
    <row r="288" spans="1:6" x14ac:dyDescent="0.25">
      <c r="A288" s="70">
        <v>420435</v>
      </c>
      <c r="B288" s="71" t="s">
        <v>409</v>
      </c>
      <c r="C288" s="71" t="s">
        <v>33</v>
      </c>
      <c r="D288" s="71" t="s">
        <v>1250</v>
      </c>
      <c r="E288" s="71" t="s">
        <v>35</v>
      </c>
      <c r="F288" s="71" t="s">
        <v>1254</v>
      </c>
    </row>
    <row r="289" spans="1:6" x14ac:dyDescent="0.25">
      <c r="A289" s="70">
        <v>430600</v>
      </c>
      <c r="B289" s="71" t="s">
        <v>886</v>
      </c>
      <c r="C289" s="71" t="s">
        <v>57</v>
      </c>
      <c r="D289" s="71" t="s">
        <v>1253</v>
      </c>
      <c r="E289" s="71" t="s">
        <v>35</v>
      </c>
      <c r="F289" s="71" t="s">
        <v>1258</v>
      </c>
    </row>
    <row r="290" spans="1:6" x14ac:dyDescent="0.25">
      <c r="A290" s="70">
        <v>430605</v>
      </c>
      <c r="B290" s="71" t="s">
        <v>913</v>
      </c>
      <c r="C290" s="71" t="s">
        <v>57</v>
      </c>
      <c r="D290" s="71" t="s">
        <v>1250</v>
      </c>
      <c r="E290" s="71" t="s">
        <v>35</v>
      </c>
      <c r="F290" s="71" t="s">
        <v>1265</v>
      </c>
    </row>
    <row r="291" spans="1:6" x14ac:dyDescent="0.25">
      <c r="A291" s="70">
        <v>430607</v>
      </c>
      <c r="B291" s="71" t="s">
        <v>1185</v>
      </c>
      <c r="C291" s="71" t="s">
        <v>57</v>
      </c>
      <c r="D291" s="71" t="s">
        <v>1250</v>
      </c>
      <c r="E291" s="71" t="s">
        <v>35</v>
      </c>
      <c r="F291" s="71" t="s">
        <v>1258</v>
      </c>
    </row>
    <row r="292" spans="1:6" x14ac:dyDescent="0.25">
      <c r="A292" s="70">
        <v>430610</v>
      </c>
      <c r="B292" s="71" t="s">
        <v>247</v>
      </c>
      <c r="C292" s="71" t="s">
        <v>57</v>
      </c>
      <c r="D292" s="71" t="s">
        <v>1223</v>
      </c>
      <c r="E292" s="71" t="s">
        <v>35</v>
      </c>
      <c r="F292" s="71" t="s">
        <v>1258</v>
      </c>
    </row>
    <row r="293" spans="1:6" x14ac:dyDescent="0.25">
      <c r="A293" s="70">
        <v>410680</v>
      </c>
      <c r="B293" s="71" t="s">
        <v>195</v>
      </c>
      <c r="C293" s="71" t="s">
        <v>31</v>
      </c>
      <c r="D293" s="71" t="s">
        <v>1253</v>
      </c>
      <c r="E293" s="71" t="s">
        <v>35</v>
      </c>
      <c r="F293" s="71" t="s">
        <v>1269</v>
      </c>
    </row>
    <row r="294" spans="1:6" x14ac:dyDescent="0.25">
      <c r="A294" s="70">
        <v>430613</v>
      </c>
      <c r="B294" s="71" t="s">
        <v>527</v>
      </c>
      <c r="C294" s="71" t="s">
        <v>57</v>
      </c>
      <c r="D294" s="71" t="s">
        <v>1250</v>
      </c>
      <c r="E294" s="71" t="s">
        <v>35</v>
      </c>
      <c r="F294" s="71" t="s">
        <v>1258</v>
      </c>
    </row>
    <row r="295" spans="1:6" x14ac:dyDescent="0.25">
      <c r="A295" s="70">
        <v>410657</v>
      </c>
      <c r="B295" s="71" t="s">
        <v>838</v>
      </c>
      <c r="C295" s="71" t="s">
        <v>31</v>
      </c>
      <c r="D295" s="71" t="s">
        <v>1250</v>
      </c>
      <c r="E295" s="71" t="s">
        <v>35</v>
      </c>
      <c r="F295" s="71" t="s">
        <v>1266</v>
      </c>
    </row>
    <row r="296" spans="1:6" x14ac:dyDescent="0.25">
      <c r="A296" s="70">
        <v>410660</v>
      </c>
      <c r="B296" s="71" t="s">
        <v>544</v>
      </c>
      <c r="C296" s="71" t="s">
        <v>31</v>
      </c>
      <c r="D296" s="71" t="s">
        <v>1225</v>
      </c>
      <c r="E296" s="71" t="s">
        <v>35</v>
      </c>
      <c r="F296" s="71" t="s">
        <v>1263</v>
      </c>
    </row>
    <row r="297" spans="1:6" x14ac:dyDescent="0.25">
      <c r="A297" s="70">
        <v>410670</v>
      </c>
      <c r="B297" s="71" t="s">
        <v>845</v>
      </c>
      <c r="C297" s="71" t="s">
        <v>31</v>
      </c>
      <c r="D297" s="71" t="s">
        <v>1250</v>
      </c>
      <c r="E297" s="71" t="s">
        <v>35</v>
      </c>
      <c r="F297" s="71" t="s">
        <v>1263</v>
      </c>
    </row>
    <row r="298" spans="1:6" x14ac:dyDescent="0.25">
      <c r="A298" s="70">
        <v>430620</v>
      </c>
      <c r="B298" s="71" t="s">
        <v>845</v>
      </c>
      <c r="C298" s="71" t="s">
        <v>57</v>
      </c>
      <c r="D298" s="71" t="s">
        <v>1253</v>
      </c>
      <c r="E298" s="71" t="s">
        <v>35</v>
      </c>
      <c r="F298" s="71" t="s">
        <v>1263</v>
      </c>
    </row>
    <row r="299" spans="1:6" x14ac:dyDescent="0.25">
      <c r="A299" s="70">
        <v>410685</v>
      </c>
      <c r="B299" s="71" t="s">
        <v>1068</v>
      </c>
      <c r="C299" s="71" t="s">
        <v>31</v>
      </c>
      <c r="D299" s="71" t="s">
        <v>1250</v>
      </c>
      <c r="E299" s="71" t="s">
        <v>35</v>
      </c>
      <c r="F299" s="71" t="s">
        <v>1264</v>
      </c>
    </row>
    <row r="300" spans="1:6" x14ac:dyDescent="0.25">
      <c r="A300" s="70">
        <v>420440</v>
      </c>
      <c r="B300" s="71" t="s">
        <v>660</v>
      </c>
      <c r="C300" s="71" t="s">
        <v>33</v>
      </c>
      <c r="D300" s="71" t="s">
        <v>1253</v>
      </c>
      <c r="E300" s="71" t="s">
        <v>35</v>
      </c>
      <c r="F300" s="71" t="s">
        <v>1254</v>
      </c>
    </row>
    <row r="301" spans="1:6" x14ac:dyDescent="0.25">
      <c r="A301" s="70">
        <v>420445</v>
      </c>
      <c r="B301" s="71" t="s">
        <v>1073</v>
      </c>
      <c r="C301" s="71" t="s">
        <v>33</v>
      </c>
      <c r="D301" s="71" t="s">
        <v>1250</v>
      </c>
      <c r="E301" s="71" t="s">
        <v>35</v>
      </c>
      <c r="F301" s="71" t="s">
        <v>1254</v>
      </c>
    </row>
    <row r="302" spans="1:6" x14ac:dyDescent="0.25">
      <c r="A302" s="70">
        <v>410830</v>
      </c>
      <c r="B302" s="71" t="s">
        <v>52</v>
      </c>
      <c r="C302" s="71" t="s">
        <v>31</v>
      </c>
      <c r="D302" s="71" t="s">
        <v>1219</v>
      </c>
      <c r="E302" s="71" t="s">
        <v>35</v>
      </c>
      <c r="F302" s="71" t="s">
        <v>1267</v>
      </c>
    </row>
    <row r="303" spans="1:6" x14ac:dyDescent="0.25">
      <c r="A303" s="70">
        <v>420550</v>
      </c>
      <c r="B303" s="71" t="s">
        <v>105</v>
      </c>
      <c r="C303" s="71" t="s">
        <v>33</v>
      </c>
      <c r="D303" s="71" t="s">
        <v>1224</v>
      </c>
      <c r="E303" s="71" t="s">
        <v>35</v>
      </c>
      <c r="F303" s="71" t="s">
        <v>1254</v>
      </c>
    </row>
    <row r="304" spans="1:6" x14ac:dyDescent="0.25">
      <c r="A304" s="70">
        <v>410700</v>
      </c>
      <c r="B304" s="71" t="s">
        <v>1166</v>
      </c>
      <c r="C304" s="71" t="s">
        <v>31</v>
      </c>
      <c r="D304" s="71" t="s">
        <v>1253</v>
      </c>
      <c r="E304" s="71" t="s">
        <v>35</v>
      </c>
      <c r="F304" s="71" t="s">
        <v>1251</v>
      </c>
    </row>
    <row r="305" spans="1:6" x14ac:dyDescent="0.25">
      <c r="A305" s="70">
        <v>430630</v>
      </c>
      <c r="B305" s="71" t="s">
        <v>633</v>
      </c>
      <c r="C305" s="71" t="s">
        <v>57</v>
      </c>
      <c r="D305" s="71" t="s">
        <v>1250</v>
      </c>
      <c r="E305" s="71" t="s">
        <v>35</v>
      </c>
      <c r="F305" s="71" t="s">
        <v>1258</v>
      </c>
    </row>
    <row r="306" spans="1:6" x14ac:dyDescent="0.25">
      <c r="A306" s="70">
        <v>430632</v>
      </c>
      <c r="B306" s="71" t="s">
        <v>985</v>
      </c>
      <c r="C306" s="71" t="s">
        <v>57</v>
      </c>
      <c r="D306" s="71" t="s">
        <v>1250</v>
      </c>
      <c r="E306" s="71" t="s">
        <v>35</v>
      </c>
      <c r="F306" s="71" t="s">
        <v>1258</v>
      </c>
    </row>
    <row r="307" spans="1:6" x14ac:dyDescent="0.25">
      <c r="A307" s="70">
        <v>420455</v>
      </c>
      <c r="B307" s="71" t="s">
        <v>595</v>
      </c>
      <c r="C307" s="71" t="s">
        <v>33</v>
      </c>
      <c r="D307" s="71" t="s">
        <v>1253</v>
      </c>
      <c r="E307" s="71" t="s">
        <v>35</v>
      </c>
      <c r="F307" s="71" t="s">
        <v>1252</v>
      </c>
    </row>
    <row r="308" spans="1:6" x14ac:dyDescent="0.25">
      <c r="A308" s="70">
        <v>430635</v>
      </c>
      <c r="B308" s="71" t="s">
        <v>1211</v>
      </c>
      <c r="C308" s="71" t="s">
        <v>57</v>
      </c>
      <c r="D308" s="71" t="s">
        <v>1250</v>
      </c>
      <c r="E308" s="71" t="s">
        <v>35</v>
      </c>
      <c r="F308" s="71" t="s">
        <v>1258</v>
      </c>
    </row>
    <row r="309" spans="1:6" x14ac:dyDescent="0.25">
      <c r="A309" s="70">
        <v>410710</v>
      </c>
      <c r="B309" s="71" t="s">
        <v>760</v>
      </c>
      <c r="C309" s="71" t="s">
        <v>31</v>
      </c>
      <c r="D309" s="71" t="s">
        <v>1250</v>
      </c>
      <c r="E309" s="71" t="s">
        <v>35</v>
      </c>
      <c r="F309" s="71" t="s">
        <v>1263</v>
      </c>
    </row>
    <row r="310" spans="1:6" x14ac:dyDescent="0.25">
      <c r="A310" s="70">
        <v>410712</v>
      </c>
      <c r="B310" s="71" t="s">
        <v>1210</v>
      </c>
      <c r="C310" s="71" t="s">
        <v>31</v>
      </c>
      <c r="D310" s="71" t="s">
        <v>1250</v>
      </c>
      <c r="E310" s="71" t="s">
        <v>35</v>
      </c>
      <c r="F310" s="71" t="s">
        <v>1267</v>
      </c>
    </row>
    <row r="311" spans="1:6" x14ac:dyDescent="0.25">
      <c r="A311" s="70">
        <v>410715</v>
      </c>
      <c r="B311" s="71" t="s">
        <v>1165</v>
      </c>
      <c r="C311" s="71" t="s">
        <v>31</v>
      </c>
      <c r="D311" s="71" t="s">
        <v>1250</v>
      </c>
      <c r="E311" s="71" t="s">
        <v>35</v>
      </c>
      <c r="F311" s="71" t="s">
        <v>1267</v>
      </c>
    </row>
    <row r="312" spans="1:6" x14ac:dyDescent="0.25">
      <c r="A312" s="70">
        <v>430637</v>
      </c>
      <c r="B312" s="71" t="s">
        <v>685</v>
      </c>
      <c r="C312" s="71" t="s">
        <v>57</v>
      </c>
      <c r="D312" s="71" t="s">
        <v>1250</v>
      </c>
      <c r="E312" s="71" t="s">
        <v>35</v>
      </c>
      <c r="F312" s="71" t="s">
        <v>1260</v>
      </c>
    </row>
    <row r="313" spans="1:6" x14ac:dyDescent="0.25">
      <c r="A313" s="70">
        <v>420450</v>
      </c>
      <c r="B313" s="71" t="s">
        <v>138</v>
      </c>
      <c r="C313" s="71" t="s">
        <v>33</v>
      </c>
      <c r="D313" s="71" t="s">
        <v>1253</v>
      </c>
      <c r="E313" s="71" t="s">
        <v>35</v>
      </c>
      <c r="F313" s="71" t="s">
        <v>1271</v>
      </c>
    </row>
    <row r="314" spans="1:6" x14ac:dyDescent="0.25">
      <c r="A314" s="70">
        <v>430640</v>
      </c>
      <c r="B314" s="71" t="s">
        <v>281</v>
      </c>
      <c r="C314" s="71" t="s">
        <v>57</v>
      </c>
      <c r="D314" s="71" t="s">
        <v>1224</v>
      </c>
      <c r="E314" s="71" t="s">
        <v>35</v>
      </c>
      <c r="F314" s="71" t="s">
        <v>1262</v>
      </c>
    </row>
    <row r="315" spans="1:6" x14ac:dyDescent="0.25">
      <c r="A315" s="70">
        <v>430642</v>
      </c>
      <c r="B315" s="71" t="s">
        <v>739</v>
      </c>
      <c r="C315" s="71" t="s">
        <v>57</v>
      </c>
      <c r="D315" s="71" t="s">
        <v>1250</v>
      </c>
      <c r="E315" s="71" t="s">
        <v>35</v>
      </c>
      <c r="F315" s="71" t="s">
        <v>1258</v>
      </c>
    </row>
    <row r="316" spans="1:6" x14ac:dyDescent="0.25">
      <c r="A316" s="70">
        <v>430645</v>
      </c>
      <c r="B316" s="71" t="s">
        <v>454</v>
      </c>
      <c r="C316" s="71" t="s">
        <v>57</v>
      </c>
      <c r="D316" s="71" t="s">
        <v>1250</v>
      </c>
      <c r="E316" s="71" t="s">
        <v>35</v>
      </c>
      <c r="F316" s="71" t="s">
        <v>1268</v>
      </c>
    </row>
    <row r="317" spans="1:6" x14ac:dyDescent="0.25">
      <c r="A317" s="70">
        <v>410720</v>
      </c>
      <c r="B317" s="71" t="s">
        <v>366</v>
      </c>
      <c r="C317" s="71" t="s">
        <v>31</v>
      </c>
      <c r="D317" s="71" t="s">
        <v>1224</v>
      </c>
      <c r="E317" s="71" t="s">
        <v>35</v>
      </c>
      <c r="F317" s="71" t="s">
        <v>1266</v>
      </c>
    </row>
    <row r="318" spans="1:6" x14ac:dyDescent="0.25">
      <c r="A318" s="70">
        <v>430650</v>
      </c>
      <c r="B318" s="71" t="s">
        <v>885</v>
      </c>
      <c r="C318" s="71" t="s">
        <v>57</v>
      </c>
      <c r="D318" s="71" t="s">
        <v>1253</v>
      </c>
      <c r="E318" s="71" t="s">
        <v>35</v>
      </c>
      <c r="F318" s="71" t="s">
        <v>1262</v>
      </c>
    </row>
    <row r="319" spans="1:6" x14ac:dyDescent="0.25">
      <c r="A319" s="70">
        <v>430660</v>
      </c>
      <c r="B319" s="71" t="s">
        <v>392</v>
      </c>
      <c r="C319" s="71" t="s">
        <v>57</v>
      </c>
      <c r="D319" s="71" t="s">
        <v>1224</v>
      </c>
      <c r="E319" s="71" t="s">
        <v>35</v>
      </c>
      <c r="F319" s="71" t="s">
        <v>1255</v>
      </c>
    </row>
    <row r="320" spans="1:6" x14ac:dyDescent="0.25">
      <c r="A320" s="70">
        <v>430655</v>
      </c>
      <c r="B320" s="71" t="s">
        <v>1128</v>
      </c>
      <c r="C320" s="71" t="s">
        <v>57</v>
      </c>
      <c r="D320" s="71" t="s">
        <v>1250</v>
      </c>
      <c r="E320" s="71" t="s">
        <v>35</v>
      </c>
      <c r="F320" s="71" t="s">
        <v>1262</v>
      </c>
    </row>
    <row r="321" spans="1:6" x14ac:dyDescent="0.25">
      <c r="A321" s="70">
        <v>410840</v>
      </c>
      <c r="B321" s="71" t="s">
        <v>77</v>
      </c>
      <c r="C321" s="71" t="s">
        <v>31</v>
      </c>
      <c r="D321" s="71" t="s">
        <v>1223</v>
      </c>
      <c r="E321" s="71" t="s">
        <v>35</v>
      </c>
      <c r="F321" s="71" t="s">
        <v>1266</v>
      </c>
    </row>
    <row r="322" spans="1:6" x14ac:dyDescent="0.25">
      <c r="A322" s="70">
        <v>430670</v>
      </c>
      <c r="B322" s="71" t="s">
        <v>879</v>
      </c>
      <c r="C322" s="71" t="s">
        <v>57</v>
      </c>
      <c r="D322" s="71" t="s">
        <v>1250</v>
      </c>
      <c r="E322" s="71" t="s">
        <v>35</v>
      </c>
      <c r="F322" s="71" t="s">
        <v>1260</v>
      </c>
    </row>
    <row r="323" spans="1:6" x14ac:dyDescent="0.25">
      <c r="A323" s="70">
        <v>410725</v>
      </c>
      <c r="B323" s="71" t="s">
        <v>458</v>
      </c>
      <c r="C323" s="71" t="s">
        <v>31</v>
      </c>
      <c r="D323" s="71" t="s">
        <v>1250</v>
      </c>
      <c r="E323" s="71" t="s">
        <v>35</v>
      </c>
      <c r="F323" s="71" t="s">
        <v>1263</v>
      </c>
    </row>
    <row r="324" spans="1:6" x14ac:dyDescent="0.25">
      <c r="A324" s="70">
        <v>410730</v>
      </c>
      <c r="B324" s="71" t="s">
        <v>958</v>
      </c>
      <c r="C324" s="71" t="s">
        <v>31</v>
      </c>
      <c r="D324" s="71" t="s">
        <v>1250</v>
      </c>
      <c r="E324" s="71" t="s">
        <v>35</v>
      </c>
      <c r="F324" s="71" t="s">
        <v>1264</v>
      </c>
    </row>
    <row r="325" spans="1:6" x14ac:dyDescent="0.25">
      <c r="A325" s="70">
        <v>430673</v>
      </c>
      <c r="B325" s="71" t="s">
        <v>806</v>
      </c>
      <c r="C325" s="71" t="s">
        <v>57</v>
      </c>
      <c r="D325" s="71" t="s">
        <v>1250</v>
      </c>
      <c r="E325" s="71" t="s">
        <v>35</v>
      </c>
      <c r="F325" s="71" t="s">
        <v>1258</v>
      </c>
    </row>
    <row r="326" spans="1:6" x14ac:dyDescent="0.25">
      <c r="A326" s="70">
        <v>420470</v>
      </c>
      <c r="B326" s="71" t="s">
        <v>442</v>
      </c>
      <c r="C326" s="71" t="s">
        <v>33</v>
      </c>
      <c r="D326" s="71" t="s">
        <v>1253</v>
      </c>
      <c r="E326" s="71" t="s">
        <v>35</v>
      </c>
      <c r="F326" s="71" t="s">
        <v>1254</v>
      </c>
    </row>
    <row r="327" spans="1:6" x14ac:dyDescent="0.25">
      <c r="A327" s="70">
        <v>430675</v>
      </c>
      <c r="B327" s="71" t="s">
        <v>656</v>
      </c>
      <c r="C327" s="71" t="s">
        <v>57</v>
      </c>
      <c r="D327" s="71" t="s">
        <v>1250</v>
      </c>
      <c r="E327" s="71" t="s">
        <v>35</v>
      </c>
      <c r="F327" s="71" t="s">
        <v>1273</v>
      </c>
    </row>
    <row r="328" spans="1:6" x14ac:dyDescent="0.25">
      <c r="A328" s="70">
        <v>412863</v>
      </c>
      <c r="B328" s="71" t="s">
        <v>1214</v>
      </c>
      <c r="C328" s="71" t="s">
        <v>31</v>
      </c>
      <c r="D328" s="71" t="s">
        <v>1250</v>
      </c>
      <c r="E328" s="71" t="s">
        <v>35</v>
      </c>
      <c r="F328" s="71" t="s">
        <v>1256</v>
      </c>
    </row>
    <row r="329" spans="1:6" x14ac:dyDescent="0.25">
      <c r="A329" s="70">
        <v>430676</v>
      </c>
      <c r="B329" s="71" t="s">
        <v>397</v>
      </c>
      <c r="C329" s="71" t="s">
        <v>57</v>
      </c>
      <c r="D329" s="71" t="s">
        <v>1224</v>
      </c>
      <c r="E329" s="71" t="s">
        <v>35</v>
      </c>
      <c r="F329" s="71" t="s">
        <v>1262</v>
      </c>
    </row>
    <row r="330" spans="1:6" x14ac:dyDescent="0.25">
      <c r="A330" s="70">
        <v>430680</v>
      </c>
      <c r="B330" s="71" t="s">
        <v>252</v>
      </c>
      <c r="C330" s="71" t="s">
        <v>57</v>
      </c>
      <c r="D330" s="71" t="s">
        <v>1225</v>
      </c>
      <c r="E330" s="71" t="s">
        <v>35</v>
      </c>
      <c r="F330" s="71" t="s">
        <v>1273</v>
      </c>
    </row>
    <row r="331" spans="1:6" x14ac:dyDescent="0.25">
      <c r="A331" s="70">
        <v>430690</v>
      </c>
      <c r="B331" s="71" t="s">
        <v>464</v>
      </c>
      <c r="C331" s="71" t="s">
        <v>57</v>
      </c>
      <c r="D331" s="71" t="s">
        <v>1225</v>
      </c>
      <c r="E331" s="71" t="s">
        <v>35</v>
      </c>
      <c r="F331" s="71" t="s">
        <v>1265</v>
      </c>
    </row>
    <row r="332" spans="1:6" x14ac:dyDescent="0.25">
      <c r="A332" s="70">
        <v>410740</v>
      </c>
      <c r="B332" s="71" t="s">
        <v>477</v>
      </c>
      <c r="C332" s="71" t="s">
        <v>31</v>
      </c>
      <c r="D332" s="71" t="s">
        <v>1250</v>
      </c>
      <c r="E332" s="71" t="s">
        <v>35</v>
      </c>
      <c r="F332" s="71" t="s">
        <v>1266</v>
      </c>
    </row>
    <row r="333" spans="1:6" x14ac:dyDescent="0.25">
      <c r="A333" s="70">
        <v>410750</v>
      </c>
      <c r="B333" s="71" t="s">
        <v>569</v>
      </c>
      <c r="C333" s="71" t="s">
        <v>31</v>
      </c>
      <c r="D333" s="71" t="s">
        <v>1253</v>
      </c>
      <c r="E333" s="71" t="s">
        <v>35</v>
      </c>
      <c r="F333" s="71" t="s">
        <v>1261</v>
      </c>
    </row>
    <row r="334" spans="1:6" x14ac:dyDescent="0.25">
      <c r="A334" s="70">
        <v>430692</v>
      </c>
      <c r="B334" s="71" t="s">
        <v>588</v>
      </c>
      <c r="C334" s="71" t="s">
        <v>57</v>
      </c>
      <c r="D334" s="71" t="s">
        <v>1250</v>
      </c>
      <c r="E334" s="71" t="s">
        <v>35</v>
      </c>
      <c r="F334" s="71" t="s">
        <v>1258</v>
      </c>
    </row>
    <row r="335" spans="1:6" x14ac:dyDescent="0.25">
      <c r="A335" s="70">
        <v>420475</v>
      </c>
      <c r="B335" s="71" t="s">
        <v>453</v>
      </c>
      <c r="C335" s="71" t="s">
        <v>33</v>
      </c>
      <c r="D335" s="71" t="s">
        <v>1250</v>
      </c>
      <c r="E335" s="71" t="s">
        <v>35</v>
      </c>
      <c r="F335" s="71" t="s">
        <v>1254</v>
      </c>
    </row>
    <row r="336" spans="1:6" x14ac:dyDescent="0.25">
      <c r="A336" s="70">
        <v>410753</v>
      </c>
      <c r="B336" s="71" t="s">
        <v>390</v>
      </c>
      <c r="C336" s="71" t="s">
        <v>31</v>
      </c>
      <c r="D336" s="71" t="s">
        <v>1250</v>
      </c>
      <c r="E336" s="71" t="s">
        <v>35</v>
      </c>
      <c r="F336" s="71" t="s">
        <v>1267</v>
      </c>
    </row>
    <row r="337" spans="1:6" x14ac:dyDescent="0.25">
      <c r="A337" s="70">
        <v>430695</v>
      </c>
      <c r="B337" s="71" t="s">
        <v>687</v>
      </c>
      <c r="C337" s="71" t="s">
        <v>57</v>
      </c>
      <c r="D337" s="71" t="s">
        <v>1250</v>
      </c>
      <c r="E337" s="71" t="s">
        <v>35</v>
      </c>
      <c r="F337" s="71" t="s">
        <v>1258</v>
      </c>
    </row>
    <row r="338" spans="1:6" x14ac:dyDescent="0.25">
      <c r="A338" s="70">
        <v>430693</v>
      </c>
      <c r="B338" s="71" t="s">
        <v>380</v>
      </c>
      <c r="C338" s="71" t="s">
        <v>57</v>
      </c>
      <c r="D338" s="71" t="s">
        <v>1250</v>
      </c>
      <c r="E338" s="71" t="s">
        <v>35</v>
      </c>
      <c r="F338" s="71" t="s">
        <v>1258</v>
      </c>
    </row>
    <row r="339" spans="1:6" x14ac:dyDescent="0.25">
      <c r="A339" s="70">
        <v>430697</v>
      </c>
      <c r="B339" s="71" t="s">
        <v>799</v>
      </c>
      <c r="C339" s="71" t="s">
        <v>57</v>
      </c>
      <c r="D339" s="71" t="s">
        <v>1250</v>
      </c>
      <c r="E339" s="71" t="s">
        <v>35</v>
      </c>
      <c r="F339" s="71" t="s">
        <v>1258</v>
      </c>
    </row>
    <row r="340" spans="1:6" x14ac:dyDescent="0.25">
      <c r="A340" s="70">
        <v>430700</v>
      </c>
      <c r="B340" s="72" t="s">
        <v>89</v>
      </c>
      <c r="C340" s="72" t="s">
        <v>57</v>
      </c>
      <c r="D340" s="72" t="s">
        <v>1222</v>
      </c>
      <c r="E340" s="72" t="s">
        <v>35</v>
      </c>
      <c r="F340" s="72" t="s">
        <v>1258</v>
      </c>
    </row>
    <row r="341" spans="1:6" x14ac:dyDescent="0.25">
      <c r="A341" s="70">
        <v>420570</v>
      </c>
      <c r="B341" s="71" t="s">
        <v>404</v>
      </c>
      <c r="C341" s="71" t="s">
        <v>33</v>
      </c>
      <c r="D341" s="71" t="s">
        <v>1225</v>
      </c>
      <c r="E341" s="71" t="s">
        <v>35</v>
      </c>
      <c r="F341" s="71" t="s">
        <v>1272</v>
      </c>
    </row>
    <row r="342" spans="1:6" x14ac:dyDescent="0.25">
      <c r="A342" s="70">
        <v>430705</v>
      </c>
      <c r="B342" s="71" t="s">
        <v>648</v>
      </c>
      <c r="C342" s="71" t="s">
        <v>57</v>
      </c>
      <c r="D342" s="71" t="s">
        <v>1250</v>
      </c>
      <c r="E342" s="71" t="s">
        <v>35</v>
      </c>
      <c r="F342" s="71" t="s">
        <v>1258</v>
      </c>
    </row>
    <row r="343" spans="1:6" x14ac:dyDescent="0.25">
      <c r="A343" s="70">
        <v>430720</v>
      </c>
      <c r="B343" s="71" t="s">
        <v>893</v>
      </c>
      <c r="C343" s="71" t="s">
        <v>57</v>
      </c>
      <c r="D343" s="71" t="s">
        <v>1250</v>
      </c>
      <c r="E343" s="71" t="s">
        <v>35</v>
      </c>
      <c r="F343" s="71" t="s">
        <v>1258</v>
      </c>
    </row>
    <row r="344" spans="1:6" x14ac:dyDescent="0.25">
      <c r="A344" s="70">
        <v>430730</v>
      </c>
      <c r="B344" s="71" t="s">
        <v>987</v>
      </c>
      <c r="C344" s="71" t="s">
        <v>57</v>
      </c>
      <c r="D344" s="71" t="s">
        <v>1250</v>
      </c>
      <c r="E344" s="71" t="s">
        <v>35</v>
      </c>
      <c r="F344" s="71" t="s">
        <v>1258</v>
      </c>
    </row>
    <row r="345" spans="1:6" x14ac:dyDescent="0.25">
      <c r="A345" s="70">
        <v>420490</v>
      </c>
      <c r="B345" s="71" t="s">
        <v>643</v>
      </c>
      <c r="C345" s="71" t="s">
        <v>33</v>
      </c>
      <c r="D345" s="71" t="s">
        <v>1250</v>
      </c>
      <c r="E345" s="71" t="s">
        <v>35</v>
      </c>
      <c r="F345" s="71" t="s">
        <v>1254</v>
      </c>
    </row>
    <row r="346" spans="1:6" x14ac:dyDescent="0.25">
      <c r="A346" s="70">
        <v>430740</v>
      </c>
      <c r="B346" s="71" t="s">
        <v>531</v>
      </c>
      <c r="C346" s="71" t="s">
        <v>57</v>
      </c>
      <c r="D346" s="71" t="s">
        <v>1250</v>
      </c>
      <c r="E346" s="71" t="s">
        <v>35</v>
      </c>
      <c r="F346" s="71" t="s">
        <v>1268</v>
      </c>
    </row>
    <row r="347" spans="1:6" x14ac:dyDescent="0.25">
      <c r="A347" s="70">
        <v>430745</v>
      </c>
      <c r="B347" s="71" t="s">
        <v>1136</v>
      </c>
      <c r="C347" s="71" t="s">
        <v>57</v>
      </c>
      <c r="D347" s="71" t="s">
        <v>1250</v>
      </c>
      <c r="E347" s="71" t="s">
        <v>35</v>
      </c>
      <c r="F347" s="71" t="s">
        <v>1258</v>
      </c>
    </row>
    <row r="348" spans="1:6" x14ac:dyDescent="0.25">
      <c r="A348" s="70">
        <v>410752</v>
      </c>
      <c r="B348" s="71" t="s">
        <v>1026</v>
      </c>
      <c r="C348" s="71" t="s">
        <v>31</v>
      </c>
      <c r="D348" s="71" t="s">
        <v>1250</v>
      </c>
      <c r="E348" s="71" t="s">
        <v>35</v>
      </c>
      <c r="F348" s="71" t="s">
        <v>1263</v>
      </c>
    </row>
    <row r="349" spans="1:6" x14ac:dyDescent="0.25">
      <c r="A349" s="70">
        <v>410754</v>
      </c>
      <c r="B349" s="71" t="s">
        <v>1127</v>
      </c>
      <c r="C349" s="71" t="s">
        <v>31</v>
      </c>
      <c r="D349" s="71" t="s">
        <v>1250</v>
      </c>
      <c r="E349" s="71" t="s">
        <v>35</v>
      </c>
      <c r="F349" s="71" t="s">
        <v>1274</v>
      </c>
    </row>
    <row r="350" spans="1:6" x14ac:dyDescent="0.25">
      <c r="A350" s="70">
        <v>430750</v>
      </c>
      <c r="B350" s="71" t="s">
        <v>250</v>
      </c>
      <c r="C350" s="71" t="s">
        <v>57</v>
      </c>
      <c r="D350" s="71" t="s">
        <v>1253</v>
      </c>
      <c r="E350" s="71" t="s">
        <v>35</v>
      </c>
      <c r="F350" s="71" t="s">
        <v>1258</v>
      </c>
    </row>
    <row r="351" spans="1:6" x14ac:dyDescent="0.25">
      <c r="A351" s="70">
        <v>430755</v>
      </c>
      <c r="B351" s="71" t="s">
        <v>558</v>
      </c>
      <c r="C351" s="71" t="s">
        <v>57</v>
      </c>
      <c r="D351" s="71" t="s">
        <v>1250</v>
      </c>
      <c r="E351" s="71" t="s">
        <v>35</v>
      </c>
      <c r="F351" s="71" t="s">
        <v>1258</v>
      </c>
    </row>
    <row r="352" spans="1:6" x14ac:dyDescent="0.25">
      <c r="A352" s="70">
        <v>430760</v>
      </c>
      <c r="B352" s="71" t="s">
        <v>259</v>
      </c>
      <c r="C352" s="71" t="s">
        <v>57</v>
      </c>
      <c r="D352" s="71" t="s">
        <v>1224</v>
      </c>
      <c r="E352" s="71" t="s">
        <v>35</v>
      </c>
      <c r="F352" s="71" t="s">
        <v>1262</v>
      </c>
    </row>
    <row r="353" spans="1:6" x14ac:dyDescent="0.25">
      <c r="A353" s="70">
        <v>430770</v>
      </c>
      <c r="B353" s="71" t="s">
        <v>249</v>
      </c>
      <c r="C353" s="71" t="s">
        <v>57</v>
      </c>
      <c r="D353" s="71" t="s">
        <v>1223</v>
      </c>
      <c r="E353" s="71" t="s">
        <v>35</v>
      </c>
      <c r="F353" s="71" t="s">
        <v>1262</v>
      </c>
    </row>
    <row r="354" spans="1:6" x14ac:dyDescent="0.25">
      <c r="A354" s="70">
        <v>430780</v>
      </c>
      <c r="B354" s="71" t="s">
        <v>270</v>
      </c>
      <c r="C354" s="71" t="s">
        <v>57</v>
      </c>
      <c r="D354" s="71" t="s">
        <v>1224</v>
      </c>
      <c r="E354" s="71" t="s">
        <v>35</v>
      </c>
      <c r="F354" s="71" t="s">
        <v>1273</v>
      </c>
    </row>
    <row r="355" spans="1:6" x14ac:dyDescent="0.25">
      <c r="A355" s="70">
        <v>430781</v>
      </c>
      <c r="B355" s="71" t="s">
        <v>748</v>
      </c>
      <c r="C355" s="71" t="s">
        <v>57</v>
      </c>
      <c r="D355" s="71" t="s">
        <v>1250</v>
      </c>
      <c r="E355" s="71" t="s">
        <v>35</v>
      </c>
      <c r="F355" s="71" t="s">
        <v>1273</v>
      </c>
    </row>
    <row r="356" spans="1:6" x14ac:dyDescent="0.25">
      <c r="A356" s="70">
        <v>430783</v>
      </c>
      <c r="B356" s="71" t="s">
        <v>383</v>
      </c>
      <c r="C356" s="71" t="s">
        <v>57</v>
      </c>
      <c r="D356" s="71" t="s">
        <v>1250</v>
      </c>
      <c r="E356" s="71" t="s">
        <v>35</v>
      </c>
      <c r="F356" s="71" t="s">
        <v>1258</v>
      </c>
    </row>
    <row r="357" spans="1:6" x14ac:dyDescent="0.25">
      <c r="A357" s="70">
        <v>430786</v>
      </c>
      <c r="B357" s="71" t="s">
        <v>356</v>
      </c>
      <c r="C357" s="71" t="s">
        <v>57</v>
      </c>
      <c r="D357" s="71" t="s">
        <v>1250</v>
      </c>
      <c r="E357" s="71" t="s">
        <v>35</v>
      </c>
      <c r="F357" s="71" t="s">
        <v>1268</v>
      </c>
    </row>
    <row r="358" spans="1:6" x14ac:dyDescent="0.25">
      <c r="A358" s="70">
        <v>410755</v>
      </c>
      <c r="B358" s="71" t="s">
        <v>796</v>
      </c>
      <c r="C358" s="71" t="s">
        <v>31</v>
      </c>
      <c r="D358" s="71" t="s">
        <v>1250</v>
      </c>
      <c r="E358" s="71" t="s">
        <v>35</v>
      </c>
      <c r="F358" s="71" t="s">
        <v>1261</v>
      </c>
    </row>
    <row r="359" spans="1:6" x14ac:dyDescent="0.25">
      <c r="A359" s="70">
        <v>430790</v>
      </c>
      <c r="B359" s="71" t="s">
        <v>231</v>
      </c>
      <c r="C359" s="71" t="s">
        <v>57</v>
      </c>
      <c r="D359" s="71" t="s">
        <v>1223</v>
      </c>
      <c r="E359" s="71" t="s">
        <v>35</v>
      </c>
      <c r="F359" s="71" t="s">
        <v>1268</v>
      </c>
    </row>
    <row r="360" spans="1:6" x14ac:dyDescent="0.25">
      <c r="A360" s="70">
        <v>410760</v>
      </c>
      <c r="B360" s="71" t="s">
        <v>666</v>
      </c>
      <c r="C360" s="71" t="s">
        <v>31</v>
      </c>
      <c r="D360" s="71" t="s">
        <v>1253</v>
      </c>
      <c r="E360" s="71" t="s">
        <v>35</v>
      </c>
      <c r="F360" s="71" t="s">
        <v>1264</v>
      </c>
    </row>
    <row r="361" spans="1:6" x14ac:dyDescent="0.25">
      <c r="A361" s="70">
        <v>430800</v>
      </c>
      <c r="B361" s="71" t="s">
        <v>735</v>
      </c>
      <c r="C361" s="71" t="s">
        <v>57</v>
      </c>
      <c r="D361" s="71" t="s">
        <v>1250</v>
      </c>
      <c r="E361" s="71" t="s">
        <v>35</v>
      </c>
      <c r="F361" s="71" t="s">
        <v>1260</v>
      </c>
    </row>
    <row r="362" spans="1:6" x14ac:dyDescent="0.25">
      <c r="A362" s="70">
        <v>420500</v>
      </c>
      <c r="B362" s="71" t="s">
        <v>632</v>
      </c>
      <c r="C362" s="71" t="s">
        <v>33</v>
      </c>
      <c r="D362" s="71" t="s">
        <v>1253</v>
      </c>
      <c r="E362" s="71" t="s">
        <v>35</v>
      </c>
      <c r="F362" s="71" t="s">
        <v>1254</v>
      </c>
    </row>
    <row r="363" spans="1:6" x14ac:dyDescent="0.25">
      <c r="A363" s="70">
        <v>430805</v>
      </c>
      <c r="B363" s="71" t="s">
        <v>1137</v>
      </c>
      <c r="C363" s="71" t="s">
        <v>57</v>
      </c>
      <c r="D363" s="71" t="s">
        <v>1250</v>
      </c>
      <c r="E363" s="71" t="s">
        <v>35</v>
      </c>
      <c r="F363" s="71" t="s">
        <v>1258</v>
      </c>
    </row>
    <row r="364" spans="1:6" x14ac:dyDescent="0.25">
      <c r="A364" s="70">
        <v>410765</v>
      </c>
      <c r="B364" s="71" t="s">
        <v>53</v>
      </c>
      <c r="C364" s="71" t="s">
        <v>31</v>
      </c>
      <c r="D364" s="71" t="s">
        <v>1222</v>
      </c>
      <c r="E364" s="71" t="s">
        <v>35</v>
      </c>
      <c r="F364" s="71" t="s">
        <v>1256</v>
      </c>
    </row>
    <row r="365" spans="1:6" x14ac:dyDescent="0.25">
      <c r="A365" s="70">
        <v>430807</v>
      </c>
      <c r="B365" s="71" t="s">
        <v>827</v>
      </c>
      <c r="C365" s="71" t="s">
        <v>57</v>
      </c>
      <c r="D365" s="71" t="s">
        <v>1250</v>
      </c>
      <c r="E365" s="71" t="s">
        <v>35</v>
      </c>
      <c r="F365" s="71" t="s">
        <v>1273</v>
      </c>
    </row>
    <row r="366" spans="1:6" x14ac:dyDescent="0.25">
      <c r="A366" s="70">
        <v>430810</v>
      </c>
      <c r="B366" s="71" t="s">
        <v>337</v>
      </c>
      <c r="C366" s="71" t="s">
        <v>57</v>
      </c>
      <c r="D366" s="71" t="s">
        <v>1253</v>
      </c>
      <c r="E366" s="71" t="s">
        <v>35</v>
      </c>
      <c r="F366" s="71" t="s">
        <v>1262</v>
      </c>
    </row>
    <row r="367" spans="1:6" x14ac:dyDescent="0.25">
      <c r="A367" s="70">
        <v>410770</v>
      </c>
      <c r="B367" s="71" t="s">
        <v>1002</v>
      </c>
      <c r="C367" s="71" t="s">
        <v>31</v>
      </c>
      <c r="D367" s="71" t="s">
        <v>1250</v>
      </c>
      <c r="E367" s="71" t="s">
        <v>35</v>
      </c>
      <c r="F367" s="71" t="s">
        <v>1261</v>
      </c>
    </row>
    <row r="368" spans="1:6" x14ac:dyDescent="0.25">
      <c r="A368" s="70">
        <v>410773</v>
      </c>
      <c r="B368" s="71" t="s">
        <v>1037</v>
      </c>
      <c r="C368" s="71" t="s">
        <v>31</v>
      </c>
      <c r="D368" s="71" t="s">
        <v>1250</v>
      </c>
      <c r="E368" s="71" t="s">
        <v>35</v>
      </c>
      <c r="F368" s="71" t="s">
        <v>1269</v>
      </c>
    </row>
    <row r="369" spans="1:6" x14ac:dyDescent="0.25">
      <c r="A369" s="70">
        <v>410775</v>
      </c>
      <c r="B369" s="71" t="s">
        <v>1138</v>
      </c>
      <c r="C369" s="71" t="s">
        <v>31</v>
      </c>
      <c r="D369" s="71" t="s">
        <v>1250</v>
      </c>
      <c r="E369" s="71" t="s">
        <v>35</v>
      </c>
      <c r="F369" s="71" t="s">
        <v>1251</v>
      </c>
    </row>
    <row r="370" spans="1:6" x14ac:dyDescent="0.25">
      <c r="A370" s="70">
        <v>410785</v>
      </c>
      <c r="B370" s="71" t="s">
        <v>934</v>
      </c>
      <c r="C370" s="71" t="s">
        <v>31</v>
      </c>
      <c r="D370" s="71" t="s">
        <v>1250</v>
      </c>
      <c r="E370" s="71" t="s">
        <v>35</v>
      </c>
      <c r="F370" s="71" t="s">
        <v>1266</v>
      </c>
    </row>
    <row r="371" spans="1:6" x14ac:dyDescent="0.25">
      <c r="A371" s="70">
        <v>420510</v>
      </c>
      <c r="B371" s="71" t="s">
        <v>521</v>
      </c>
      <c r="C371" s="71" t="s">
        <v>33</v>
      </c>
      <c r="D371" s="71" t="s">
        <v>1250</v>
      </c>
      <c r="E371" s="71" t="s">
        <v>35</v>
      </c>
      <c r="F371" s="71" t="s">
        <v>1257</v>
      </c>
    </row>
    <row r="372" spans="1:6" x14ac:dyDescent="0.25">
      <c r="A372" s="70">
        <v>410780</v>
      </c>
      <c r="B372" s="71" t="s">
        <v>700</v>
      </c>
      <c r="C372" s="71" t="s">
        <v>31</v>
      </c>
      <c r="D372" s="71" t="s">
        <v>1250</v>
      </c>
      <c r="E372" s="71" t="s">
        <v>35</v>
      </c>
      <c r="F372" s="71" t="s">
        <v>1264</v>
      </c>
    </row>
    <row r="373" spans="1:6" x14ac:dyDescent="0.25">
      <c r="A373" s="70">
        <v>430820</v>
      </c>
      <c r="B373" s="71" t="s">
        <v>223</v>
      </c>
      <c r="C373" s="71" t="s">
        <v>57</v>
      </c>
      <c r="D373" s="71" t="s">
        <v>1224</v>
      </c>
      <c r="E373" s="71" t="s">
        <v>35</v>
      </c>
      <c r="F373" s="71" t="s">
        <v>1268</v>
      </c>
    </row>
    <row r="374" spans="1:6" x14ac:dyDescent="0.25">
      <c r="A374" s="70">
        <v>410790</v>
      </c>
      <c r="B374" s="71" t="s">
        <v>835</v>
      </c>
      <c r="C374" s="71" t="s">
        <v>31</v>
      </c>
      <c r="D374" s="71" t="s">
        <v>1253</v>
      </c>
      <c r="E374" s="71" t="s">
        <v>35</v>
      </c>
      <c r="F374" s="71" t="s">
        <v>1264</v>
      </c>
    </row>
    <row r="375" spans="1:6" x14ac:dyDescent="0.25">
      <c r="A375" s="70">
        <v>410800</v>
      </c>
      <c r="B375" s="71" t="s">
        <v>915</v>
      </c>
      <c r="C375" s="71" t="s">
        <v>31</v>
      </c>
      <c r="D375" s="71" t="s">
        <v>1253</v>
      </c>
      <c r="E375" s="71" t="s">
        <v>35</v>
      </c>
      <c r="F375" s="71" t="s">
        <v>1264</v>
      </c>
    </row>
    <row r="376" spans="1:6" x14ac:dyDescent="0.25">
      <c r="A376" s="70">
        <v>430825</v>
      </c>
      <c r="B376" s="71" t="s">
        <v>789</v>
      </c>
      <c r="C376" s="71" t="s">
        <v>57</v>
      </c>
      <c r="D376" s="71" t="s">
        <v>1250</v>
      </c>
      <c r="E376" s="71" t="s">
        <v>35</v>
      </c>
      <c r="F376" s="71" t="s">
        <v>1258</v>
      </c>
    </row>
    <row r="377" spans="1:6" x14ac:dyDescent="0.25">
      <c r="A377" s="70">
        <v>420590</v>
      </c>
      <c r="B377" s="71" t="s">
        <v>70</v>
      </c>
      <c r="C377" s="71" t="s">
        <v>33</v>
      </c>
      <c r="D377" s="71" t="s">
        <v>1223</v>
      </c>
      <c r="E377" s="71" t="s">
        <v>35</v>
      </c>
      <c r="F377" s="71" t="s">
        <v>1257</v>
      </c>
    </row>
    <row r="378" spans="1:6" x14ac:dyDescent="0.25">
      <c r="A378" s="70">
        <v>410810</v>
      </c>
      <c r="B378" s="71" t="s">
        <v>941</v>
      </c>
      <c r="C378" s="71" t="s">
        <v>31</v>
      </c>
      <c r="D378" s="71" t="s">
        <v>1250</v>
      </c>
      <c r="E378" s="71" t="s">
        <v>35</v>
      </c>
      <c r="F378" s="71" t="s">
        <v>1264</v>
      </c>
    </row>
    <row r="379" spans="1:6" x14ac:dyDescent="0.25">
      <c r="A379" s="70">
        <v>430830</v>
      </c>
      <c r="B379" s="71" t="s">
        <v>590</v>
      </c>
      <c r="C379" s="71" t="s">
        <v>57</v>
      </c>
      <c r="D379" s="71" t="s">
        <v>1250</v>
      </c>
      <c r="E379" s="71" t="s">
        <v>35</v>
      </c>
      <c r="F379" s="71" t="s">
        <v>1258</v>
      </c>
    </row>
    <row r="380" spans="1:6" x14ac:dyDescent="0.25">
      <c r="A380" s="70">
        <v>430840</v>
      </c>
      <c r="B380" s="71" t="s">
        <v>924</v>
      </c>
      <c r="C380" s="71" t="s">
        <v>57</v>
      </c>
      <c r="D380" s="71" t="s">
        <v>1250</v>
      </c>
      <c r="E380" s="71" t="s">
        <v>35</v>
      </c>
      <c r="F380" s="71" t="s">
        <v>1260</v>
      </c>
    </row>
    <row r="381" spans="1:6" x14ac:dyDescent="0.25">
      <c r="A381" s="70">
        <v>410820</v>
      </c>
      <c r="B381" s="71" t="s">
        <v>866</v>
      </c>
      <c r="C381" s="71" t="s">
        <v>31</v>
      </c>
      <c r="D381" s="71" t="s">
        <v>1250</v>
      </c>
      <c r="E381" s="71" t="s">
        <v>35</v>
      </c>
      <c r="F381" s="71" t="s">
        <v>1267</v>
      </c>
    </row>
    <row r="382" spans="1:6" x14ac:dyDescent="0.25">
      <c r="A382" s="70">
        <v>420515</v>
      </c>
      <c r="B382" s="71" t="s">
        <v>784</v>
      </c>
      <c r="C382" s="71" t="s">
        <v>33</v>
      </c>
      <c r="D382" s="71" t="s">
        <v>1250</v>
      </c>
      <c r="E382" s="71" t="s">
        <v>35</v>
      </c>
      <c r="F382" s="71" t="s">
        <v>1257</v>
      </c>
    </row>
    <row r="383" spans="1:6" x14ac:dyDescent="0.25">
      <c r="A383" s="70">
        <v>430843</v>
      </c>
      <c r="B383" s="71" t="s">
        <v>889</v>
      </c>
      <c r="C383" s="71" t="s">
        <v>57</v>
      </c>
      <c r="D383" s="71" t="s">
        <v>1250</v>
      </c>
      <c r="E383" s="71" t="s">
        <v>35</v>
      </c>
      <c r="F383" s="71" t="s">
        <v>1273</v>
      </c>
    </row>
    <row r="384" spans="1:6" x14ac:dyDescent="0.25">
      <c r="A384" s="70">
        <v>410860</v>
      </c>
      <c r="B384" s="71" t="s">
        <v>567</v>
      </c>
      <c r="C384" s="71" t="s">
        <v>31</v>
      </c>
      <c r="D384" s="71" t="s">
        <v>1225</v>
      </c>
      <c r="E384" s="71" t="s">
        <v>35</v>
      </c>
      <c r="F384" s="71" t="s">
        <v>1261</v>
      </c>
    </row>
    <row r="385" spans="1:6" x14ac:dyDescent="0.25">
      <c r="A385" s="70">
        <v>430845</v>
      </c>
      <c r="B385" s="71" t="s">
        <v>286</v>
      </c>
      <c r="C385" s="71" t="s">
        <v>57</v>
      </c>
      <c r="D385" s="71" t="s">
        <v>1250</v>
      </c>
      <c r="E385" s="71" t="s">
        <v>35</v>
      </c>
      <c r="F385" s="71" t="s">
        <v>1258</v>
      </c>
    </row>
    <row r="386" spans="1:6" x14ac:dyDescent="0.25">
      <c r="A386" s="70">
        <v>420600</v>
      </c>
      <c r="B386" s="71" t="s">
        <v>171</v>
      </c>
      <c r="C386" s="71" t="s">
        <v>33</v>
      </c>
      <c r="D386" s="71" t="s">
        <v>1253</v>
      </c>
      <c r="E386" s="71" t="s">
        <v>35</v>
      </c>
      <c r="F386" s="71" t="s">
        <v>1259</v>
      </c>
    </row>
    <row r="387" spans="1:6" x14ac:dyDescent="0.25">
      <c r="A387" s="70">
        <v>410845</v>
      </c>
      <c r="B387" s="71" t="s">
        <v>1047</v>
      </c>
      <c r="C387" s="71" t="s">
        <v>31</v>
      </c>
      <c r="D387" s="71" t="s">
        <v>1250</v>
      </c>
      <c r="E387" s="71" t="s">
        <v>35</v>
      </c>
      <c r="F387" s="71" t="s">
        <v>1274</v>
      </c>
    </row>
    <row r="388" spans="1:6" x14ac:dyDescent="0.25">
      <c r="A388" s="70">
        <v>420517</v>
      </c>
      <c r="B388" s="71" t="s">
        <v>1194</v>
      </c>
      <c r="C388" s="71" t="s">
        <v>33</v>
      </c>
      <c r="D388" s="71" t="s">
        <v>1250</v>
      </c>
      <c r="E388" s="71" t="s">
        <v>35</v>
      </c>
      <c r="F388" s="71" t="s">
        <v>1254</v>
      </c>
    </row>
    <row r="389" spans="1:6" x14ac:dyDescent="0.25">
      <c r="A389" s="70">
        <v>410832</v>
      </c>
      <c r="B389" s="71" t="s">
        <v>1000</v>
      </c>
      <c r="C389" s="71" t="s">
        <v>31</v>
      </c>
      <c r="D389" s="71" t="s">
        <v>1250</v>
      </c>
      <c r="E389" s="71" t="s">
        <v>35</v>
      </c>
      <c r="F389" s="71" t="s">
        <v>1263</v>
      </c>
    </row>
    <row r="390" spans="1:6" x14ac:dyDescent="0.25">
      <c r="A390" s="70">
        <v>410880</v>
      </c>
      <c r="B390" s="71" t="s">
        <v>132</v>
      </c>
      <c r="C390" s="71" t="s">
        <v>31</v>
      </c>
      <c r="D390" s="71" t="s">
        <v>1224</v>
      </c>
      <c r="E390" s="71" t="s">
        <v>35</v>
      </c>
      <c r="F390" s="71" t="s">
        <v>1267</v>
      </c>
    </row>
    <row r="391" spans="1:6" x14ac:dyDescent="0.25">
      <c r="A391" s="70">
        <v>430850</v>
      </c>
      <c r="B391" s="71" t="s">
        <v>262</v>
      </c>
      <c r="C391" s="71" t="s">
        <v>57</v>
      </c>
      <c r="D391" s="71" t="s">
        <v>1224</v>
      </c>
      <c r="E391" s="71" t="s">
        <v>35</v>
      </c>
      <c r="F391" s="71" t="s">
        <v>1258</v>
      </c>
    </row>
    <row r="392" spans="1:6" x14ac:dyDescent="0.25">
      <c r="A392" s="70">
        <v>420519</v>
      </c>
      <c r="B392" s="71" t="s">
        <v>616</v>
      </c>
      <c r="C392" s="71" t="s">
        <v>33</v>
      </c>
      <c r="D392" s="71" t="s">
        <v>1250</v>
      </c>
      <c r="E392" s="71" t="s">
        <v>35</v>
      </c>
      <c r="F392" s="71" t="s">
        <v>1272</v>
      </c>
    </row>
    <row r="393" spans="1:6" x14ac:dyDescent="0.25">
      <c r="A393" s="70">
        <v>420520</v>
      </c>
      <c r="B393" s="71" t="s">
        <v>751</v>
      </c>
      <c r="C393" s="71" t="s">
        <v>33</v>
      </c>
      <c r="D393" s="71" t="s">
        <v>1250</v>
      </c>
      <c r="E393" s="71" t="s">
        <v>35</v>
      </c>
      <c r="F393" s="71" t="s">
        <v>1254</v>
      </c>
    </row>
    <row r="394" spans="1:6" x14ac:dyDescent="0.25">
      <c r="A394" s="70">
        <v>430860</v>
      </c>
      <c r="B394" s="71" t="s">
        <v>220</v>
      </c>
      <c r="C394" s="71" t="s">
        <v>57</v>
      </c>
      <c r="D394" s="71" t="s">
        <v>1224</v>
      </c>
      <c r="E394" s="71" t="s">
        <v>35</v>
      </c>
      <c r="F394" s="71" t="s">
        <v>1268</v>
      </c>
    </row>
    <row r="395" spans="1:6" x14ac:dyDescent="0.25">
      <c r="A395" s="70">
        <v>420530</v>
      </c>
      <c r="B395" s="71" t="s">
        <v>446</v>
      </c>
      <c r="C395" s="71" t="s">
        <v>33</v>
      </c>
      <c r="D395" s="71" t="s">
        <v>1253</v>
      </c>
      <c r="E395" s="71" t="s">
        <v>35</v>
      </c>
      <c r="F395" s="71" t="s">
        <v>1254</v>
      </c>
    </row>
    <row r="396" spans="1:6" x14ac:dyDescent="0.25">
      <c r="A396" s="70">
        <v>430865</v>
      </c>
      <c r="B396" s="71" t="s">
        <v>874</v>
      </c>
      <c r="C396" s="71" t="s">
        <v>57</v>
      </c>
      <c r="D396" s="71" t="s">
        <v>1250</v>
      </c>
      <c r="E396" s="71" t="s">
        <v>35</v>
      </c>
      <c r="F396" s="71" t="s">
        <v>1255</v>
      </c>
    </row>
    <row r="397" spans="1:6" x14ac:dyDescent="0.25">
      <c r="A397" s="70">
        <v>420535</v>
      </c>
      <c r="B397" s="71" t="s">
        <v>703</v>
      </c>
      <c r="C397" s="71" t="s">
        <v>33</v>
      </c>
      <c r="D397" s="71" t="s">
        <v>1250</v>
      </c>
      <c r="E397" s="71" t="s">
        <v>35</v>
      </c>
      <c r="F397" s="71" t="s">
        <v>1254</v>
      </c>
    </row>
    <row r="398" spans="1:6" x14ac:dyDescent="0.25">
      <c r="A398" s="70">
        <v>410940</v>
      </c>
      <c r="B398" s="71" t="s">
        <v>44</v>
      </c>
      <c r="C398" s="71" t="s">
        <v>31</v>
      </c>
      <c r="D398" s="71" t="s">
        <v>1229</v>
      </c>
      <c r="E398" s="71" t="s">
        <v>35</v>
      </c>
      <c r="F398" s="71" t="s">
        <v>1274</v>
      </c>
    </row>
    <row r="399" spans="1:6" x14ac:dyDescent="0.25">
      <c r="A399" s="70">
        <v>430870</v>
      </c>
      <c r="B399" s="71" t="s">
        <v>719</v>
      </c>
      <c r="C399" s="71" t="s">
        <v>57</v>
      </c>
      <c r="D399" s="71" t="s">
        <v>1250</v>
      </c>
      <c r="E399" s="71" t="s">
        <v>35</v>
      </c>
      <c r="F399" s="71" t="s">
        <v>1258</v>
      </c>
    </row>
    <row r="400" spans="1:6" x14ac:dyDescent="0.25">
      <c r="A400" s="70">
        <v>430880</v>
      </c>
      <c r="B400" s="71" t="s">
        <v>967</v>
      </c>
      <c r="C400" s="71" t="s">
        <v>57</v>
      </c>
      <c r="D400" s="71" t="s">
        <v>1250</v>
      </c>
      <c r="E400" s="71" t="s">
        <v>35</v>
      </c>
      <c r="F400" s="71" t="s">
        <v>1262</v>
      </c>
    </row>
    <row r="401" spans="1:6" x14ac:dyDescent="0.25">
      <c r="A401" s="70">
        <v>410850</v>
      </c>
      <c r="B401" s="71" t="s">
        <v>1059</v>
      </c>
      <c r="C401" s="71" t="s">
        <v>31</v>
      </c>
      <c r="D401" s="71" t="s">
        <v>1253</v>
      </c>
      <c r="E401" s="71" t="s">
        <v>35</v>
      </c>
      <c r="F401" s="71" t="s">
        <v>1269</v>
      </c>
    </row>
    <row r="402" spans="1:6" x14ac:dyDescent="0.25">
      <c r="A402" s="70">
        <v>430885</v>
      </c>
      <c r="B402" s="71" t="s">
        <v>466</v>
      </c>
      <c r="C402" s="71" t="s">
        <v>57</v>
      </c>
      <c r="D402" s="71" t="s">
        <v>1250</v>
      </c>
      <c r="E402" s="71" t="s">
        <v>35</v>
      </c>
      <c r="F402" s="71" t="s">
        <v>1258</v>
      </c>
    </row>
    <row r="403" spans="1:6" x14ac:dyDescent="0.25">
      <c r="A403" s="70">
        <v>430890</v>
      </c>
      <c r="B403" s="71" t="s">
        <v>378</v>
      </c>
      <c r="C403" s="71" t="s">
        <v>57</v>
      </c>
      <c r="D403" s="71" t="s">
        <v>1253</v>
      </c>
      <c r="E403" s="71" t="s">
        <v>35</v>
      </c>
      <c r="F403" s="71" t="s">
        <v>1258</v>
      </c>
    </row>
    <row r="404" spans="1:6" x14ac:dyDescent="0.25">
      <c r="A404" s="70">
        <v>430900</v>
      </c>
      <c r="B404" s="71" t="s">
        <v>328</v>
      </c>
      <c r="C404" s="71" t="s">
        <v>57</v>
      </c>
      <c r="D404" s="71" t="s">
        <v>1253</v>
      </c>
      <c r="E404" s="71" t="s">
        <v>35</v>
      </c>
      <c r="F404" s="71" t="s">
        <v>1258</v>
      </c>
    </row>
    <row r="405" spans="1:6" x14ac:dyDescent="0.25">
      <c r="A405" s="70">
        <v>430905</v>
      </c>
      <c r="B405" s="71" t="s">
        <v>449</v>
      </c>
      <c r="C405" s="71" t="s">
        <v>57</v>
      </c>
      <c r="D405" s="71" t="s">
        <v>1250</v>
      </c>
      <c r="E405" s="71" t="s">
        <v>35</v>
      </c>
      <c r="F405" s="71" t="s">
        <v>1262</v>
      </c>
    </row>
    <row r="406" spans="1:6" x14ac:dyDescent="0.25">
      <c r="A406" s="70">
        <v>410855</v>
      </c>
      <c r="B406" s="71" t="s">
        <v>1205</v>
      </c>
      <c r="C406" s="71" t="s">
        <v>31</v>
      </c>
      <c r="D406" s="71" t="s">
        <v>1250</v>
      </c>
      <c r="E406" s="71" t="s">
        <v>35</v>
      </c>
      <c r="F406" s="71" t="s">
        <v>1264</v>
      </c>
    </row>
    <row r="407" spans="1:6" x14ac:dyDescent="0.25">
      <c r="A407" s="70">
        <v>420543</v>
      </c>
      <c r="B407" s="71" t="s">
        <v>749</v>
      </c>
      <c r="C407" s="71" t="s">
        <v>33</v>
      </c>
      <c r="D407" s="71" t="s">
        <v>1250</v>
      </c>
      <c r="E407" s="71" t="s">
        <v>35</v>
      </c>
      <c r="F407" s="71" t="s">
        <v>1254</v>
      </c>
    </row>
    <row r="408" spans="1:6" x14ac:dyDescent="0.25">
      <c r="A408" s="70">
        <v>410865</v>
      </c>
      <c r="B408" s="71" t="s">
        <v>1141</v>
      </c>
      <c r="C408" s="71" t="s">
        <v>31</v>
      </c>
      <c r="D408" s="71" t="s">
        <v>1250</v>
      </c>
      <c r="E408" s="71" t="s">
        <v>35</v>
      </c>
      <c r="F408" s="71" t="s">
        <v>1274</v>
      </c>
    </row>
    <row r="409" spans="1:6" x14ac:dyDescent="0.25">
      <c r="A409" s="70">
        <v>410960</v>
      </c>
      <c r="B409" s="71" t="s">
        <v>104</v>
      </c>
      <c r="C409" s="71" t="s">
        <v>31</v>
      </c>
      <c r="D409" s="71" t="s">
        <v>1224</v>
      </c>
      <c r="E409" s="71" t="s">
        <v>35</v>
      </c>
      <c r="F409" s="71" t="s">
        <v>1256</v>
      </c>
    </row>
    <row r="410" spans="1:6" x14ac:dyDescent="0.25">
      <c r="A410" s="70">
        <v>430910</v>
      </c>
      <c r="B410" s="71" t="s">
        <v>240</v>
      </c>
      <c r="C410" s="71" t="s">
        <v>57</v>
      </c>
      <c r="D410" s="71" t="s">
        <v>1224</v>
      </c>
      <c r="E410" s="71" t="s">
        <v>35</v>
      </c>
      <c r="F410" s="71" t="s">
        <v>1262</v>
      </c>
    </row>
    <row r="411" spans="1:6" x14ac:dyDescent="0.25">
      <c r="A411" s="70">
        <v>430912</v>
      </c>
      <c r="B411" s="71" t="s">
        <v>1045</v>
      </c>
      <c r="C411" s="71" t="s">
        <v>57</v>
      </c>
      <c r="D411" s="71" t="s">
        <v>1250</v>
      </c>
      <c r="E411" s="71" t="s">
        <v>35</v>
      </c>
      <c r="F411" s="71" t="s">
        <v>1258</v>
      </c>
    </row>
    <row r="412" spans="1:6" x14ac:dyDescent="0.25">
      <c r="A412" s="70">
        <v>430915</v>
      </c>
      <c r="B412" s="71" t="s">
        <v>969</v>
      </c>
      <c r="C412" s="71" t="s">
        <v>57</v>
      </c>
      <c r="D412" s="71" t="s">
        <v>1250</v>
      </c>
      <c r="E412" s="71" t="s">
        <v>35</v>
      </c>
      <c r="F412" s="71" t="s">
        <v>1273</v>
      </c>
    </row>
    <row r="413" spans="1:6" x14ac:dyDescent="0.25">
      <c r="A413" s="70">
        <v>410870</v>
      </c>
      <c r="B413" s="71" t="s">
        <v>1156</v>
      </c>
      <c r="C413" s="71" t="s">
        <v>31</v>
      </c>
      <c r="D413" s="71" t="s">
        <v>1250</v>
      </c>
      <c r="E413" s="71" t="s">
        <v>35</v>
      </c>
      <c r="F413" s="71" t="s">
        <v>1264</v>
      </c>
    </row>
    <row r="414" spans="1:6" x14ac:dyDescent="0.25">
      <c r="A414" s="70">
        <v>410970</v>
      </c>
      <c r="B414" s="71" t="s">
        <v>166</v>
      </c>
      <c r="C414" s="71" t="s">
        <v>31</v>
      </c>
      <c r="D414" s="71" t="s">
        <v>1225</v>
      </c>
      <c r="E414" s="71" t="s">
        <v>35</v>
      </c>
      <c r="F414" s="71" t="s">
        <v>1251</v>
      </c>
    </row>
    <row r="415" spans="1:6" x14ac:dyDescent="0.25">
      <c r="A415" s="70">
        <v>430920</v>
      </c>
      <c r="B415" s="71" t="s">
        <v>211</v>
      </c>
      <c r="C415" s="71" t="s">
        <v>57</v>
      </c>
      <c r="D415" s="71" t="s">
        <v>1219</v>
      </c>
      <c r="E415" s="71" t="s">
        <v>35</v>
      </c>
      <c r="F415" s="71" t="s">
        <v>1262</v>
      </c>
    </row>
    <row r="416" spans="1:6" x14ac:dyDescent="0.25">
      <c r="A416" s="70">
        <v>420555</v>
      </c>
      <c r="B416" s="71" t="s">
        <v>990</v>
      </c>
      <c r="C416" s="71" t="s">
        <v>33</v>
      </c>
      <c r="D416" s="71" t="s">
        <v>1250</v>
      </c>
      <c r="E416" s="71" t="s">
        <v>35</v>
      </c>
      <c r="F416" s="71" t="s">
        <v>1252</v>
      </c>
    </row>
    <row r="417" spans="1:6" x14ac:dyDescent="0.25">
      <c r="A417" s="70">
        <v>430925</v>
      </c>
      <c r="B417" s="71" t="s">
        <v>253</v>
      </c>
      <c r="C417" s="71" t="s">
        <v>57</v>
      </c>
      <c r="D417" s="71" t="s">
        <v>1250</v>
      </c>
      <c r="E417" s="71" t="s">
        <v>35</v>
      </c>
      <c r="F417" s="71" t="s">
        <v>1268</v>
      </c>
    </row>
    <row r="418" spans="1:6" x14ac:dyDescent="0.25">
      <c r="A418" s="70">
        <v>420560</v>
      </c>
      <c r="B418" s="71" t="s">
        <v>955</v>
      </c>
      <c r="C418" s="71" t="s">
        <v>33</v>
      </c>
      <c r="D418" s="71" t="s">
        <v>1250</v>
      </c>
      <c r="E418" s="71" t="s">
        <v>35</v>
      </c>
      <c r="F418" s="71" t="s">
        <v>1254</v>
      </c>
    </row>
    <row r="419" spans="1:6" x14ac:dyDescent="0.25">
      <c r="A419" s="70">
        <v>430930</v>
      </c>
      <c r="B419" s="71" t="s">
        <v>228</v>
      </c>
      <c r="C419" s="71" t="s">
        <v>57</v>
      </c>
      <c r="D419" s="71" t="s">
        <v>1223</v>
      </c>
      <c r="E419" s="71" t="s">
        <v>35</v>
      </c>
      <c r="F419" s="71" t="s">
        <v>1262</v>
      </c>
    </row>
    <row r="420" spans="1:6" x14ac:dyDescent="0.25">
      <c r="A420" s="70">
        <v>410980</v>
      </c>
      <c r="B420" s="71" t="s">
        <v>84</v>
      </c>
      <c r="C420" s="71" t="s">
        <v>31</v>
      </c>
      <c r="D420" s="71" t="s">
        <v>1223</v>
      </c>
      <c r="E420" s="71" t="s">
        <v>35</v>
      </c>
      <c r="F420" s="71" t="s">
        <v>1264</v>
      </c>
    </row>
    <row r="421" spans="1:6" x14ac:dyDescent="0.25">
      <c r="A421" s="70">
        <v>410890</v>
      </c>
      <c r="B421" s="71" t="s">
        <v>873</v>
      </c>
      <c r="C421" s="71" t="s">
        <v>31</v>
      </c>
      <c r="D421" s="71" t="s">
        <v>1250</v>
      </c>
      <c r="E421" s="71" t="s">
        <v>35</v>
      </c>
      <c r="F421" s="71" t="s">
        <v>1263</v>
      </c>
    </row>
    <row r="422" spans="1:6" x14ac:dyDescent="0.25">
      <c r="A422" s="70">
        <v>410895</v>
      </c>
      <c r="B422" s="71" t="s">
        <v>1025</v>
      </c>
      <c r="C422" s="71" t="s">
        <v>31</v>
      </c>
      <c r="D422" s="71" t="s">
        <v>1250</v>
      </c>
      <c r="E422" s="71" t="s">
        <v>35</v>
      </c>
      <c r="F422" s="71" t="s">
        <v>1269</v>
      </c>
    </row>
    <row r="423" spans="1:6" x14ac:dyDescent="0.25">
      <c r="A423" s="70">
        <v>410900</v>
      </c>
      <c r="B423" s="71" t="s">
        <v>1042</v>
      </c>
      <c r="C423" s="71" t="s">
        <v>31</v>
      </c>
      <c r="D423" s="71" t="s">
        <v>1250</v>
      </c>
      <c r="E423" s="71" t="s">
        <v>35</v>
      </c>
      <c r="F423" s="71" t="s">
        <v>1251</v>
      </c>
    </row>
    <row r="424" spans="1:6" x14ac:dyDescent="0.25">
      <c r="A424" s="70">
        <v>430940</v>
      </c>
      <c r="B424" s="71" t="s">
        <v>280</v>
      </c>
      <c r="C424" s="71" t="s">
        <v>57</v>
      </c>
      <c r="D424" s="71" t="s">
        <v>1225</v>
      </c>
      <c r="E424" s="71" t="s">
        <v>35</v>
      </c>
      <c r="F424" s="71" t="s">
        <v>1268</v>
      </c>
    </row>
    <row r="425" spans="1:6" x14ac:dyDescent="0.25">
      <c r="A425" s="70">
        <v>410910</v>
      </c>
      <c r="B425" s="71" t="s">
        <v>945</v>
      </c>
      <c r="C425" s="71" t="s">
        <v>31</v>
      </c>
      <c r="D425" s="71" t="s">
        <v>1250</v>
      </c>
      <c r="E425" s="71" t="s">
        <v>35</v>
      </c>
      <c r="F425" s="71" t="s">
        <v>1263</v>
      </c>
    </row>
    <row r="426" spans="1:6" x14ac:dyDescent="0.25">
      <c r="A426" s="70">
        <v>410920</v>
      </c>
      <c r="B426" s="71" t="s">
        <v>894</v>
      </c>
      <c r="C426" s="71" t="s">
        <v>31</v>
      </c>
      <c r="D426" s="71" t="s">
        <v>1250</v>
      </c>
      <c r="E426" s="71" t="s">
        <v>35</v>
      </c>
      <c r="F426" s="71" t="s">
        <v>1264</v>
      </c>
    </row>
    <row r="427" spans="1:6" x14ac:dyDescent="0.25">
      <c r="A427" s="70">
        <v>420580</v>
      </c>
      <c r="B427" s="71" t="s">
        <v>283</v>
      </c>
      <c r="C427" s="71" t="s">
        <v>33</v>
      </c>
      <c r="D427" s="71" t="s">
        <v>1253</v>
      </c>
      <c r="E427" s="71" t="s">
        <v>35</v>
      </c>
      <c r="F427" s="71" t="s">
        <v>1271</v>
      </c>
    </row>
    <row r="428" spans="1:6" x14ac:dyDescent="0.25">
      <c r="A428" s="70">
        <v>420730</v>
      </c>
      <c r="B428" s="71" t="s">
        <v>83</v>
      </c>
      <c r="C428" s="71" t="s">
        <v>33</v>
      </c>
      <c r="D428" s="71" t="s">
        <v>1223</v>
      </c>
      <c r="E428" s="71" t="s">
        <v>35</v>
      </c>
      <c r="F428" s="71" t="s">
        <v>1272</v>
      </c>
    </row>
    <row r="429" spans="1:6" x14ac:dyDescent="0.25">
      <c r="A429" s="70">
        <v>430950</v>
      </c>
      <c r="B429" s="71" t="s">
        <v>851</v>
      </c>
      <c r="C429" s="71" t="s">
        <v>57</v>
      </c>
      <c r="D429" s="71" t="s">
        <v>1250</v>
      </c>
      <c r="E429" s="71" t="s">
        <v>35</v>
      </c>
      <c r="F429" s="71" t="s">
        <v>1258</v>
      </c>
    </row>
    <row r="430" spans="1:6" x14ac:dyDescent="0.25">
      <c r="A430" s="70">
        <v>410930</v>
      </c>
      <c r="B430" s="71" t="s">
        <v>880</v>
      </c>
      <c r="C430" s="71" t="s">
        <v>31</v>
      </c>
      <c r="D430" s="71" t="s">
        <v>1253</v>
      </c>
      <c r="E430" s="71" t="s">
        <v>35</v>
      </c>
      <c r="F430" s="71" t="s">
        <v>1267</v>
      </c>
    </row>
    <row r="431" spans="1:6" x14ac:dyDescent="0.25">
      <c r="A431" s="70">
        <v>411070</v>
      </c>
      <c r="B431" s="71" t="s">
        <v>85</v>
      </c>
      <c r="C431" s="71" t="s">
        <v>31</v>
      </c>
      <c r="D431" s="71" t="s">
        <v>1223</v>
      </c>
      <c r="E431" s="71" t="s">
        <v>35</v>
      </c>
      <c r="F431" s="71" t="s">
        <v>1269</v>
      </c>
    </row>
    <row r="432" spans="1:6" x14ac:dyDescent="0.25">
      <c r="A432" s="70">
        <v>410950</v>
      </c>
      <c r="B432" s="71" t="s">
        <v>1213</v>
      </c>
      <c r="C432" s="71" t="s">
        <v>31</v>
      </c>
      <c r="D432" s="71" t="s">
        <v>1250</v>
      </c>
      <c r="E432" s="71" t="s">
        <v>35</v>
      </c>
      <c r="F432" s="71" t="s">
        <v>1256</v>
      </c>
    </row>
    <row r="433" spans="1:6" x14ac:dyDescent="0.25">
      <c r="A433" s="70">
        <v>420610</v>
      </c>
      <c r="B433" s="71" t="s">
        <v>559</v>
      </c>
      <c r="C433" s="71" t="s">
        <v>33</v>
      </c>
      <c r="D433" s="71" t="s">
        <v>1250</v>
      </c>
      <c r="E433" s="71" t="s">
        <v>35</v>
      </c>
      <c r="F433" s="71" t="s">
        <v>1272</v>
      </c>
    </row>
    <row r="434" spans="1:6" x14ac:dyDescent="0.25">
      <c r="A434" s="70">
        <v>420620</v>
      </c>
      <c r="B434" s="71" t="s">
        <v>794</v>
      </c>
      <c r="C434" s="71" t="s">
        <v>33</v>
      </c>
      <c r="D434" s="71" t="s">
        <v>1253</v>
      </c>
      <c r="E434" s="71" t="s">
        <v>35</v>
      </c>
      <c r="F434" s="71" t="s">
        <v>1272</v>
      </c>
    </row>
    <row r="435" spans="1:6" x14ac:dyDescent="0.25">
      <c r="A435" s="70">
        <v>420630</v>
      </c>
      <c r="B435" s="71" t="s">
        <v>384</v>
      </c>
      <c r="C435" s="71" t="s">
        <v>33</v>
      </c>
      <c r="D435" s="71" t="s">
        <v>1225</v>
      </c>
      <c r="E435" s="71" t="s">
        <v>35</v>
      </c>
      <c r="F435" s="71" t="s">
        <v>1257</v>
      </c>
    </row>
    <row r="436" spans="1:6" x14ac:dyDescent="0.25">
      <c r="A436" s="70">
        <v>430955</v>
      </c>
      <c r="B436" s="71" t="s">
        <v>604</v>
      </c>
      <c r="C436" s="71" t="s">
        <v>57</v>
      </c>
      <c r="D436" s="71" t="s">
        <v>1250</v>
      </c>
      <c r="E436" s="71" t="s">
        <v>35</v>
      </c>
      <c r="F436" s="71" t="s">
        <v>1262</v>
      </c>
    </row>
    <row r="437" spans="1:6" x14ac:dyDescent="0.25">
      <c r="A437" s="70">
        <v>430710</v>
      </c>
      <c r="B437" s="71" t="s">
        <v>861</v>
      </c>
      <c r="C437" s="71" t="s">
        <v>57</v>
      </c>
      <c r="D437" s="71" t="s">
        <v>1250</v>
      </c>
      <c r="E437" s="71" t="s">
        <v>35</v>
      </c>
      <c r="F437" s="71" t="s">
        <v>1265</v>
      </c>
    </row>
    <row r="438" spans="1:6" x14ac:dyDescent="0.25">
      <c r="A438" s="70">
        <v>420640</v>
      </c>
      <c r="B438" s="71" t="s">
        <v>548</v>
      </c>
      <c r="C438" s="71" t="s">
        <v>33</v>
      </c>
      <c r="D438" s="71" t="s">
        <v>1253</v>
      </c>
      <c r="E438" s="71" t="s">
        <v>35</v>
      </c>
      <c r="F438" s="71" t="s">
        <v>1254</v>
      </c>
    </row>
    <row r="439" spans="1:6" x14ac:dyDescent="0.25">
      <c r="A439" s="70">
        <v>430957</v>
      </c>
      <c r="B439" s="71" t="s">
        <v>1145</v>
      </c>
      <c r="C439" s="71" t="s">
        <v>57</v>
      </c>
      <c r="D439" s="71" t="s">
        <v>1250</v>
      </c>
      <c r="E439" s="71" t="s">
        <v>35</v>
      </c>
      <c r="F439" s="71" t="s">
        <v>1273</v>
      </c>
    </row>
    <row r="440" spans="1:6" x14ac:dyDescent="0.25">
      <c r="A440" s="70">
        <v>410965</v>
      </c>
      <c r="B440" s="71" t="s">
        <v>923</v>
      </c>
      <c r="C440" s="71" t="s">
        <v>31</v>
      </c>
      <c r="D440" s="71" t="s">
        <v>1250</v>
      </c>
      <c r="E440" s="71" t="s">
        <v>35</v>
      </c>
      <c r="F440" s="71" t="s">
        <v>1274</v>
      </c>
    </row>
    <row r="441" spans="1:6" x14ac:dyDescent="0.25">
      <c r="A441" s="70">
        <v>430960</v>
      </c>
      <c r="B441" s="71" t="s">
        <v>217</v>
      </c>
      <c r="C441" s="71" t="s">
        <v>57</v>
      </c>
      <c r="D441" s="71" t="s">
        <v>1253</v>
      </c>
      <c r="E441" s="71" t="s">
        <v>35</v>
      </c>
      <c r="F441" s="71" t="s">
        <v>1258</v>
      </c>
    </row>
    <row r="442" spans="1:6" x14ac:dyDescent="0.25">
      <c r="A442" s="70">
        <v>430965</v>
      </c>
      <c r="B442" s="71" t="s">
        <v>962</v>
      </c>
      <c r="C442" s="71" t="s">
        <v>57</v>
      </c>
      <c r="D442" s="71" t="s">
        <v>1250</v>
      </c>
      <c r="E442" s="71" t="s">
        <v>35</v>
      </c>
      <c r="F442" s="71" t="s">
        <v>1255</v>
      </c>
    </row>
    <row r="443" spans="1:6" x14ac:dyDescent="0.25">
      <c r="A443" s="70">
        <v>430970</v>
      </c>
      <c r="B443" s="71" t="s">
        <v>770</v>
      </c>
      <c r="C443" s="71" t="s">
        <v>57</v>
      </c>
      <c r="D443" s="71" t="s">
        <v>1250</v>
      </c>
      <c r="E443" s="71" t="s">
        <v>35</v>
      </c>
      <c r="F443" s="71" t="s">
        <v>1258</v>
      </c>
    </row>
    <row r="444" spans="1:6" x14ac:dyDescent="0.25">
      <c r="A444" s="70">
        <v>420810</v>
      </c>
      <c r="B444" s="71" t="s">
        <v>172</v>
      </c>
      <c r="C444" s="71" t="s">
        <v>33</v>
      </c>
      <c r="D444" s="71" t="s">
        <v>1225</v>
      </c>
      <c r="E444" s="71" t="s">
        <v>35</v>
      </c>
      <c r="F444" s="71" t="s">
        <v>1271</v>
      </c>
    </row>
    <row r="445" spans="1:6" x14ac:dyDescent="0.25">
      <c r="A445" s="70">
        <v>430975</v>
      </c>
      <c r="B445" s="71" t="s">
        <v>1054</v>
      </c>
      <c r="C445" s="71" t="s">
        <v>57</v>
      </c>
      <c r="D445" s="71" t="s">
        <v>1250</v>
      </c>
      <c r="E445" s="71" t="s">
        <v>35</v>
      </c>
      <c r="F445" s="71" t="s">
        <v>1273</v>
      </c>
    </row>
    <row r="446" spans="1:6" x14ac:dyDescent="0.25">
      <c r="A446" s="70">
        <v>410975</v>
      </c>
      <c r="B446" s="71" t="s">
        <v>1091</v>
      </c>
      <c r="C446" s="71" t="s">
        <v>31</v>
      </c>
      <c r="D446" s="71" t="s">
        <v>1250</v>
      </c>
      <c r="E446" s="71" t="s">
        <v>35</v>
      </c>
      <c r="F446" s="71" t="s">
        <v>1267</v>
      </c>
    </row>
    <row r="447" spans="1:6" x14ac:dyDescent="0.25">
      <c r="A447" s="70">
        <v>430980</v>
      </c>
      <c r="B447" s="71" t="s">
        <v>435</v>
      </c>
      <c r="C447" s="71" t="s">
        <v>57</v>
      </c>
      <c r="D447" s="71" t="s">
        <v>1250</v>
      </c>
      <c r="E447" s="71" t="s">
        <v>35</v>
      </c>
      <c r="F447" s="71" t="s">
        <v>1258</v>
      </c>
    </row>
    <row r="448" spans="1:6" x14ac:dyDescent="0.25">
      <c r="A448" s="70">
        <v>420650</v>
      </c>
      <c r="B448" s="71" t="s">
        <v>128</v>
      </c>
      <c r="C448" s="71" t="s">
        <v>33</v>
      </c>
      <c r="D448" s="71" t="s">
        <v>1224</v>
      </c>
      <c r="E448" s="71" t="s">
        <v>35</v>
      </c>
      <c r="F448" s="71" t="s">
        <v>1271</v>
      </c>
    </row>
    <row r="449" spans="1:6" x14ac:dyDescent="0.25">
      <c r="A449" s="70">
        <v>420660</v>
      </c>
      <c r="B449" s="71" t="s">
        <v>737</v>
      </c>
      <c r="C449" s="71" t="s">
        <v>33</v>
      </c>
      <c r="D449" s="71" t="s">
        <v>1250</v>
      </c>
      <c r="E449" s="71" t="s">
        <v>35</v>
      </c>
      <c r="F449" s="71" t="s">
        <v>1254</v>
      </c>
    </row>
    <row r="450" spans="1:6" x14ac:dyDescent="0.25">
      <c r="A450" s="70">
        <v>420665</v>
      </c>
      <c r="B450" s="71" t="s">
        <v>678</v>
      </c>
      <c r="C450" s="71" t="s">
        <v>33</v>
      </c>
      <c r="D450" s="71" t="s">
        <v>1250</v>
      </c>
      <c r="E450" s="71" t="s">
        <v>35</v>
      </c>
      <c r="F450" s="71" t="s">
        <v>1254</v>
      </c>
    </row>
    <row r="451" spans="1:6" x14ac:dyDescent="0.25">
      <c r="A451" s="70">
        <v>430990</v>
      </c>
      <c r="B451" s="71" t="s">
        <v>542</v>
      </c>
      <c r="C451" s="71" t="s">
        <v>57</v>
      </c>
      <c r="D451" s="71" t="s">
        <v>1250</v>
      </c>
      <c r="E451" s="71" t="s">
        <v>35</v>
      </c>
      <c r="F451" s="71" t="s">
        <v>1258</v>
      </c>
    </row>
    <row r="452" spans="1:6" x14ac:dyDescent="0.25">
      <c r="A452" s="70">
        <v>420670</v>
      </c>
      <c r="B452" s="71" t="s">
        <v>396</v>
      </c>
      <c r="C452" s="71" t="s">
        <v>33</v>
      </c>
      <c r="D452" s="71" t="s">
        <v>1225</v>
      </c>
      <c r="E452" s="71" t="s">
        <v>35</v>
      </c>
      <c r="F452" s="71" t="s">
        <v>1254</v>
      </c>
    </row>
    <row r="453" spans="1:6" x14ac:dyDescent="0.25">
      <c r="A453" s="70">
        <v>430995</v>
      </c>
      <c r="B453" s="71" t="s">
        <v>902</v>
      </c>
      <c r="C453" s="71" t="s">
        <v>57</v>
      </c>
      <c r="D453" s="71" t="s">
        <v>1250</v>
      </c>
      <c r="E453" s="71" t="s">
        <v>35</v>
      </c>
      <c r="F453" s="71" t="s">
        <v>1258</v>
      </c>
    </row>
    <row r="454" spans="1:6" x14ac:dyDescent="0.25">
      <c r="A454" s="70">
        <v>431000</v>
      </c>
      <c r="B454" s="71" t="s">
        <v>232</v>
      </c>
      <c r="C454" s="71" t="s">
        <v>57</v>
      </c>
      <c r="D454" s="71" t="s">
        <v>1225</v>
      </c>
      <c r="E454" s="71" t="s">
        <v>35</v>
      </c>
      <c r="F454" s="71" t="s">
        <v>1258</v>
      </c>
    </row>
    <row r="455" spans="1:6" x14ac:dyDescent="0.25">
      <c r="A455" s="70">
        <v>420675</v>
      </c>
      <c r="B455" s="71" t="s">
        <v>750</v>
      </c>
      <c r="C455" s="71" t="s">
        <v>33</v>
      </c>
      <c r="D455" s="71" t="s">
        <v>1250</v>
      </c>
      <c r="E455" s="71" t="s">
        <v>35</v>
      </c>
      <c r="F455" s="71" t="s">
        <v>1254</v>
      </c>
    </row>
    <row r="456" spans="1:6" x14ac:dyDescent="0.25">
      <c r="A456" s="70">
        <v>410990</v>
      </c>
      <c r="B456" s="71" t="s">
        <v>1092</v>
      </c>
      <c r="C456" s="71" t="s">
        <v>31</v>
      </c>
      <c r="D456" s="71" t="s">
        <v>1250</v>
      </c>
      <c r="E456" s="71" t="s">
        <v>35</v>
      </c>
      <c r="F456" s="71" t="s">
        <v>1263</v>
      </c>
    </row>
    <row r="457" spans="1:6" x14ac:dyDescent="0.25">
      <c r="A457" s="70">
        <v>431010</v>
      </c>
      <c r="B457" s="71" t="s">
        <v>299</v>
      </c>
      <c r="C457" s="71" t="s">
        <v>57</v>
      </c>
      <c r="D457" s="71" t="s">
        <v>1224</v>
      </c>
      <c r="E457" s="71" t="s">
        <v>35</v>
      </c>
      <c r="F457" s="71" t="s">
        <v>1262</v>
      </c>
    </row>
    <row r="458" spans="1:6" x14ac:dyDescent="0.25">
      <c r="A458" s="70">
        <v>411000</v>
      </c>
      <c r="B458" s="71" t="s">
        <v>797</v>
      </c>
      <c r="C458" s="71" t="s">
        <v>31</v>
      </c>
      <c r="D458" s="71" t="s">
        <v>1250</v>
      </c>
      <c r="E458" s="71" t="s">
        <v>35</v>
      </c>
      <c r="F458" s="71" t="s">
        <v>1264</v>
      </c>
    </row>
    <row r="459" spans="1:6" x14ac:dyDescent="0.25">
      <c r="A459" s="70">
        <v>411005</v>
      </c>
      <c r="B459" s="71" t="s">
        <v>1057</v>
      </c>
      <c r="C459" s="71" t="s">
        <v>31</v>
      </c>
      <c r="D459" s="71" t="s">
        <v>1250</v>
      </c>
      <c r="E459" s="71" t="s">
        <v>35</v>
      </c>
      <c r="F459" s="71" t="s">
        <v>1267</v>
      </c>
    </row>
    <row r="460" spans="1:6" x14ac:dyDescent="0.25">
      <c r="A460" s="70">
        <v>431020</v>
      </c>
      <c r="B460" s="71" t="s">
        <v>222</v>
      </c>
      <c r="C460" s="71" t="s">
        <v>57</v>
      </c>
      <c r="D460" s="71" t="s">
        <v>1223</v>
      </c>
      <c r="E460" s="71" t="s">
        <v>35</v>
      </c>
      <c r="F460" s="71" t="s">
        <v>1258</v>
      </c>
    </row>
    <row r="461" spans="1:6" x14ac:dyDescent="0.25">
      <c r="A461" s="70">
        <v>420680</v>
      </c>
      <c r="B461" s="71" t="s">
        <v>731</v>
      </c>
      <c r="C461" s="71" t="s">
        <v>33</v>
      </c>
      <c r="D461" s="71" t="s">
        <v>1250</v>
      </c>
      <c r="E461" s="71" t="s">
        <v>35</v>
      </c>
      <c r="F461" s="71" t="s">
        <v>1254</v>
      </c>
    </row>
    <row r="462" spans="1:6" x14ac:dyDescent="0.25">
      <c r="A462" s="70">
        <v>431030</v>
      </c>
      <c r="B462" s="71" t="s">
        <v>634</v>
      </c>
      <c r="C462" s="71" t="s">
        <v>57</v>
      </c>
      <c r="D462" s="71" t="s">
        <v>1250</v>
      </c>
      <c r="E462" s="71" t="s">
        <v>35</v>
      </c>
      <c r="F462" s="71" t="s">
        <v>1268</v>
      </c>
    </row>
    <row r="463" spans="1:6" x14ac:dyDescent="0.25">
      <c r="A463" s="70">
        <v>420690</v>
      </c>
      <c r="B463" s="71" t="s">
        <v>490</v>
      </c>
      <c r="C463" s="71" t="s">
        <v>33</v>
      </c>
      <c r="D463" s="71" t="s">
        <v>1253</v>
      </c>
      <c r="E463" s="71" t="s">
        <v>35</v>
      </c>
      <c r="F463" s="71" t="s">
        <v>1257</v>
      </c>
    </row>
    <row r="464" spans="1:6" x14ac:dyDescent="0.25">
      <c r="A464" s="70">
        <v>411007</v>
      </c>
      <c r="B464" s="71" t="s">
        <v>1162</v>
      </c>
      <c r="C464" s="71" t="s">
        <v>31</v>
      </c>
      <c r="D464" s="71" t="s">
        <v>1253</v>
      </c>
      <c r="E464" s="71" t="s">
        <v>35</v>
      </c>
      <c r="F464" s="71" t="s">
        <v>1270</v>
      </c>
    </row>
    <row r="465" spans="1:6" x14ac:dyDescent="0.25">
      <c r="A465" s="70">
        <v>431033</v>
      </c>
      <c r="B465" s="71" t="s">
        <v>248</v>
      </c>
      <c r="C465" s="71" t="s">
        <v>57</v>
      </c>
      <c r="D465" s="71" t="s">
        <v>1225</v>
      </c>
      <c r="E465" s="71" t="s">
        <v>35</v>
      </c>
      <c r="F465" s="71" t="s">
        <v>1262</v>
      </c>
    </row>
    <row r="466" spans="1:6" x14ac:dyDescent="0.25">
      <c r="A466" s="70">
        <v>420820</v>
      </c>
      <c r="B466" s="71" t="s">
        <v>45</v>
      </c>
      <c r="C466" s="71" t="s">
        <v>33</v>
      </c>
      <c r="D466" s="71" t="s">
        <v>1219</v>
      </c>
      <c r="E466" s="71" t="s">
        <v>35</v>
      </c>
      <c r="F466" s="71" t="s">
        <v>1257</v>
      </c>
    </row>
    <row r="467" spans="1:6" x14ac:dyDescent="0.25">
      <c r="A467" s="70">
        <v>411010</v>
      </c>
      <c r="B467" s="71" t="s">
        <v>506</v>
      </c>
      <c r="C467" s="71" t="s">
        <v>31</v>
      </c>
      <c r="D467" s="71" t="s">
        <v>1225</v>
      </c>
      <c r="E467" s="71" t="s">
        <v>35</v>
      </c>
      <c r="F467" s="71" t="s">
        <v>1269</v>
      </c>
    </row>
    <row r="468" spans="1:6" x14ac:dyDescent="0.25">
      <c r="A468" s="70">
        <v>420700</v>
      </c>
      <c r="B468" s="71" t="s">
        <v>129</v>
      </c>
      <c r="C468" s="71" t="s">
        <v>33</v>
      </c>
      <c r="D468" s="71" t="s">
        <v>1223</v>
      </c>
      <c r="E468" s="71" t="s">
        <v>35</v>
      </c>
      <c r="F468" s="71" t="s">
        <v>1272</v>
      </c>
    </row>
    <row r="469" spans="1:6" x14ac:dyDescent="0.25">
      <c r="A469" s="70">
        <v>431036</v>
      </c>
      <c r="B469" s="71" t="s">
        <v>261</v>
      </c>
      <c r="C469" s="71" t="s">
        <v>57</v>
      </c>
      <c r="D469" s="71" t="s">
        <v>1250</v>
      </c>
      <c r="E469" s="71" t="s">
        <v>35</v>
      </c>
      <c r="F469" s="71" t="s">
        <v>1273</v>
      </c>
    </row>
    <row r="470" spans="1:6" x14ac:dyDescent="0.25">
      <c r="A470" s="70">
        <v>411020</v>
      </c>
      <c r="B470" s="71" t="s">
        <v>1182</v>
      </c>
      <c r="C470" s="71" t="s">
        <v>31</v>
      </c>
      <c r="D470" s="71" t="s">
        <v>1250</v>
      </c>
      <c r="E470" s="71" t="s">
        <v>35</v>
      </c>
      <c r="F470" s="71" t="s">
        <v>1274</v>
      </c>
    </row>
    <row r="471" spans="1:6" x14ac:dyDescent="0.25">
      <c r="A471" s="70">
        <v>411030</v>
      </c>
      <c r="B471" s="71" t="s">
        <v>1159</v>
      </c>
      <c r="C471" s="71" t="s">
        <v>31</v>
      </c>
      <c r="D471" s="71" t="s">
        <v>1250</v>
      </c>
      <c r="E471" s="71" t="s">
        <v>35</v>
      </c>
      <c r="F471" s="71" t="s">
        <v>1263</v>
      </c>
    </row>
    <row r="472" spans="1:6" x14ac:dyDescent="0.25">
      <c r="A472" s="70">
        <v>420710</v>
      </c>
      <c r="B472" s="71" t="s">
        <v>348</v>
      </c>
      <c r="C472" s="71" t="s">
        <v>33</v>
      </c>
      <c r="D472" s="71" t="s">
        <v>1253</v>
      </c>
      <c r="E472" s="71" t="s">
        <v>35</v>
      </c>
      <c r="F472" s="71" t="s">
        <v>1257</v>
      </c>
    </row>
    <row r="473" spans="1:6" x14ac:dyDescent="0.25">
      <c r="A473" s="70">
        <v>431040</v>
      </c>
      <c r="B473" s="71" t="s">
        <v>644</v>
      </c>
      <c r="C473" s="71" t="s">
        <v>57</v>
      </c>
      <c r="D473" s="71" t="s">
        <v>1250</v>
      </c>
      <c r="E473" s="71" t="s">
        <v>35</v>
      </c>
      <c r="F473" s="71" t="s">
        <v>1258</v>
      </c>
    </row>
    <row r="474" spans="1:6" x14ac:dyDescent="0.25">
      <c r="A474" s="70">
        <v>411040</v>
      </c>
      <c r="B474" s="71" t="s">
        <v>441</v>
      </c>
      <c r="C474" s="71" t="s">
        <v>31</v>
      </c>
      <c r="D474" s="71" t="s">
        <v>1250</v>
      </c>
      <c r="E474" s="71" t="s">
        <v>35</v>
      </c>
      <c r="F474" s="71" t="s">
        <v>1263</v>
      </c>
    </row>
    <row r="475" spans="1:6" x14ac:dyDescent="0.25">
      <c r="A475" s="70">
        <v>431041</v>
      </c>
      <c r="B475" s="71" t="s">
        <v>1067</v>
      </c>
      <c r="C475" s="71" t="s">
        <v>57</v>
      </c>
      <c r="D475" s="71" t="s">
        <v>1250</v>
      </c>
      <c r="E475" s="71" t="s">
        <v>35</v>
      </c>
      <c r="F475" s="71" t="s">
        <v>1258</v>
      </c>
    </row>
    <row r="476" spans="1:6" x14ac:dyDescent="0.25">
      <c r="A476" s="70">
        <v>420720</v>
      </c>
      <c r="B476" s="71" t="s">
        <v>1126</v>
      </c>
      <c r="C476" s="71" t="s">
        <v>33</v>
      </c>
      <c r="D476" s="71" t="s">
        <v>1253</v>
      </c>
      <c r="E476" s="71" t="s">
        <v>35</v>
      </c>
      <c r="F476" s="71" t="s">
        <v>1272</v>
      </c>
    </row>
    <row r="477" spans="1:6" x14ac:dyDescent="0.25">
      <c r="A477" s="70">
        <v>431043</v>
      </c>
      <c r="B477" s="71" t="s">
        <v>354</v>
      </c>
      <c r="C477" s="71" t="s">
        <v>57</v>
      </c>
      <c r="D477" s="71" t="s">
        <v>1250</v>
      </c>
      <c r="E477" s="71" t="s">
        <v>35</v>
      </c>
      <c r="F477" s="71" t="s">
        <v>1268</v>
      </c>
    </row>
    <row r="478" spans="1:6" x14ac:dyDescent="0.25">
      <c r="A478" s="70">
        <v>411125</v>
      </c>
      <c r="B478" s="71" t="s">
        <v>115</v>
      </c>
      <c r="C478" s="71" t="s">
        <v>31</v>
      </c>
      <c r="D478" s="71" t="s">
        <v>1224</v>
      </c>
      <c r="E478" s="71" t="s">
        <v>35</v>
      </c>
      <c r="F478" s="71" t="s">
        <v>1256</v>
      </c>
    </row>
    <row r="479" spans="1:6" x14ac:dyDescent="0.25">
      <c r="A479" s="70">
        <v>411050</v>
      </c>
      <c r="B479" s="71" t="s">
        <v>811</v>
      </c>
      <c r="C479" s="71" t="s">
        <v>31</v>
      </c>
      <c r="D479" s="71" t="s">
        <v>1253</v>
      </c>
      <c r="E479" s="71" t="s">
        <v>35</v>
      </c>
      <c r="F479" s="71" t="s">
        <v>1269</v>
      </c>
    </row>
    <row r="480" spans="1:6" x14ac:dyDescent="0.25">
      <c r="A480" s="70">
        <v>431046</v>
      </c>
      <c r="B480" s="71" t="s">
        <v>263</v>
      </c>
      <c r="C480" s="71" t="s">
        <v>57</v>
      </c>
      <c r="D480" s="71" t="s">
        <v>1250</v>
      </c>
      <c r="E480" s="71" t="s">
        <v>35</v>
      </c>
      <c r="F480" s="71" t="s">
        <v>1258</v>
      </c>
    </row>
    <row r="481" spans="1:6" x14ac:dyDescent="0.25">
      <c r="A481" s="70">
        <v>411060</v>
      </c>
      <c r="B481" s="71" t="s">
        <v>184</v>
      </c>
      <c r="C481" s="71" t="s">
        <v>31</v>
      </c>
      <c r="D481" s="71" t="s">
        <v>1253</v>
      </c>
      <c r="E481" s="71" t="s">
        <v>35</v>
      </c>
      <c r="F481" s="71" t="s">
        <v>1263</v>
      </c>
    </row>
    <row r="482" spans="1:6" x14ac:dyDescent="0.25">
      <c r="A482" s="70">
        <v>420740</v>
      </c>
      <c r="B482" s="71" t="s">
        <v>757</v>
      </c>
      <c r="C482" s="71" t="s">
        <v>33</v>
      </c>
      <c r="D482" s="71" t="s">
        <v>1250</v>
      </c>
      <c r="E482" s="71" t="s">
        <v>35</v>
      </c>
      <c r="F482" s="71" t="s">
        <v>1257</v>
      </c>
    </row>
    <row r="483" spans="1:6" x14ac:dyDescent="0.25">
      <c r="A483" s="70">
        <v>420750</v>
      </c>
      <c r="B483" s="71" t="s">
        <v>93</v>
      </c>
      <c r="C483" s="71" t="s">
        <v>33</v>
      </c>
      <c r="D483" s="71" t="s">
        <v>1223</v>
      </c>
      <c r="E483" s="71" t="s">
        <v>35</v>
      </c>
      <c r="F483" s="71" t="s">
        <v>1257</v>
      </c>
    </row>
    <row r="484" spans="1:6" x14ac:dyDescent="0.25">
      <c r="A484" s="70">
        <v>420757</v>
      </c>
      <c r="B484" s="71" t="s">
        <v>443</v>
      </c>
      <c r="C484" s="71" t="s">
        <v>33</v>
      </c>
      <c r="D484" s="71" t="s">
        <v>1250</v>
      </c>
      <c r="E484" s="71" t="s">
        <v>35</v>
      </c>
      <c r="F484" s="71" t="s">
        <v>1254</v>
      </c>
    </row>
    <row r="485" spans="1:6" x14ac:dyDescent="0.25">
      <c r="A485" s="70">
        <v>411065</v>
      </c>
      <c r="B485" s="71" t="s">
        <v>746</v>
      </c>
      <c r="C485" s="71" t="s">
        <v>31</v>
      </c>
      <c r="D485" s="71" t="s">
        <v>1250</v>
      </c>
      <c r="E485" s="71" t="s">
        <v>35</v>
      </c>
      <c r="F485" s="71" t="s">
        <v>1267</v>
      </c>
    </row>
    <row r="486" spans="1:6" x14ac:dyDescent="0.25">
      <c r="A486" s="70">
        <v>420760</v>
      </c>
      <c r="B486" s="71" t="s">
        <v>937</v>
      </c>
      <c r="C486" s="71" t="s">
        <v>33</v>
      </c>
      <c r="D486" s="71" t="s">
        <v>1250</v>
      </c>
      <c r="E486" s="71" t="s">
        <v>35</v>
      </c>
      <c r="F486" s="71" t="s">
        <v>1254</v>
      </c>
    </row>
    <row r="487" spans="1:6" x14ac:dyDescent="0.25">
      <c r="A487" s="70">
        <v>431050</v>
      </c>
      <c r="B487" s="71" t="s">
        <v>1004</v>
      </c>
      <c r="C487" s="71" t="s">
        <v>57</v>
      </c>
      <c r="D487" s="71" t="s">
        <v>1250</v>
      </c>
      <c r="E487" s="71" t="s">
        <v>35</v>
      </c>
      <c r="F487" s="71" t="s">
        <v>1258</v>
      </c>
    </row>
    <row r="488" spans="1:6" x14ac:dyDescent="0.25">
      <c r="A488" s="70">
        <v>420765</v>
      </c>
      <c r="B488" s="71" t="s">
        <v>599</v>
      </c>
      <c r="C488" s="71" t="s">
        <v>33</v>
      </c>
      <c r="D488" s="71" t="s">
        <v>1250</v>
      </c>
      <c r="E488" s="71" t="s">
        <v>35</v>
      </c>
      <c r="F488" s="71" t="s">
        <v>1254</v>
      </c>
    </row>
    <row r="489" spans="1:6" x14ac:dyDescent="0.25">
      <c r="A489" s="70">
        <v>420768</v>
      </c>
      <c r="B489" s="71" t="s">
        <v>856</v>
      </c>
      <c r="C489" s="71" t="s">
        <v>33</v>
      </c>
      <c r="D489" s="71" t="s">
        <v>1250</v>
      </c>
      <c r="E489" s="71" t="s">
        <v>35</v>
      </c>
      <c r="F489" s="71" t="s">
        <v>1254</v>
      </c>
    </row>
    <row r="490" spans="1:6" x14ac:dyDescent="0.25">
      <c r="A490" s="70">
        <v>420770</v>
      </c>
      <c r="B490" s="71" t="s">
        <v>515</v>
      </c>
      <c r="C490" s="71" t="s">
        <v>33</v>
      </c>
      <c r="D490" s="71" t="s">
        <v>1250</v>
      </c>
      <c r="E490" s="71" t="s">
        <v>35</v>
      </c>
      <c r="F490" s="71" t="s">
        <v>1254</v>
      </c>
    </row>
    <row r="491" spans="1:6" x14ac:dyDescent="0.25">
      <c r="A491" s="70">
        <v>411080</v>
      </c>
      <c r="B491" s="71" t="s">
        <v>887</v>
      </c>
      <c r="C491" s="71" t="s">
        <v>31</v>
      </c>
      <c r="D491" s="71" t="s">
        <v>1253</v>
      </c>
      <c r="E491" s="71" t="s">
        <v>35</v>
      </c>
      <c r="F491" s="71" t="s">
        <v>1261</v>
      </c>
    </row>
    <row r="492" spans="1:6" x14ac:dyDescent="0.25">
      <c r="A492" s="70">
        <v>420775</v>
      </c>
      <c r="B492" s="71" t="s">
        <v>842</v>
      </c>
      <c r="C492" s="71" t="s">
        <v>33</v>
      </c>
      <c r="D492" s="71" t="s">
        <v>1250</v>
      </c>
      <c r="E492" s="71" t="s">
        <v>35</v>
      </c>
      <c r="F492" s="71" t="s">
        <v>1254</v>
      </c>
    </row>
    <row r="493" spans="1:6" x14ac:dyDescent="0.25">
      <c r="A493" s="70">
        <v>420780</v>
      </c>
      <c r="B493" s="71" t="s">
        <v>814</v>
      </c>
      <c r="C493" s="71" t="s">
        <v>33</v>
      </c>
      <c r="D493" s="71" t="s">
        <v>1253</v>
      </c>
      <c r="E493" s="71" t="s">
        <v>35</v>
      </c>
      <c r="F493" s="71" t="s">
        <v>1254</v>
      </c>
    </row>
    <row r="494" spans="1:6" x14ac:dyDescent="0.25">
      <c r="A494" s="70">
        <v>431053</v>
      </c>
      <c r="B494" s="71" t="s">
        <v>563</v>
      </c>
      <c r="C494" s="71" t="s">
        <v>57</v>
      </c>
      <c r="D494" s="71" t="s">
        <v>1250</v>
      </c>
      <c r="E494" s="71" t="s">
        <v>35</v>
      </c>
      <c r="F494" s="71" t="s">
        <v>1260</v>
      </c>
    </row>
    <row r="495" spans="1:6" x14ac:dyDescent="0.25">
      <c r="A495" s="70">
        <v>431055</v>
      </c>
      <c r="B495" s="71" t="s">
        <v>717</v>
      </c>
      <c r="C495" s="71" t="s">
        <v>57</v>
      </c>
      <c r="D495" s="71" t="s">
        <v>1250</v>
      </c>
      <c r="E495" s="71" t="s">
        <v>35</v>
      </c>
      <c r="F495" s="71" t="s">
        <v>1260</v>
      </c>
    </row>
    <row r="496" spans="1:6" x14ac:dyDescent="0.25">
      <c r="A496" s="70">
        <v>411090</v>
      </c>
      <c r="B496" s="71" t="s">
        <v>1125</v>
      </c>
      <c r="C496" s="71" t="s">
        <v>31</v>
      </c>
      <c r="D496" s="71" t="s">
        <v>1250</v>
      </c>
      <c r="E496" s="71" t="s">
        <v>35</v>
      </c>
      <c r="F496" s="71" t="s">
        <v>1264</v>
      </c>
    </row>
    <row r="497" spans="1:6" x14ac:dyDescent="0.25">
      <c r="A497" s="70">
        <v>420850</v>
      </c>
      <c r="B497" s="71" t="s">
        <v>137</v>
      </c>
      <c r="C497" s="71" t="s">
        <v>33</v>
      </c>
      <c r="D497" s="71" t="s">
        <v>1225</v>
      </c>
      <c r="E497" s="71" t="s">
        <v>35</v>
      </c>
      <c r="F497" s="71" t="s">
        <v>1257</v>
      </c>
    </row>
    <row r="498" spans="1:6" x14ac:dyDescent="0.25">
      <c r="A498" s="70">
        <v>411095</v>
      </c>
      <c r="B498" s="71" t="s">
        <v>423</v>
      </c>
      <c r="C498" s="71" t="s">
        <v>31</v>
      </c>
      <c r="D498" s="71" t="s">
        <v>1253</v>
      </c>
      <c r="E498" s="71" t="s">
        <v>35</v>
      </c>
      <c r="F498" s="71" t="s">
        <v>1267</v>
      </c>
    </row>
    <row r="499" spans="1:6" x14ac:dyDescent="0.25">
      <c r="A499" s="70">
        <v>420785</v>
      </c>
      <c r="B499" s="71" t="s">
        <v>1007</v>
      </c>
      <c r="C499" s="71" t="s">
        <v>33</v>
      </c>
      <c r="D499" s="71" t="s">
        <v>1250</v>
      </c>
      <c r="E499" s="71" t="s">
        <v>35</v>
      </c>
      <c r="F499" s="71" t="s">
        <v>1254</v>
      </c>
    </row>
    <row r="500" spans="1:6" x14ac:dyDescent="0.25">
      <c r="A500" s="70">
        <v>411100</v>
      </c>
      <c r="B500" s="71" t="s">
        <v>1078</v>
      </c>
      <c r="C500" s="71" t="s">
        <v>31</v>
      </c>
      <c r="D500" s="71" t="s">
        <v>1250</v>
      </c>
      <c r="E500" s="71" t="s">
        <v>35</v>
      </c>
      <c r="F500" s="71" t="s">
        <v>1251</v>
      </c>
    </row>
    <row r="501" spans="1:6" x14ac:dyDescent="0.25">
      <c r="A501" s="70">
        <v>411110</v>
      </c>
      <c r="B501" s="71" t="s">
        <v>925</v>
      </c>
      <c r="C501" s="71" t="s">
        <v>31</v>
      </c>
      <c r="D501" s="71" t="s">
        <v>1250</v>
      </c>
      <c r="E501" s="71" t="s">
        <v>35</v>
      </c>
      <c r="F501" s="71" t="s">
        <v>1264</v>
      </c>
    </row>
    <row r="502" spans="1:6" x14ac:dyDescent="0.25">
      <c r="A502" s="70">
        <v>411120</v>
      </c>
      <c r="B502" s="71" t="s">
        <v>509</v>
      </c>
      <c r="C502" s="71" t="s">
        <v>31</v>
      </c>
      <c r="D502" s="71" t="s">
        <v>1253</v>
      </c>
      <c r="E502" s="71" t="s">
        <v>35</v>
      </c>
      <c r="F502" s="71" t="s">
        <v>1266</v>
      </c>
    </row>
    <row r="503" spans="1:6" x14ac:dyDescent="0.25">
      <c r="A503" s="70">
        <v>420790</v>
      </c>
      <c r="B503" s="71" t="s">
        <v>667</v>
      </c>
      <c r="C503" s="71" t="s">
        <v>33</v>
      </c>
      <c r="D503" s="71" t="s">
        <v>1253</v>
      </c>
      <c r="E503" s="71" t="s">
        <v>35</v>
      </c>
      <c r="F503" s="71" t="s">
        <v>1271</v>
      </c>
    </row>
    <row r="504" spans="1:6" x14ac:dyDescent="0.25">
      <c r="A504" s="70">
        <v>411150</v>
      </c>
      <c r="B504" s="71" t="s">
        <v>114</v>
      </c>
      <c r="C504" s="71" t="s">
        <v>31</v>
      </c>
      <c r="D504" s="71" t="s">
        <v>1224</v>
      </c>
      <c r="E504" s="71" t="s">
        <v>35</v>
      </c>
      <c r="F504" s="71" t="s">
        <v>1264</v>
      </c>
    </row>
    <row r="505" spans="1:6" x14ac:dyDescent="0.25">
      <c r="A505" s="70">
        <v>420800</v>
      </c>
      <c r="B505" s="71" t="s">
        <v>541</v>
      </c>
      <c r="C505" s="71" t="s">
        <v>33</v>
      </c>
      <c r="D505" s="71" t="s">
        <v>1250</v>
      </c>
      <c r="E505" s="71" t="s">
        <v>35</v>
      </c>
      <c r="F505" s="71" t="s">
        <v>1254</v>
      </c>
    </row>
    <row r="506" spans="1:6" x14ac:dyDescent="0.25">
      <c r="A506" s="70">
        <v>411200</v>
      </c>
      <c r="B506" s="71" t="s">
        <v>107</v>
      </c>
      <c r="C506" s="71" t="s">
        <v>31</v>
      </c>
      <c r="D506" s="71" t="s">
        <v>1224</v>
      </c>
      <c r="E506" s="71" t="s">
        <v>35</v>
      </c>
      <c r="F506" s="71" t="s">
        <v>1270</v>
      </c>
    </row>
    <row r="507" spans="1:6" x14ac:dyDescent="0.25">
      <c r="A507" s="70">
        <v>431057</v>
      </c>
      <c r="B507" s="71" t="s">
        <v>798</v>
      </c>
      <c r="C507" s="71" t="s">
        <v>57</v>
      </c>
      <c r="D507" s="71" t="s">
        <v>1250</v>
      </c>
      <c r="E507" s="71" t="s">
        <v>35</v>
      </c>
      <c r="F507" s="71" t="s">
        <v>1268</v>
      </c>
    </row>
    <row r="508" spans="1:6" x14ac:dyDescent="0.25">
      <c r="A508" s="70">
        <v>431060</v>
      </c>
      <c r="B508" s="71" t="s">
        <v>465</v>
      </c>
      <c r="C508" s="71" t="s">
        <v>57</v>
      </c>
      <c r="D508" s="71" t="s">
        <v>1224</v>
      </c>
      <c r="E508" s="71" t="s">
        <v>35</v>
      </c>
      <c r="F508" s="71" t="s">
        <v>1255</v>
      </c>
    </row>
    <row r="509" spans="1:6" x14ac:dyDescent="0.25">
      <c r="A509" s="70">
        <v>431065</v>
      </c>
      <c r="B509" s="71" t="s">
        <v>1086</v>
      </c>
      <c r="C509" s="71" t="s">
        <v>57</v>
      </c>
      <c r="D509" s="71" t="s">
        <v>1250</v>
      </c>
      <c r="E509" s="71" t="s">
        <v>35</v>
      </c>
      <c r="F509" s="71" t="s">
        <v>1262</v>
      </c>
    </row>
    <row r="510" spans="1:6" x14ac:dyDescent="0.25">
      <c r="A510" s="70">
        <v>431070</v>
      </c>
      <c r="B510" s="71" t="s">
        <v>1090</v>
      </c>
      <c r="C510" s="71" t="s">
        <v>57</v>
      </c>
      <c r="D510" s="71" t="s">
        <v>1250</v>
      </c>
      <c r="E510" s="71" t="s">
        <v>35</v>
      </c>
      <c r="F510" s="71" t="s">
        <v>1258</v>
      </c>
    </row>
    <row r="511" spans="1:6" x14ac:dyDescent="0.25">
      <c r="A511" s="70">
        <v>411130</v>
      </c>
      <c r="B511" s="71" t="s">
        <v>1179</v>
      </c>
      <c r="C511" s="71" t="s">
        <v>31</v>
      </c>
      <c r="D511" s="71" t="s">
        <v>1250</v>
      </c>
      <c r="E511" s="71" t="s">
        <v>35</v>
      </c>
      <c r="F511" s="71" t="s">
        <v>1263</v>
      </c>
    </row>
    <row r="512" spans="1:6" x14ac:dyDescent="0.25">
      <c r="A512" s="70">
        <v>420910</v>
      </c>
      <c r="B512" s="71" t="s">
        <v>32</v>
      </c>
      <c r="C512" s="71" t="s">
        <v>33</v>
      </c>
      <c r="D512" s="71" t="s">
        <v>1219</v>
      </c>
      <c r="E512" s="71" t="s">
        <v>35</v>
      </c>
      <c r="F512" s="71" t="s">
        <v>1271</v>
      </c>
    </row>
    <row r="513" spans="1:6" x14ac:dyDescent="0.25">
      <c r="A513" s="70">
        <v>411140</v>
      </c>
      <c r="B513" s="71" t="s">
        <v>944</v>
      </c>
      <c r="C513" s="71" t="s">
        <v>31</v>
      </c>
      <c r="D513" s="71" t="s">
        <v>1253</v>
      </c>
      <c r="E513" s="71" t="s">
        <v>35</v>
      </c>
      <c r="F513" s="71" t="s">
        <v>1269</v>
      </c>
    </row>
    <row r="514" spans="1:6" x14ac:dyDescent="0.25">
      <c r="A514" s="70">
        <v>420930</v>
      </c>
      <c r="B514" s="71" t="s">
        <v>64</v>
      </c>
      <c r="C514" s="71" t="s">
        <v>33</v>
      </c>
      <c r="D514" s="71" t="s">
        <v>1229</v>
      </c>
      <c r="E514" s="71" t="s">
        <v>35</v>
      </c>
      <c r="F514" s="71" t="s">
        <v>1252</v>
      </c>
    </row>
    <row r="515" spans="1:6" x14ac:dyDescent="0.25">
      <c r="A515" s="70">
        <v>411155</v>
      </c>
      <c r="B515" s="71" t="s">
        <v>1066</v>
      </c>
      <c r="C515" s="71" t="s">
        <v>31</v>
      </c>
      <c r="D515" s="71" t="s">
        <v>1250</v>
      </c>
      <c r="E515" s="71" t="s">
        <v>35</v>
      </c>
      <c r="F515" s="71" t="s">
        <v>1263</v>
      </c>
    </row>
    <row r="516" spans="1:6" x14ac:dyDescent="0.25">
      <c r="A516" s="70">
        <v>411160</v>
      </c>
      <c r="B516" s="71" t="s">
        <v>762</v>
      </c>
      <c r="C516" s="71" t="s">
        <v>31</v>
      </c>
      <c r="D516" s="71" t="s">
        <v>1250</v>
      </c>
      <c r="E516" s="71" t="s">
        <v>35</v>
      </c>
      <c r="F516" s="71" t="s">
        <v>1264</v>
      </c>
    </row>
    <row r="517" spans="1:6" x14ac:dyDescent="0.25">
      <c r="A517" s="70">
        <v>431075</v>
      </c>
      <c r="B517" s="71" t="s">
        <v>878</v>
      </c>
      <c r="C517" s="71" t="s">
        <v>57</v>
      </c>
      <c r="D517" s="71" t="s">
        <v>1250</v>
      </c>
      <c r="E517" s="71" t="s">
        <v>35</v>
      </c>
      <c r="F517" s="71" t="s">
        <v>1260</v>
      </c>
    </row>
    <row r="518" spans="1:6" x14ac:dyDescent="0.25">
      <c r="A518" s="70">
        <v>431080</v>
      </c>
      <c r="B518" s="71" t="s">
        <v>255</v>
      </c>
      <c r="C518" s="71" t="s">
        <v>57</v>
      </c>
      <c r="D518" s="71" t="s">
        <v>1225</v>
      </c>
      <c r="E518" s="71" t="s">
        <v>35</v>
      </c>
      <c r="F518" s="71" t="s">
        <v>1262</v>
      </c>
    </row>
    <row r="519" spans="1:6" x14ac:dyDescent="0.25">
      <c r="A519" s="70">
        <v>420830</v>
      </c>
      <c r="B519" s="71" t="s">
        <v>116</v>
      </c>
      <c r="C519" s="71" t="s">
        <v>33</v>
      </c>
      <c r="D519" s="71" t="s">
        <v>1223</v>
      </c>
      <c r="E519" s="71" t="s">
        <v>35</v>
      </c>
      <c r="F519" s="71" t="s">
        <v>1257</v>
      </c>
    </row>
    <row r="520" spans="1:6" x14ac:dyDescent="0.25">
      <c r="A520" s="70">
        <v>411170</v>
      </c>
      <c r="B520" s="71" t="s">
        <v>968</v>
      </c>
      <c r="C520" s="71" t="s">
        <v>31</v>
      </c>
      <c r="D520" s="71" t="s">
        <v>1250</v>
      </c>
      <c r="E520" s="71" t="s">
        <v>35</v>
      </c>
      <c r="F520" s="71" t="s">
        <v>1251</v>
      </c>
    </row>
    <row r="521" spans="1:6" x14ac:dyDescent="0.25">
      <c r="A521" s="70">
        <v>431085</v>
      </c>
      <c r="B521" s="71" t="s">
        <v>1178</v>
      </c>
      <c r="C521" s="71" t="s">
        <v>57</v>
      </c>
      <c r="D521" s="71" t="s">
        <v>1250</v>
      </c>
      <c r="E521" s="71" t="s">
        <v>35</v>
      </c>
      <c r="F521" s="71" t="s">
        <v>1258</v>
      </c>
    </row>
    <row r="522" spans="1:6" x14ac:dyDescent="0.25">
      <c r="A522" s="70">
        <v>411180</v>
      </c>
      <c r="B522" s="71" t="s">
        <v>141</v>
      </c>
      <c r="C522" s="71" t="s">
        <v>31</v>
      </c>
      <c r="D522" s="71" t="s">
        <v>1224</v>
      </c>
      <c r="E522" s="71" t="s">
        <v>35</v>
      </c>
      <c r="F522" s="71" t="s">
        <v>1251</v>
      </c>
    </row>
    <row r="523" spans="1:6" x14ac:dyDescent="0.25">
      <c r="A523" s="70">
        <v>420840</v>
      </c>
      <c r="B523" s="71" t="s">
        <v>329</v>
      </c>
      <c r="C523" s="71" t="s">
        <v>33</v>
      </c>
      <c r="D523" s="71" t="s">
        <v>1253</v>
      </c>
      <c r="E523" s="71" t="s">
        <v>35</v>
      </c>
      <c r="F523" s="71" t="s">
        <v>1254</v>
      </c>
    </row>
    <row r="524" spans="1:6" x14ac:dyDescent="0.25">
      <c r="A524" s="70">
        <v>431087</v>
      </c>
      <c r="B524" s="71" t="s">
        <v>403</v>
      </c>
      <c r="C524" s="71" t="s">
        <v>57</v>
      </c>
      <c r="D524" s="71" t="s">
        <v>1250</v>
      </c>
      <c r="E524" s="71" t="s">
        <v>35</v>
      </c>
      <c r="F524" s="71" t="s">
        <v>1258</v>
      </c>
    </row>
    <row r="525" spans="1:6" x14ac:dyDescent="0.25">
      <c r="A525" s="70">
        <v>431090</v>
      </c>
      <c r="B525" s="71" t="s">
        <v>745</v>
      </c>
      <c r="C525" s="71" t="s">
        <v>57</v>
      </c>
      <c r="D525" s="71" t="s">
        <v>1250</v>
      </c>
      <c r="E525" s="71" t="s">
        <v>35</v>
      </c>
      <c r="F525" s="71" t="s">
        <v>1258</v>
      </c>
    </row>
    <row r="526" spans="1:6" x14ac:dyDescent="0.25">
      <c r="A526" s="70">
        <v>411190</v>
      </c>
      <c r="B526" s="71" t="s">
        <v>362</v>
      </c>
      <c r="C526" s="71" t="s">
        <v>31</v>
      </c>
      <c r="D526" s="71" t="s">
        <v>1253</v>
      </c>
      <c r="E526" s="71" t="s">
        <v>35</v>
      </c>
      <c r="F526" s="71" t="s">
        <v>1264</v>
      </c>
    </row>
    <row r="527" spans="1:6" x14ac:dyDescent="0.25">
      <c r="A527" s="70">
        <v>431100</v>
      </c>
      <c r="B527" s="71" t="s">
        <v>408</v>
      </c>
      <c r="C527" s="71" t="s">
        <v>57</v>
      </c>
      <c r="D527" s="71" t="s">
        <v>1225</v>
      </c>
      <c r="E527" s="71" t="s">
        <v>35</v>
      </c>
      <c r="F527" s="71" t="s">
        <v>1265</v>
      </c>
    </row>
    <row r="528" spans="1:6" x14ac:dyDescent="0.25">
      <c r="A528" s="70">
        <v>431110</v>
      </c>
      <c r="B528" s="71" t="s">
        <v>411</v>
      </c>
      <c r="C528" s="71" t="s">
        <v>57</v>
      </c>
      <c r="D528" s="71" t="s">
        <v>1253</v>
      </c>
      <c r="E528" s="71" t="s">
        <v>35</v>
      </c>
      <c r="F528" s="71" t="s">
        <v>1260</v>
      </c>
    </row>
    <row r="529" spans="1:6" x14ac:dyDescent="0.25">
      <c r="A529" s="70">
        <v>420845</v>
      </c>
      <c r="B529" s="71" t="s">
        <v>130</v>
      </c>
      <c r="C529" s="71" t="s">
        <v>33</v>
      </c>
      <c r="D529" s="71" t="s">
        <v>1224</v>
      </c>
      <c r="E529" s="71" t="s">
        <v>35</v>
      </c>
      <c r="F529" s="71" t="s">
        <v>1271</v>
      </c>
    </row>
    <row r="530" spans="1:6" x14ac:dyDescent="0.25">
      <c r="A530" s="70">
        <v>420940</v>
      </c>
      <c r="B530" s="71" t="s">
        <v>163</v>
      </c>
      <c r="C530" s="71" t="s">
        <v>33</v>
      </c>
      <c r="D530" s="71" t="s">
        <v>1224</v>
      </c>
      <c r="E530" s="71" t="s">
        <v>35</v>
      </c>
      <c r="F530" s="71" t="s">
        <v>1272</v>
      </c>
    </row>
    <row r="531" spans="1:6" x14ac:dyDescent="0.25">
      <c r="A531" s="70">
        <v>411210</v>
      </c>
      <c r="B531" s="71" t="s">
        <v>294</v>
      </c>
      <c r="C531" s="71" t="s">
        <v>31</v>
      </c>
      <c r="D531" s="71" t="s">
        <v>1225</v>
      </c>
      <c r="E531" s="71" t="s">
        <v>35</v>
      </c>
      <c r="F531" s="71" t="s">
        <v>1264</v>
      </c>
    </row>
    <row r="532" spans="1:6" x14ac:dyDescent="0.25">
      <c r="A532" s="70">
        <v>411220</v>
      </c>
      <c r="B532" s="71" t="s">
        <v>952</v>
      </c>
      <c r="C532" s="71" t="s">
        <v>31</v>
      </c>
      <c r="D532" s="71" t="s">
        <v>1250</v>
      </c>
      <c r="E532" s="71" t="s">
        <v>35</v>
      </c>
      <c r="F532" s="71" t="s">
        <v>1261</v>
      </c>
    </row>
    <row r="533" spans="1:6" x14ac:dyDescent="0.25">
      <c r="A533" s="70">
        <v>411230</v>
      </c>
      <c r="B533" s="71" t="s">
        <v>1063</v>
      </c>
      <c r="C533" s="71" t="s">
        <v>31</v>
      </c>
      <c r="D533" s="71" t="s">
        <v>1250</v>
      </c>
      <c r="E533" s="71" t="s">
        <v>35</v>
      </c>
      <c r="F533" s="71" t="s">
        <v>1251</v>
      </c>
    </row>
    <row r="534" spans="1:6" x14ac:dyDescent="0.25">
      <c r="A534" s="70">
        <v>411240</v>
      </c>
      <c r="B534" s="71" t="s">
        <v>697</v>
      </c>
      <c r="C534" s="71" t="s">
        <v>31</v>
      </c>
      <c r="D534" s="71" t="s">
        <v>1250</v>
      </c>
      <c r="E534" s="71" t="s">
        <v>35</v>
      </c>
      <c r="F534" s="71" t="s">
        <v>1263</v>
      </c>
    </row>
    <row r="535" spans="1:6" x14ac:dyDescent="0.25">
      <c r="A535" s="70">
        <v>431112</v>
      </c>
      <c r="B535" s="71" t="s">
        <v>1209</v>
      </c>
      <c r="C535" s="71" t="s">
        <v>57</v>
      </c>
      <c r="D535" s="71" t="s">
        <v>1250</v>
      </c>
      <c r="E535" s="71" t="s">
        <v>35</v>
      </c>
      <c r="F535" s="71" t="s">
        <v>1268</v>
      </c>
    </row>
    <row r="536" spans="1:6" x14ac:dyDescent="0.25">
      <c r="A536" s="70">
        <v>420860</v>
      </c>
      <c r="B536" s="71" t="s">
        <v>624</v>
      </c>
      <c r="C536" s="71" t="s">
        <v>33</v>
      </c>
      <c r="D536" s="71" t="s">
        <v>1250</v>
      </c>
      <c r="E536" s="71" t="s">
        <v>35</v>
      </c>
      <c r="F536" s="71" t="s">
        <v>1254</v>
      </c>
    </row>
    <row r="537" spans="1:6" x14ac:dyDescent="0.25">
      <c r="A537" s="70">
        <v>411250</v>
      </c>
      <c r="B537" s="71" t="s">
        <v>1021</v>
      </c>
      <c r="C537" s="71" t="s">
        <v>31</v>
      </c>
      <c r="D537" s="71" t="s">
        <v>1253</v>
      </c>
      <c r="E537" s="71" t="s">
        <v>35</v>
      </c>
      <c r="F537" s="71" t="s">
        <v>1264</v>
      </c>
    </row>
    <row r="538" spans="1:6" x14ac:dyDescent="0.25">
      <c r="A538" s="70">
        <v>411260</v>
      </c>
      <c r="B538" s="71" t="s">
        <v>1009</v>
      </c>
      <c r="C538" s="71" t="s">
        <v>31</v>
      </c>
      <c r="D538" s="71" t="s">
        <v>1250</v>
      </c>
      <c r="E538" s="71" t="s">
        <v>35</v>
      </c>
      <c r="F538" s="71" t="s">
        <v>1263</v>
      </c>
    </row>
    <row r="539" spans="1:6" x14ac:dyDescent="0.25">
      <c r="A539" s="70">
        <v>420870</v>
      </c>
      <c r="B539" s="71" t="s">
        <v>759</v>
      </c>
      <c r="C539" s="71" t="s">
        <v>33</v>
      </c>
      <c r="D539" s="71" t="s">
        <v>1253</v>
      </c>
      <c r="E539" s="71" t="s">
        <v>35</v>
      </c>
      <c r="F539" s="71" t="s">
        <v>1272</v>
      </c>
    </row>
    <row r="540" spans="1:6" x14ac:dyDescent="0.25">
      <c r="A540" s="70">
        <v>431113</v>
      </c>
      <c r="B540" s="71" t="s">
        <v>501</v>
      </c>
      <c r="C540" s="71" t="s">
        <v>57</v>
      </c>
      <c r="D540" s="71" t="s">
        <v>1250</v>
      </c>
      <c r="E540" s="71" t="s">
        <v>35</v>
      </c>
      <c r="F540" s="71" t="s">
        <v>1260</v>
      </c>
    </row>
    <row r="541" spans="1:6" x14ac:dyDescent="0.25">
      <c r="A541" s="70">
        <v>411270</v>
      </c>
      <c r="B541" s="71" t="s">
        <v>1053</v>
      </c>
      <c r="C541" s="71" t="s">
        <v>31</v>
      </c>
      <c r="D541" s="71" t="s">
        <v>1253</v>
      </c>
      <c r="E541" s="71" t="s">
        <v>35</v>
      </c>
      <c r="F541" s="71" t="s">
        <v>1251</v>
      </c>
    </row>
    <row r="542" spans="1:6" x14ac:dyDescent="0.25">
      <c r="A542" s="70">
        <v>411275</v>
      </c>
      <c r="B542" s="71" t="s">
        <v>927</v>
      </c>
      <c r="C542" s="71" t="s">
        <v>31</v>
      </c>
      <c r="D542" s="71" t="s">
        <v>1253</v>
      </c>
      <c r="E542" s="71" t="s">
        <v>35</v>
      </c>
      <c r="F542" s="71" t="s">
        <v>1267</v>
      </c>
    </row>
    <row r="543" spans="1:6" x14ac:dyDescent="0.25">
      <c r="A543" s="70">
        <v>420880</v>
      </c>
      <c r="B543" s="71" t="s">
        <v>565</v>
      </c>
      <c r="C543" s="71" t="s">
        <v>33</v>
      </c>
      <c r="D543" s="71" t="s">
        <v>1225</v>
      </c>
      <c r="E543" s="71" t="s">
        <v>35</v>
      </c>
      <c r="F543" s="71" t="s">
        <v>1272</v>
      </c>
    </row>
    <row r="544" spans="1:6" x14ac:dyDescent="0.25">
      <c r="A544" s="70">
        <v>411280</v>
      </c>
      <c r="B544" s="71" t="s">
        <v>727</v>
      </c>
      <c r="C544" s="71" t="s">
        <v>31</v>
      </c>
      <c r="D544" s="71" t="s">
        <v>1253</v>
      </c>
      <c r="E544" s="71" t="s">
        <v>35</v>
      </c>
      <c r="F544" s="71" t="s">
        <v>1251</v>
      </c>
    </row>
    <row r="545" spans="1:6" x14ac:dyDescent="0.25">
      <c r="A545" s="70">
        <v>431115</v>
      </c>
      <c r="B545" s="71" t="s">
        <v>428</v>
      </c>
      <c r="C545" s="71" t="s">
        <v>57</v>
      </c>
      <c r="D545" s="71" t="s">
        <v>1250</v>
      </c>
      <c r="E545" s="71" t="s">
        <v>35</v>
      </c>
      <c r="F545" s="71" t="s">
        <v>1258</v>
      </c>
    </row>
    <row r="546" spans="1:6" x14ac:dyDescent="0.25">
      <c r="A546" s="70">
        <v>411330</v>
      </c>
      <c r="B546" s="71" t="s">
        <v>148</v>
      </c>
      <c r="C546" s="71" t="s">
        <v>31</v>
      </c>
      <c r="D546" s="71" t="s">
        <v>1224</v>
      </c>
      <c r="E546" s="71" t="s">
        <v>35</v>
      </c>
      <c r="F546" s="71" t="s">
        <v>1274</v>
      </c>
    </row>
    <row r="547" spans="1:6" x14ac:dyDescent="0.25">
      <c r="A547" s="70">
        <v>420890</v>
      </c>
      <c r="B547" s="71" t="s">
        <v>47</v>
      </c>
      <c r="C547" s="71" t="s">
        <v>33</v>
      </c>
      <c r="D547" s="71" t="s">
        <v>1229</v>
      </c>
      <c r="E547" s="71" t="s">
        <v>35</v>
      </c>
      <c r="F547" s="71" t="s">
        <v>1271</v>
      </c>
    </row>
    <row r="548" spans="1:6" x14ac:dyDescent="0.25">
      <c r="A548" s="70">
        <v>431120</v>
      </c>
      <c r="B548" s="71" t="s">
        <v>243</v>
      </c>
      <c r="C548" s="71" t="s">
        <v>57</v>
      </c>
      <c r="D548" s="71" t="s">
        <v>1253</v>
      </c>
      <c r="E548" s="71" t="s">
        <v>35</v>
      </c>
      <c r="F548" s="71" t="s">
        <v>1260</v>
      </c>
    </row>
    <row r="549" spans="1:6" x14ac:dyDescent="0.25">
      <c r="A549" s="70">
        <v>411290</v>
      </c>
      <c r="B549" s="71" t="s">
        <v>1076</v>
      </c>
      <c r="C549" s="71" t="s">
        <v>31</v>
      </c>
      <c r="D549" s="71" t="s">
        <v>1250</v>
      </c>
      <c r="E549" s="71" t="s">
        <v>35</v>
      </c>
      <c r="F549" s="71" t="s">
        <v>1251</v>
      </c>
    </row>
    <row r="550" spans="1:6" x14ac:dyDescent="0.25">
      <c r="A550" s="70">
        <v>420895</v>
      </c>
      <c r="B550" s="71" t="s">
        <v>840</v>
      </c>
      <c r="C550" s="71" t="s">
        <v>33</v>
      </c>
      <c r="D550" s="71" t="s">
        <v>1250</v>
      </c>
      <c r="E550" s="71" t="s">
        <v>35</v>
      </c>
      <c r="F550" s="71" t="s">
        <v>1254</v>
      </c>
    </row>
    <row r="551" spans="1:6" x14ac:dyDescent="0.25">
      <c r="A551" s="70">
        <v>411295</v>
      </c>
      <c r="B551" s="71" t="s">
        <v>833</v>
      </c>
      <c r="C551" s="71" t="s">
        <v>31</v>
      </c>
      <c r="D551" s="71" t="s">
        <v>1250</v>
      </c>
      <c r="E551" s="71" t="s">
        <v>35</v>
      </c>
      <c r="F551" s="71" t="s">
        <v>1261</v>
      </c>
    </row>
    <row r="552" spans="1:6" x14ac:dyDescent="0.25">
      <c r="A552" s="70">
        <v>411300</v>
      </c>
      <c r="B552" s="71" t="s">
        <v>683</v>
      </c>
      <c r="C552" s="71" t="s">
        <v>31</v>
      </c>
      <c r="D552" s="71" t="s">
        <v>1250</v>
      </c>
      <c r="E552" s="71" t="s">
        <v>35</v>
      </c>
      <c r="F552" s="71" t="s">
        <v>1263</v>
      </c>
    </row>
    <row r="553" spans="1:6" x14ac:dyDescent="0.25">
      <c r="A553" s="70">
        <v>411310</v>
      </c>
      <c r="B553" s="71" t="s">
        <v>1084</v>
      </c>
      <c r="C553" s="71" t="s">
        <v>31</v>
      </c>
      <c r="D553" s="71" t="s">
        <v>1250</v>
      </c>
      <c r="E553" s="71" t="s">
        <v>35</v>
      </c>
      <c r="F553" s="71" t="s">
        <v>1264</v>
      </c>
    </row>
    <row r="554" spans="1:6" x14ac:dyDescent="0.25">
      <c r="A554" s="70">
        <v>420900</v>
      </c>
      <c r="B554" s="71" t="s">
        <v>227</v>
      </c>
      <c r="C554" s="71" t="s">
        <v>33</v>
      </c>
      <c r="D554" s="71" t="s">
        <v>1224</v>
      </c>
      <c r="E554" s="71" t="s">
        <v>35</v>
      </c>
      <c r="F554" s="71" t="s">
        <v>1254</v>
      </c>
    </row>
    <row r="555" spans="1:6" x14ac:dyDescent="0.25">
      <c r="A555" s="70">
        <v>411370</v>
      </c>
      <c r="B555" s="71" t="s">
        <v>37</v>
      </c>
      <c r="C555" s="71" t="s">
        <v>31</v>
      </c>
      <c r="D555" s="71" t="s">
        <v>1219</v>
      </c>
      <c r="E555" s="71" t="s">
        <v>35</v>
      </c>
      <c r="F555" s="71" t="s">
        <v>1264</v>
      </c>
    </row>
    <row r="556" spans="1:6" x14ac:dyDescent="0.25">
      <c r="A556" s="70">
        <v>431123</v>
      </c>
      <c r="B556" s="71" t="s">
        <v>1030</v>
      </c>
      <c r="C556" s="71" t="s">
        <v>57</v>
      </c>
      <c r="D556" s="71" t="s">
        <v>1250</v>
      </c>
      <c r="E556" s="71" t="s">
        <v>35</v>
      </c>
      <c r="F556" s="71" t="s">
        <v>1273</v>
      </c>
    </row>
    <row r="557" spans="1:6" x14ac:dyDescent="0.25">
      <c r="A557" s="70">
        <v>431127</v>
      </c>
      <c r="B557" s="71" t="s">
        <v>402</v>
      </c>
      <c r="C557" s="71" t="s">
        <v>57</v>
      </c>
      <c r="D557" s="71" t="s">
        <v>1250</v>
      </c>
      <c r="E557" s="71" t="s">
        <v>35</v>
      </c>
      <c r="F557" s="71" t="s">
        <v>1258</v>
      </c>
    </row>
    <row r="558" spans="1:6" x14ac:dyDescent="0.25">
      <c r="A558" s="70">
        <v>431130</v>
      </c>
      <c r="B558" s="71" t="s">
        <v>338</v>
      </c>
      <c r="C558" s="71" t="s">
        <v>57</v>
      </c>
      <c r="D558" s="71" t="s">
        <v>1225</v>
      </c>
      <c r="E558" s="71" t="s">
        <v>35</v>
      </c>
      <c r="F558" s="71" t="s">
        <v>1268</v>
      </c>
    </row>
    <row r="559" spans="1:6" x14ac:dyDescent="0.25">
      <c r="A559" s="70">
        <v>431125</v>
      </c>
      <c r="B559" s="71" t="s">
        <v>1186</v>
      </c>
      <c r="C559" s="71" t="s">
        <v>57</v>
      </c>
      <c r="D559" s="71" t="s">
        <v>1250</v>
      </c>
      <c r="E559" s="71" t="s">
        <v>35</v>
      </c>
      <c r="F559" s="71" t="s">
        <v>1258</v>
      </c>
    </row>
    <row r="560" spans="1:6" x14ac:dyDescent="0.25">
      <c r="A560" s="70">
        <v>411410</v>
      </c>
      <c r="B560" s="71" t="s">
        <v>149</v>
      </c>
      <c r="C560" s="71" t="s">
        <v>31</v>
      </c>
      <c r="D560" s="71" t="s">
        <v>1224</v>
      </c>
      <c r="E560" s="71" t="s">
        <v>35</v>
      </c>
      <c r="F560" s="71" t="s">
        <v>1264</v>
      </c>
    </row>
    <row r="561" spans="1:6" x14ac:dyDescent="0.25">
      <c r="A561" s="70">
        <v>431140</v>
      </c>
      <c r="B561" s="71" t="s">
        <v>219</v>
      </c>
      <c r="C561" s="71" t="s">
        <v>57</v>
      </c>
      <c r="D561" s="71" t="s">
        <v>1223</v>
      </c>
      <c r="E561" s="71" t="s">
        <v>35</v>
      </c>
      <c r="F561" s="71" t="s">
        <v>1273</v>
      </c>
    </row>
    <row r="562" spans="1:6" x14ac:dyDescent="0.25">
      <c r="A562" s="70">
        <v>431142</v>
      </c>
      <c r="B562" s="71" t="s">
        <v>1206</v>
      </c>
      <c r="C562" s="71" t="s">
        <v>57</v>
      </c>
      <c r="D562" s="71" t="s">
        <v>1250</v>
      </c>
      <c r="E562" s="71" t="s">
        <v>35</v>
      </c>
      <c r="F562" s="71" t="s">
        <v>1258</v>
      </c>
    </row>
    <row r="563" spans="1:6" x14ac:dyDescent="0.25">
      <c r="A563" s="70">
        <v>411430</v>
      </c>
      <c r="B563" s="71" t="s">
        <v>188</v>
      </c>
      <c r="C563" s="71" t="s">
        <v>31</v>
      </c>
      <c r="D563" s="71" t="s">
        <v>1225</v>
      </c>
      <c r="E563" s="71" t="s">
        <v>35</v>
      </c>
      <c r="F563" s="71" t="s">
        <v>1256</v>
      </c>
    </row>
    <row r="564" spans="1:6" x14ac:dyDescent="0.25">
      <c r="A564" s="70">
        <v>411320</v>
      </c>
      <c r="B564" s="71" t="s">
        <v>87</v>
      </c>
      <c r="C564" s="71" t="s">
        <v>31</v>
      </c>
      <c r="D564" s="71" t="s">
        <v>1224</v>
      </c>
      <c r="E564" s="71" t="s">
        <v>35</v>
      </c>
      <c r="F564" s="71" t="s">
        <v>1256</v>
      </c>
    </row>
    <row r="565" spans="1:6" x14ac:dyDescent="0.25">
      <c r="A565" s="70">
        <v>411325</v>
      </c>
      <c r="B565" s="71" t="s">
        <v>1212</v>
      </c>
      <c r="C565" s="71" t="s">
        <v>31</v>
      </c>
      <c r="D565" s="71" t="s">
        <v>1250</v>
      </c>
      <c r="E565" s="71" t="s">
        <v>35</v>
      </c>
      <c r="F565" s="71" t="s">
        <v>1274</v>
      </c>
    </row>
    <row r="566" spans="1:6" x14ac:dyDescent="0.25">
      <c r="A566" s="70">
        <v>420915</v>
      </c>
      <c r="B566" s="71" t="s">
        <v>917</v>
      </c>
      <c r="C566" s="71" t="s">
        <v>33</v>
      </c>
      <c r="D566" s="71" t="s">
        <v>1250</v>
      </c>
      <c r="E566" s="71" t="s">
        <v>35</v>
      </c>
      <c r="F566" s="71" t="s">
        <v>1257</v>
      </c>
    </row>
    <row r="567" spans="1:6" x14ac:dyDescent="0.25">
      <c r="A567" s="70">
        <v>420917</v>
      </c>
      <c r="B567" s="71" t="s">
        <v>839</v>
      </c>
      <c r="C567" s="71" t="s">
        <v>33</v>
      </c>
      <c r="D567" s="71" t="s">
        <v>1250</v>
      </c>
      <c r="E567" s="71" t="s">
        <v>35</v>
      </c>
      <c r="F567" s="71" t="s">
        <v>1254</v>
      </c>
    </row>
    <row r="568" spans="1:6" x14ac:dyDescent="0.25">
      <c r="A568" s="70">
        <v>420920</v>
      </c>
      <c r="B568" s="71" t="s">
        <v>457</v>
      </c>
      <c r="C568" s="71" t="s">
        <v>33</v>
      </c>
      <c r="D568" s="71" t="s">
        <v>1250</v>
      </c>
      <c r="E568" s="71" t="s">
        <v>35</v>
      </c>
      <c r="F568" s="71" t="s">
        <v>1254</v>
      </c>
    </row>
    <row r="569" spans="1:6" x14ac:dyDescent="0.25">
      <c r="A569" s="70">
        <v>431150</v>
      </c>
      <c r="B569" s="71" t="s">
        <v>805</v>
      </c>
      <c r="C569" s="71" t="s">
        <v>57</v>
      </c>
      <c r="D569" s="71" t="s">
        <v>1250</v>
      </c>
      <c r="E569" s="71" t="s">
        <v>35</v>
      </c>
      <c r="F569" s="71" t="s">
        <v>1255</v>
      </c>
    </row>
    <row r="570" spans="1:6" x14ac:dyDescent="0.25">
      <c r="A570" s="70">
        <v>411520</v>
      </c>
      <c r="B570" s="71" t="s">
        <v>42</v>
      </c>
      <c r="C570" s="71" t="s">
        <v>31</v>
      </c>
      <c r="D570" s="71" t="s">
        <v>1219</v>
      </c>
      <c r="E570" s="71" t="s">
        <v>35</v>
      </c>
      <c r="F570" s="71" t="s">
        <v>1264</v>
      </c>
    </row>
    <row r="571" spans="1:6" x14ac:dyDescent="0.25">
      <c r="A571" s="70">
        <v>411570</v>
      </c>
      <c r="B571" s="71" t="s">
        <v>103</v>
      </c>
      <c r="C571" s="71" t="s">
        <v>31</v>
      </c>
      <c r="D571" s="71" t="s">
        <v>1224</v>
      </c>
      <c r="E571" s="71" t="s">
        <v>35</v>
      </c>
      <c r="F571" s="71" t="s">
        <v>1256</v>
      </c>
    </row>
    <row r="572" spans="1:6" x14ac:dyDescent="0.25">
      <c r="A572" s="70">
        <v>411340</v>
      </c>
      <c r="B572" s="71" t="s">
        <v>905</v>
      </c>
      <c r="C572" s="71" t="s">
        <v>31</v>
      </c>
      <c r="D572" s="71" t="s">
        <v>1250</v>
      </c>
      <c r="E572" s="71" t="s">
        <v>35</v>
      </c>
      <c r="F572" s="71" t="s">
        <v>1251</v>
      </c>
    </row>
    <row r="573" spans="1:6" x14ac:dyDescent="0.25">
      <c r="A573" s="70">
        <v>431160</v>
      </c>
      <c r="B573" s="71" t="s">
        <v>1046</v>
      </c>
      <c r="C573" s="71" t="s">
        <v>57</v>
      </c>
      <c r="D573" s="71" t="s">
        <v>1250</v>
      </c>
      <c r="E573" s="71" t="s">
        <v>35</v>
      </c>
      <c r="F573" s="71" t="s">
        <v>1258</v>
      </c>
    </row>
    <row r="574" spans="1:6" x14ac:dyDescent="0.25">
      <c r="A574" s="70">
        <v>411342</v>
      </c>
      <c r="B574" s="71" t="s">
        <v>1161</v>
      </c>
      <c r="C574" s="71" t="s">
        <v>31</v>
      </c>
      <c r="D574" s="71" t="s">
        <v>1250</v>
      </c>
      <c r="E574" s="71" t="s">
        <v>35</v>
      </c>
      <c r="F574" s="71" t="s">
        <v>1264</v>
      </c>
    </row>
    <row r="575" spans="1:6" x14ac:dyDescent="0.25">
      <c r="A575" s="70">
        <v>411345</v>
      </c>
      <c r="B575" s="71" t="s">
        <v>1080</v>
      </c>
      <c r="C575" s="71" t="s">
        <v>31</v>
      </c>
      <c r="D575" s="71" t="s">
        <v>1250</v>
      </c>
      <c r="E575" s="71" t="s">
        <v>35</v>
      </c>
      <c r="F575" s="71" t="s">
        <v>1267</v>
      </c>
    </row>
    <row r="576" spans="1:6" x14ac:dyDescent="0.25">
      <c r="A576" s="70">
        <v>420945</v>
      </c>
      <c r="B576" s="71" t="s">
        <v>600</v>
      </c>
      <c r="C576" s="71" t="s">
        <v>33</v>
      </c>
      <c r="D576" s="71" t="s">
        <v>1250</v>
      </c>
      <c r="E576" s="71" t="s">
        <v>35</v>
      </c>
      <c r="F576" s="71" t="s">
        <v>1254</v>
      </c>
    </row>
    <row r="577" spans="1:6" x14ac:dyDescent="0.25">
      <c r="A577" s="70">
        <v>431162</v>
      </c>
      <c r="B577" s="71" t="s">
        <v>702</v>
      </c>
      <c r="C577" s="71" t="s">
        <v>57</v>
      </c>
      <c r="D577" s="71" t="s">
        <v>1250</v>
      </c>
      <c r="E577" s="71" t="s">
        <v>35</v>
      </c>
      <c r="F577" s="71" t="s">
        <v>1262</v>
      </c>
    </row>
    <row r="578" spans="1:6" x14ac:dyDescent="0.25">
      <c r="A578" s="70">
        <v>431164</v>
      </c>
      <c r="B578" s="71" t="s">
        <v>691</v>
      </c>
      <c r="C578" s="71" t="s">
        <v>57</v>
      </c>
      <c r="D578" s="71" t="s">
        <v>1250</v>
      </c>
      <c r="E578" s="71" t="s">
        <v>35</v>
      </c>
      <c r="F578" s="71" t="s">
        <v>1262</v>
      </c>
    </row>
    <row r="579" spans="1:6" x14ac:dyDescent="0.25">
      <c r="A579" s="70">
        <v>411350</v>
      </c>
      <c r="B579" s="71" t="s">
        <v>353</v>
      </c>
      <c r="C579" s="71" t="s">
        <v>31</v>
      </c>
      <c r="D579" s="71" t="s">
        <v>1225</v>
      </c>
      <c r="E579" s="71" t="s">
        <v>35</v>
      </c>
      <c r="F579" s="71" t="s">
        <v>1263</v>
      </c>
    </row>
    <row r="580" spans="1:6" x14ac:dyDescent="0.25">
      <c r="A580" s="70">
        <v>411360</v>
      </c>
      <c r="B580" s="71" t="s">
        <v>816</v>
      </c>
      <c r="C580" s="71" t="s">
        <v>31</v>
      </c>
      <c r="D580" s="71" t="s">
        <v>1250</v>
      </c>
      <c r="E580" s="71" t="s">
        <v>35</v>
      </c>
      <c r="F580" s="71" t="s">
        <v>1264</v>
      </c>
    </row>
    <row r="581" spans="1:6" x14ac:dyDescent="0.25">
      <c r="A581" s="70">
        <v>420950</v>
      </c>
      <c r="B581" s="71" t="s">
        <v>539</v>
      </c>
      <c r="C581" s="71" t="s">
        <v>33</v>
      </c>
      <c r="D581" s="71" t="s">
        <v>1250</v>
      </c>
      <c r="E581" s="71" t="s">
        <v>35</v>
      </c>
      <c r="F581" s="71" t="s">
        <v>1257</v>
      </c>
    </row>
    <row r="582" spans="1:6" x14ac:dyDescent="0.25">
      <c r="A582" s="70">
        <v>420960</v>
      </c>
      <c r="B582" s="71" t="s">
        <v>867</v>
      </c>
      <c r="C582" s="71" t="s">
        <v>33</v>
      </c>
      <c r="D582" s="71" t="s">
        <v>1253</v>
      </c>
      <c r="E582" s="71" t="s">
        <v>35</v>
      </c>
      <c r="F582" s="71" t="s">
        <v>1272</v>
      </c>
    </row>
    <row r="583" spans="1:6" x14ac:dyDescent="0.25">
      <c r="A583" s="70">
        <v>420970</v>
      </c>
      <c r="B583" s="71" t="s">
        <v>1100</v>
      </c>
      <c r="C583" s="71" t="s">
        <v>33</v>
      </c>
      <c r="D583" s="71" t="s">
        <v>1253</v>
      </c>
      <c r="E583" s="71" t="s">
        <v>35</v>
      </c>
      <c r="F583" s="71" t="s">
        <v>1254</v>
      </c>
    </row>
    <row r="584" spans="1:6" x14ac:dyDescent="0.25">
      <c r="A584" s="70">
        <v>411373</v>
      </c>
      <c r="B584" s="71" t="s">
        <v>744</v>
      </c>
      <c r="C584" s="71" t="s">
        <v>31</v>
      </c>
      <c r="D584" s="71" t="s">
        <v>1250</v>
      </c>
      <c r="E584" s="71" t="s">
        <v>35</v>
      </c>
      <c r="F584" s="71" t="s">
        <v>1261</v>
      </c>
    </row>
    <row r="585" spans="1:6" x14ac:dyDescent="0.25">
      <c r="A585" s="70">
        <v>411375</v>
      </c>
      <c r="B585" s="71" t="s">
        <v>1173</v>
      </c>
      <c r="C585" s="71" t="s">
        <v>31</v>
      </c>
      <c r="D585" s="71" t="s">
        <v>1250</v>
      </c>
      <c r="E585" s="71" t="s">
        <v>35</v>
      </c>
      <c r="F585" s="71" t="s">
        <v>1264</v>
      </c>
    </row>
    <row r="586" spans="1:6" x14ac:dyDescent="0.25">
      <c r="A586" s="70">
        <v>411380</v>
      </c>
      <c r="B586" s="71" t="s">
        <v>970</v>
      </c>
      <c r="C586" s="71" t="s">
        <v>31</v>
      </c>
      <c r="D586" s="71" t="s">
        <v>1250</v>
      </c>
      <c r="E586" s="71" t="s">
        <v>35</v>
      </c>
      <c r="F586" s="71" t="s">
        <v>1264</v>
      </c>
    </row>
    <row r="587" spans="1:6" x14ac:dyDescent="0.25">
      <c r="A587" s="70">
        <v>420980</v>
      </c>
      <c r="B587" s="71" t="s">
        <v>654</v>
      </c>
      <c r="C587" s="71" t="s">
        <v>33</v>
      </c>
      <c r="D587" s="71" t="s">
        <v>1250</v>
      </c>
      <c r="E587" s="71" t="s">
        <v>35</v>
      </c>
      <c r="F587" s="71" t="s">
        <v>1259</v>
      </c>
    </row>
    <row r="588" spans="1:6" x14ac:dyDescent="0.25">
      <c r="A588" s="70">
        <v>431171</v>
      </c>
      <c r="B588" s="71" t="s">
        <v>468</v>
      </c>
      <c r="C588" s="71" t="s">
        <v>57</v>
      </c>
      <c r="D588" s="71" t="s">
        <v>1250</v>
      </c>
      <c r="E588" s="71" t="s">
        <v>35</v>
      </c>
      <c r="F588" s="71" t="s">
        <v>1255</v>
      </c>
    </row>
    <row r="589" spans="1:6" x14ac:dyDescent="0.25">
      <c r="A589" s="70">
        <v>431170</v>
      </c>
      <c r="B589" s="71" t="s">
        <v>819</v>
      </c>
      <c r="C589" s="71" t="s">
        <v>57</v>
      </c>
      <c r="D589" s="71" t="s">
        <v>1250</v>
      </c>
      <c r="E589" s="71" t="s">
        <v>35</v>
      </c>
      <c r="F589" s="71" t="s">
        <v>1258</v>
      </c>
    </row>
    <row r="590" spans="1:6" x14ac:dyDescent="0.25">
      <c r="A590" s="70">
        <v>420985</v>
      </c>
      <c r="B590" s="71" t="s">
        <v>635</v>
      </c>
      <c r="C590" s="71" t="s">
        <v>33</v>
      </c>
      <c r="D590" s="71" t="s">
        <v>1250</v>
      </c>
      <c r="E590" s="71" t="s">
        <v>35</v>
      </c>
      <c r="F590" s="71" t="s">
        <v>1254</v>
      </c>
    </row>
    <row r="591" spans="1:6" x14ac:dyDescent="0.25">
      <c r="A591" s="70">
        <v>420990</v>
      </c>
      <c r="B591" s="71" t="s">
        <v>582</v>
      </c>
      <c r="C591" s="71" t="s">
        <v>33</v>
      </c>
      <c r="D591" s="71" t="s">
        <v>1253</v>
      </c>
      <c r="E591" s="71" t="s">
        <v>35</v>
      </c>
      <c r="F591" s="71" t="s">
        <v>1257</v>
      </c>
    </row>
    <row r="592" spans="1:6" x14ac:dyDescent="0.25">
      <c r="A592" s="70">
        <v>421000</v>
      </c>
      <c r="B592" s="71" t="s">
        <v>301</v>
      </c>
      <c r="C592" s="71" t="s">
        <v>33</v>
      </c>
      <c r="D592" s="71" t="s">
        <v>1253</v>
      </c>
      <c r="E592" s="71" t="s">
        <v>35</v>
      </c>
      <c r="F592" s="71" t="s">
        <v>1257</v>
      </c>
    </row>
    <row r="593" spans="1:6" x14ac:dyDescent="0.25">
      <c r="A593" s="70">
        <v>421003</v>
      </c>
      <c r="B593" s="71" t="s">
        <v>478</v>
      </c>
      <c r="C593" s="71" t="s">
        <v>33</v>
      </c>
      <c r="D593" s="71" t="s">
        <v>1250</v>
      </c>
      <c r="E593" s="71" t="s">
        <v>35</v>
      </c>
      <c r="F593" s="71" t="s">
        <v>1254</v>
      </c>
    </row>
    <row r="594" spans="1:6" x14ac:dyDescent="0.25">
      <c r="A594" s="70">
        <v>411390</v>
      </c>
      <c r="B594" s="71" t="s">
        <v>756</v>
      </c>
      <c r="C594" s="71" t="s">
        <v>31</v>
      </c>
      <c r="D594" s="71" t="s">
        <v>1253</v>
      </c>
      <c r="E594" s="71" t="s">
        <v>35</v>
      </c>
      <c r="F594" s="71" t="s">
        <v>1269</v>
      </c>
    </row>
    <row r="595" spans="1:6" x14ac:dyDescent="0.25">
      <c r="A595" s="70">
        <v>411400</v>
      </c>
      <c r="B595" s="71" t="s">
        <v>741</v>
      </c>
      <c r="C595" s="71" t="s">
        <v>31</v>
      </c>
      <c r="D595" s="71" t="s">
        <v>1253</v>
      </c>
      <c r="E595" s="71" t="s">
        <v>35</v>
      </c>
      <c r="F595" s="71" t="s">
        <v>1261</v>
      </c>
    </row>
    <row r="596" spans="1:6" x14ac:dyDescent="0.25">
      <c r="A596" s="70">
        <v>431173</v>
      </c>
      <c r="B596" s="71" t="s">
        <v>1199</v>
      </c>
      <c r="C596" s="71" t="s">
        <v>57</v>
      </c>
      <c r="D596" s="71" t="s">
        <v>1250</v>
      </c>
      <c r="E596" s="71" t="s">
        <v>35</v>
      </c>
      <c r="F596" s="71" t="s">
        <v>1262</v>
      </c>
    </row>
    <row r="597" spans="1:6" x14ac:dyDescent="0.25">
      <c r="A597" s="70">
        <v>411580</v>
      </c>
      <c r="B597" s="71" t="s">
        <v>82</v>
      </c>
      <c r="C597" s="71" t="s">
        <v>31</v>
      </c>
      <c r="D597" s="71" t="s">
        <v>1223</v>
      </c>
      <c r="E597" s="71" t="s">
        <v>35</v>
      </c>
      <c r="F597" s="71" t="s">
        <v>1267</v>
      </c>
    </row>
    <row r="598" spans="1:6" x14ac:dyDescent="0.25">
      <c r="A598" s="70">
        <v>411420</v>
      </c>
      <c r="B598" s="71" t="s">
        <v>147</v>
      </c>
      <c r="C598" s="71" t="s">
        <v>31</v>
      </c>
      <c r="D598" s="71" t="s">
        <v>1224</v>
      </c>
      <c r="E598" s="71" t="s">
        <v>35</v>
      </c>
      <c r="F598" s="71" t="s">
        <v>1264</v>
      </c>
    </row>
    <row r="599" spans="1:6" x14ac:dyDescent="0.25">
      <c r="A599" s="70">
        <v>421005</v>
      </c>
      <c r="B599" s="71" t="s">
        <v>1034</v>
      </c>
      <c r="C599" s="71" t="s">
        <v>33</v>
      </c>
      <c r="D599" s="71" t="s">
        <v>1250</v>
      </c>
      <c r="E599" s="71" t="s">
        <v>35</v>
      </c>
      <c r="F599" s="71" t="s">
        <v>1254</v>
      </c>
    </row>
    <row r="600" spans="1:6" x14ac:dyDescent="0.25">
      <c r="A600" s="70">
        <v>411435</v>
      </c>
      <c r="B600" s="71" t="s">
        <v>1175</v>
      </c>
      <c r="C600" s="71" t="s">
        <v>31</v>
      </c>
      <c r="D600" s="71" t="s">
        <v>1250</v>
      </c>
      <c r="E600" s="71" t="s">
        <v>35</v>
      </c>
      <c r="F600" s="71" t="s">
        <v>1266</v>
      </c>
    </row>
    <row r="601" spans="1:6" x14ac:dyDescent="0.25">
      <c r="A601" s="70">
        <v>411440</v>
      </c>
      <c r="B601" s="71" t="s">
        <v>134</v>
      </c>
      <c r="C601" s="71" t="s">
        <v>31</v>
      </c>
      <c r="D601" s="71" t="s">
        <v>1253</v>
      </c>
      <c r="E601" s="71" t="s">
        <v>35</v>
      </c>
      <c r="F601" s="71" t="s">
        <v>1274</v>
      </c>
    </row>
    <row r="602" spans="1:6" x14ac:dyDescent="0.25">
      <c r="A602" s="70">
        <v>411450</v>
      </c>
      <c r="B602" s="71" t="s">
        <v>665</v>
      </c>
      <c r="C602" s="71" t="s">
        <v>31</v>
      </c>
      <c r="D602" s="71" t="s">
        <v>1253</v>
      </c>
      <c r="E602" s="71" t="s">
        <v>35</v>
      </c>
      <c r="F602" s="71" t="s">
        <v>1264</v>
      </c>
    </row>
    <row r="603" spans="1:6" x14ac:dyDescent="0.25">
      <c r="A603" s="70">
        <v>431175</v>
      </c>
      <c r="B603" s="71" t="s">
        <v>720</v>
      </c>
      <c r="C603" s="71" t="s">
        <v>57</v>
      </c>
      <c r="D603" s="71" t="s">
        <v>1250</v>
      </c>
      <c r="E603" s="71" t="s">
        <v>35</v>
      </c>
      <c r="F603" s="71" t="s">
        <v>1255</v>
      </c>
    </row>
    <row r="604" spans="1:6" x14ac:dyDescent="0.25">
      <c r="A604" s="70">
        <v>431177</v>
      </c>
      <c r="B604" s="71" t="s">
        <v>1023</v>
      </c>
      <c r="C604" s="71" t="s">
        <v>57</v>
      </c>
      <c r="D604" s="71" t="s">
        <v>1250</v>
      </c>
      <c r="E604" s="71" t="s">
        <v>35</v>
      </c>
      <c r="F604" s="71" t="s">
        <v>1262</v>
      </c>
    </row>
    <row r="605" spans="1:6" x14ac:dyDescent="0.25">
      <c r="A605" s="70">
        <v>421010</v>
      </c>
      <c r="B605" s="71" t="s">
        <v>97</v>
      </c>
      <c r="C605" s="71" t="s">
        <v>33</v>
      </c>
      <c r="D605" s="71" t="s">
        <v>1223</v>
      </c>
      <c r="E605" s="71" t="s">
        <v>35</v>
      </c>
      <c r="F605" s="71" t="s">
        <v>1271</v>
      </c>
    </row>
    <row r="606" spans="1:6" x14ac:dyDescent="0.25">
      <c r="A606" s="70">
        <v>431179</v>
      </c>
      <c r="B606" s="71" t="s">
        <v>844</v>
      </c>
      <c r="C606" s="71" t="s">
        <v>57</v>
      </c>
      <c r="D606" s="71" t="s">
        <v>1250</v>
      </c>
      <c r="E606" s="71" t="s">
        <v>35</v>
      </c>
      <c r="F606" s="71" t="s">
        <v>1262</v>
      </c>
    </row>
    <row r="607" spans="1:6" x14ac:dyDescent="0.25">
      <c r="A607" s="70">
        <v>431180</v>
      </c>
      <c r="B607" s="71" t="s">
        <v>234</v>
      </c>
      <c r="C607" s="71" t="s">
        <v>57</v>
      </c>
      <c r="D607" s="71" t="s">
        <v>1224</v>
      </c>
      <c r="E607" s="71" t="s">
        <v>35</v>
      </c>
      <c r="F607" s="71" t="s">
        <v>1258</v>
      </c>
    </row>
    <row r="608" spans="1:6" x14ac:dyDescent="0.25">
      <c r="A608" s="70">
        <v>421020</v>
      </c>
      <c r="B608" s="71" t="s">
        <v>853</v>
      </c>
      <c r="C608" s="71" t="s">
        <v>33</v>
      </c>
      <c r="D608" s="71" t="s">
        <v>1250</v>
      </c>
      <c r="E608" s="71" t="s">
        <v>35</v>
      </c>
      <c r="F608" s="71" t="s">
        <v>1259</v>
      </c>
    </row>
    <row r="609" spans="1:6" x14ac:dyDescent="0.25">
      <c r="A609" s="70">
        <v>431190</v>
      </c>
      <c r="B609" s="71" t="s">
        <v>818</v>
      </c>
      <c r="C609" s="71" t="s">
        <v>57</v>
      </c>
      <c r="D609" s="71" t="s">
        <v>1250</v>
      </c>
      <c r="E609" s="71" t="s">
        <v>35</v>
      </c>
      <c r="F609" s="71" t="s">
        <v>1258</v>
      </c>
    </row>
    <row r="610" spans="1:6" x14ac:dyDescent="0.25">
      <c r="A610" s="70">
        <v>411460</v>
      </c>
      <c r="B610" s="71" t="s">
        <v>94</v>
      </c>
      <c r="C610" s="71" t="s">
        <v>31</v>
      </c>
      <c r="D610" s="71" t="s">
        <v>1223</v>
      </c>
      <c r="E610" s="71" t="s">
        <v>35</v>
      </c>
      <c r="F610" s="71" t="s">
        <v>1267</v>
      </c>
    </row>
    <row r="611" spans="1:6" x14ac:dyDescent="0.25">
      <c r="A611" s="70">
        <v>421030</v>
      </c>
      <c r="B611" s="71" t="s">
        <v>1039</v>
      </c>
      <c r="C611" s="71" t="s">
        <v>33</v>
      </c>
      <c r="D611" s="71" t="s">
        <v>1250</v>
      </c>
      <c r="E611" s="71" t="s">
        <v>35</v>
      </c>
      <c r="F611" s="71" t="s">
        <v>1271</v>
      </c>
    </row>
    <row r="612" spans="1:6" x14ac:dyDescent="0.25">
      <c r="A612" s="70">
        <v>411470</v>
      </c>
      <c r="B612" s="71" t="s">
        <v>1123</v>
      </c>
      <c r="C612" s="71" t="s">
        <v>31</v>
      </c>
      <c r="D612" s="71" t="s">
        <v>1250</v>
      </c>
      <c r="E612" s="71" t="s">
        <v>35</v>
      </c>
      <c r="F612" s="71" t="s">
        <v>1263</v>
      </c>
    </row>
    <row r="613" spans="1:6" x14ac:dyDescent="0.25">
      <c r="A613" s="70">
        <v>411480</v>
      </c>
      <c r="B613" s="71" t="s">
        <v>341</v>
      </c>
      <c r="C613" s="71" t="s">
        <v>31</v>
      </c>
      <c r="D613" s="71" t="s">
        <v>1224</v>
      </c>
      <c r="E613" s="71" t="s">
        <v>35</v>
      </c>
      <c r="F613" s="71" t="s">
        <v>1264</v>
      </c>
    </row>
    <row r="614" spans="1:6" x14ac:dyDescent="0.25">
      <c r="A614" s="70">
        <v>431198</v>
      </c>
      <c r="B614" s="71" t="s">
        <v>1085</v>
      </c>
      <c r="C614" s="71" t="s">
        <v>57</v>
      </c>
      <c r="D614" s="71" t="s">
        <v>1250</v>
      </c>
      <c r="E614" s="71" t="s">
        <v>35</v>
      </c>
      <c r="F614" s="71" t="s">
        <v>1262</v>
      </c>
    </row>
    <row r="615" spans="1:6" x14ac:dyDescent="0.25">
      <c r="A615" s="70">
        <v>431200</v>
      </c>
      <c r="B615" s="71" t="s">
        <v>677</v>
      </c>
      <c r="C615" s="71" t="s">
        <v>57</v>
      </c>
      <c r="D615" s="71" t="s">
        <v>1250</v>
      </c>
      <c r="E615" s="71" t="s">
        <v>35</v>
      </c>
      <c r="F615" s="71" t="s">
        <v>1258</v>
      </c>
    </row>
    <row r="616" spans="1:6" x14ac:dyDescent="0.25">
      <c r="A616" s="70">
        <v>411490</v>
      </c>
      <c r="B616" s="71" t="s">
        <v>860</v>
      </c>
      <c r="C616" s="71" t="s">
        <v>31</v>
      </c>
      <c r="D616" s="71" t="s">
        <v>1250</v>
      </c>
      <c r="E616" s="71" t="s">
        <v>35</v>
      </c>
      <c r="F616" s="71" t="s">
        <v>1264</v>
      </c>
    </row>
    <row r="617" spans="1:6" x14ac:dyDescent="0.25">
      <c r="A617" s="70">
        <v>411500</v>
      </c>
      <c r="B617" s="71" t="s">
        <v>1164</v>
      </c>
      <c r="C617" s="71" t="s">
        <v>31</v>
      </c>
      <c r="D617" s="71" t="s">
        <v>1250</v>
      </c>
      <c r="E617" s="71" t="s">
        <v>35</v>
      </c>
      <c r="F617" s="71" t="s">
        <v>1263</v>
      </c>
    </row>
    <row r="618" spans="1:6" x14ac:dyDescent="0.25">
      <c r="A618" s="70">
        <v>411510</v>
      </c>
      <c r="B618" s="71" t="s">
        <v>1122</v>
      </c>
      <c r="C618" s="71" t="s">
        <v>31</v>
      </c>
      <c r="D618" s="71" t="s">
        <v>1250</v>
      </c>
      <c r="E618" s="71" t="s">
        <v>35</v>
      </c>
      <c r="F618" s="71" t="s">
        <v>1263</v>
      </c>
    </row>
    <row r="619" spans="1:6" x14ac:dyDescent="0.25">
      <c r="A619" s="70">
        <v>421040</v>
      </c>
      <c r="B619" s="71" t="s">
        <v>602</v>
      </c>
      <c r="C619" s="71" t="s">
        <v>33</v>
      </c>
      <c r="D619" s="71" t="s">
        <v>1250</v>
      </c>
      <c r="E619" s="71" t="s">
        <v>35</v>
      </c>
      <c r="F619" s="71" t="s">
        <v>1272</v>
      </c>
    </row>
    <row r="620" spans="1:6" x14ac:dyDescent="0.25">
      <c r="A620" s="70">
        <v>411530</v>
      </c>
      <c r="B620" s="71" t="s">
        <v>620</v>
      </c>
      <c r="C620" s="71" t="s">
        <v>31</v>
      </c>
      <c r="D620" s="71" t="s">
        <v>1250</v>
      </c>
      <c r="E620" s="71" t="s">
        <v>35</v>
      </c>
      <c r="F620" s="71" t="s">
        <v>1266</v>
      </c>
    </row>
    <row r="621" spans="1:6" x14ac:dyDescent="0.25">
      <c r="A621" s="70">
        <v>411535</v>
      </c>
      <c r="B621" s="71" t="s">
        <v>543</v>
      </c>
      <c r="C621" s="71" t="s">
        <v>31</v>
      </c>
      <c r="D621" s="71" t="s">
        <v>1250</v>
      </c>
      <c r="E621" s="71" t="s">
        <v>35</v>
      </c>
      <c r="F621" s="71" t="s">
        <v>1267</v>
      </c>
    </row>
    <row r="622" spans="1:6" x14ac:dyDescent="0.25">
      <c r="A622" s="70">
        <v>411540</v>
      </c>
      <c r="B622" s="71" t="s">
        <v>169</v>
      </c>
      <c r="C622" s="71" t="s">
        <v>31</v>
      </c>
      <c r="D622" s="71" t="s">
        <v>1253</v>
      </c>
      <c r="E622" s="71" t="s">
        <v>35</v>
      </c>
      <c r="F622" s="71" t="s">
        <v>1266</v>
      </c>
    </row>
    <row r="623" spans="1:6" x14ac:dyDescent="0.25">
      <c r="A623" s="70">
        <v>431205</v>
      </c>
      <c r="B623" s="71" t="s">
        <v>824</v>
      </c>
      <c r="C623" s="71" t="s">
        <v>57</v>
      </c>
      <c r="D623" s="71" t="s">
        <v>1250</v>
      </c>
      <c r="E623" s="71" t="s">
        <v>35</v>
      </c>
      <c r="F623" s="71" t="s">
        <v>1273</v>
      </c>
    </row>
    <row r="624" spans="1:6" x14ac:dyDescent="0.25">
      <c r="A624" s="70">
        <v>411545</v>
      </c>
      <c r="B624" s="71" t="s">
        <v>1200</v>
      </c>
      <c r="C624" s="71" t="s">
        <v>31</v>
      </c>
      <c r="D624" s="71" t="s">
        <v>1250</v>
      </c>
      <c r="E624" s="71" t="s">
        <v>35</v>
      </c>
      <c r="F624" s="71" t="s">
        <v>1274</v>
      </c>
    </row>
    <row r="625" spans="1:6" x14ac:dyDescent="0.25">
      <c r="A625" s="70">
        <v>411550</v>
      </c>
      <c r="B625" s="71" t="s">
        <v>1001</v>
      </c>
      <c r="C625" s="71" t="s">
        <v>31</v>
      </c>
      <c r="D625" s="71" t="s">
        <v>1250</v>
      </c>
      <c r="E625" s="71" t="s">
        <v>35</v>
      </c>
      <c r="F625" s="71" t="s">
        <v>1264</v>
      </c>
    </row>
    <row r="626" spans="1:6" x14ac:dyDescent="0.25">
      <c r="A626" s="70">
        <v>421050</v>
      </c>
      <c r="B626" s="71" t="s">
        <v>335</v>
      </c>
      <c r="C626" s="71" t="s">
        <v>33</v>
      </c>
      <c r="D626" s="71" t="s">
        <v>1225</v>
      </c>
      <c r="E626" s="71" t="s">
        <v>35</v>
      </c>
      <c r="F626" s="71" t="s">
        <v>1254</v>
      </c>
    </row>
    <row r="627" spans="1:6" x14ac:dyDescent="0.25">
      <c r="A627" s="70">
        <v>431210</v>
      </c>
      <c r="B627" s="71" t="s">
        <v>1157</v>
      </c>
      <c r="C627" s="71" t="s">
        <v>57</v>
      </c>
      <c r="D627" s="71" t="s">
        <v>1250</v>
      </c>
      <c r="E627" s="71" t="s">
        <v>35</v>
      </c>
      <c r="F627" s="71" t="s">
        <v>1260</v>
      </c>
    </row>
    <row r="628" spans="1:6" x14ac:dyDescent="0.25">
      <c r="A628" s="70">
        <v>411560</v>
      </c>
      <c r="B628" s="71" t="s">
        <v>164</v>
      </c>
      <c r="C628" s="71" t="s">
        <v>31</v>
      </c>
      <c r="D628" s="71" t="s">
        <v>1253</v>
      </c>
      <c r="E628" s="71" t="s">
        <v>35</v>
      </c>
      <c r="F628" s="71" t="s">
        <v>1267</v>
      </c>
    </row>
    <row r="629" spans="1:6" x14ac:dyDescent="0.25">
      <c r="A629" s="70">
        <v>421055</v>
      </c>
      <c r="B629" s="71" t="s">
        <v>525</v>
      </c>
      <c r="C629" s="71" t="s">
        <v>33</v>
      </c>
      <c r="D629" s="71" t="s">
        <v>1250</v>
      </c>
      <c r="E629" s="71" t="s">
        <v>35</v>
      </c>
      <c r="F629" s="71" t="s">
        <v>1254</v>
      </c>
    </row>
    <row r="630" spans="1:6" x14ac:dyDescent="0.25">
      <c r="A630" s="70">
        <v>431213</v>
      </c>
      <c r="B630" s="71" t="s">
        <v>547</v>
      </c>
      <c r="C630" s="71" t="s">
        <v>57</v>
      </c>
      <c r="D630" s="71" t="s">
        <v>1250</v>
      </c>
      <c r="E630" s="71" t="s">
        <v>35</v>
      </c>
      <c r="F630" s="71" t="s">
        <v>1258</v>
      </c>
    </row>
    <row r="631" spans="1:6" x14ac:dyDescent="0.25">
      <c r="A631" s="70">
        <v>431215</v>
      </c>
      <c r="B631" s="71" t="s">
        <v>822</v>
      </c>
      <c r="C631" s="71" t="s">
        <v>57</v>
      </c>
      <c r="D631" s="71" t="s">
        <v>1250</v>
      </c>
      <c r="E631" s="71" t="s">
        <v>35</v>
      </c>
      <c r="F631" s="71" t="s">
        <v>1273</v>
      </c>
    </row>
    <row r="632" spans="1:6" x14ac:dyDescent="0.25">
      <c r="A632" s="70">
        <v>431217</v>
      </c>
      <c r="B632" s="71" t="s">
        <v>898</v>
      </c>
      <c r="C632" s="71" t="s">
        <v>57</v>
      </c>
      <c r="D632" s="71" t="s">
        <v>1250</v>
      </c>
      <c r="E632" s="71" t="s">
        <v>35</v>
      </c>
      <c r="F632" s="71" t="s">
        <v>1258</v>
      </c>
    </row>
    <row r="633" spans="1:6" x14ac:dyDescent="0.25">
      <c r="A633" s="70">
        <v>411573</v>
      </c>
      <c r="B633" s="71" t="s">
        <v>1207</v>
      </c>
      <c r="C633" s="71" t="s">
        <v>31</v>
      </c>
      <c r="D633" s="71" t="s">
        <v>1250</v>
      </c>
      <c r="E633" s="71" t="s">
        <v>35</v>
      </c>
      <c r="F633" s="71" t="s">
        <v>1274</v>
      </c>
    </row>
    <row r="634" spans="1:6" x14ac:dyDescent="0.25">
      <c r="A634" s="70">
        <v>421060</v>
      </c>
      <c r="B634" s="71" t="s">
        <v>153</v>
      </c>
      <c r="C634" s="71" t="s">
        <v>33</v>
      </c>
      <c r="D634" s="71" t="s">
        <v>1253</v>
      </c>
      <c r="E634" s="71" t="s">
        <v>35</v>
      </c>
      <c r="F634" s="71" t="s">
        <v>1271</v>
      </c>
    </row>
    <row r="635" spans="1:6" x14ac:dyDescent="0.25">
      <c r="A635" s="70">
        <v>411575</v>
      </c>
      <c r="B635" s="71" t="s">
        <v>957</v>
      </c>
      <c r="C635" s="71" t="s">
        <v>31</v>
      </c>
      <c r="D635" s="71" t="s">
        <v>1250</v>
      </c>
      <c r="E635" s="71" t="s">
        <v>35</v>
      </c>
      <c r="F635" s="71" t="s">
        <v>1264</v>
      </c>
    </row>
    <row r="636" spans="1:6" x14ac:dyDescent="0.25">
      <c r="A636" s="70">
        <v>431220</v>
      </c>
      <c r="B636" s="71" t="s">
        <v>948</v>
      </c>
      <c r="C636" s="71" t="s">
        <v>57</v>
      </c>
      <c r="D636" s="71" t="s">
        <v>1250</v>
      </c>
      <c r="E636" s="71" t="s">
        <v>35</v>
      </c>
      <c r="F636" s="71" t="s">
        <v>1258</v>
      </c>
    </row>
    <row r="637" spans="1:6" x14ac:dyDescent="0.25">
      <c r="A637" s="70">
        <v>421170</v>
      </c>
      <c r="B637" s="71" t="s">
        <v>144</v>
      </c>
      <c r="C637" s="71" t="s">
        <v>33</v>
      </c>
      <c r="D637" s="71" t="s">
        <v>1225</v>
      </c>
      <c r="E637" s="71" t="s">
        <v>35</v>
      </c>
      <c r="F637" s="71" t="s">
        <v>1272</v>
      </c>
    </row>
    <row r="638" spans="1:6" x14ac:dyDescent="0.25">
      <c r="A638" s="70">
        <v>421070</v>
      </c>
      <c r="B638" s="71" t="s">
        <v>1197</v>
      </c>
      <c r="C638" s="71" t="s">
        <v>33</v>
      </c>
      <c r="D638" s="71" t="s">
        <v>1250</v>
      </c>
      <c r="E638" s="71" t="s">
        <v>35</v>
      </c>
      <c r="F638" s="71" t="s">
        <v>1254</v>
      </c>
    </row>
    <row r="639" spans="1:6" x14ac:dyDescent="0.25">
      <c r="A639" s="70">
        <v>411585</v>
      </c>
      <c r="B639" s="71" t="s">
        <v>782</v>
      </c>
      <c r="C639" s="71" t="s">
        <v>31</v>
      </c>
      <c r="D639" s="71" t="s">
        <v>1250</v>
      </c>
      <c r="E639" s="71" t="s">
        <v>35</v>
      </c>
      <c r="F639" s="71" t="s">
        <v>1267</v>
      </c>
    </row>
    <row r="640" spans="1:6" x14ac:dyDescent="0.25">
      <c r="A640" s="70">
        <v>431225</v>
      </c>
      <c r="B640" s="71" t="s">
        <v>693</v>
      </c>
      <c r="C640" s="71" t="s">
        <v>57</v>
      </c>
      <c r="D640" s="71" t="s">
        <v>1250</v>
      </c>
      <c r="E640" s="71" t="s">
        <v>35</v>
      </c>
      <c r="F640" s="71" t="s">
        <v>1262</v>
      </c>
    </row>
    <row r="641" spans="1:6" x14ac:dyDescent="0.25">
      <c r="A641" s="70">
        <v>411590</v>
      </c>
      <c r="B641" s="71" t="s">
        <v>971</v>
      </c>
      <c r="C641" s="71" t="s">
        <v>31</v>
      </c>
      <c r="D641" s="71" t="s">
        <v>1250</v>
      </c>
      <c r="E641" s="71" t="s">
        <v>35</v>
      </c>
      <c r="F641" s="71" t="s">
        <v>1263</v>
      </c>
    </row>
    <row r="642" spans="1:6" x14ac:dyDescent="0.25">
      <c r="A642" s="70">
        <v>431230</v>
      </c>
      <c r="B642" s="71" t="s">
        <v>698</v>
      </c>
      <c r="C642" s="71" t="s">
        <v>57</v>
      </c>
      <c r="D642" s="71" t="s">
        <v>1250</v>
      </c>
      <c r="E642" s="71" t="s">
        <v>35</v>
      </c>
      <c r="F642" s="71" t="s">
        <v>1258</v>
      </c>
    </row>
    <row r="643" spans="1:6" x14ac:dyDescent="0.25">
      <c r="A643" s="70">
        <v>411600</v>
      </c>
      <c r="B643" s="71" t="s">
        <v>1038</v>
      </c>
      <c r="C643" s="71" t="s">
        <v>31</v>
      </c>
      <c r="D643" s="71" t="s">
        <v>1250</v>
      </c>
      <c r="E643" s="71" t="s">
        <v>35</v>
      </c>
      <c r="F643" s="71" t="s">
        <v>1264</v>
      </c>
    </row>
    <row r="644" spans="1:6" x14ac:dyDescent="0.25">
      <c r="A644" s="70">
        <v>421080</v>
      </c>
      <c r="B644" s="71" t="s">
        <v>640</v>
      </c>
      <c r="C644" s="71" t="s">
        <v>33</v>
      </c>
      <c r="D644" s="71" t="s">
        <v>1250</v>
      </c>
      <c r="E644" s="71" t="s">
        <v>35</v>
      </c>
      <c r="F644" s="71" t="s">
        <v>1272</v>
      </c>
    </row>
    <row r="645" spans="1:6" x14ac:dyDescent="0.25">
      <c r="A645" s="70">
        <v>411605</v>
      </c>
      <c r="B645" s="71" t="s">
        <v>788</v>
      </c>
      <c r="C645" s="71" t="s">
        <v>31</v>
      </c>
      <c r="D645" s="71" t="s">
        <v>1253</v>
      </c>
      <c r="E645" s="71" t="s">
        <v>35</v>
      </c>
      <c r="F645" s="71" t="s">
        <v>1267</v>
      </c>
    </row>
    <row r="646" spans="1:6" x14ac:dyDescent="0.25">
      <c r="A646" s="70">
        <v>421085</v>
      </c>
      <c r="B646" s="71" t="s">
        <v>1022</v>
      </c>
      <c r="C646" s="71" t="s">
        <v>33</v>
      </c>
      <c r="D646" s="71" t="s">
        <v>1250</v>
      </c>
      <c r="E646" s="71" t="s">
        <v>35</v>
      </c>
      <c r="F646" s="71" t="s">
        <v>1257</v>
      </c>
    </row>
    <row r="647" spans="1:6" x14ac:dyDescent="0.25">
      <c r="A647" s="70">
        <v>421090</v>
      </c>
      <c r="B647" s="71" t="s">
        <v>623</v>
      </c>
      <c r="C647" s="71" t="s">
        <v>33</v>
      </c>
      <c r="D647" s="71" t="s">
        <v>1250</v>
      </c>
      <c r="E647" s="71" t="s">
        <v>35</v>
      </c>
      <c r="F647" s="71" t="s">
        <v>1254</v>
      </c>
    </row>
    <row r="648" spans="1:6" x14ac:dyDescent="0.25">
      <c r="A648" s="70">
        <v>431235</v>
      </c>
      <c r="B648" s="71" t="s">
        <v>350</v>
      </c>
      <c r="C648" s="71" t="s">
        <v>57</v>
      </c>
      <c r="D648" s="71" t="s">
        <v>1250</v>
      </c>
      <c r="E648" s="71" t="s">
        <v>35</v>
      </c>
      <c r="F648" s="71" t="s">
        <v>1268</v>
      </c>
    </row>
    <row r="649" spans="1:6" x14ac:dyDescent="0.25">
      <c r="A649" s="70">
        <v>431237</v>
      </c>
      <c r="B649" s="71" t="s">
        <v>1058</v>
      </c>
      <c r="C649" s="71" t="s">
        <v>57</v>
      </c>
      <c r="D649" s="71" t="s">
        <v>1250</v>
      </c>
      <c r="E649" s="71" t="s">
        <v>35</v>
      </c>
      <c r="F649" s="71" t="s">
        <v>1268</v>
      </c>
    </row>
    <row r="650" spans="1:6" x14ac:dyDescent="0.25">
      <c r="A650" s="70">
        <v>431238</v>
      </c>
      <c r="B650" s="71" t="s">
        <v>641</v>
      </c>
      <c r="C650" s="71" t="s">
        <v>57</v>
      </c>
      <c r="D650" s="71" t="s">
        <v>1250</v>
      </c>
      <c r="E650" s="71" t="s">
        <v>35</v>
      </c>
      <c r="F650" s="71" t="s">
        <v>1268</v>
      </c>
    </row>
    <row r="651" spans="1:6" x14ac:dyDescent="0.25">
      <c r="A651" s="70">
        <v>421100</v>
      </c>
      <c r="B651" s="71" t="s">
        <v>368</v>
      </c>
      <c r="C651" s="71" t="s">
        <v>33</v>
      </c>
      <c r="D651" s="71" t="s">
        <v>1253</v>
      </c>
      <c r="E651" s="71" t="s">
        <v>35</v>
      </c>
      <c r="F651" s="71" t="s">
        <v>1254</v>
      </c>
    </row>
    <row r="652" spans="1:6" x14ac:dyDescent="0.25">
      <c r="A652" s="70">
        <v>421105</v>
      </c>
      <c r="B652" s="71" t="s">
        <v>1158</v>
      </c>
      <c r="C652" s="71" t="s">
        <v>33</v>
      </c>
      <c r="D652" s="71" t="s">
        <v>1250</v>
      </c>
      <c r="E652" s="71" t="s">
        <v>35</v>
      </c>
      <c r="F652" s="71" t="s">
        <v>1252</v>
      </c>
    </row>
    <row r="653" spans="1:6" x14ac:dyDescent="0.25">
      <c r="A653" s="70">
        <v>431240</v>
      </c>
      <c r="B653" s="71" t="s">
        <v>226</v>
      </c>
      <c r="C653" s="71" t="s">
        <v>57</v>
      </c>
      <c r="D653" s="71" t="s">
        <v>1223</v>
      </c>
      <c r="E653" s="71" t="s">
        <v>35</v>
      </c>
      <c r="F653" s="71" t="s">
        <v>1262</v>
      </c>
    </row>
    <row r="654" spans="1:6" x14ac:dyDescent="0.25">
      <c r="A654" s="70">
        <v>411610</v>
      </c>
      <c r="B654" s="71" t="s">
        <v>1108</v>
      </c>
      <c r="C654" s="71" t="s">
        <v>31</v>
      </c>
      <c r="D654" s="71" t="s">
        <v>1253</v>
      </c>
      <c r="E654" s="71" t="s">
        <v>35</v>
      </c>
      <c r="F654" s="71" t="s">
        <v>1261</v>
      </c>
    </row>
    <row r="655" spans="1:6" x14ac:dyDescent="0.25">
      <c r="A655" s="70">
        <v>431242</v>
      </c>
      <c r="B655" s="71" t="s">
        <v>629</v>
      </c>
      <c r="C655" s="71" t="s">
        <v>57</v>
      </c>
      <c r="D655" s="71" t="s">
        <v>1250</v>
      </c>
      <c r="E655" s="71" t="s">
        <v>35</v>
      </c>
      <c r="F655" s="71" t="s">
        <v>1258</v>
      </c>
    </row>
    <row r="656" spans="1:6" x14ac:dyDescent="0.25">
      <c r="A656" s="70">
        <v>411620</v>
      </c>
      <c r="B656" s="71" t="s">
        <v>181</v>
      </c>
      <c r="C656" s="71" t="s">
        <v>31</v>
      </c>
      <c r="D656" s="71" t="s">
        <v>1253</v>
      </c>
      <c r="E656" s="71" t="s">
        <v>35</v>
      </c>
      <c r="F656" s="71" t="s">
        <v>1256</v>
      </c>
    </row>
    <row r="657" spans="1:6" x14ac:dyDescent="0.25">
      <c r="A657" s="70">
        <v>431244</v>
      </c>
      <c r="B657" s="71" t="s">
        <v>1003</v>
      </c>
      <c r="C657" s="71" t="s">
        <v>57</v>
      </c>
      <c r="D657" s="71" t="s">
        <v>1250</v>
      </c>
      <c r="E657" s="71" t="s">
        <v>35</v>
      </c>
      <c r="F657" s="71" t="s">
        <v>1262</v>
      </c>
    </row>
    <row r="658" spans="1:6" x14ac:dyDescent="0.25">
      <c r="A658" s="70">
        <v>421110</v>
      </c>
      <c r="B658" s="71" t="s">
        <v>1130</v>
      </c>
      <c r="C658" s="71" t="s">
        <v>33</v>
      </c>
      <c r="D658" s="71" t="s">
        <v>1250</v>
      </c>
      <c r="E658" s="71" t="s">
        <v>35</v>
      </c>
      <c r="F658" s="71" t="s">
        <v>1271</v>
      </c>
    </row>
    <row r="659" spans="1:6" x14ac:dyDescent="0.25">
      <c r="A659" s="70">
        <v>421120</v>
      </c>
      <c r="B659" s="71" t="s">
        <v>447</v>
      </c>
      <c r="C659" s="71" t="s">
        <v>33</v>
      </c>
      <c r="D659" s="71" t="s">
        <v>1253</v>
      </c>
      <c r="E659" s="71" t="s">
        <v>35</v>
      </c>
      <c r="F659" s="71" t="s">
        <v>1272</v>
      </c>
    </row>
    <row r="660" spans="1:6" x14ac:dyDescent="0.25">
      <c r="A660" s="70">
        <v>431245</v>
      </c>
      <c r="B660" s="71" t="s">
        <v>1049</v>
      </c>
      <c r="C660" s="71" t="s">
        <v>57</v>
      </c>
      <c r="D660" s="71" t="s">
        <v>1250</v>
      </c>
      <c r="E660" s="71" t="s">
        <v>35</v>
      </c>
      <c r="F660" s="71" t="s">
        <v>1265</v>
      </c>
    </row>
    <row r="661" spans="1:6" x14ac:dyDescent="0.25">
      <c r="A661" s="70">
        <v>431247</v>
      </c>
      <c r="B661" s="71" t="s">
        <v>723</v>
      </c>
      <c r="C661" s="71" t="s">
        <v>57</v>
      </c>
      <c r="D661" s="71" t="s">
        <v>1250</v>
      </c>
      <c r="E661" s="71" t="s">
        <v>35</v>
      </c>
      <c r="F661" s="71" t="s">
        <v>1262</v>
      </c>
    </row>
    <row r="662" spans="1:6" x14ac:dyDescent="0.25">
      <c r="A662" s="70">
        <v>431250</v>
      </c>
      <c r="B662" s="71" t="s">
        <v>452</v>
      </c>
      <c r="C662" s="71" t="s">
        <v>57</v>
      </c>
      <c r="D662" s="71" t="s">
        <v>1253</v>
      </c>
      <c r="E662" s="71" t="s">
        <v>35</v>
      </c>
      <c r="F662" s="71" t="s">
        <v>1262</v>
      </c>
    </row>
    <row r="663" spans="1:6" x14ac:dyDescent="0.25">
      <c r="A663" s="70">
        <v>431260</v>
      </c>
      <c r="B663" s="71" t="s">
        <v>551</v>
      </c>
      <c r="C663" s="71" t="s">
        <v>57</v>
      </c>
      <c r="D663" s="71" t="s">
        <v>1250</v>
      </c>
      <c r="E663" s="71" t="s">
        <v>35</v>
      </c>
      <c r="F663" s="71" t="s">
        <v>1273</v>
      </c>
    </row>
    <row r="664" spans="1:6" x14ac:dyDescent="0.25">
      <c r="A664" s="70">
        <v>431261</v>
      </c>
      <c r="B664" s="71" t="s">
        <v>206</v>
      </c>
      <c r="C664" s="71" t="s">
        <v>57</v>
      </c>
      <c r="D664" s="71" t="s">
        <v>1250</v>
      </c>
      <c r="E664" s="71" t="s">
        <v>35</v>
      </c>
      <c r="F664" s="71" t="s">
        <v>1268</v>
      </c>
    </row>
    <row r="665" spans="1:6" x14ac:dyDescent="0.25">
      <c r="A665" s="70">
        <v>431262</v>
      </c>
      <c r="B665" s="71" t="s">
        <v>596</v>
      </c>
      <c r="C665" s="71" t="s">
        <v>57</v>
      </c>
      <c r="D665" s="71" t="s">
        <v>1250</v>
      </c>
      <c r="E665" s="71" t="s">
        <v>35</v>
      </c>
      <c r="F665" s="71" t="s">
        <v>1258</v>
      </c>
    </row>
    <row r="666" spans="1:6" x14ac:dyDescent="0.25">
      <c r="A666" s="70">
        <v>411630</v>
      </c>
      <c r="B666" s="71" t="s">
        <v>922</v>
      </c>
      <c r="C666" s="71" t="s">
        <v>31</v>
      </c>
      <c r="D666" s="71" t="s">
        <v>1250</v>
      </c>
      <c r="E666" s="71" t="s">
        <v>35</v>
      </c>
      <c r="F666" s="71" t="s">
        <v>1264</v>
      </c>
    </row>
    <row r="667" spans="1:6" x14ac:dyDescent="0.25">
      <c r="A667" s="70">
        <v>431265</v>
      </c>
      <c r="B667" s="71" t="s">
        <v>218</v>
      </c>
      <c r="C667" s="71" t="s">
        <v>57</v>
      </c>
      <c r="D667" s="71" t="s">
        <v>1253</v>
      </c>
      <c r="E667" s="71" t="s">
        <v>35</v>
      </c>
      <c r="F667" s="71" t="s">
        <v>1258</v>
      </c>
    </row>
    <row r="668" spans="1:6" x14ac:dyDescent="0.25">
      <c r="A668" s="70">
        <v>421125</v>
      </c>
      <c r="B668" s="71" t="s">
        <v>584</v>
      </c>
      <c r="C668" s="71" t="s">
        <v>33</v>
      </c>
      <c r="D668" s="71" t="s">
        <v>1250</v>
      </c>
      <c r="E668" s="71" t="s">
        <v>35</v>
      </c>
      <c r="F668" s="71" t="s">
        <v>1272</v>
      </c>
    </row>
    <row r="669" spans="1:6" x14ac:dyDescent="0.25">
      <c r="A669" s="70">
        <v>431267</v>
      </c>
      <c r="B669" s="71" t="s">
        <v>439</v>
      </c>
      <c r="C669" s="71" t="s">
        <v>57</v>
      </c>
      <c r="D669" s="71" t="s">
        <v>1250</v>
      </c>
      <c r="E669" s="71" t="s">
        <v>35</v>
      </c>
      <c r="F669" s="71" t="s">
        <v>1258</v>
      </c>
    </row>
    <row r="670" spans="1:6" x14ac:dyDescent="0.25">
      <c r="A670" s="70">
        <v>431270</v>
      </c>
      <c r="B670" s="71" t="s">
        <v>430</v>
      </c>
      <c r="C670" s="71" t="s">
        <v>57</v>
      </c>
      <c r="D670" s="71" t="s">
        <v>1253</v>
      </c>
      <c r="E670" s="71" t="s">
        <v>35</v>
      </c>
      <c r="F670" s="71" t="s">
        <v>1258</v>
      </c>
    </row>
    <row r="671" spans="1:6" x14ac:dyDescent="0.25">
      <c r="A671" s="70">
        <v>411640</v>
      </c>
      <c r="B671" s="71" t="s">
        <v>1096</v>
      </c>
      <c r="C671" s="71" t="s">
        <v>31</v>
      </c>
      <c r="D671" s="71" t="s">
        <v>1250</v>
      </c>
      <c r="E671" s="71" t="s">
        <v>35</v>
      </c>
      <c r="F671" s="71" t="s">
        <v>1264</v>
      </c>
    </row>
    <row r="672" spans="1:6" x14ac:dyDescent="0.25">
      <c r="A672" s="70">
        <v>411650</v>
      </c>
      <c r="B672" s="71" t="s">
        <v>1015</v>
      </c>
      <c r="C672" s="71" t="s">
        <v>31</v>
      </c>
      <c r="D672" s="71" t="s">
        <v>1250</v>
      </c>
      <c r="E672" s="71" t="s">
        <v>35</v>
      </c>
      <c r="F672" s="71" t="s">
        <v>1263</v>
      </c>
    </row>
    <row r="673" spans="1:6" x14ac:dyDescent="0.25">
      <c r="A673" s="70">
        <v>431275</v>
      </c>
      <c r="B673" s="71" t="s">
        <v>401</v>
      </c>
      <c r="C673" s="71" t="s">
        <v>57</v>
      </c>
      <c r="D673" s="71" t="s">
        <v>1250</v>
      </c>
      <c r="E673" s="71" t="s">
        <v>35</v>
      </c>
      <c r="F673" s="71" t="s">
        <v>1268</v>
      </c>
    </row>
    <row r="674" spans="1:6" x14ac:dyDescent="0.25">
      <c r="A674" s="70">
        <v>411660</v>
      </c>
      <c r="B674" s="71" t="s">
        <v>1132</v>
      </c>
      <c r="C674" s="71" t="s">
        <v>31</v>
      </c>
      <c r="D674" s="71" t="s">
        <v>1250</v>
      </c>
      <c r="E674" s="71" t="s">
        <v>35</v>
      </c>
      <c r="F674" s="71" t="s">
        <v>1251</v>
      </c>
    </row>
    <row r="675" spans="1:6" x14ac:dyDescent="0.25">
      <c r="A675" s="70">
        <v>431280</v>
      </c>
      <c r="B675" s="71" t="s">
        <v>332</v>
      </c>
      <c r="C675" s="71" t="s">
        <v>57</v>
      </c>
      <c r="D675" s="71" t="s">
        <v>1250</v>
      </c>
      <c r="E675" s="71" t="s">
        <v>35</v>
      </c>
      <c r="F675" s="71" t="s">
        <v>1268</v>
      </c>
    </row>
    <row r="676" spans="1:6" x14ac:dyDescent="0.25">
      <c r="A676" s="70">
        <v>411670</v>
      </c>
      <c r="B676" s="71" t="s">
        <v>587</v>
      </c>
      <c r="C676" s="71" t="s">
        <v>31</v>
      </c>
      <c r="D676" s="71" t="s">
        <v>1253</v>
      </c>
      <c r="E676" s="71" t="s">
        <v>35</v>
      </c>
      <c r="F676" s="71" t="s">
        <v>1267</v>
      </c>
    </row>
    <row r="677" spans="1:6" x14ac:dyDescent="0.25">
      <c r="A677" s="70">
        <v>431290</v>
      </c>
      <c r="B677" s="71" t="s">
        <v>251</v>
      </c>
      <c r="C677" s="71" t="s">
        <v>57</v>
      </c>
      <c r="D677" s="71" t="s">
        <v>1250</v>
      </c>
      <c r="E677" s="71" t="s">
        <v>35</v>
      </c>
      <c r="F677" s="71" t="s">
        <v>1268</v>
      </c>
    </row>
    <row r="678" spans="1:6" x14ac:dyDescent="0.25">
      <c r="A678" s="70">
        <v>431295</v>
      </c>
      <c r="B678" s="71" t="s">
        <v>463</v>
      </c>
      <c r="C678" s="71" t="s">
        <v>57</v>
      </c>
      <c r="D678" s="71" t="s">
        <v>1250</v>
      </c>
      <c r="E678" s="71" t="s">
        <v>35</v>
      </c>
      <c r="F678" s="71" t="s">
        <v>1258</v>
      </c>
    </row>
    <row r="679" spans="1:6" x14ac:dyDescent="0.25">
      <c r="A679" s="70">
        <v>431300</v>
      </c>
      <c r="B679" s="71" t="s">
        <v>305</v>
      </c>
      <c r="C679" s="71" t="s">
        <v>57</v>
      </c>
      <c r="D679" s="71" t="s">
        <v>1250</v>
      </c>
      <c r="E679" s="71" t="s">
        <v>35</v>
      </c>
      <c r="F679" s="71" t="s">
        <v>1273</v>
      </c>
    </row>
    <row r="680" spans="1:6" x14ac:dyDescent="0.25">
      <c r="A680" s="70">
        <v>431301</v>
      </c>
      <c r="B680" s="71" t="s">
        <v>340</v>
      </c>
      <c r="C680" s="71" t="s">
        <v>57</v>
      </c>
      <c r="D680" s="71" t="s">
        <v>1250</v>
      </c>
      <c r="E680" s="71" t="s">
        <v>35</v>
      </c>
      <c r="F680" s="71" t="s">
        <v>1258</v>
      </c>
    </row>
    <row r="681" spans="1:6" x14ac:dyDescent="0.25">
      <c r="A681" s="70">
        <v>411680</v>
      </c>
      <c r="B681" s="71" t="s">
        <v>1011</v>
      </c>
      <c r="C681" s="71" t="s">
        <v>31</v>
      </c>
      <c r="D681" s="71" t="s">
        <v>1250</v>
      </c>
      <c r="E681" s="71" t="s">
        <v>35</v>
      </c>
      <c r="F681" s="71" t="s">
        <v>1261</v>
      </c>
    </row>
    <row r="682" spans="1:6" x14ac:dyDescent="0.25">
      <c r="A682" s="70">
        <v>421130</v>
      </c>
      <c r="B682" s="71" t="s">
        <v>118</v>
      </c>
      <c r="C682" s="71" t="s">
        <v>33</v>
      </c>
      <c r="D682" s="71" t="s">
        <v>1223</v>
      </c>
      <c r="E682" s="71" t="s">
        <v>35</v>
      </c>
      <c r="F682" s="71" t="s">
        <v>1257</v>
      </c>
    </row>
    <row r="683" spans="1:6" x14ac:dyDescent="0.25">
      <c r="A683" s="70">
        <v>411690</v>
      </c>
      <c r="B683" s="71" t="s">
        <v>485</v>
      </c>
      <c r="C683" s="71" t="s">
        <v>31</v>
      </c>
      <c r="D683" s="71" t="s">
        <v>1225</v>
      </c>
      <c r="E683" s="71" t="s">
        <v>35</v>
      </c>
      <c r="F683" s="71" t="s">
        <v>1264</v>
      </c>
    </row>
    <row r="684" spans="1:6" x14ac:dyDescent="0.25">
      <c r="A684" s="70">
        <v>411695</v>
      </c>
      <c r="B684" s="71" t="s">
        <v>837</v>
      </c>
      <c r="C684" s="71" t="s">
        <v>31</v>
      </c>
      <c r="D684" s="71" t="s">
        <v>1250</v>
      </c>
      <c r="E684" s="71" t="s">
        <v>35</v>
      </c>
      <c r="F684" s="71" t="s">
        <v>1266</v>
      </c>
    </row>
    <row r="685" spans="1:6" x14ac:dyDescent="0.25">
      <c r="A685" s="70">
        <v>431303</v>
      </c>
      <c r="B685" s="71" t="s">
        <v>828</v>
      </c>
      <c r="C685" s="71" t="s">
        <v>57</v>
      </c>
      <c r="D685" s="71" t="s">
        <v>1250</v>
      </c>
      <c r="E685" s="71" t="s">
        <v>35</v>
      </c>
      <c r="F685" s="71" t="s">
        <v>1260</v>
      </c>
    </row>
    <row r="686" spans="1:6" x14ac:dyDescent="0.25">
      <c r="A686" s="70">
        <v>411700</v>
      </c>
      <c r="B686" s="71" t="s">
        <v>936</v>
      </c>
      <c r="C686" s="71" t="s">
        <v>31</v>
      </c>
      <c r="D686" s="71" t="s">
        <v>1250</v>
      </c>
      <c r="E686" s="71" t="s">
        <v>35</v>
      </c>
      <c r="F686" s="71" t="s">
        <v>1251</v>
      </c>
    </row>
    <row r="687" spans="1:6" x14ac:dyDescent="0.25">
      <c r="A687" s="70">
        <v>431306</v>
      </c>
      <c r="B687" s="71" t="s">
        <v>675</v>
      </c>
      <c r="C687" s="71" t="s">
        <v>57</v>
      </c>
      <c r="D687" s="71" t="s">
        <v>1225</v>
      </c>
      <c r="E687" s="71" t="s">
        <v>35</v>
      </c>
      <c r="F687" s="71" t="s">
        <v>1262</v>
      </c>
    </row>
    <row r="688" spans="1:6" x14ac:dyDescent="0.25">
      <c r="A688" s="70">
        <v>421140</v>
      </c>
      <c r="B688" s="71" t="s">
        <v>469</v>
      </c>
      <c r="C688" s="71" t="s">
        <v>33</v>
      </c>
      <c r="D688" s="71" t="s">
        <v>1250</v>
      </c>
      <c r="E688" s="71" t="s">
        <v>35</v>
      </c>
      <c r="F688" s="71" t="s">
        <v>1254</v>
      </c>
    </row>
    <row r="689" spans="1:6" x14ac:dyDescent="0.25">
      <c r="A689" s="70">
        <v>411705</v>
      </c>
      <c r="B689" s="71" t="s">
        <v>1151</v>
      </c>
      <c r="C689" s="71" t="s">
        <v>31</v>
      </c>
      <c r="D689" s="71" t="s">
        <v>1253</v>
      </c>
      <c r="E689" s="71" t="s">
        <v>35</v>
      </c>
      <c r="F689" s="71" t="s">
        <v>1274</v>
      </c>
    </row>
    <row r="690" spans="1:6" x14ac:dyDescent="0.25">
      <c r="A690" s="70">
        <v>411710</v>
      </c>
      <c r="B690" s="71" t="s">
        <v>320</v>
      </c>
      <c r="C690" s="71" t="s">
        <v>31</v>
      </c>
      <c r="D690" s="71" t="s">
        <v>1253</v>
      </c>
      <c r="E690" s="71" t="s">
        <v>35</v>
      </c>
      <c r="F690" s="71" t="s">
        <v>1263</v>
      </c>
    </row>
    <row r="691" spans="1:6" x14ac:dyDescent="0.25">
      <c r="A691" s="70">
        <v>411720</v>
      </c>
      <c r="B691" s="71" t="s">
        <v>1075</v>
      </c>
      <c r="C691" s="71" t="s">
        <v>31</v>
      </c>
      <c r="D691" s="71" t="s">
        <v>1250</v>
      </c>
      <c r="E691" s="71" t="s">
        <v>35</v>
      </c>
      <c r="F691" s="71" t="s">
        <v>1263</v>
      </c>
    </row>
    <row r="692" spans="1:6" x14ac:dyDescent="0.25">
      <c r="A692" s="70">
        <v>431308</v>
      </c>
      <c r="B692" s="71" t="s">
        <v>532</v>
      </c>
      <c r="C692" s="71" t="s">
        <v>57</v>
      </c>
      <c r="D692" s="71" t="s">
        <v>1250</v>
      </c>
      <c r="E692" s="71" t="s">
        <v>35</v>
      </c>
      <c r="F692" s="71" t="s">
        <v>1268</v>
      </c>
    </row>
    <row r="693" spans="1:6" x14ac:dyDescent="0.25">
      <c r="A693" s="70">
        <v>431310</v>
      </c>
      <c r="B693" s="71" t="s">
        <v>412</v>
      </c>
      <c r="C693" s="71" t="s">
        <v>57</v>
      </c>
      <c r="D693" s="71" t="s">
        <v>1250</v>
      </c>
      <c r="E693" s="71" t="s">
        <v>35</v>
      </c>
      <c r="F693" s="71" t="s">
        <v>1260</v>
      </c>
    </row>
    <row r="694" spans="1:6" x14ac:dyDescent="0.25">
      <c r="A694" s="70">
        <v>431320</v>
      </c>
      <c r="B694" s="71" t="s">
        <v>292</v>
      </c>
      <c r="C694" s="71" t="s">
        <v>57</v>
      </c>
      <c r="D694" s="71" t="s">
        <v>1225</v>
      </c>
      <c r="E694" s="71" t="s">
        <v>35</v>
      </c>
      <c r="F694" s="71" t="s">
        <v>1262</v>
      </c>
    </row>
    <row r="695" spans="1:6" x14ac:dyDescent="0.25">
      <c r="A695" s="70">
        <v>431330</v>
      </c>
      <c r="B695" s="71" t="s">
        <v>272</v>
      </c>
      <c r="C695" s="71" t="s">
        <v>57</v>
      </c>
      <c r="D695" s="71" t="s">
        <v>1225</v>
      </c>
      <c r="E695" s="71" t="s">
        <v>35</v>
      </c>
      <c r="F695" s="71" t="s">
        <v>1268</v>
      </c>
    </row>
    <row r="696" spans="1:6" x14ac:dyDescent="0.25">
      <c r="A696" s="70">
        <v>411725</v>
      </c>
      <c r="B696" s="71" t="s">
        <v>722</v>
      </c>
      <c r="C696" s="71" t="s">
        <v>31</v>
      </c>
      <c r="D696" s="71" t="s">
        <v>1253</v>
      </c>
      <c r="E696" s="71" t="s">
        <v>35</v>
      </c>
      <c r="F696" s="71" t="s">
        <v>1266</v>
      </c>
    </row>
    <row r="697" spans="1:6" x14ac:dyDescent="0.25">
      <c r="A697" s="70">
        <v>431333</v>
      </c>
      <c r="B697" s="71" t="s">
        <v>317</v>
      </c>
      <c r="C697" s="71" t="s">
        <v>57</v>
      </c>
      <c r="D697" s="71" t="s">
        <v>1250</v>
      </c>
      <c r="E697" s="71" t="s">
        <v>35</v>
      </c>
      <c r="F697" s="71" t="s">
        <v>1258</v>
      </c>
    </row>
    <row r="698" spans="1:6" x14ac:dyDescent="0.25">
      <c r="A698" s="70">
        <v>431335</v>
      </c>
      <c r="B698" s="71" t="s">
        <v>381</v>
      </c>
      <c r="C698" s="71" t="s">
        <v>57</v>
      </c>
      <c r="D698" s="71" t="s">
        <v>1250</v>
      </c>
      <c r="E698" s="71" t="s">
        <v>35</v>
      </c>
      <c r="F698" s="71" t="s">
        <v>1268</v>
      </c>
    </row>
    <row r="699" spans="1:6" x14ac:dyDescent="0.25">
      <c r="A699" s="70">
        <v>411721</v>
      </c>
      <c r="B699" s="71" t="s">
        <v>1135</v>
      </c>
      <c r="C699" s="71" t="s">
        <v>31</v>
      </c>
      <c r="D699" s="71" t="s">
        <v>1250</v>
      </c>
      <c r="E699" s="71" t="s">
        <v>35</v>
      </c>
      <c r="F699" s="71" t="s">
        <v>1251</v>
      </c>
    </row>
    <row r="700" spans="1:6" x14ac:dyDescent="0.25">
      <c r="A700" s="70">
        <v>431337</v>
      </c>
      <c r="B700" s="71" t="s">
        <v>287</v>
      </c>
      <c r="C700" s="71" t="s">
        <v>57</v>
      </c>
      <c r="D700" s="71" t="s">
        <v>1225</v>
      </c>
      <c r="E700" s="71" t="s">
        <v>35</v>
      </c>
      <c r="F700" s="71" t="s">
        <v>1262</v>
      </c>
    </row>
    <row r="701" spans="1:6" x14ac:dyDescent="0.25">
      <c r="A701" s="70">
        <v>411722</v>
      </c>
      <c r="B701" s="71" t="s">
        <v>607</v>
      </c>
      <c r="C701" s="71" t="s">
        <v>31</v>
      </c>
      <c r="D701" s="71" t="s">
        <v>1250</v>
      </c>
      <c r="E701" s="71" t="s">
        <v>35</v>
      </c>
      <c r="F701" s="71" t="s">
        <v>1267</v>
      </c>
    </row>
    <row r="702" spans="1:6" x14ac:dyDescent="0.25">
      <c r="A702" s="70">
        <v>411727</v>
      </c>
      <c r="B702" s="71" t="s">
        <v>1188</v>
      </c>
      <c r="C702" s="71" t="s">
        <v>31</v>
      </c>
      <c r="D702" s="71" t="s">
        <v>1250</v>
      </c>
      <c r="E702" s="71" t="s">
        <v>35</v>
      </c>
      <c r="F702" s="71" t="s">
        <v>1264</v>
      </c>
    </row>
    <row r="703" spans="1:6" x14ac:dyDescent="0.25">
      <c r="A703" s="70">
        <v>421145</v>
      </c>
      <c r="B703" s="71" t="s">
        <v>573</v>
      </c>
      <c r="C703" s="71" t="s">
        <v>33</v>
      </c>
      <c r="D703" s="71" t="s">
        <v>1250</v>
      </c>
      <c r="E703" s="71" t="s">
        <v>35</v>
      </c>
      <c r="F703" s="71" t="s">
        <v>1254</v>
      </c>
    </row>
    <row r="704" spans="1:6" x14ac:dyDescent="0.25">
      <c r="A704" s="70">
        <v>421150</v>
      </c>
      <c r="B704" s="71" t="s">
        <v>502</v>
      </c>
      <c r="C704" s="71" t="s">
        <v>33</v>
      </c>
      <c r="D704" s="71" t="s">
        <v>1253</v>
      </c>
      <c r="E704" s="71" t="s">
        <v>35</v>
      </c>
      <c r="F704" s="71" t="s">
        <v>1259</v>
      </c>
    </row>
    <row r="705" spans="1:6" x14ac:dyDescent="0.25">
      <c r="A705" s="70">
        <v>431349</v>
      </c>
      <c r="B705" s="71" t="s">
        <v>792</v>
      </c>
      <c r="C705" s="71" t="s">
        <v>57</v>
      </c>
      <c r="D705" s="71" t="s">
        <v>1250</v>
      </c>
      <c r="E705" s="71" t="s">
        <v>35</v>
      </c>
      <c r="F705" s="71" t="s">
        <v>1258</v>
      </c>
    </row>
    <row r="706" spans="1:6" x14ac:dyDescent="0.25">
      <c r="A706" s="70">
        <v>431339</v>
      </c>
      <c r="B706" s="71" t="s">
        <v>1016</v>
      </c>
      <c r="C706" s="71" t="s">
        <v>57</v>
      </c>
      <c r="D706" s="71" t="s">
        <v>1250</v>
      </c>
      <c r="E706" s="71" t="s">
        <v>35</v>
      </c>
      <c r="F706" s="71" t="s">
        <v>1273</v>
      </c>
    </row>
    <row r="707" spans="1:6" x14ac:dyDescent="0.25">
      <c r="A707" s="70">
        <v>431340</v>
      </c>
      <c r="B707" s="71" t="s">
        <v>207</v>
      </c>
      <c r="C707" s="71" t="s">
        <v>57</v>
      </c>
      <c r="D707" s="71" t="s">
        <v>1219</v>
      </c>
      <c r="E707" s="71" t="s">
        <v>35</v>
      </c>
      <c r="F707" s="71" t="s">
        <v>1262</v>
      </c>
    </row>
    <row r="708" spans="1:6" x14ac:dyDescent="0.25">
      <c r="A708" s="70">
        <v>421160</v>
      </c>
      <c r="B708" s="71" t="s">
        <v>315</v>
      </c>
      <c r="C708" s="71" t="s">
        <v>33</v>
      </c>
      <c r="D708" s="71" t="s">
        <v>1253</v>
      </c>
      <c r="E708" s="71" t="s">
        <v>35</v>
      </c>
      <c r="F708" s="71" t="s">
        <v>1272</v>
      </c>
    </row>
    <row r="709" spans="1:6" x14ac:dyDescent="0.25">
      <c r="A709" s="70">
        <v>411729</v>
      </c>
      <c r="B709" s="71" t="s">
        <v>1062</v>
      </c>
      <c r="C709" s="71" t="s">
        <v>31</v>
      </c>
      <c r="D709" s="71" t="s">
        <v>1250</v>
      </c>
      <c r="E709" s="71" t="s">
        <v>35</v>
      </c>
      <c r="F709" s="71" t="s">
        <v>1264</v>
      </c>
    </row>
    <row r="710" spans="1:6" x14ac:dyDescent="0.25">
      <c r="A710" s="70">
        <v>431342</v>
      </c>
      <c r="B710" s="71" t="s">
        <v>994</v>
      </c>
      <c r="C710" s="71" t="s">
        <v>57</v>
      </c>
      <c r="D710" s="71" t="s">
        <v>1250</v>
      </c>
      <c r="E710" s="71" t="s">
        <v>35</v>
      </c>
      <c r="F710" s="71" t="s">
        <v>1258</v>
      </c>
    </row>
    <row r="711" spans="1:6" x14ac:dyDescent="0.25">
      <c r="A711" s="70">
        <v>431344</v>
      </c>
      <c r="B711" s="71" t="s">
        <v>1036</v>
      </c>
      <c r="C711" s="71" t="s">
        <v>57</v>
      </c>
      <c r="D711" s="71" t="s">
        <v>1250</v>
      </c>
      <c r="E711" s="71" t="s">
        <v>35</v>
      </c>
      <c r="F711" s="71" t="s">
        <v>1258</v>
      </c>
    </row>
    <row r="712" spans="1:6" x14ac:dyDescent="0.25">
      <c r="A712" s="70">
        <v>431346</v>
      </c>
      <c r="B712" s="71" t="s">
        <v>657</v>
      </c>
      <c r="C712" s="71" t="s">
        <v>57</v>
      </c>
      <c r="D712" s="71" t="s">
        <v>1250</v>
      </c>
      <c r="E712" s="71" t="s">
        <v>35</v>
      </c>
      <c r="F712" s="71" t="s">
        <v>1258</v>
      </c>
    </row>
    <row r="713" spans="1:6" x14ac:dyDescent="0.25">
      <c r="A713" s="70">
        <v>411730</v>
      </c>
      <c r="B713" s="71" t="s">
        <v>159</v>
      </c>
      <c r="C713" s="71" t="s">
        <v>31</v>
      </c>
      <c r="D713" s="71" t="s">
        <v>1225</v>
      </c>
      <c r="E713" s="71" t="s">
        <v>35</v>
      </c>
      <c r="F713" s="71" t="s">
        <v>1270</v>
      </c>
    </row>
    <row r="714" spans="1:6" x14ac:dyDescent="0.25">
      <c r="A714" s="70">
        <v>421165</v>
      </c>
      <c r="B714" s="71" t="s">
        <v>812</v>
      </c>
      <c r="C714" s="71" t="s">
        <v>33</v>
      </c>
      <c r="D714" s="71" t="s">
        <v>1250</v>
      </c>
      <c r="E714" s="71" t="s">
        <v>35</v>
      </c>
      <c r="F714" s="71" t="s">
        <v>1254</v>
      </c>
    </row>
    <row r="715" spans="1:6" x14ac:dyDescent="0.25">
      <c r="A715" s="70">
        <v>431350</v>
      </c>
      <c r="B715" s="71" t="s">
        <v>279</v>
      </c>
      <c r="C715" s="71" t="s">
        <v>57</v>
      </c>
      <c r="D715" s="71" t="s">
        <v>1224</v>
      </c>
      <c r="E715" s="71" t="s">
        <v>35</v>
      </c>
      <c r="F715" s="71" t="s">
        <v>1262</v>
      </c>
    </row>
    <row r="716" spans="1:6" x14ac:dyDescent="0.25">
      <c r="A716" s="70">
        <v>411750</v>
      </c>
      <c r="B716" s="71" t="s">
        <v>109</v>
      </c>
      <c r="C716" s="71" t="s">
        <v>31</v>
      </c>
      <c r="D716" s="71" t="s">
        <v>1224</v>
      </c>
      <c r="E716" s="71" t="s">
        <v>35</v>
      </c>
      <c r="F716" s="71" t="s">
        <v>1264</v>
      </c>
    </row>
    <row r="717" spans="1:6" x14ac:dyDescent="0.25">
      <c r="A717" s="70">
        <v>411740</v>
      </c>
      <c r="B717" s="71" t="s">
        <v>729</v>
      </c>
      <c r="C717" s="71" t="s">
        <v>31</v>
      </c>
      <c r="D717" s="71" t="s">
        <v>1250</v>
      </c>
      <c r="E717" s="71" t="s">
        <v>35</v>
      </c>
      <c r="F717" s="71" t="s">
        <v>1264</v>
      </c>
    </row>
    <row r="718" spans="1:6" x14ac:dyDescent="0.25">
      <c r="A718" s="70">
        <v>421175</v>
      </c>
      <c r="B718" s="71" t="s">
        <v>161</v>
      </c>
      <c r="C718" s="71" t="s">
        <v>33</v>
      </c>
      <c r="D718" s="71" t="s">
        <v>1253</v>
      </c>
      <c r="E718" s="71" t="s">
        <v>35</v>
      </c>
      <c r="F718" s="71" t="s">
        <v>1252</v>
      </c>
    </row>
    <row r="719" spans="1:6" x14ac:dyDescent="0.25">
      <c r="A719" s="70">
        <v>421180</v>
      </c>
      <c r="B719" s="71" t="s">
        <v>526</v>
      </c>
      <c r="C719" s="71" t="s">
        <v>33</v>
      </c>
      <c r="D719" s="71" t="s">
        <v>1250</v>
      </c>
      <c r="E719" s="71" t="s">
        <v>35</v>
      </c>
      <c r="F719" s="71" t="s">
        <v>1254</v>
      </c>
    </row>
    <row r="720" spans="1:6" x14ac:dyDescent="0.25">
      <c r="A720" s="70">
        <v>411745</v>
      </c>
      <c r="B720" s="71" t="s">
        <v>834</v>
      </c>
      <c r="C720" s="71" t="s">
        <v>31</v>
      </c>
      <c r="D720" s="71" t="s">
        <v>1250</v>
      </c>
      <c r="E720" s="71" t="s">
        <v>35</v>
      </c>
      <c r="F720" s="71" t="s">
        <v>1267</v>
      </c>
    </row>
    <row r="721" spans="1:6" x14ac:dyDescent="0.25">
      <c r="A721" s="70">
        <v>421185</v>
      </c>
      <c r="B721" s="71" t="s">
        <v>710</v>
      </c>
      <c r="C721" s="71" t="s">
        <v>33</v>
      </c>
      <c r="D721" s="71" t="s">
        <v>1250</v>
      </c>
      <c r="E721" s="71" t="s">
        <v>35</v>
      </c>
      <c r="F721" s="71" t="s">
        <v>1254</v>
      </c>
    </row>
    <row r="722" spans="1:6" x14ac:dyDescent="0.25">
      <c r="A722" s="70">
        <v>421190</v>
      </c>
      <c r="B722" s="71" t="s">
        <v>49</v>
      </c>
      <c r="C722" s="71" t="s">
        <v>33</v>
      </c>
      <c r="D722" s="71" t="s">
        <v>1219</v>
      </c>
      <c r="E722" s="71" t="s">
        <v>35</v>
      </c>
      <c r="F722" s="71" t="s">
        <v>1259</v>
      </c>
    </row>
    <row r="723" spans="1:6" x14ac:dyDescent="0.25">
      <c r="A723" s="70">
        <v>431360</v>
      </c>
      <c r="B723" s="71" t="s">
        <v>771</v>
      </c>
      <c r="C723" s="71" t="s">
        <v>57</v>
      </c>
      <c r="D723" s="71" t="s">
        <v>1250</v>
      </c>
      <c r="E723" s="71" t="s">
        <v>35</v>
      </c>
      <c r="F723" s="71" t="s">
        <v>1258</v>
      </c>
    </row>
    <row r="724" spans="1:6" x14ac:dyDescent="0.25">
      <c r="A724" s="70">
        <v>421187</v>
      </c>
      <c r="B724" s="71" t="s">
        <v>909</v>
      </c>
      <c r="C724" s="71" t="s">
        <v>33</v>
      </c>
      <c r="D724" s="71" t="s">
        <v>1250</v>
      </c>
      <c r="E724" s="71" t="s">
        <v>35</v>
      </c>
      <c r="F724" s="71" t="s">
        <v>1254</v>
      </c>
    </row>
    <row r="725" spans="1:6" x14ac:dyDescent="0.25">
      <c r="A725" s="70">
        <v>421189</v>
      </c>
      <c r="B725" s="71" t="s">
        <v>1041</v>
      </c>
      <c r="C725" s="71" t="s">
        <v>33</v>
      </c>
      <c r="D725" s="71" t="s">
        <v>1250</v>
      </c>
      <c r="E725" s="71" t="s">
        <v>35</v>
      </c>
      <c r="F725" s="71" t="s">
        <v>1252</v>
      </c>
    </row>
    <row r="726" spans="1:6" x14ac:dyDescent="0.25">
      <c r="A726" s="70">
        <v>411820</v>
      </c>
      <c r="B726" s="71" t="s">
        <v>50</v>
      </c>
      <c r="C726" s="71" t="s">
        <v>31</v>
      </c>
      <c r="D726" s="71" t="s">
        <v>1222</v>
      </c>
      <c r="E726" s="71" t="s">
        <v>35</v>
      </c>
      <c r="F726" s="71" t="s">
        <v>1256</v>
      </c>
    </row>
    <row r="727" spans="1:6" x14ac:dyDescent="0.25">
      <c r="A727" s="70">
        <v>431365</v>
      </c>
      <c r="B727" s="71" t="s">
        <v>429</v>
      </c>
      <c r="C727" s="71" t="s">
        <v>57</v>
      </c>
      <c r="D727" s="71" t="s">
        <v>1253</v>
      </c>
      <c r="E727" s="71" t="s">
        <v>35</v>
      </c>
      <c r="F727" s="71" t="s">
        <v>1262</v>
      </c>
    </row>
    <row r="728" spans="1:6" x14ac:dyDescent="0.25">
      <c r="A728" s="70">
        <v>411760</v>
      </c>
      <c r="B728" s="71" t="s">
        <v>152</v>
      </c>
      <c r="C728" s="71" t="s">
        <v>31</v>
      </c>
      <c r="D728" s="71" t="s">
        <v>1224</v>
      </c>
      <c r="E728" s="71" t="s">
        <v>35</v>
      </c>
      <c r="F728" s="71" t="s">
        <v>1274</v>
      </c>
    </row>
    <row r="729" spans="1:6" x14ac:dyDescent="0.25">
      <c r="A729" s="70">
        <v>411770</v>
      </c>
      <c r="B729" s="71" t="s">
        <v>139</v>
      </c>
      <c r="C729" s="71" t="s">
        <v>31</v>
      </c>
      <c r="D729" s="71" t="s">
        <v>1224</v>
      </c>
      <c r="E729" s="71" t="s">
        <v>35</v>
      </c>
      <c r="F729" s="71" t="s">
        <v>1270</v>
      </c>
    </row>
    <row r="730" spans="1:6" x14ac:dyDescent="0.25">
      <c r="A730" s="70">
        <v>431370</v>
      </c>
      <c r="B730" s="71" t="s">
        <v>276</v>
      </c>
      <c r="C730" s="71" t="s">
        <v>57</v>
      </c>
      <c r="D730" s="71" t="s">
        <v>1224</v>
      </c>
      <c r="E730" s="71" t="s">
        <v>35</v>
      </c>
      <c r="F730" s="71" t="s">
        <v>1258</v>
      </c>
    </row>
    <row r="731" spans="1:6" x14ac:dyDescent="0.25">
      <c r="A731" s="70">
        <v>421200</v>
      </c>
      <c r="B731" s="71" t="s">
        <v>773</v>
      </c>
      <c r="C731" s="71" t="s">
        <v>33</v>
      </c>
      <c r="D731" s="71" t="s">
        <v>1250</v>
      </c>
      <c r="E731" s="71" t="s">
        <v>35</v>
      </c>
      <c r="F731" s="71" t="s">
        <v>1254</v>
      </c>
    </row>
    <row r="732" spans="1:6" x14ac:dyDescent="0.25">
      <c r="A732" s="70">
        <v>411780</v>
      </c>
      <c r="B732" s="71" t="s">
        <v>1139</v>
      </c>
      <c r="C732" s="71" t="s">
        <v>31</v>
      </c>
      <c r="D732" s="71" t="s">
        <v>1253</v>
      </c>
      <c r="E732" s="71" t="s">
        <v>35</v>
      </c>
      <c r="F732" s="71" t="s">
        <v>1274</v>
      </c>
    </row>
    <row r="733" spans="1:6" x14ac:dyDescent="0.25">
      <c r="A733" s="70">
        <v>431380</v>
      </c>
      <c r="B733" s="71" t="s">
        <v>868</v>
      </c>
      <c r="C733" s="71" t="s">
        <v>57</v>
      </c>
      <c r="D733" s="71" t="s">
        <v>1250</v>
      </c>
      <c r="E733" s="71" t="s">
        <v>35</v>
      </c>
      <c r="F733" s="71" t="s">
        <v>1258</v>
      </c>
    </row>
    <row r="734" spans="1:6" x14ac:dyDescent="0.25">
      <c r="A734" s="70">
        <v>421205</v>
      </c>
      <c r="B734" s="71" t="s">
        <v>825</v>
      </c>
      <c r="C734" s="71" t="s">
        <v>33</v>
      </c>
      <c r="D734" s="71" t="s">
        <v>1250</v>
      </c>
      <c r="E734" s="71" t="s">
        <v>35</v>
      </c>
      <c r="F734" s="71" t="s">
        <v>1252</v>
      </c>
    </row>
    <row r="735" spans="1:6" x14ac:dyDescent="0.25">
      <c r="A735" s="70">
        <v>411790</v>
      </c>
      <c r="B735" s="71" t="s">
        <v>127</v>
      </c>
      <c r="C735" s="71" t="s">
        <v>31</v>
      </c>
      <c r="D735" s="71" t="s">
        <v>1224</v>
      </c>
      <c r="E735" s="71" t="s">
        <v>35</v>
      </c>
      <c r="F735" s="71" t="s">
        <v>1267</v>
      </c>
    </row>
    <row r="736" spans="1:6" x14ac:dyDescent="0.25">
      <c r="A736" s="70">
        <v>431390</v>
      </c>
      <c r="B736" s="71" t="s">
        <v>257</v>
      </c>
      <c r="C736" s="71" t="s">
        <v>57</v>
      </c>
      <c r="D736" s="71" t="s">
        <v>1224</v>
      </c>
      <c r="E736" s="71" t="s">
        <v>35</v>
      </c>
      <c r="F736" s="71" t="s">
        <v>1258</v>
      </c>
    </row>
    <row r="737" spans="1:6" x14ac:dyDescent="0.25">
      <c r="A737" s="70">
        <v>431395</v>
      </c>
      <c r="B737" s="71" t="s">
        <v>888</v>
      </c>
      <c r="C737" s="71" t="s">
        <v>57</v>
      </c>
      <c r="D737" s="71" t="s">
        <v>1253</v>
      </c>
      <c r="E737" s="71" t="s">
        <v>35</v>
      </c>
      <c r="F737" s="71" t="s">
        <v>1273</v>
      </c>
    </row>
    <row r="738" spans="1:6" x14ac:dyDescent="0.25">
      <c r="A738" s="70">
        <v>421210</v>
      </c>
      <c r="B738" s="71" t="s">
        <v>146</v>
      </c>
      <c r="C738" s="71" t="s">
        <v>33</v>
      </c>
      <c r="D738" s="71" t="s">
        <v>1253</v>
      </c>
      <c r="E738" s="71" t="s">
        <v>35</v>
      </c>
      <c r="F738" s="71" t="s">
        <v>1254</v>
      </c>
    </row>
    <row r="739" spans="1:6" x14ac:dyDescent="0.25">
      <c r="A739" s="70">
        <v>431400</v>
      </c>
      <c r="B739" s="71" t="s">
        <v>372</v>
      </c>
      <c r="C739" s="71" t="s">
        <v>57</v>
      </c>
      <c r="D739" s="71" t="s">
        <v>1250</v>
      </c>
      <c r="E739" s="71" t="s">
        <v>35</v>
      </c>
      <c r="F739" s="71" t="s">
        <v>1268</v>
      </c>
    </row>
    <row r="740" spans="1:6" x14ac:dyDescent="0.25">
      <c r="A740" s="70">
        <v>421220</v>
      </c>
      <c r="B740" s="71" t="s">
        <v>173</v>
      </c>
      <c r="C740" s="71" t="s">
        <v>33</v>
      </c>
      <c r="D740" s="71" t="s">
        <v>1253</v>
      </c>
      <c r="E740" s="71" t="s">
        <v>35</v>
      </c>
      <c r="F740" s="71" t="s">
        <v>1271</v>
      </c>
    </row>
    <row r="741" spans="1:6" x14ac:dyDescent="0.25">
      <c r="A741" s="70">
        <v>411800</v>
      </c>
      <c r="B741" s="71" t="s">
        <v>406</v>
      </c>
      <c r="C741" s="71" t="s">
        <v>31</v>
      </c>
      <c r="D741" s="71" t="s">
        <v>1253</v>
      </c>
      <c r="E741" s="71" t="s">
        <v>35</v>
      </c>
      <c r="F741" s="71" t="s">
        <v>1263</v>
      </c>
    </row>
    <row r="742" spans="1:6" x14ac:dyDescent="0.25">
      <c r="A742" s="70">
        <v>431402</v>
      </c>
      <c r="B742" s="71" t="s">
        <v>1061</v>
      </c>
      <c r="C742" s="71" t="s">
        <v>57</v>
      </c>
      <c r="D742" s="71" t="s">
        <v>1250</v>
      </c>
      <c r="E742" s="71" t="s">
        <v>35</v>
      </c>
      <c r="F742" s="71" t="s">
        <v>1273</v>
      </c>
    </row>
    <row r="743" spans="1:6" x14ac:dyDescent="0.25">
      <c r="A743" s="70">
        <v>411810</v>
      </c>
      <c r="B743" s="71" t="s">
        <v>946</v>
      </c>
      <c r="C743" s="71" t="s">
        <v>31</v>
      </c>
      <c r="D743" s="71" t="s">
        <v>1250</v>
      </c>
      <c r="E743" s="71" t="s">
        <v>35</v>
      </c>
      <c r="F743" s="71" t="s">
        <v>1263</v>
      </c>
    </row>
    <row r="744" spans="1:6" x14ac:dyDescent="0.25">
      <c r="A744" s="70">
        <v>411840</v>
      </c>
      <c r="B744" s="71" t="s">
        <v>78</v>
      </c>
      <c r="C744" s="71" t="s">
        <v>31</v>
      </c>
      <c r="D744" s="71" t="s">
        <v>1223</v>
      </c>
      <c r="E744" s="71" t="s">
        <v>35</v>
      </c>
      <c r="F744" s="71" t="s">
        <v>1263</v>
      </c>
    </row>
    <row r="745" spans="1:6" x14ac:dyDescent="0.25">
      <c r="A745" s="70">
        <v>411830</v>
      </c>
      <c r="B745" s="71" t="s">
        <v>1029</v>
      </c>
      <c r="C745" s="71" t="s">
        <v>31</v>
      </c>
      <c r="D745" s="71" t="s">
        <v>1250</v>
      </c>
      <c r="E745" s="71" t="s">
        <v>35</v>
      </c>
      <c r="F745" s="71" t="s">
        <v>1263</v>
      </c>
    </row>
    <row r="746" spans="1:6" x14ac:dyDescent="0.25">
      <c r="A746" s="70">
        <v>421223</v>
      </c>
      <c r="B746" s="71" t="s">
        <v>779</v>
      </c>
      <c r="C746" s="71" t="s">
        <v>33</v>
      </c>
      <c r="D746" s="71" t="s">
        <v>1250</v>
      </c>
      <c r="E746" s="71" t="s">
        <v>35</v>
      </c>
      <c r="F746" s="71" t="s">
        <v>1254</v>
      </c>
    </row>
    <row r="747" spans="1:6" x14ac:dyDescent="0.25">
      <c r="A747" s="70">
        <v>431403</v>
      </c>
      <c r="B747" s="71" t="s">
        <v>769</v>
      </c>
      <c r="C747" s="71" t="s">
        <v>57</v>
      </c>
      <c r="D747" s="71" t="s">
        <v>1250</v>
      </c>
      <c r="E747" s="71" t="s">
        <v>35</v>
      </c>
      <c r="F747" s="71" t="s">
        <v>1262</v>
      </c>
    </row>
    <row r="748" spans="1:6" x14ac:dyDescent="0.25">
      <c r="A748" s="70">
        <v>431405</v>
      </c>
      <c r="B748" s="71" t="s">
        <v>528</v>
      </c>
      <c r="C748" s="71" t="s">
        <v>57</v>
      </c>
      <c r="D748" s="71" t="s">
        <v>1223</v>
      </c>
      <c r="E748" s="71" t="s">
        <v>35</v>
      </c>
      <c r="F748" s="71" t="s">
        <v>1262</v>
      </c>
    </row>
    <row r="749" spans="1:6" x14ac:dyDescent="0.25">
      <c r="A749" s="70">
        <v>431406</v>
      </c>
      <c r="B749" s="71" t="s">
        <v>1187</v>
      </c>
      <c r="C749" s="71" t="s">
        <v>57</v>
      </c>
      <c r="D749" s="71" t="s">
        <v>1250</v>
      </c>
      <c r="E749" s="71" t="s">
        <v>35</v>
      </c>
      <c r="F749" s="71" t="s">
        <v>1273</v>
      </c>
    </row>
    <row r="750" spans="1:6" x14ac:dyDescent="0.25">
      <c r="A750" s="70">
        <v>421225</v>
      </c>
      <c r="B750" s="71" t="s">
        <v>552</v>
      </c>
      <c r="C750" s="71" t="s">
        <v>33</v>
      </c>
      <c r="D750" s="71" t="s">
        <v>1253</v>
      </c>
      <c r="E750" s="71" t="s">
        <v>35</v>
      </c>
      <c r="F750" s="71" t="s">
        <v>1272</v>
      </c>
    </row>
    <row r="751" spans="1:6" x14ac:dyDescent="0.25">
      <c r="A751" s="70">
        <v>431407</v>
      </c>
      <c r="B751" s="71" t="s">
        <v>817</v>
      </c>
      <c r="C751" s="71" t="s">
        <v>57</v>
      </c>
      <c r="D751" s="71" t="s">
        <v>1250</v>
      </c>
      <c r="E751" s="71" t="s">
        <v>35</v>
      </c>
      <c r="F751" s="71" t="s">
        <v>1273</v>
      </c>
    </row>
    <row r="752" spans="1:6" x14ac:dyDescent="0.25">
      <c r="A752" s="70">
        <v>431410</v>
      </c>
      <c r="B752" s="71" t="s">
        <v>205</v>
      </c>
      <c r="C752" s="71" t="s">
        <v>57</v>
      </c>
      <c r="D752" s="71" t="s">
        <v>1219</v>
      </c>
      <c r="E752" s="71" t="s">
        <v>35</v>
      </c>
      <c r="F752" s="71" t="s">
        <v>1258</v>
      </c>
    </row>
    <row r="753" spans="1:6" x14ac:dyDescent="0.25">
      <c r="A753" s="70">
        <v>421227</v>
      </c>
      <c r="B753" s="71" t="s">
        <v>1005</v>
      </c>
      <c r="C753" s="71" t="s">
        <v>33</v>
      </c>
      <c r="D753" s="71" t="s">
        <v>1250</v>
      </c>
      <c r="E753" s="71" t="s">
        <v>35</v>
      </c>
      <c r="F753" s="71" t="s">
        <v>1254</v>
      </c>
    </row>
    <row r="754" spans="1:6" x14ac:dyDescent="0.25">
      <c r="A754" s="70">
        <v>411845</v>
      </c>
      <c r="B754" s="71" t="s">
        <v>627</v>
      </c>
      <c r="C754" s="71" t="s">
        <v>31</v>
      </c>
      <c r="D754" s="71" t="s">
        <v>1250</v>
      </c>
      <c r="E754" s="71" t="s">
        <v>35</v>
      </c>
      <c r="F754" s="71" t="s">
        <v>1267</v>
      </c>
    </row>
    <row r="755" spans="1:6" x14ac:dyDescent="0.25">
      <c r="A755" s="70">
        <v>421230</v>
      </c>
      <c r="B755" s="71" t="s">
        <v>855</v>
      </c>
      <c r="C755" s="71" t="s">
        <v>33</v>
      </c>
      <c r="D755" s="71" t="s">
        <v>1250</v>
      </c>
      <c r="E755" s="71" t="s">
        <v>35</v>
      </c>
      <c r="F755" s="71" t="s">
        <v>1259</v>
      </c>
    </row>
    <row r="756" spans="1:6" x14ac:dyDescent="0.25">
      <c r="A756" s="70">
        <v>411860</v>
      </c>
      <c r="B756" s="71" t="s">
        <v>591</v>
      </c>
      <c r="C756" s="71" t="s">
        <v>31</v>
      </c>
      <c r="D756" s="71" t="s">
        <v>1250</v>
      </c>
      <c r="E756" s="71" t="s">
        <v>35</v>
      </c>
      <c r="F756" s="71" t="s">
        <v>1269</v>
      </c>
    </row>
    <row r="757" spans="1:6" x14ac:dyDescent="0.25">
      <c r="A757" s="70">
        <v>431413</v>
      </c>
      <c r="B757" s="71" t="s">
        <v>484</v>
      </c>
      <c r="C757" s="71" t="s">
        <v>57</v>
      </c>
      <c r="D757" s="71" t="s">
        <v>1250</v>
      </c>
      <c r="E757" s="71" t="s">
        <v>35</v>
      </c>
      <c r="F757" s="71" t="s">
        <v>1258</v>
      </c>
    </row>
    <row r="758" spans="1:6" x14ac:dyDescent="0.25">
      <c r="A758" s="70">
        <v>411870</v>
      </c>
      <c r="B758" s="71" t="s">
        <v>763</v>
      </c>
      <c r="C758" s="71" t="s">
        <v>31</v>
      </c>
      <c r="D758" s="71" t="s">
        <v>1250</v>
      </c>
      <c r="E758" s="71" t="s">
        <v>35</v>
      </c>
      <c r="F758" s="71" t="s">
        <v>1269</v>
      </c>
    </row>
    <row r="759" spans="1:6" x14ac:dyDescent="0.25">
      <c r="A759" s="70">
        <v>421240</v>
      </c>
      <c r="B759" s="71" t="s">
        <v>708</v>
      </c>
      <c r="C759" s="71" t="s">
        <v>33</v>
      </c>
      <c r="D759" s="71" t="s">
        <v>1250</v>
      </c>
      <c r="E759" s="71" t="s">
        <v>35</v>
      </c>
      <c r="F759" s="71" t="s">
        <v>1272</v>
      </c>
    </row>
    <row r="760" spans="1:6" x14ac:dyDescent="0.25">
      <c r="A760" s="70">
        <v>431415</v>
      </c>
      <c r="B760" s="71" t="s">
        <v>1013</v>
      </c>
      <c r="C760" s="71" t="s">
        <v>57</v>
      </c>
      <c r="D760" s="71" t="s">
        <v>1250</v>
      </c>
      <c r="E760" s="71" t="s">
        <v>35</v>
      </c>
      <c r="F760" s="71" t="s">
        <v>1273</v>
      </c>
    </row>
    <row r="761" spans="1:6" x14ac:dyDescent="0.25">
      <c r="A761" s="70">
        <v>411880</v>
      </c>
      <c r="B761" s="71" t="s">
        <v>753</v>
      </c>
      <c r="C761" s="71" t="s">
        <v>31</v>
      </c>
      <c r="D761" s="71" t="s">
        <v>1253</v>
      </c>
      <c r="E761" s="71" t="s">
        <v>35</v>
      </c>
      <c r="F761" s="71" t="s">
        <v>1261</v>
      </c>
    </row>
    <row r="762" spans="1:6" x14ac:dyDescent="0.25">
      <c r="A762" s="70">
        <v>431417</v>
      </c>
      <c r="B762" s="71" t="s">
        <v>343</v>
      </c>
      <c r="C762" s="71" t="s">
        <v>57</v>
      </c>
      <c r="D762" s="71" t="s">
        <v>1250</v>
      </c>
      <c r="E762" s="71" t="s">
        <v>35</v>
      </c>
      <c r="F762" s="71" t="s">
        <v>1265</v>
      </c>
    </row>
    <row r="763" spans="1:6" x14ac:dyDescent="0.25">
      <c r="A763" s="70">
        <v>421250</v>
      </c>
      <c r="B763" s="71" t="s">
        <v>151</v>
      </c>
      <c r="C763" s="71" t="s">
        <v>33</v>
      </c>
      <c r="D763" s="71" t="s">
        <v>1224</v>
      </c>
      <c r="E763" s="71" t="s">
        <v>35</v>
      </c>
      <c r="F763" s="71" t="s">
        <v>1257</v>
      </c>
    </row>
    <row r="764" spans="1:6" x14ac:dyDescent="0.25">
      <c r="A764" s="70">
        <v>431420</v>
      </c>
      <c r="B764" s="71" t="s">
        <v>1072</v>
      </c>
      <c r="C764" s="71" t="s">
        <v>57</v>
      </c>
      <c r="D764" s="71" t="s">
        <v>1250</v>
      </c>
      <c r="E764" s="71" t="s">
        <v>35</v>
      </c>
      <c r="F764" s="71" t="s">
        <v>1265</v>
      </c>
    </row>
    <row r="765" spans="1:6" x14ac:dyDescent="0.25">
      <c r="A765" s="70">
        <v>431430</v>
      </c>
      <c r="B765" s="71" t="s">
        <v>377</v>
      </c>
      <c r="C765" s="71" t="s">
        <v>57</v>
      </c>
      <c r="D765" s="71" t="s">
        <v>1250</v>
      </c>
      <c r="E765" s="71" t="s">
        <v>35</v>
      </c>
      <c r="F765" s="71" t="s">
        <v>1258</v>
      </c>
    </row>
    <row r="766" spans="1:6" x14ac:dyDescent="0.25">
      <c r="A766" s="70">
        <v>431440</v>
      </c>
      <c r="B766" s="71" t="s">
        <v>204</v>
      </c>
      <c r="C766" s="71" t="s">
        <v>57</v>
      </c>
      <c r="D766" s="71" t="s">
        <v>1219</v>
      </c>
      <c r="E766" s="71" t="s">
        <v>35</v>
      </c>
      <c r="F766" s="71" t="s">
        <v>1265</v>
      </c>
    </row>
    <row r="767" spans="1:6" x14ac:dyDescent="0.25">
      <c r="A767" s="70">
        <v>421260</v>
      </c>
      <c r="B767" s="71" t="s">
        <v>608</v>
      </c>
      <c r="C767" s="71" t="s">
        <v>33</v>
      </c>
      <c r="D767" s="71" t="s">
        <v>1250</v>
      </c>
      <c r="E767" s="71" t="s">
        <v>35</v>
      </c>
      <c r="F767" s="71" t="s">
        <v>1254</v>
      </c>
    </row>
    <row r="768" spans="1:6" x14ac:dyDescent="0.25">
      <c r="A768" s="70">
        <v>421265</v>
      </c>
      <c r="B768" s="71" t="s">
        <v>1218</v>
      </c>
      <c r="C768" s="71" t="s">
        <v>33</v>
      </c>
      <c r="D768" s="71" t="s">
        <v>1253</v>
      </c>
      <c r="E768" s="71" t="s">
        <v>35</v>
      </c>
      <c r="F768" s="71" t="s">
        <v>1272</v>
      </c>
    </row>
    <row r="769" spans="1:6" x14ac:dyDescent="0.25">
      <c r="A769" s="70">
        <v>411885</v>
      </c>
      <c r="B769" s="71" t="s">
        <v>931</v>
      </c>
      <c r="C769" s="71" t="s">
        <v>31</v>
      </c>
      <c r="D769" s="71" t="s">
        <v>1250</v>
      </c>
      <c r="E769" s="71" t="s">
        <v>35</v>
      </c>
      <c r="F769" s="71" t="s">
        <v>1263</v>
      </c>
    </row>
    <row r="770" spans="1:6" x14ac:dyDescent="0.25">
      <c r="A770" s="70">
        <v>411890</v>
      </c>
      <c r="B770" s="71" t="s">
        <v>892</v>
      </c>
      <c r="C770" s="71" t="s">
        <v>31</v>
      </c>
      <c r="D770" s="71" t="s">
        <v>1253</v>
      </c>
      <c r="E770" s="71" t="s">
        <v>35</v>
      </c>
      <c r="F770" s="71" t="s">
        <v>1263</v>
      </c>
    </row>
    <row r="771" spans="1:6" x14ac:dyDescent="0.25">
      <c r="A771" s="70">
        <v>411900</v>
      </c>
      <c r="B771" s="71" t="s">
        <v>907</v>
      </c>
      <c r="C771" s="71" t="s">
        <v>31</v>
      </c>
      <c r="D771" s="71" t="s">
        <v>1250</v>
      </c>
      <c r="E771" s="71" t="s">
        <v>35</v>
      </c>
      <c r="F771" s="71" t="s">
        <v>1266</v>
      </c>
    </row>
    <row r="772" spans="1:6" x14ac:dyDescent="0.25">
      <c r="A772" s="70">
        <v>421270</v>
      </c>
      <c r="B772" s="71" t="s">
        <v>690</v>
      </c>
      <c r="C772" s="71" t="s">
        <v>33</v>
      </c>
      <c r="D772" s="71" t="s">
        <v>1250</v>
      </c>
      <c r="E772" s="71" t="s">
        <v>35</v>
      </c>
      <c r="F772" s="71" t="s">
        <v>1257</v>
      </c>
    </row>
    <row r="773" spans="1:6" x14ac:dyDescent="0.25">
      <c r="A773" s="70">
        <v>421290</v>
      </c>
      <c r="B773" s="71" t="s">
        <v>296</v>
      </c>
      <c r="C773" s="71" t="s">
        <v>33</v>
      </c>
      <c r="D773" s="71" t="s">
        <v>1225</v>
      </c>
      <c r="E773" s="71" t="s">
        <v>35</v>
      </c>
      <c r="F773" s="71" t="s">
        <v>1254</v>
      </c>
    </row>
    <row r="774" spans="1:6" x14ac:dyDescent="0.25">
      <c r="A774" s="70">
        <v>431442</v>
      </c>
      <c r="B774" s="71" t="s">
        <v>555</v>
      </c>
      <c r="C774" s="71" t="s">
        <v>57</v>
      </c>
      <c r="D774" s="71" t="s">
        <v>1250</v>
      </c>
      <c r="E774" s="71" t="s">
        <v>35</v>
      </c>
      <c r="F774" s="71" t="s">
        <v>1262</v>
      </c>
    </row>
    <row r="775" spans="1:6" x14ac:dyDescent="0.25">
      <c r="A775" s="70">
        <v>411910</v>
      </c>
      <c r="B775" s="71" t="s">
        <v>689</v>
      </c>
      <c r="C775" s="71" t="s">
        <v>31</v>
      </c>
      <c r="D775" s="71" t="s">
        <v>1253</v>
      </c>
      <c r="E775" s="71" t="s">
        <v>35</v>
      </c>
      <c r="F775" s="71" t="s">
        <v>1256</v>
      </c>
    </row>
    <row r="776" spans="1:6" x14ac:dyDescent="0.25">
      <c r="A776" s="70">
        <v>411915</v>
      </c>
      <c r="B776" s="71" t="s">
        <v>55</v>
      </c>
      <c r="C776" s="71" t="s">
        <v>31</v>
      </c>
      <c r="D776" s="71" t="s">
        <v>1222</v>
      </c>
      <c r="E776" s="71" t="s">
        <v>35</v>
      </c>
      <c r="F776" s="71" t="s">
        <v>1256</v>
      </c>
    </row>
    <row r="777" spans="1:6" x14ac:dyDescent="0.25">
      <c r="A777" s="70">
        <v>431445</v>
      </c>
      <c r="B777" s="71" t="s">
        <v>863</v>
      </c>
      <c r="C777" s="71" t="s">
        <v>57</v>
      </c>
      <c r="D777" s="71" t="s">
        <v>1250</v>
      </c>
      <c r="E777" s="71" t="s">
        <v>35</v>
      </c>
      <c r="F777" s="71" t="s">
        <v>1258</v>
      </c>
    </row>
    <row r="778" spans="1:6" x14ac:dyDescent="0.25">
      <c r="A778" s="70">
        <v>431446</v>
      </c>
      <c r="B778" s="71" t="s">
        <v>550</v>
      </c>
      <c r="C778" s="71" t="s">
        <v>57</v>
      </c>
      <c r="D778" s="71" t="s">
        <v>1250</v>
      </c>
      <c r="E778" s="71" t="s">
        <v>35</v>
      </c>
      <c r="F778" s="71" t="s">
        <v>1268</v>
      </c>
    </row>
    <row r="779" spans="1:6" x14ac:dyDescent="0.25">
      <c r="A779" s="70">
        <v>411925</v>
      </c>
      <c r="B779" s="71" t="s">
        <v>1105</v>
      </c>
      <c r="C779" s="71" t="s">
        <v>31</v>
      </c>
      <c r="D779" s="71" t="s">
        <v>1250</v>
      </c>
      <c r="E779" s="71" t="s">
        <v>35</v>
      </c>
      <c r="F779" s="71" t="s">
        <v>1266</v>
      </c>
    </row>
    <row r="780" spans="1:6" x14ac:dyDescent="0.25">
      <c r="A780" s="70">
        <v>431447</v>
      </c>
      <c r="B780" s="71" t="s">
        <v>244</v>
      </c>
      <c r="C780" s="71" t="s">
        <v>57</v>
      </c>
      <c r="D780" s="71" t="s">
        <v>1250</v>
      </c>
      <c r="E780" s="71" t="s">
        <v>35</v>
      </c>
      <c r="F780" s="71" t="s">
        <v>1260</v>
      </c>
    </row>
    <row r="781" spans="1:6" x14ac:dyDescent="0.25">
      <c r="A781" s="70">
        <v>411920</v>
      </c>
      <c r="B781" s="71" t="s">
        <v>947</v>
      </c>
      <c r="C781" s="71" t="s">
        <v>31</v>
      </c>
      <c r="D781" s="71" t="s">
        <v>1250</v>
      </c>
      <c r="E781" s="71" t="s">
        <v>35</v>
      </c>
      <c r="F781" s="71" t="s">
        <v>1251</v>
      </c>
    </row>
    <row r="782" spans="1:6" x14ac:dyDescent="0.25">
      <c r="A782" s="70">
        <v>421300</v>
      </c>
      <c r="B782" s="71" t="s">
        <v>415</v>
      </c>
      <c r="C782" s="71" t="s">
        <v>33</v>
      </c>
      <c r="D782" s="71" t="s">
        <v>1250</v>
      </c>
      <c r="E782" s="71" t="s">
        <v>35</v>
      </c>
      <c r="F782" s="71" t="s">
        <v>1254</v>
      </c>
    </row>
    <row r="783" spans="1:6" x14ac:dyDescent="0.25">
      <c r="A783" s="70">
        <v>411930</v>
      </c>
      <c r="B783" s="71" t="s">
        <v>540</v>
      </c>
      <c r="C783" s="71" t="s">
        <v>31</v>
      </c>
      <c r="D783" s="71" t="s">
        <v>1225</v>
      </c>
      <c r="E783" s="71" t="s">
        <v>35</v>
      </c>
      <c r="F783" s="71" t="s">
        <v>1274</v>
      </c>
    </row>
    <row r="784" spans="1:6" x14ac:dyDescent="0.25">
      <c r="A784" s="70">
        <v>431449</v>
      </c>
      <c r="B784" s="71" t="s">
        <v>895</v>
      </c>
      <c r="C784" s="71" t="s">
        <v>57</v>
      </c>
      <c r="D784" s="71" t="s">
        <v>1250</v>
      </c>
      <c r="E784" s="71" t="s">
        <v>35</v>
      </c>
      <c r="F784" s="71" t="s">
        <v>1258</v>
      </c>
    </row>
    <row r="785" spans="1:6" x14ac:dyDescent="0.25">
      <c r="A785" s="70">
        <v>431450</v>
      </c>
      <c r="B785" s="71" t="s">
        <v>500</v>
      </c>
      <c r="C785" s="71" t="s">
        <v>57</v>
      </c>
      <c r="D785" s="71" t="s">
        <v>1253</v>
      </c>
      <c r="E785" s="71" t="s">
        <v>35</v>
      </c>
      <c r="F785" s="71" t="s">
        <v>1265</v>
      </c>
    </row>
    <row r="786" spans="1:6" x14ac:dyDescent="0.25">
      <c r="A786" s="70">
        <v>421310</v>
      </c>
      <c r="B786" s="71" t="s">
        <v>336</v>
      </c>
      <c r="C786" s="71" t="s">
        <v>33</v>
      </c>
      <c r="D786" s="71" t="s">
        <v>1250</v>
      </c>
      <c r="E786" s="71" t="s">
        <v>35</v>
      </c>
      <c r="F786" s="71" t="s">
        <v>1254</v>
      </c>
    </row>
    <row r="787" spans="1:6" x14ac:dyDescent="0.25">
      <c r="A787" s="70">
        <v>431454</v>
      </c>
      <c r="B787" s="71" t="s">
        <v>1217</v>
      </c>
      <c r="C787" s="71" t="s">
        <v>57</v>
      </c>
      <c r="D787" s="71" t="s">
        <v>1250</v>
      </c>
      <c r="E787" s="71" t="s">
        <v>35</v>
      </c>
      <c r="F787" s="71" t="s">
        <v>1268</v>
      </c>
    </row>
    <row r="788" spans="1:6" x14ac:dyDescent="0.25">
      <c r="A788" s="70">
        <v>411940</v>
      </c>
      <c r="B788" s="71" t="s">
        <v>400</v>
      </c>
      <c r="C788" s="71" t="s">
        <v>31</v>
      </c>
      <c r="D788" s="71" t="s">
        <v>1225</v>
      </c>
      <c r="E788" s="71" t="s">
        <v>35</v>
      </c>
      <c r="F788" s="71" t="s">
        <v>1270</v>
      </c>
    </row>
    <row r="789" spans="1:6" x14ac:dyDescent="0.25">
      <c r="A789" s="70">
        <v>431455</v>
      </c>
      <c r="B789" s="71" t="s">
        <v>1152</v>
      </c>
      <c r="C789" s="71" t="s">
        <v>57</v>
      </c>
      <c r="D789" s="71" t="s">
        <v>1250</v>
      </c>
      <c r="E789" s="71" t="s">
        <v>35</v>
      </c>
      <c r="F789" s="71" t="s">
        <v>1258</v>
      </c>
    </row>
    <row r="790" spans="1:6" x14ac:dyDescent="0.25">
      <c r="A790" s="70">
        <v>411950</v>
      </c>
      <c r="B790" s="71" t="s">
        <v>59</v>
      </c>
      <c r="C790" s="71" t="s">
        <v>31</v>
      </c>
      <c r="D790" s="71" t="s">
        <v>1222</v>
      </c>
      <c r="E790" s="71" t="s">
        <v>35</v>
      </c>
      <c r="F790" s="71" t="s">
        <v>1256</v>
      </c>
    </row>
    <row r="791" spans="1:6" x14ac:dyDescent="0.25">
      <c r="A791" s="70">
        <v>431460</v>
      </c>
      <c r="B791" s="71" t="s">
        <v>615</v>
      </c>
      <c r="C791" s="71" t="s">
        <v>57</v>
      </c>
      <c r="D791" s="71" t="s">
        <v>1253</v>
      </c>
      <c r="E791" s="71" t="s">
        <v>35</v>
      </c>
      <c r="F791" s="71" t="s">
        <v>1265</v>
      </c>
    </row>
    <row r="792" spans="1:6" x14ac:dyDescent="0.25">
      <c r="A792" s="70">
        <v>421315</v>
      </c>
      <c r="B792" s="71" t="s">
        <v>638</v>
      </c>
      <c r="C792" s="71" t="s">
        <v>33</v>
      </c>
      <c r="D792" s="71" t="s">
        <v>1250</v>
      </c>
      <c r="E792" s="71" t="s">
        <v>35</v>
      </c>
      <c r="F792" s="71" t="s">
        <v>1254</v>
      </c>
    </row>
    <row r="793" spans="1:6" x14ac:dyDescent="0.25">
      <c r="A793" s="70">
        <v>411850</v>
      </c>
      <c r="B793" s="71" t="s">
        <v>62</v>
      </c>
      <c r="C793" s="71" t="s">
        <v>31</v>
      </c>
      <c r="D793" s="71" t="s">
        <v>1223</v>
      </c>
      <c r="E793" s="71" t="s">
        <v>35</v>
      </c>
      <c r="F793" s="71" t="s">
        <v>1266</v>
      </c>
    </row>
    <row r="794" spans="1:6" x14ac:dyDescent="0.25">
      <c r="A794" s="70">
        <v>411965</v>
      </c>
      <c r="B794" s="71" t="s">
        <v>981</v>
      </c>
      <c r="C794" s="71" t="s">
        <v>31</v>
      </c>
      <c r="D794" s="71" t="s">
        <v>1250</v>
      </c>
      <c r="E794" s="71" t="s">
        <v>35</v>
      </c>
      <c r="F794" s="71" t="s">
        <v>1264</v>
      </c>
    </row>
    <row r="795" spans="1:6" x14ac:dyDescent="0.25">
      <c r="A795" s="70">
        <v>411970</v>
      </c>
      <c r="B795" s="71" t="s">
        <v>1079</v>
      </c>
      <c r="C795" s="71" t="s">
        <v>31</v>
      </c>
      <c r="D795" s="71" t="s">
        <v>1250</v>
      </c>
      <c r="E795" s="71" t="s">
        <v>35</v>
      </c>
      <c r="F795" s="71" t="s">
        <v>1263</v>
      </c>
    </row>
    <row r="796" spans="1:6" x14ac:dyDescent="0.25">
      <c r="A796" s="70">
        <v>411980</v>
      </c>
      <c r="B796" s="71" t="s">
        <v>651</v>
      </c>
      <c r="C796" s="71" t="s">
        <v>31</v>
      </c>
      <c r="D796" s="71" t="s">
        <v>1253</v>
      </c>
      <c r="E796" s="71" t="s">
        <v>35</v>
      </c>
      <c r="F796" s="71" t="s">
        <v>1266</v>
      </c>
    </row>
    <row r="797" spans="1:6" x14ac:dyDescent="0.25">
      <c r="A797" s="70">
        <v>431470</v>
      </c>
      <c r="B797" s="71" t="s">
        <v>651</v>
      </c>
      <c r="C797" s="71" t="s">
        <v>57</v>
      </c>
      <c r="D797" s="71" t="s">
        <v>1253</v>
      </c>
      <c r="E797" s="71" t="s">
        <v>35</v>
      </c>
      <c r="F797" s="71" t="s">
        <v>1266</v>
      </c>
    </row>
    <row r="798" spans="1:6" x14ac:dyDescent="0.25">
      <c r="A798" s="70">
        <v>421320</v>
      </c>
      <c r="B798" s="71" t="s">
        <v>121</v>
      </c>
      <c r="C798" s="71" t="s">
        <v>33</v>
      </c>
      <c r="D798" s="71" t="s">
        <v>1224</v>
      </c>
      <c r="E798" s="71" t="s">
        <v>35</v>
      </c>
      <c r="F798" s="71" t="s">
        <v>1257</v>
      </c>
    </row>
    <row r="799" spans="1:6" x14ac:dyDescent="0.25">
      <c r="A799" s="70">
        <v>431475</v>
      </c>
      <c r="B799" s="71" t="s">
        <v>614</v>
      </c>
      <c r="C799" s="71" t="s">
        <v>57</v>
      </c>
      <c r="D799" s="71" t="s">
        <v>1250</v>
      </c>
      <c r="E799" s="71" t="s">
        <v>35</v>
      </c>
      <c r="F799" s="71" t="s">
        <v>1262</v>
      </c>
    </row>
    <row r="800" spans="1:6" x14ac:dyDescent="0.25">
      <c r="A800" s="70">
        <v>421330</v>
      </c>
      <c r="B800" s="71" t="s">
        <v>1020</v>
      </c>
      <c r="C800" s="71" t="s">
        <v>33</v>
      </c>
      <c r="D800" s="71" t="s">
        <v>1250</v>
      </c>
      <c r="E800" s="71" t="s">
        <v>35</v>
      </c>
      <c r="F800" s="71" t="s">
        <v>1252</v>
      </c>
    </row>
    <row r="801" spans="1:6" x14ac:dyDescent="0.25">
      <c r="A801" s="70">
        <v>411960</v>
      </c>
      <c r="B801" s="71" t="s">
        <v>112</v>
      </c>
      <c r="C801" s="71" t="s">
        <v>31</v>
      </c>
      <c r="D801" s="71" t="s">
        <v>1224</v>
      </c>
      <c r="E801" s="71" t="s">
        <v>35</v>
      </c>
      <c r="F801" s="71" t="s">
        <v>1274</v>
      </c>
    </row>
    <row r="802" spans="1:6" x14ac:dyDescent="0.25">
      <c r="A802" s="70">
        <v>411990</v>
      </c>
      <c r="B802" s="71" t="s">
        <v>34</v>
      </c>
      <c r="C802" s="71" t="s">
        <v>31</v>
      </c>
      <c r="D802" s="71" t="s">
        <v>1219</v>
      </c>
      <c r="E802" s="71" t="s">
        <v>35</v>
      </c>
      <c r="F802" s="71" t="s">
        <v>1270</v>
      </c>
    </row>
    <row r="803" spans="1:6" x14ac:dyDescent="0.25">
      <c r="A803" s="70">
        <v>431477</v>
      </c>
      <c r="B803" s="71" t="s">
        <v>432</v>
      </c>
      <c r="C803" s="71" t="s">
        <v>57</v>
      </c>
      <c r="D803" s="71" t="s">
        <v>1250</v>
      </c>
      <c r="E803" s="71" t="s">
        <v>35</v>
      </c>
      <c r="F803" s="71" t="s">
        <v>1258</v>
      </c>
    </row>
    <row r="804" spans="1:6" x14ac:dyDescent="0.25">
      <c r="A804" s="70">
        <v>421335</v>
      </c>
      <c r="B804" s="71" t="s">
        <v>918</v>
      </c>
      <c r="C804" s="71" t="s">
        <v>33</v>
      </c>
      <c r="D804" s="71" t="s">
        <v>1250</v>
      </c>
      <c r="E804" s="71" t="s">
        <v>35</v>
      </c>
      <c r="F804" s="71" t="s">
        <v>1252</v>
      </c>
    </row>
    <row r="805" spans="1:6" x14ac:dyDescent="0.25">
      <c r="A805" s="70">
        <v>421340</v>
      </c>
      <c r="B805" s="71" t="s">
        <v>942</v>
      </c>
      <c r="C805" s="71" t="s">
        <v>33</v>
      </c>
      <c r="D805" s="71" t="s">
        <v>1253</v>
      </c>
      <c r="E805" s="71" t="s">
        <v>35</v>
      </c>
      <c r="F805" s="71" t="s">
        <v>1254</v>
      </c>
    </row>
    <row r="806" spans="1:6" x14ac:dyDescent="0.25">
      <c r="A806" s="70">
        <v>431478</v>
      </c>
      <c r="B806" s="71" t="s">
        <v>642</v>
      </c>
      <c r="C806" s="71" t="s">
        <v>57</v>
      </c>
      <c r="D806" s="71" t="s">
        <v>1250</v>
      </c>
      <c r="E806" s="71" t="s">
        <v>35</v>
      </c>
      <c r="F806" s="71" t="s">
        <v>1258</v>
      </c>
    </row>
    <row r="807" spans="1:6" x14ac:dyDescent="0.25">
      <c r="A807" s="70">
        <v>421350</v>
      </c>
      <c r="B807" s="71" t="s">
        <v>359</v>
      </c>
      <c r="C807" s="71" t="s">
        <v>33</v>
      </c>
      <c r="D807" s="71" t="s">
        <v>1225</v>
      </c>
      <c r="E807" s="71" t="s">
        <v>35</v>
      </c>
      <c r="F807" s="71" t="s">
        <v>1257</v>
      </c>
    </row>
    <row r="808" spans="1:6" x14ac:dyDescent="0.25">
      <c r="A808" s="70">
        <v>412000</v>
      </c>
      <c r="B808" s="71" t="s">
        <v>692</v>
      </c>
      <c r="C808" s="71" t="s">
        <v>31</v>
      </c>
      <c r="D808" s="71" t="s">
        <v>1253</v>
      </c>
      <c r="E808" s="71" t="s">
        <v>35</v>
      </c>
      <c r="F808" s="71" t="s">
        <v>1264</v>
      </c>
    </row>
    <row r="809" spans="1:6" x14ac:dyDescent="0.25">
      <c r="A809" s="70">
        <v>431480</v>
      </c>
      <c r="B809" s="71" t="s">
        <v>330</v>
      </c>
      <c r="C809" s="71" t="s">
        <v>57</v>
      </c>
      <c r="D809" s="71" t="s">
        <v>1224</v>
      </c>
      <c r="E809" s="71" t="s">
        <v>35</v>
      </c>
      <c r="F809" s="71" t="s">
        <v>1262</v>
      </c>
    </row>
    <row r="810" spans="1:6" x14ac:dyDescent="0.25">
      <c r="A810" s="70">
        <v>431490</v>
      </c>
      <c r="B810" s="71" t="s">
        <v>198</v>
      </c>
      <c r="C810" s="71" t="s">
        <v>57</v>
      </c>
      <c r="D810" s="71" t="s">
        <v>1219</v>
      </c>
      <c r="E810" s="71" t="s">
        <v>35</v>
      </c>
      <c r="F810" s="71" t="s">
        <v>1262</v>
      </c>
    </row>
    <row r="811" spans="1:6" x14ac:dyDescent="0.25">
      <c r="A811" s="70">
        <v>412010</v>
      </c>
      <c r="B811" s="71" t="s">
        <v>836</v>
      </c>
      <c r="C811" s="71" t="s">
        <v>31</v>
      </c>
      <c r="D811" s="71" t="s">
        <v>1250</v>
      </c>
      <c r="E811" s="71" t="s">
        <v>35</v>
      </c>
      <c r="F811" s="71" t="s">
        <v>1256</v>
      </c>
    </row>
    <row r="812" spans="1:6" x14ac:dyDescent="0.25">
      <c r="A812" s="70">
        <v>412015</v>
      </c>
      <c r="B812" s="71" t="s">
        <v>870</v>
      </c>
      <c r="C812" s="71" t="s">
        <v>31</v>
      </c>
      <c r="D812" s="71" t="s">
        <v>1250</v>
      </c>
      <c r="E812" s="71" t="s">
        <v>35</v>
      </c>
      <c r="F812" s="71" t="s">
        <v>1274</v>
      </c>
    </row>
    <row r="813" spans="1:6" x14ac:dyDescent="0.25">
      <c r="A813" s="70">
        <v>421360</v>
      </c>
      <c r="B813" s="71" t="s">
        <v>142</v>
      </c>
      <c r="C813" s="71" t="s">
        <v>33</v>
      </c>
      <c r="D813" s="71" t="s">
        <v>1224</v>
      </c>
      <c r="E813" s="71" t="s">
        <v>35</v>
      </c>
      <c r="F813" s="71" t="s">
        <v>1271</v>
      </c>
    </row>
    <row r="814" spans="1:6" x14ac:dyDescent="0.25">
      <c r="A814" s="70">
        <v>431500</v>
      </c>
      <c r="B814" s="71" t="s">
        <v>1114</v>
      </c>
      <c r="C814" s="71" t="s">
        <v>57</v>
      </c>
      <c r="D814" s="71" t="s">
        <v>1250</v>
      </c>
      <c r="E814" s="71" t="s">
        <v>35</v>
      </c>
      <c r="F814" s="71" t="s">
        <v>1258</v>
      </c>
    </row>
    <row r="815" spans="1:6" x14ac:dyDescent="0.25">
      <c r="A815" s="70">
        <v>431505</v>
      </c>
      <c r="B815" s="71" t="s">
        <v>1074</v>
      </c>
      <c r="C815" s="71" t="s">
        <v>57</v>
      </c>
      <c r="D815" s="71" t="s">
        <v>1250</v>
      </c>
      <c r="E815" s="71" t="s">
        <v>35</v>
      </c>
      <c r="F815" s="71" t="s">
        <v>1258</v>
      </c>
    </row>
    <row r="816" spans="1:6" x14ac:dyDescent="0.25">
      <c r="A816" s="70">
        <v>412020</v>
      </c>
      <c r="B816" s="71" t="s">
        <v>928</v>
      </c>
      <c r="C816" s="71" t="s">
        <v>31</v>
      </c>
      <c r="D816" s="71" t="s">
        <v>1250</v>
      </c>
      <c r="E816" s="71" t="s">
        <v>35</v>
      </c>
      <c r="F816" s="71" t="s">
        <v>1263</v>
      </c>
    </row>
    <row r="817" spans="1:6" x14ac:dyDescent="0.25">
      <c r="A817" s="70">
        <v>411995</v>
      </c>
      <c r="B817" s="71" t="s">
        <v>108</v>
      </c>
      <c r="C817" s="71" t="s">
        <v>31</v>
      </c>
      <c r="D817" s="71" t="s">
        <v>1224</v>
      </c>
      <c r="E817" s="71" t="s">
        <v>35</v>
      </c>
      <c r="F817" s="71" t="s">
        <v>1256</v>
      </c>
    </row>
    <row r="818" spans="1:6" x14ac:dyDescent="0.25">
      <c r="A818" s="70">
        <v>431507</v>
      </c>
      <c r="B818" s="71" t="s">
        <v>1201</v>
      </c>
      <c r="C818" s="71" t="s">
        <v>57</v>
      </c>
      <c r="D818" s="71" t="s">
        <v>1250</v>
      </c>
      <c r="E818" s="71" t="s">
        <v>35</v>
      </c>
      <c r="F818" s="71" t="s">
        <v>1258</v>
      </c>
    </row>
    <row r="819" spans="1:6" x14ac:dyDescent="0.25">
      <c r="A819" s="70">
        <v>412030</v>
      </c>
      <c r="B819" s="71" t="s">
        <v>1088</v>
      </c>
      <c r="C819" s="71" t="s">
        <v>31</v>
      </c>
      <c r="D819" s="71" t="s">
        <v>1250</v>
      </c>
      <c r="E819" s="71" t="s">
        <v>35</v>
      </c>
      <c r="F819" s="71" t="s">
        <v>1269</v>
      </c>
    </row>
    <row r="820" spans="1:6" x14ac:dyDescent="0.25">
      <c r="A820" s="70">
        <v>431510</v>
      </c>
      <c r="B820" s="71" t="s">
        <v>699</v>
      </c>
      <c r="C820" s="71" t="s">
        <v>57</v>
      </c>
      <c r="D820" s="71" t="s">
        <v>1250</v>
      </c>
      <c r="E820" s="71" t="s">
        <v>35</v>
      </c>
      <c r="F820" s="71" t="s">
        <v>1258</v>
      </c>
    </row>
    <row r="821" spans="1:6" x14ac:dyDescent="0.25">
      <c r="A821" s="70">
        <v>431513</v>
      </c>
      <c r="B821" s="71" t="s">
        <v>647</v>
      </c>
      <c r="C821" s="71" t="s">
        <v>57</v>
      </c>
      <c r="D821" s="71" t="s">
        <v>1250</v>
      </c>
      <c r="E821" s="71" t="s">
        <v>35</v>
      </c>
      <c r="F821" s="71" t="s">
        <v>1273</v>
      </c>
    </row>
    <row r="822" spans="1:6" x14ac:dyDescent="0.25">
      <c r="A822" s="70">
        <v>421380</v>
      </c>
      <c r="B822" s="71" t="s">
        <v>992</v>
      </c>
      <c r="C822" s="71" t="s">
        <v>33</v>
      </c>
      <c r="D822" s="71" t="s">
        <v>1250</v>
      </c>
      <c r="E822" s="71" t="s">
        <v>35</v>
      </c>
      <c r="F822" s="71" t="s">
        <v>1272</v>
      </c>
    </row>
    <row r="823" spans="1:6" x14ac:dyDescent="0.25">
      <c r="A823" s="70">
        <v>412033</v>
      </c>
      <c r="B823" s="71" t="s">
        <v>752</v>
      </c>
      <c r="C823" s="71" t="s">
        <v>31</v>
      </c>
      <c r="D823" s="71" t="s">
        <v>1250</v>
      </c>
      <c r="E823" s="71" t="s">
        <v>35</v>
      </c>
      <c r="F823" s="71" t="s">
        <v>1264</v>
      </c>
    </row>
    <row r="824" spans="1:6" x14ac:dyDescent="0.25">
      <c r="A824" s="70">
        <v>421390</v>
      </c>
      <c r="B824" s="71" t="s">
        <v>339</v>
      </c>
      <c r="C824" s="71" t="s">
        <v>33</v>
      </c>
      <c r="D824" s="71" t="s">
        <v>1250</v>
      </c>
      <c r="E824" s="71" t="s">
        <v>35</v>
      </c>
      <c r="F824" s="71" t="s">
        <v>1254</v>
      </c>
    </row>
    <row r="825" spans="1:6" x14ac:dyDescent="0.25">
      <c r="A825" s="70">
        <v>412035</v>
      </c>
      <c r="B825" s="71" t="s">
        <v>577</v>
      </c>
      <c r="C825" s="71" t="s">
        <v>31</v>
      </c>
      <c r="D825" s="71" t="s">
        <v>1250</v>
      </c>
      <c r="E825" s="71" t="s">
        <v>35</v>
      </c>
      <c r="F825" s="71" t="s">
        <v>1266</v>
      </c>
    </row>
    <row r="826" spans="1:6" x14ac:dyDescent="0.25">
      <c r="A826" s="70">
        <v>421370</v>
      </c>
      <c r="B826" s="71" t="s">
        <v>168</v>
      </c>
      <c r="C826" s="71" t="s">
        <v>33</v>
      </c>
      <c r="D826" s="71" t="s">
        <v>1253</v>
      </c>
      <c r="E826" s="71" t="s">
        <v>35</v>
      </c>
      <c r="F826" s="71" t="s">
        <v>1257</v>
      </c>
    </row>
    <row r="827" spans="1:6" x14ac:dyDescent="0.25">
      <c r="A827" s="70">
        <v>412040</v>
      </c>
      <c r="B827" s="71" t="s">
        <v>949</v>
      </c>
      <c r="C827" s="71" t="s">
        <v>31</v>
      </c>
      <c r="D827" s="71" t="s">
        <v>1250</v>
      </c>
      <c r="E827" s="71" t="s">
        <v>35</v>
      </c>
      <c r="F827" s="71" t="s">
        <v>1264</v>
      </c>
    </row>
    <row r="828" spans="1:6" x14ac:dyDescent="0.25">
      <c r="A828" s="70">
        <v>421410</v>
      </c>
      <c r="B828" s="71" t="s">
        <v>646</v>
      </c>
      <c r="C828" s="71" t="s">
        <v>33</v>
      </c>
      <c r="D828" s="71" t="s">
        <v>1250</v>
      </c>
      <c r="E828" s="71" t="s">
        <v>35</v>
      </c>
      <c r="F828" s="71" t="s">
        <v>1257</v>
      </c>
    </row>
    <row r="829" spans="1:6" x14ac:dyDescent="0.25">
      <c r="A829" s="70">
        <v>431514</v>
      </c>
      <c r="B829" s="71" t="s">
        <v>562</v>
      </c>
      <c r="C829" s="71" t="s">
        <v>57</v>
      </c>
      <c r="D829" s="71" t="s">
        <v>1250</v>
      </c>
      <c r="E829" s="71" t="s">
        <v>35</v>
      </c>
      <c r="F829" s="71" t="s">
        <v>1262</v>
      </c>
    </row>
    <row r="830" spans="1:6" x14ac:dyDescent="0.25">
      <c r="A830" s="70">
        <v>421415</v>
      </c>
      <c r="B830" s="71" t="s">
        <v>810</v>
      </c>
      <c r="C830" s="71" t="s">
        <v>33</v>
      </c>
      <c r="D830" s="71" t="s">
        <v>1250</v>
      </c>
      <c r="E830" s="71" t="s">
        <v>35</v>
      </c>
      <c r="F830" s="71" t="s">
        <v>1254</v>
      </c>
    </row>
    <row r="831" spans="1:6" x14ac:dyDescent="0.25">
      <c r="A831" s="70">
        <v>412050</v>
      </c>
      <c r="B831" s="71" t="s">
        <v>883</v>
      </c>
      <c r="C831" s="71" t="s">
        <v>31</v>
      </c>
      <c r="D831" s="71" t="s">
        <v>1253</v>
      </c>
      <c r="E831" s="71" t="s">
        <v>35</v>
      </c>
      <c r="F831" s="71" t="s">
        <v>1264</v>
      </c>
    </row>
    <row r="832" spans="1:6" x14ac:dyDescent="0.25">
      <c r="A832" s="70">
        <v>421420</v>
      </c>
      <c r="B832" s="71" t="s">
        <v>718</v>
      </c>
      <c r="C832" s="71" t="s">
        <v>33</v>
      </c>
      <c r="D832" s="71" t="s">
        <v>1253</v>
      </c>
      <c r="E832" s="71" t="s">
        <v>35</v>
      </c>
      <c r="F832" s="71" t="s">
        <v>1254</v>
      </c>
    </row>
    <row r="833" spans="1:6" x14ac:dyDescent="0.25">
      <c r="A833" s="70">
        <v>431515</v>
      </c>
      <c r="B833" s="71" t="s">
        <v>973</v>
      </c>
      <c r="C833" s="71" t="s">
        <v>57</v>
      </c>
      <c r="D833" s="71" t="s">
        <v>1250</v>
      </c>
      <c r="E833" s="71" t="s">
        <v>35</v>
      </c>
      <c r="F833" s="71" t="s">
        <v>1273</v>
      </c>
    </row>
    <row r="834" spans="1:6" x14ac:dyDescent="0.25">
      <c r="A834" s="70">
        <v>431517</v>
      </c>
      <c r="B834" s="71" t="s">
        <v>499</v>
      </c>
      <c r="C834" s="71" t="s">
        <v>57</v>
      </c>
      <c r="D834" s="71" t="s">
        <v>1250</v>
      </c>
      <c r="E834" s="71" t="s">
        <v>35</v>
      </c>
      <c r="F834" s="71" t="s">
        <v>1268</v>
      </c>
    </row>
    <row r="835" spans="1:6" x14ac:dyDescent="0.25">
      <c r="A835" s="70">
        <v>421430</v>
      </c>
      <c r="B835" s="71" t="s">
        <v>659</v>
      </c>
      <c r="C835" s="71" t="s">
        <v>33</v>
      </c>
      <c r="D835" s="71" t="s">
        <v>1250</v>
      </c>
      <c r="E835" s="71" t="s">
        <v>35</v>
      </c>
      <c r="F835" s="71" t="s">
        <v>1259</v>
      </c>
    </row>
    <row r="836" spans="1:6" x14ac:dyDescent="0.25">
      <c r="A836" s="70">
        <v>431520</v>
      </c>
      <c r="B836" s="71" t="s">
        <v>716</v>
      </c>
      <c r="C836" s="71" t="s">
        <v>57</v>
      </c>
      <c r="D836" s="71" t="s">
        <v>1250</v>
      </c>
      <c r="E836" s="71" t="s">
        <v>35</v>
      </c>
      <c r="F836" s="71" t="s">
        <v>1268</v>
      </c>
    </row>
    <row r="837" spans="1:6" x14ac:dyDescent="0.25">
      <c r="A837" s="70">
        <v>431530</v>
      </c>
      <c r="B837" s="71" t="s">
        <v>258</v>
      </c>
      <c r="C837" s="71" t="s">
        <v>57</v>
      </c>
      <c r="D837" s="71" t="s">
        <v>1225</v>
      </c>
      <c r="E837" s="71" t="s">
        <v>35</v>
      </c>
      <c r="F837" s="71" t="s">
        <v>1255</v>
      </c>
    </row>
    <row r="838" spans="1:6" x14ac:dyDescent="0.25">
      <c r="A838" s="70">
        <v>412065</v>
      </c>
      <c r="B838" s="71" t="s">
        <v>503</v>
      </c>
      <c r="C838" s="71" t="s">
        <v>31</v>
      </c>
      <c r="D838" s="71" t="s">
        <v>1250</v>
      </c>
      <c r="E838" s="71" t="s">
        <v>35</v>
      </c>
      <c r="F838" s="71" t="s">
        <v>1261</v>
      </c>
    </row>
    <row r="839" spans="1:6" x14ac:dyDescent="0.25">
      <c r="A839" s="70">
        <v>412070</v>
      </c>
      <c r="B839" s="71" t="s">
        <v>1019</v>
      </c>
      <c r="C839" s="71" t="s">
        <v>31</v>
      </c>
      <c r="D839" s="71" t="s">
        <v>1250</v>
      </c>
      <c r="E839" s="71" t="s">
        <v>35</v>
      </c>
      <c r="F839" s="71" t="s">
        <v>1251</v>
      </c>
    </row>
    <row r="840" spans="1:6" x14ac:dyDescent="0.25">
      <c r="A840" s="70">
        <v>421400</v>
      </c>
      <c r="B840" s="71" t="s">
        <v>135</v>
      </c>
      <c r="C840" s="71" t="s">
        <v>33</v>
      </c>
      <c r="D840" s="71" t="s">
        <v>1225</v>
      </c>
      <c r="E840" s="71" t="s">
        <v>35</v>
      </c>
      <c r="F840" s="71" t="s">
        <v>1257</v>
      </c>
    </row>
    <row r="841" spans="1:6" x14ac:dyDescent="0.25">
      <c r="A841" s="70">
        <v>431531</v>
      </c>
      <c r="B841" s="71" t="s">
        <v>491</v>
      </c>
      <c r="C841" s="71" t="s">
        <v>57</v>
      </c>
      <c r="D841" s="71" t="s">
        <v>1250</v>
      </c>
      <c r="E841" s="71" t="s">
        <v>35</v>
      </c>
      <c r="F841" s="71" t="s">
        <v>1258</v>
      </c>
    </row>
    <row r="842" spans="1:6" x14ac:dyDescent="0.25">
      <c r="A842" s="70">
        <v>412085</v>
      </c>
      <c r="B842" s="71" t="s">
        <v>389</v>
      </c>
      <c r="C842" s="71" t="s">
        <v>31</v>
      </c>
      <c r="D842" s="71" t="s">
        <v>1250</v>
      </c>
      <c r="E842" s="71" t="s">
        <v>35</v>
      </c>
      <c r="F842" s="71" t="s">
        <v>1267</v>
      </c>
    </row>
    <row r="843" spans="1:6" x14ac:dyDescent="0.25">
      <c r="A843" s="70">
        <v>421440</v>
      </c>
      <c r="B843" s="71" t="s">
        <v>694</v>
      </c>
      <c r="C843" s="71" t="s">
        <v>33</v>
      </c>
      <c r="D843" s="71" t="s">
        <v>1250</v>
      </c>
      <c r="E843" s="71" t="s">
        <v>35</v>
      </c>
      <c r="F843" s="71" t="s">
        <v>1254</v>
      </c>
    </row>
    <row r="844" spans="1:6" x14ac:dyDescent="0.25">
      <c r="A844" s="70">
        <v>412100</v>
      </c>
      <c r="B844" s="71" t="s">
        <v>1109</v>
      </c>
      <c r="C844" s="71" t="s">
        <v>31</v>
      </c>
      <c r="D844" s="71" t="s">
        <v>1253</v>
      </c>
      <c r="E844" s="71" t="s">
        <v>35</v>
      </c>
      <c r="F844" s="71" t="s">
        <v>1263</v>
      </c>
    </row>
    <row r="845" spans="1:6" x14ac:dyDescent="0.25">
      <c r="A845" s="70">
        <v>431532</v>
      </c>
      <c r="B845" s="71" t="s">
        <v>564</v>
      </c>
      <c r="C845" s="71" t="s">
        <v>57</v>
      </c>
      <c r="D845" s="71" t="s">
        <v>1250</v>
      </c>
      <c r="E845" s="71" t="s">
        <v>35</v>
      </c>
      <c r="F845" s="71" t="s">
        <v>1260</v>
      </c>
    </row>
    <row r="846" spans="1:6" x14ac:dyDescent="0.25">
      <c r="A846" s="70">
        <v>421450</v>
      </c>
      <c r="B846" s="71" t="s">
        <v>676</v>
      </c>
      <c r="C846" s="71" t="s">
        <v>33</v>
      </c>
      <c r="D846" s="71" t="s">
        <v>1250</v>
      </c>
      <c r="E846" s="71" t="s">
        <v>35</v>
      </c>
      <c r="F846" s="71" t="s">
        <v>1257</v>
      </c>
    </row>
    <row r="847" spans="1:6" x14ac:dyDescent="0.25">
      <c r="A847" s="70">
        <v>412110</v>
      </c>
      <c r="B847" s="71" t="s">
        <v>854</v>
      </c>
      <c r="C847" s="71" t="s">
        <v>31</v>
      </c>
      <c r="D847" s="71" t="s">
        <v>1250</v>
      </c>
      <c r="E847" s="71" t="s">
        <v>35</v>
      </c>
      <c r="F847" s="71" t="s">
        <v>1261</v>
      </c>
    </row>
    <row r="848" spans="1:6" x14ac:dyDescent="0.25">
      <c r="A848" s="70">
        <v>431535</v>
      </c>
      <c r="B848" s="71" t="s">
        <v>425</v>
      </c>
      <c r="C848" s="71" t="s">
        <v>57</v>
      </c>
      <c r="D848" s="71" t="s">
        <v>1250</v>
      </c>
      <c r="E848" s="71" t="s">
        <v>35</v>
      </c>
      <c r="F848" s="71" t="s">
        <v>1258</v>
      </c>
    </row>
    <row r="849" spans="1:6" x14ac:dyDescent="0.25">
      <c r="A849" s="70">
        <v>412120</v>
      </c>
      <c r="B849" s="71" t="s">
        <v>662</v>
      </c>
      <c r="C849" s="71" t="s">
        <v>31</v>
      </c>
      <c r="D849" s="71" t="s">
        <v>1253</v>
      </c>
      <c r="E849" s="71" t="s">
        <v>35</v>
      </c>
      <c r="F849" s="71" t="s">
        <v>1256</v>
      </c>
    </row>
    <row r="850" spans="1:6" x14ac:dyDescent="0.25">
      <c r="A850" s="70">
        <v>412125</v>
      </c>
      <c r="B850" s="71" t="s">
        <v>1177</v>
      </c>
      <c r="C850" s="71" t="s">
        <v>31</v>
      </c>
      <c r="D850" s="71" t="s">
        <v>1250</v>
      </c>
      <c r="E850" s="71" t="s">
        <v>35</v>
      </c>
      <c r="F850" s="71" t="s">
        <v>1267</v>
      </c>
    </row>
    <row r="851" spans="1:6" x14ac:dyDescent="0.25">
      <c r="A851" s="70">
        <v>412130</v>
      </c>
      <c r="B851" s="71" t="s">
        <v>881</v>
      </c>
      <c r="C851" s="71" t="s">
        <v>31</v>
      </c>
      <c r="D851" s="71" t="s">
        <v>1250</v>
      </c>
      <c r="E851" s="71" t="s">
        <v>35</v>
      </c>
      <c r="F851" s="71" t="s">
        <v>1251</v>
      </c>
    </row>
    <row r="852" spans="1:6" x14ac:dyDescent="0.25">
      <c r="A852" s="70">
        <v>412135</v>
      </c>
      <c r="B852" s="71" t="s">
        <v>663</v>
      </c>
      <c r="C852" s="71" t="s">
        <v>31</v>
      </c>
      <c r="D852" s="71" t="s">
        <v>1250</v>
      </c>
      <c r="E852" s="71" t="s">
        <v>35</v>
      </c>
      <c r="F852" s="71" t="s">
        <v>1261</v>
      </c>
    </row>
    <row r="853" spans="1:6" x14ac:dyDescent="0.25">
      <c r="A853" s="70">
        <v>421460</v>
      </c>
      <c r="B853" s="71" t="s">
        <v>514</v>
      </c>
      <c r="C853" s="71" t="s">
        <v>33</v>
      </c>
      <c r="D853" s="71" t="s">
        <v>1250</v>
      </c>
      <c r="E853" s="71" t="s">
        <v>35</v>
      </c>
      <c r="F853" s="71" t="s">
        <v>1257</v>
      </c>
    </row>
    <row r="854" spans="1:6" x14ac:dyDescent="0.25">
      <c r="A854" s="70">
        <v>412140</v>
      </c>
      <c r="B854" s="71" t="s">
        <v>554</v>
      </c>
      <c r="C854" s="71" t="s">
        <v>31</v>
      </c>
      <c r="D854" s="71" t="s">
        <v>1253</v>
      </c>
      <c r="E854" s="71" t="s">
        <v>35</v>
      </c>
      <c r="F854" s="71" t="s">
        <v>1266</v>
      </c>
    </row>
    <row r="855" spans="1:6" x14ac:dyDescent="0.25">
      <c r="A855" s="70">
        <v>412150</v>
      </c>
      <c r="B855" s="71" t="s">
        <v>1017</v>
      </c>
      <c r="C855" s="71" t="s">
        <v>31</v>
      </c>
      <c r="D855" s="71" t="s">
        <v>1253</v>
      </c>
      <c r="E855" s="71" t="s">
        <v>35</v>
      </c>
      <c r="F855" s="71" t="s">
        <v>1269</v>
      </c>
    </row>
    <row r="856" spans="1:6" x14ac:dyDescent="0.25">
      <c r="A856" s="70">
        <v>431540</v>
      </c>
      <c r="B856" s="71" t="s">
        <v>1191</v>
      </c>
      <c r="C856" s="71" t="s">
        <v>57</v>
      </c>
      <c r="D856" s="71" t="s">
        <v>1250</v>
      </c>
      <c r="E856" s="71" t="s">
        <v>35</v>
      </c>
      <c r="F856" s="71" t="s">
        <v>1258</v>
      </c>
    </row>
    <row r="857" spans="1:6" x14ac:dyDescent="0.25">
      <c r="A857" s="70">
        <v>431545</v>
      </c>
      <c r="B857" s="71" t="s">
        <v>610</v>
      </c>
      <c r="C857" s="71" t="s">
        <v>57</v>
      </c>
      <c r="D857" s="71" t="s">
        <v>1250</v>
      </c>
      <c r="E857" s="71" t="s">
        <v>35</v>
      </c>
      <c r="F857" s="71" t="s">
        <v>1273</v>
      </c>
    </row>
    <row r="858" spans="1:6" x14ac:dyDescent="0.25">
      <c r="A858" s="70">
        <v>412160</v>
      </c>
      <c r="B858" s="71" t="s">
        <v>511</v>
      </c>
      <c r="C858" s="71" t="s">
        <v>31</v>
      </c>
      <c r="D858" s="71" t="s">
        <v>1250</v>
      </c>
      <c r="E858" s="71" t="s">
        <v>35</v>
      </c>
      <c r="F858" s="71" t="s">
        <v>1266</v>
      </c>
    </row>
    <row r="859" spans="1:6" x14ac:dyDescent="0.25">
      <c r="A859" s="70">
        <v>412170</v>
      </c>
      <c r="B859" s="71" t="s">
        <v>791</v>
      </c>
      <c r="C859" s="71" t="s">
        <v>31</v>
      </c>
      <c r="D859" s="71" t="s">
        <v>1225</v>
      </c>
      <c r="E859" s="71" t="s">
        <v>35</v>
      </c>
      <c r="F859" s="71" t="s">
        <v>1270</v>
      </c>
    </row>
    <row r="860" spans="1:6" x14ac:dyDescent="0.25">
      <c r="A860" s="70">
        <v>412175</v>
      </c>
      <c r="B860" s="71" t="s">
        <v>1055</v>
      </c>
      <c r="C860" s="71" t="s">
        <v>31</v>
      </c>
      <c r="D860" s="71" t="s">
        <v>1250</v>
      </c>
      <c r="E860" s="71" t="s">
        <v>35</v>
      </c>
      <c r="F860" s="71" t="s">
        <v>1274</v>
      </c>
    </row>
    <row r="861" spans="1:6" x14ac:dyDescent="0.25">
      <c r="A861" s="70">
        <v>431550</v>
      </c>
      <c r="B861" s="71" t="s">
        <v>533</v>
      </c>
      <c r="C861" s="71" t="s">
        <v>57</v>
      </c>
      <c r="D861" s="71" t="s">
        <v>1253</v>
      </c>
      <c r="E861" s="71" t="s">
        <v>35</v>
      </c>
      <c r="F861" s="71" t="s">
        <v>1260</v>
      </c>
    </row>
    <row r="862" spans="1:6" x14ac:dyDescent="0.25">
      <c r="A862" s="70">
        <v>412180</v>
      </c>
      <c r="B862" s="71" t="s">
        <v>813</v>
      </c>
      <c r="C862" s="71" t="s">
        <v>31</v>
      </c>
      <c r="D862" s="71" t="s">
        <v>1253</v>
      </c>
      <c r="E862" s="71" t="s">
        <v>35</v>
      </c>
      <c r="F862" s="71" t="s">
        <v>1251</v>
      </c>
    </row>
    <row r="863" spans="1:6" x14ac:dyDescent="0.25">
      <c r="A863" s="70">
        <v>412190</v>
      </c>
      <c r="B863" s="71" t="s">
        <v>1014</v>
      </c>
      <c r="C863" s="71" t="s">
        <v>31</v>
      </c>
      <c r="D863" s="71" t="s">
        <v>1253</v>
      </c>
      <c r="E863" s="71" t="s">
        <v>35</v>
      </c>
      <c r="F863" s="71" t="s">
        <v>1251</v>
      </c>
    </row>
    <row r="864" spans="1:6" x14ac:dyDescent="0.25">
      <c r="A864" s="70">
        <v>412200</v>
      </c>
      <c r="B864" s="71" t="s">
        <v>575</v>
      </c>
      <c r="C864" s="71" t="s">
        <v>31</v>
      </c>
      <c r="D864" s="71" t="s">
        <v>1253</v>
      </c>
      <c r="E864" s="71" t="s">
        <v>35</v>
      </c>
      <c r="F864" s="71" t="s">
        <v>1269</v>
      </c>
    </row>
    <row r="865" spans="1:6" x14ac:dyDescent="0.25">
      <c r="A865" s="70">
        <v>412210</v>
      </c>
      <c r="B865" s="71" t="s">
        <v>1104</v>
      </c>
      <c r="C865" s="71" t="s">
        <v>31</v>
      </c>
      <c r="D865" s="71" t="s">
        <v>1250</v>
      </c>
      <c r="E865" s="71" t="s">
        <v>35</v>
      </c>
      <c r="F865" s="71" t="s">
        <v>1264</v>
      </c>
    </row>
    <row r="866" spans="1:6" x14ac:dyDescent="0.25">
      <c r="A866" s="70">
        <v>412215</v>
      </c>
      <c r="B866" s="71" t="s">
        <v>1081</v>
      </c>
      <c r="C866" s="71" t="s">
        <v>31</v>
      </c>
      <c r="D866" s="71" t="s">
        <v>1253</v>
      </c>
      <c r="E866" s="71" t="s">
        <v>35</v>
      </c>
      <c r="F866" s="71" t="s">
        <v>1274</v>
      </c>
    </row>
    <row r="867" spans="1:6" x14ac:dyDescent="0.25">
      <c r="A867" s="70">
        <v>412217</v>
      </c>
      <c r="B867" s="71" t="s">
        <v>1189</v>
      </c>
      <c r="C867" s="71" t="s">
        <v>31</v>
      </c>
      <c r="D867" s="71" t="s">
        <v>1250</v>
      </c>
      <c r="E867" s="71" t="s">
        <v>35</v>
      </c>
      <c r="F867" s="71" t="s">
        <v>1264</v>
      </c>
    </row>
    <row r="868" spans="1:6" x14ac:dyDescent="0.25">
      <c r="A868" s="70">
        <v>412060</v>
      </c>
      <c r="B868" s="71" t="s">
        <v>110</v>
      </c>
      <c r="C868" s="71" t="s">
        <v>31</v>
      </c>
      <c r="D868" s="71" t="s">
        <v>1224</v>
      </c>
      <c r="E868" s="71" t="s">
        <v>35</v>
      </c>
      <c r="F868" s="71" t="s">
        <v>1269</v>
      </c>
    </row>
    <row r="869" spans="1:6" x14ac:dyDescent="0.25">
      <c r="A869" s="70">
        <v>412080</v>
      </c>
      <c r="B869" s="71" t="s">
        <v>131</v>
      </c>
      <c r="C869" s="71" t="s">
        <v>31</v>
      </c>
      <c r="D869" s="71" t="s">
        <v>1225</v>
      </c>
      <c r="E869" s="71" t="s">
        <v>35</v>
      </c>
      <c r="F869" s="71" t="s">
        <v>1256</v>
      </c>
    </row>
    <row r="870" spans="1:6" x14ac:dyDescent="0.25">
      <c r="A870" s="70">
        <v>421470</v>
      </c>
      <c r="B870" s="71" t="s">
        <v>619</v>
      </c>
      <c r="C870" s="71" t="s">
        <v>33</v>
      </c>
      <c r="D870" s="71" t="s">
        <v>1253</v>
      </c>
      <c r="E870" s="71" t="s">
        <v>35</v>
      </c>
      <c r="F870" s="71" t="s">
        <v>1257</v>
      </c>
    </row>
    <row r="871" spans="1:6" x14ac:dyDescent="0.25">
      <c r="A871" s="70">
        <v>421490</v>
      </c>
      <c r="B871" s="71" t="s">
        <v>233</v>
      </c>
      <c r="C871" s="71" t="s">
        <v>33</v>
      </c>
      <c r="D871" s="71" t="s">
        <v>1250</v>
      </c>
      <c r="E871" s="71" t="s">
        <v>35</v>
      </c>
      <c r="F871" s="71" t="s">
        <v>1272</v>
      </c>
    </row>
    <row r="872" spans="1:6" x14ac:dyDescent="0.25">
      <c r="A872" s="70">
        <v>412090</v>
      </c>
      <c r="B872" s="71" t="s">
        <v>140</v>
      </c>
      <c r="C872" s="71" t="s">
        <v>31</v>
      </c>
      <c r="D872" s="71" t="s">
        <v>1224</v>
      </c>
      <c r="E872" s="71" t="s">
        <v>35</v>
      </c>
      <c r="F872" s="71" t="s">
        <v>1274</v>
      </c>
    </row>
    <row r="873" spans="1:6" x14ac:dyDescent="0.25">
      <c r="A873" s="70">
        <v>412220</v>
      </c>
      <c r="B873" s="71" t="s">
        <v>113</v>
      </c>
      <c r="C873" s="71" t="s">
        <v>31</v>
      </c>
      <c r="D873" s="71" t="s">
        <v>1224</v>
      </c>
      <c r="E873" s="71" t="s">
        <v>35</v>
      </c>
      <c r="F873" s="71" t="s">
        <v>1256</v>
      </c>
    </row>
    <row r="874" spans="1:6" x14ac:dyDescent="0.25">
      <c r="A874" s="70">
        <v>431555</v>
      </c>
      <c r="B874" s="71" t="s">
        <v>1118</v>
      </c>
      <c r="C874" s="71" t="s">
        <v>57</v>
      </c>
      <c r="D874" s="71" t="s">
        <v>1250</v>
      </c>
      <c r="E874" s="71" t="s">
        <v>35</v>
      </c>
      <c r="F874" s="71" t="s">
        <v>1258</v>
      </c>
    </row>
    <row r="875" spans="1:6" x14ac:dyDescent="0.25">
      <c r="A875" s="70">
        <v>421505</v>
      </c>
      <c r="B875" s="71" t="s">
        <v>1134</v>
      </c>
      <c r="C875" s="71" t="s">
        <v>33</v>
      </c>
      <c r="D875" s="71" t="s">
        <v>1250</v>
      </c>
      <c r="E875" s="71" t="s">
        <v>35</v>
      </c>
      <c r="F875" s="71" t="s">
        <v>1252</v>
      </c>
    </row>
    <row r="876" spans="1:6" x14ac:dyDescent="0.25">
      <c r="A876" s="70">
        <v>431560</v>
      </c>
      <c r="B876" s="71" t="s">
        <v>215</v>
      </c>
      <c r="C876" s="71" t="s">
        <v>57</v>
      </c>
      <c r="D876" s="71" t="s">
        <v>1229</v>
      </c>
      <c r="E876" s="71" t="s">
        <v>35</v>
      </c>
      <c r="F876" s="71" t="s">
        <v>1265</v>
      </c>
    </row>
    <row r="877" spans="1:6" x14ac:dyDescent="0.25">
      <c r="A877" s="70">
        <v>421480</v>
      </c>
      <c r="B877" s="71" t="s">
        <v>68</v>
      </c>
      <c r="C877" s="71" t="s">
        <v>33</v>
      </c>
      <c r="D877" s="71" t="s">
        <v>1223</v>
      </c>
      <c r="E877" s="71" t="s">
        <v>35</v>
      </c>
      <c r="F877" s="71" t="s">
        <v>1257</v>
      </c>
    </row>
    <row r="878" spans="1:6" x14ac:dyDescent="0.25">
      <c r="A878" s="70">
        <v>412230</v>
      </c>
      <c r="B878" s="71" t="s">
        <v>155</v>
      </c>
      <c r="C878" s="71" t="s">
        <v>31</v>
      </c>
      <c r="D878" s="71" t="s">
        <v>1224</v>
      </c>
      <c r="E878" s="71" t="s">
        <v>35</v>
      </c>
      <c r="F878" s="71" t="s">
        <v>1256</v>
      </c>
    </row>
    <row r="879" spans="1:6" x14ac:dyDescent="0.25">
      <c r="A879" s="70">
        <v>431570</v>
      </c>
      <c r="B879" s="71" t="s">
        <v>417</v>
      </c>
      <c r="C879" s="71" t="s">
        <v>57</v>
      </c>
      <c r="D879" s="71" t="s">
        <v>1224</v>
      </c>
      <c r="E879" s="71" t="s">
        <v>35</v>
      </c>
      <c r="F879" s="71" t="s">
        <v>1273</v>
      </c>
    </row>
    <row r="880" spans="1:6" x14ac:dyDescent="0.25">
      <c r="A880" s="70">
        <v>421507</v>
      </c>
      <c r="B880" s="71" t="s">
        <v>912</v>
      </c>
      <c r="C880" s="71" t="s">
        <v>33</v>
      </c>
      <c r="D880" s="71" t="s">
        <v>1250</v>
      </c>
      <c r="E880" s="71" t="s">
        <v>35</v>
      </c>
      <c r="F880" s="71" t="s">
        <v>1254</v>
      </c>
    </row>
    <row r="881" spans="1:6" x14ac:dyDescent="0.25">
      <c r="A881" s="70">
        <v>431575</v>
      </c>
      <c r="B881" s="71" t="s">
        <v>984</v>
      </c>
      <c r="C881" s="71" t="s">
        <v>57</v>
      </c>
      <c r="D881" s="71" t="s">
        <v>1250</v>
      </c>
      <c r="E881" s="71" t="s">
        <v>35</v>
      </c>
      <c r="F881" s="71" t="s">
        <v>1262</v>
      </c>
    </row>
    <row r="882" spans="1:6" x14ac:dyDescent="0.25">
      <c r="A882" s="70">
        <v>421510</v>
      </c>
      <c r="B882" s="71" t="s">
        <v>538</v>
      </c>
      <c r="C882" s="71" t="s">
        <v>33</v>
      </c>
      <c r="D882" s="71" t="s">
        <v>1253</v>
      </c>
      <c r="E882" s="71" t="s">
        <v>35</v>
      </c>
      <c r="F882" s="71" t="s">
        <v>1257</v>
      </c>
    </row>
    <row r="883" spans="1:6" x14ac:dyDescent="0.25">
      <c r="A883" s="70">
        <v>431580</v>
      </c>
      <c r="B883" s="71" t="s">
        <v>393</v>
      </c>
      <c r="C883" s="71" t="s">
        <v>57</v>
      </c>
      <c r="D883" s="71" t="s">
        <v>1253</v>
      </c>
      <c r="E883" s="71" t="s">
        <v>35</v>
      </c>
      <c r="F883" s="71" t="s">
        <v>1273</v>
      </c>
    </row>
    <row r="884" spans="1:6" x14ac:dyDescent="0.25">
      <c r="A884" s="70">
        <v>421520</v>
      </c>
      <c r="B884" s="71" t="s">
        <v>846</v>
      </c>
      <c r="C884" s="71" t="s">
        <v>33</v>
      </c>
      <c r="D884" s="71" t="s">
        <v>1250</v>
      </c>
      <c r="E884" s="71" t="s">
        <v>35</v>
      </c>
      <c r="F884" s="71" t="s">
        <v>1254</v>
      </c>
    </row>
    <row r="885" spans="1:6" x14ac:dyDescent="0.25">
      <c r="A885" s="70">
        <v>431590</v>
      </c>
      <c r="B885" s="71" t="s">
        <v>761</v>
      </c>
      <c r="C885" s="71" t="s">
        <v>57</v>
      </c>
      <c r="D885" s="71" t="s">
        <v>1250</v>
      </c>
      <c r="E885" s="71" t="s">
        <v>35</v>
      </c>
      <c r="F885" s="71" t="s">
        <v>1258</v>
      </c>
    </row>
    <row r="886" spans="1:6" x14ac:dyDescent="0.25">
      <c r="A886" s="70">
        <v>431595</v>
      </c>
      <c r="B886" s="71" t="s">
        <v>841</v>
      </c>
      <c r="C886" s="71" t="s">
        <v>57</v>
      </c>
      <c r="D886" s="71" t="s">
        <v>1250</v>
      </c>
      <c r="E886" s="71" t="s">
        <v>35</v>
      </c>
      <c r="F886" s="71" t="s">
        <v>1258</v>
      </c>
    </row>
    <row r="887" spans="1:6" x14ac:dyDescent="0.25">
      <c r="A887" s="70">
        <v>421500</v>
      </c>
      <c r="B887" s="71" t="s">
        <v>106</v>
      </c>
      <c r="C887" s="71" t="s">
        <v>33</v>
      </c>
      <c r="D887" s="71" t="s">
        <v>1224</v>
      </c>
      <c r="E887" s="71" t="s">
        <v>35</v>
      </c>
      <c r="F887" s="71" t="s">
        <v>1271</v>
      </c>
    </row>
    <row r="888" spans="1:6" x14ac:dyDescent="0.25">
      <c r="A888" s="70">
        <v>431600</v>
      </c>
      <c r="B888" s="71" t="s">
        <v>410</v>
      </c>
      <c r="C888" s="71" t="s">
        <v>57</v>
      </c>
      <c r="D888" s="71" t="s">
        <v>1225</v>
      </c>
      <c r="E888" s="71" t="s">
        <v>35</v>
      </c>
      <c r="F888" s="71" t="s">
        <v>1262</v>
      </c>
    </row>
    <row r="889" spans="1:6" x14ac:dyDescent="0.25">
      <c r="A889" s="70">
        <v>421530</v>
      </c>
      <c r="B889" s="71" t="s">
        <v>645</v>
      </c>
      <c r="C889" s="71" t="s">
        <v>33</v>
      </c>
      <c r="D889" s="71" t="s">
        <v>1250</v>
      </c>
      <c r="E889" s="71" t="s">
        <v>35</v>
      </c>
      <c r="F889" s="71" t="s">
        <v>1257</v>
      </c>
    </row>
    <row r="890" spans="1:6" x14ac:dyDescent="0.25">
      <c r="A890" s="70">
        <v>412250</v>
      </c>
      <c r="B890" s="71" t="s">
        <v>899</v>
      </c>
      <c r="C890" s="71" t="s">
        <v>31</v>
      </c>
      <c r="D890" s="71" t="s">
        <v>1253</v>
      </c>
      <c r="E890" s="71" t="s">
        <v>35</v>
      </c>
      <c r="F890" s="71" t="s">
        <v>1261</v>
      </c>
    </row>
    <row r="891" spans="1:6" x14ac:dyDescent="0.25">
      <c r="A891" s="70">
        <v>431610</v>
      </c>
      <c r="B891" s="71" t="s">
        <v>373</v>
      </c>
      <c r="C891" s="71" t="s">
        <v>57</v>
      </c>
      <c r="D891" s="71" t="s">
        <v>1250</v>
      </c>
      <c r="E891" s="71" t="s">
        <v>35</v>
      </c>
      <c r="F891" s="71" t="s">
        <v>1258</v>
      </c>
    </row>
    <row r="892" spans="1:6" x14ac:dyDescent="0.25">
      <c r="A892" s="70">
        <v>431620</v>
      </c>
      <c r="B892" s="71" t="s">
        <v>399</v>
      </c>
      <c r="C892" s="71" t="s">
        <v>57</v>
      </c>
      <c r="D892" s="71" t="s">
        <v>1250</v>
      </c>
      <c r="E892" s="71" t="s">
        <v>35</v>
      </c>
      <c r="F892" s="71" t="s">
        <v>1258</v>
      </c>
    </row>
    <row r="893" spans="1:6" x14ac:dyDescent="0.25">
      <c r="A893" s="70">
        <v>412260</v>
      </c>
      <c r="B893" s="71" t="s">
        <v>736</v>
      </c>
      <c r="C893" s="71" t="s">
        <v>31</v>
      </c>
      <c r="D893" s="71" t="s">
        <v>1250</v>
      </c>
      <c r="E893" s="71" t="s">
        <v>35</v>
      </c>
      <c r="F893" s="71" t="s">
        <v>1263</v>
      </c>
    </row>
    <row r="894" spans="1:6" x14ac:dyDescent="0.25">
      <c r="A894" s="70">
        <v>431630</v>
      </c>
      <c r="B894" s="71" t="s">
        <v>795</v>
      </c>
      <c r="C894" s="71" t="s">
        <v>57</v>
      </c>
      <c r="D894" s="71" t="s">
        <v>1250</v>
      </c>
      <c r="E894" s="71" t="s">
        <v>35</v>
      </c>
      <c r="F894" s="71" t="s">
        <v>1258</v>
      </c>
    </row>
    <row r="895" spans="1:6" x14ac:dyDescent="0.25">
      <c r="A895" s="70">
        <v>412265</v>
      </c>
      <c r="B895" s="71" t="s">
        <v>1190</v>
      </c>
      <c r="C895" s="71" t="s">
        <v>31</v>
      </c>
      <c r="D895" s="71" t="s">
        <v>1250</v>
      </c>
      <c r="E895" s="71" t="s">
        <v>35</v>
      </c>
      <c r="F895" s="71" t="s">
        <v>1264</v>
      </c>
    </row>
    <row r="896" spans="1:6" x14ac:dyDescent="0.25">
      <c r="A896" s="70">
        <v>431640</v>
      </c>
      <c r="B896" s="71" t="s">
        <v>505</v>
      </c>
      <c r="C896" s="71" t="s">
        <v>57</v>
      </c>
      <c r="D896" s="71" t="s">
        <v>1224</v>
      </c>
      <c r="E896" s="71" t="s">
        <v>35</v>
      </c>
      <c r="F896" s="71" t="s">
        <v>1255</v>
      </c>
    </row>
    <row r="897" spans="1:6" x14ac:dyDescent="0.25">
      <c r="A897" s="70">
        <v>412270</v>
      </c>
      <c r="B897" s="71" t="s">
        <v>530</v>
      </c>
      <c r="C897" s="71" t="s">
        <v>31</v>
      </c>
      <c r="D897" s="71" t="s">
        <v>1250</v>
      </c>
      <c r="E897" s="71" t="s">
        <v>35</v>
      </c>
      <c r="F897" s="71" t="s">
        <v>1264</v>
      </c>
    </row>
    <row r="898" spans="1:6" x14ac:dyDescent="0.25">
      <c r="A898" s="70">
        <v>431642</v>
      </c>
      <c r="B898" s="71" t="s">
        <v>1113</v>
      </c>
      <c r="C898" s="71" t="s">
        <v>57</v>
      </c>
      <c r="D898" s="71" t="s">
        <v>1250</v>
      </c>
      <c r="E898" s="71" t="s">
        <v>35</v>
      </c>
      <c r="F898" s="71" t="s">
        <v>1258</v>
      </c>
    </row>
    <row r="899" spans="1:6" x14ac:dyDescent="0.25">
      <c r="A899" s="70">
        <v>431643</v>
      </c>
      <c r="B899" s="71" t="s">
        <v>467</v>
      </c>
      <c r="C899" s="71" t="s">
        <v>57</v>
      </c>
      <c r="D899" s="71" t="s">
        <v>1250</v>
      </c>
      <c r="E899" s="71" t="s">
        <v>35</v>
      </c>
      <c r="F899" s="71" t="s">
        <v>1258</v>
      </c>
    </row>
    <row r="900" spans="1:6" x14ac:dyDescent="0.25">
      <c r="A900" s="70">
        <v>421535</v>
      </c>
      <c r="B900" s="71" t="s">
        <v>1163</v>
      </c>
      <c r="C900" s="71" t="s">
        <v>33</v>
      </c>
      <c r="D900" s="71" t="s">
        <v>1250</v>
      </c>
      <c r="E900" s="71" t="s">
        <v>35</v>
      </c>
      <c r="F900" s="71" t="s">
        <v>1254</v>
      </c>
    </row>
    <row r="901" spans="1:6" x14ac:dyDescent="0.25">
      <c r="A901" s="70">
        <v>412280</v>
      </c>
      <c r="B901" s="71" t="s">
        <v>1050</v>
      </c>
      <c r="C901" s="71" t="s">
        <v>31</v>
      </c>
      <c r="D901" s="71" t="s">
        <v>1250</v>
      </c>
      <c r="E901" s="71" t="s">
        <v>35</v>
      </c>
      <c r="F901" s="71" t="s">
        <v>1266</v>
      </c>
    </row>
    <row r="902" spans="1:6" x14ac:dyDescent="0.25">
      <c r="A902" s="70">
        <v>421540</v>
      </c>
      <c r="B902" s="71" t="s">
        <v>413</v>
      </c>
      <c r="C902" s="71" t="s">
        <v>33</v>
      </c>
      <c r="D902" s="71" t="s">
        <v>1250</v>
      </c>
      <c r="E902" s="71" t="s">
        <v>35</v>
      </c>
      <c r="F902" s="71" t="s">
        <v>1254</v>
      </c>
    </row>
    <row r="903" spans="1:6" x14ac:dyDescent="0.25">
      <c r="A903" s="70">
        <v>412290</v>
      </c>
      <c r="B903" s="71" t="s">
        <v>1195</v>
      </c>
      <c r="C903" s="71" t="s">
        <v>31</v>
      </c>
      <c r="D903" s="71" t="s">
        <v>1250</v>
      </c>
      <c r="E903" s="71" t="s">
        <v>35</v>
      </c>
      <c r="F903" s="71" t="s">
        <v>1251</v>
      </c>
    </row>
    <row r="904" spans="1:6" x14ac:dyDescent="0.25">
      <c r="A904" s="70">
        <v>431645</v>
      </c>
      <c r="B904" s="71" t="s">
        <v>268</v>
      </c>
      <c r="C904" s="71" t="s">
        <v>57</v>
      </c>
      <c r="D904" s="71" t="s">
        <v>1253</v>
      </c>
      <c r="E904" s="71" t="s">
        <v>35</v>
      </c>
      <c r="F904" s="71" t="s">
        <v>1258</v>
      </c>
    </row>
    <row r="905" spans="1:6" x14ac:dyDescent="0.25">
      <c r="A905" s="70">
        <v>412300</v>
      </c>
      <c r="B905" s="71" t="s">
        <v>174</v>
      </c>
      <c r="C905" s="71" t="s">
        <v>31</v>
      </c>
      <c r="D905" s="71" t="s">
        <v>1253</v>
      </c>
      <c r="E905" s="71" t="s">
        <v>35</v>
      </c>
      <c r="F905" s="71" t="s">
        <v>1266</v>
      </c>
    </row>
    <row r="906" spans="1:6" x14ac:dyDescent="0.25">
      <c r="A906" s="70">
        <v>421545</v>
      </c>
      <c r="B906" s="71" t="s">
        <v>674</v>
      </c>
      <c r="C906" s="71" t="s">
        <v>33</v>
      </c>
      <c r="D906" s="71" t="s">
        <v>1253</v>
      </c>
      <c r="E906" s="71" t="s">
        <v>35</v>
      </c>
      <c r="F906" s="71" t="s">
        <v>1272</v>
      </c>
    </row>
    <row r="907" spans="1:6" x14ac:dyDescent="0.25">
      <c r="A907" s="70">
        <v>431647</v>
      </c>
      <c r="B907" s="71" t="s">
        <v>740</v>
      </c>
      <c r="C907" s="71" t="s">
        <v>57</v>
      </c>
      <c r="D907" s="71" t="s">
        <v>1250</v>
      </c>
      <c r="E907" s="71" t="s">
        <v>35</v>
      </c>
      <c r="F907" s="71" t="s">
        <v>1258</v>
      </c>
    </row>
    <row r="908" spans="1:6" x14ac:dyDescent="0.25">
      <c r="A908" s="70">
        <v>431650</v>
      </c>
      <c r="B908" s="71" t="s">
        <v>597</v>
      </c>
      <c r="C908" s="71" t="s">
        <v>57</v>
      </c>
      <c r="D908" s="71" t="s">
        <v>1250</v>
      </c>
      <c r="E908" s="71" t="s">
        <v>35</v>
      </c>
      <c r="F908" s="71" t="s">
        <v>1262</v>
      </c>
    </row>
    <row r="909" spans="1:6" x14ac:dyDescent="0.25">
      <c r="A909" s="70">
        <v>431660</v>
      </c>
      <c r="B909" s="71" t="s">
        <v>284</v>
      </c>
      <c r="C909" s="71" t="s">
        <v>57</v>
      </c>
      <c r="D909" s="71" t="s">
        <v>1253</v>
      </c>
      <c r="E909" s="71" t="s">
        <v>35</v>
      </c>
      <c r="F909" s="71" t="s">
        <v>1258</v>
      </c>
    </row>
    <row r="910" spans="1:6" x14ac:dyDescent="0.25">
      <c r="A910" s="70">
        <v>421550</v>
      </c>
      <c r="B910" s="71" t="s">
        <v>177</v>
      </c>
      <c r="C910" s="71" t="s">
        <v>33</v>
      </c>
      <c r="D910" s="71" t="s">
        <v>1253</v>
      </c>
      <c r="E910" s="71" t="s">
        <v>35</v>
      </c>
      <c r="F910" s="71" t="s">
        <v>1252</v>
      </c>
    </row>
    <row r="911" spans="1:6" x14ac:dyDescent="0.25">
      <c r="A911" s="70">
        <v>412310</v>
      </c>
      <c r="B911" s="71" t="s">
        <v>1167</v>
      </c>
      <c r="C911" s="71" t="s">
        <v>31</v>
      </c>
      <c r="D911" s="71" t="s">
        <v>1250</v>
      </c>
      <c r="E911" s="71" t="s">
        <v>35</v>
      </c>
      <c r="F911" s="71" t="s">
        <v>1251</v>
      </c>
    </row>
    <row r="912" spans="1:6" x14ac:dyDescent="0.25">
      <c r="A912" s="70">
        <v>431670</v>
      </c>
      <c r="B912" s="71" t="s">
        <v>309</v>
      </c>
      <c r="C912" s="71" t="s">
        <v>57</v>
      </c>
      <c r="D912" s="71" t="s">
        <v>1250</v>
      </c>
      <c r="E912" s="71" t="s">
        <v>35</v>
      </c>
      <c r="F912" s="71" t="s">
        <v>1258</v>
      </c>
    </row>
    <row r="913" spans="1:6" x14ac:dyDescent="0.25">
      <c r="A913" s="70">
        <v>421555</v>
      </c>
      <c r="B913" s="71" t="s">
        <v>523</v>
      </c>
      <c r="C913" s="71" t="s">
        <v>33</v>
      </c>
      <c r="D913" s="71" t="s">
        <v>1250</v>
      </c>
      <c r="E913" s="71" t="s">
        <v>35</v>
      </c>
      <c r="F913" s="71" t="s">
        <v>1254</v>
      </c>
    </row>
    <row r="914" spans="1:6" x14ac:dyDescent="0.25">
      <c r="A914" s="70">
        <v>412320</v>
      </c>
      <c r="B914" s="71" t="s">
        <v>976</v>
      </c>
      <c r="C914" s="71" t="s">
        <v>31</v>
      </c>
      <c r="D914" s="71" t="s">
        <v>1250</v>
      </c>
      <c r="E914" s="71" t="s">
        <v>35</v>
      </c>
      <c r="F914" s="71" t="s">
        <v>1251</v>
      </c>
    </row>
    <row r="915" spans="1:6" x14ac:dyDescent="0.25">
      <c r="A915" s="70">
        <v>431673</v>
      </c>
      <c r="B915" s="71" t="s">
        <v>342</v>
      </c>
      <c r="C915" s="71" t="s">
        <v>57</v>
      </c>
      <c r="D915" s="71" t="s">
        <v>1250</v>
      </c>
      <c r="E915" s="71" t="s">
        <v>35</v>
      </c>
      <c r="F915" s="71" t="s">
        <v>1258</v>
      </c>
    </row>
    <row r="916" spans="1:6" x14ac:dyDescent="0.25">
      <c r="A916" s="70">
        <v>431675</v>
      </c>
      <c r="B916" s="71" t="s">
        <v>609</v>
      </c>
      <c r="C916" s="71" t="s">
        <v>57</v>
      </c>
      <c r="D916" s="71" t="s">
        <v>1250</v>
      </c>
      <c r="E916" s="71" t="s">
        <v>35</v>
      </c>
      <c r="F916" s="71" t="s">
        <v>1273</v>
      </c>
    </row>
    <row r="917" spans="1:6" x14ac:dyDescent="0.25">
      <c r="A917" s="70">
        <v>412330</v>
      </c>
      <c r="B917" s="71" t="s">
        <v>932</v>
      </c>
      <c r="C917" s="71" t="s">
        <v>31</v>
      </c>
      <c r="D917" s="71" t="s">
        <v>1250</v>
      </c>
      <c r="E917" s="71" t="s">
        <v>35</v>
      </c>
      <c r="F917" s="71" t="s">
        <v>1263</v>
      </c>
    </row>
    <row r="918" spans="1:6" x14ac:dyDescent="0.25">
      <c r="A918" s="70">
        <v>431680</v>
      </c>
      <c r="B918" s="71" t="s">
        <v>214</v>
      </c>
      <c r="C918" s="71" t="s">
        <v>57</v>
      </c>
      <c r="D918" s="71" t="s">
        <v>1222</v>
      </c>
      <c r="E918" s="71" t="s">
        <v>35</v>
      </c>
      <c r="F918" s="71" t="s">
        <v>1273</v>
      </c>
    </row>
    <row r="919" spans="1:6" x14ac:dyDescent="0.25">
      <c r="A919" s="70">
        <v>412340</v>
      </c>
      <c r="B919" s="71" t="s">
        <v>421</v>
      </c>
      <c r="C919" s="71" t="s">
        <v>31</v>
      </c>
      <c r="D919" s="71" t="s">
        <v>1253</v>
      </c>
      <c r="E919" s="71" t="s">
        <v>35</v>
      </c>
      <c r="F919" s="71" t="s">
        <v>1264</v>
      </c>
    </row>
    <row r="920" spans="1:6" x14ac:dyDescent="0.25">
      <c r="A920" s="70">
        <v>421560</v>
      </c>
      <c r="B920" s="71" t="s">
        <v>743</v>
      </c>
      <c r="C920" s="71" t="s">
        <v>33</v>
      </c>
      <c r="D920" s="71" t="s">
        <v>1250</v>
      </c>
      <c r="E920" s="71" t="s">
        <v>35</v>
      </c>
      <c r="F920" s="71" t="s">
        <v>1272</v>
      </c>
    </row>
    <row r="921" spans="1:6" x14ac:dyDescent="0.25">
      <c r="A921" s="70">
        <v>412350</v>
      </c>
      <c r="B921" s="71" t="s">
        <v>523</v>
      </c>
      <c r="C921" s="71" t="s">
        <v>31</v>
      </c>
      <c r="D921" s="71" t="s">
        <v>1225</v>
      </c>
      <c r="E921" s="71" t="s">
        <v>35</v>
      </c>
      <c r="F921" s="71" t="s">
        <v>1254</v>
      </c>
    </row>
    <row r="922" spans="1:6" x14ac:dyDescent="0.25">
      <c r="A922" s="70">
        <v>412360</v>
      </c>
      <c r="B922" s="71" t="s">
        <v>1106</v>
      </c>
      <c r="C922" s="71" t="s">
        <v>31</v>
      </c>
      <c r="D922" s="71" t="s">
        <v>1250</v>
      </c>
      <c r="E922" s="71" t="s">
        <v>35</v>
      </c>
      <c r="F922" s="71" t="s">
        <v>1264</v>
      </c>
    </row>
    <row r="923" spans="1:6" x14ac:dyDescent="0.25">
      <c r="A923" s="70">
        <v>412370</v>
      </c>
      <c r="B923" s="71" t="s">
        <v>997</v>
      </c>
      <c r="C923" s="71" t="s">
        <v>31</v>
      </c>
      <c r="D923" s="71" t="s">
        <v>1250</v>
      </c>
      <c r="E923" s="71" t="s">
        <v>35</v>
      </c>
      <c r="F923" s="71" t="s">
        <v>1263</v>
      </c>
    </row>
    <row r="924" spans="1:6" x14ac:dyDescent="0.25">
      <c r="A924" s="70">
        <v>412380</v>
      </c>
      <c r="B924" s="71" t="s">
        <v>910</v>
      </c>
      <c r="C924" s="71" t="s">
        <v>31</v>
      </c>
      <c r="D924" s="71" t="s">
        <v>1253</v>
      </c>
      <c r="E924" s="71" t="s">
        <v>35</v>
      </c>
      <c r="F924" s="71" t="s">
        <v>1266</v>
      </c>
    </row>
    <row r="925" spans="1:6" x14ac:dyDescent="0.25">
      <c r="A925" s="70">
        <v>412382</v>
      </c>
      <c r="B925" s="71" t="s">
        <v>998</v>
      </c>
      <c r="C925" s="71" t="s">
        <v>31</v>
      </c>
      <c r="D925" s="71" t="s">
        <v>1250</v>
      </c>
      <c r="E925" s="71" t="s">
        <v>35</v>
      </c>
      <c r="F925" s="71" t="s">
        <v>1267</v>
      </c>
    </row>
    <row r="926" spans="1:6" x14ac:dyDescent="0.25">
      <c r="A926" s="70">
        <v>431697</v>
      </c>
      <c r="B926" s="71" t="s">
        <v>416</v>
      </c>
      <c r="C926" s="71" t="s">
        <v>57</v>
      </c>
      <c r="D926" s="71" t="s">
        <v>1250</v>
      </c>
      <c r="E926" s="71" t="s">
        <v>35</v>
      </c>
      <c r="F926" s="71" t="s">
        <v>1255</v>
      </c>
    </row>
    <row r="927" spans="1:6" x14ac:dyDescent="0.25">
      <c r="A927" s="70">
        <v>431690</v>
      </c>
      <c r="B927" s="71" t="s">
        <v>203</v>
      </c>
      <c r="C927" s="71" t="s">
        <v>57</v>
      </c>
      <c r="D927" s="71" t="s">
        <v>1219</v>
      </c>
      <c r="E927" s="71" t="s">
        <v>35</v>
      </c>
      <c r="F927" s="71" t="s">
        <v>1260</v>
      </c>
    </row>
    <row r="928" spans="1:6" x14ac:dyDescent="0.25">
      <c r="A928" s="70">
        <v>431695</v>
      </c>
      <c r="B928" s="71" t="s">
        <v>800</v>
      </c>
      <c r="C928" s="71" t="s">
        <v>57</v>
      </c>
      <c r="D928" s="71" t="s">
        <v>1250</v>
      </c>
      <c r="E928" s="71" t="s">
        <v>35</v>
      </c>
      <c r="F928" s="71" t="s">
        <v>1262</v>
      </c>
    </row>
    <row r="929" spans="1:6" x14ac:dyDescent="0.25">
      <c r="A929" s="70">
        <v>412385</v>
      </c>
      <c r="B929" s="71" t="s">
        <v>1203</v>
      </c>
      <c r="C929" s="71" t="s">
        <v>31</v>
      </c>
      <c r="D929" s="71" t="s">
        <v>1250</v>
      </c>
      <c r="E929" s="71" t="s">
        <v>35</v>
      </c>
      <c r="F929" s="71" t="s">
        <v>1274</v>
      </c>
    </row>
    <row r="930" spans="1:6" x14ac:dyDescent="0.25">
      <c r="A930" s="70">
        <v>412390</v>
      </c>
      <c r="B930" s="71" t="s">
        <v>920</v>
      </c>
      <c r="C930" s="71" t="s">
        <v>31</v>
      </c>
      <c r="D930" s="71" t="s">
        <v>1253</v>
      </c>
      <c r="E930" s="71" t="s">
        <v>35</v>
      </c>
      <c r="F930" s="71" t="s">
        <v>1251</v>
      </c>
    </row>
    <row r="931" spans="1:6" x14ac:dyDescent="0.25">
      <c r="A931" s="70">
        <v>412395</v>
      </c>
      <c r="B931" s="71" t="s">
        <v>980</v>
      </c>
      <c r="C931" s="71" t="s">
        <v>31</v>
      </c>
      <c r="D931" s="71" t="s">
        <v>1250</v>
      </c>
      <c r="E931" s="71" t="s">
        <v>35</v>
      </c>
      <c r="F931" s="71" t="s">
        <v>1263</v>
      </c>
    </row>
    <row r="932" spans="1:6" x14ac:dyDescent="0.25">
      <c r="A932" s="70">
        <v>431720</v>
      </c>
      <c r="B932" s="71" t="s">
        <v>275</v>
      </c>
      <c r="C932" s="71" t="s">
        <v>57</v>
      </c>
      <c r="D932" s="71" t="s">
        <v>1223</v>
      </c>
      <c r="E932" s="71" t="s">
        <v>35</v>
      </c>
      <c r="F932" s="71" t="s">
        <v>1258</v>
      </c>
    </row>
    <row r="933" spans="1:6" x14ac:dyDescent="0.25">
      <c r="A933" s="70">
        <v>421565</v>
      </c>
      <c r="B933" s="71" t="s">
        <v>959</v>
      </c>
      <c r="C933" s="71" t="s">
        <v>33</v>
      </c>
      <c r="D933" s="71" t="s">
        <v>1250</v>
      </c>
      <c r="E933" s="71" t="s">
        <v>35</v>
      </c>
      <c r="F933" s="71" t="s">
        <v>1272</v>
      </c>
    </row>
    <row r="934" spans="1:6" x14ac:dyDescent="0.25">
      <c r="A934" s="70">
        <v>421567</v>
      </c>
      <c r="B934" s="71" t="s">
        <v>1064</v>
      </c>
      <c r="C934" s="71" t="s">
        <v>33</v>
      </c>
      <c r="D934" s="71" t="s">
        <v>1250</v>
      </c>
      <c r="E934" s="71" t="s">
        <v>35</v>
      </c>
      <c r="F934" s="71" t="s">
        <v>1271</v>
      </c>
    </row>
    <row r="935" spans="1:6" x14ac:dyDescent="0.25">
      <c r="A935" s="70">
        <v>431725</v>
      </c>
      <c r="B935" s="71" t="s">
        <v>672</v>
      </c>
      <c r="C935" s="71" t="s">
        <v>57</v>
      </c>
      <c r="D935" s="71" t="s">
        <v>1250</v>
      </c>
      <c r="E935" s="71" t="s">
        <v>35</v>
      </c>
      <c r="F935" s="71" t="s">
        <v>1268</v>
      </c>
    </row>
    <row r="936" spans="1:6" x14ac:dyDescent="0.25">
      <c r="A936" s="70">
        <v>412402</v>
      </c>
      <c r="B936" s="71" t="s">
        <v>808</v>
      </c>
      <c r="C936" s="71" t="s">
        <v>31</v>
      </c>
      <c r="D936" s="71" t="s">
        <v>1253</v>
      </c>
      <c r="E936" s="71" t="s">
        <v>35</v>
      </c>
      <c r="F936" s="71" t="s">
        <v>1267</v>
      </c>
    </row>
    <row r="937" spans="1:6" x14ac:dyDescent="0.25">
      <c r="A937" s="70">
        <v>421568</v>
      </c>
      <c r="B937" s="71" t="s">
        <v>960</v>
      </c>
      <c r="C937" s="71" t="s">
        <v>33</v>
      </c>
      <c r="D937" s="71" t="s">
        <v>1250</v>
      </c>
      <c r="E937" s="71" t="s">
        <v>35</v>
      </c>
      <c r="F937" s="71" t="s">
        <v>1254</v>
      </c>
    </row>
    <row r="938" spans="1:6" x14ac:dyDescent="0.25">
      <c r="A938" s="70">
        <v>412405</v>
      </c>
      <c r="B938" s="71" t="s">
        <v>522</v>
      </c>
      <c r="C938" s="71" t="s">
        <v>31</v>
      </c>
      <c r="D938" s="71" t="s">
        <v>1225</v>
      </c>
      <c r="E938" s="71" t="s">
        <v>35</v>
      </c>
      <c r="F938" s="71" t="s">
        <v>1267</v>
      </c>
    </row>
    <row r="939" spans="1:6" x14ac:dyDescent="0.25">
      <c r="A939" s="70">
        <v>421569</v>
      </c>
      <c r="B939" s="71" t="s">
        <v>778</v>
      </c>
      <c r="C939" s="71" t="s">
        <v>33</v>
      </c>
      <c r="D939" s="71" t="s">
        <v>1250</v>
      </c>
      <c r="E939" s="71" t="s">
        <v>35</v>
      </c>
      <c r="F939" s="71" t="s">
        <v>1254</v>
      </c>
    </row>
    <row r="940" spans="1:6" x14ac:dyDescent="0.25">
      <c r="A940" s="70">
        <v>431730</v>
      </c>
      <c r="B940" s="71" t="s">
        <v>427</v>
      </c>
      <c r="C940" s="71" t="s">
        <v>57</v>
      </c>
      <c r="D940" s="71" t="s">
        <v>1224</v>
      </c>
      <c r="E940" s="71" t="s">
        <v>35</v>
      </c>
      <c r="F940" s="71" t="s">
        <v>1265</v>
      </c>
    </row>
    <row r="941" spans="1:6" x14ac:dyDescent="0.25">
      <c r="A941" s="70">
        <v>431700</v>
      </c>
      <c r="B941" s="71" t="s">
        <v>1129</v>
      </c>
      <c r="C941" s="71" t="s">
        <v>57</v>
      </c>
      <c r="D941" s="71" t="s">
        <v>1250</v>
      </c>
      <c r="E941" s="71" t="s">
        <v>35</v>
      </c>
      <c r="F941" s="71" t="s">
        <v>1265</v>
      </c>
    </row>
    <row r="942" spans="1:6" x14ac:dyDescent="0.25">
      <c r="A942" s="70">
        <v>412400</v>
      </c>
      <c r="B942" s="71" t="s">
        <v>1150</v>
      </c>
      <c r="C942" s="71" t="s">
        <v>31</v>
      </c>
      <c r="D942" s="71" t="s">
        <v>1250</v>
      </c>
      <c r="E942" s="71" t="s">
        <v>35</v>
      </c>
      <c r="F942" s="71" t="s">
        <v>1251</v>
      </c>
    </row>
    <row r="943" spans="1:6" x14ac:dyDescent="0.25">
      <c r="A943" s="70">
        <v>431710</v>
      </c>
      <c r="B943" s="71" t="s">
        <v>242</v>
      </c>
      <c r="C943" s="71" t="s">
        <v>57</v>
      </c>
      <c r="D943" s="71" t="s">
        <v>1223</v>
      </c>
      <c r="E943" s="71" t="s">
        <v>35</v>
      </c>
      <c r="F943" s="71" t="s">
        <v>1255</v>
      </c>
    </row>
    <row r="944" spans="1:6" x14ac:dyDescent="0.25">
      <c r="A944" s="70">
        <v>431740</v>
      </c>
      <c r="B944" s="71" t="s">
        <v>306</v>
      </c>
      <c r="C944" s="71" t="s">
        <v>57</v>
      </c>
      <c r="D944" s="71" t="s">
        <v>1224</v>
      </c>
      <c r="E944" s="71" t="s">
        <v>35</v>
      </c>
      <c r="F944" s="71" t="s">
        <v>1260</v>
      </c>
    </row>
    <row r="945" spans="1:6" x14ac:dyDescent="0.25">
      <c r="A945" s="70">
        <v>421570</v>
      </c>
      <c r="B945" s="71" t="s">
        <v>303</v>
      </c>
      <c r="C945" s="71" t="s">
        <v>33</v>
      </c>
      <c r="D945" s="71" t="s">
        <v>1225</v>
      </c>
      <c r="E945" s="71" t="s">
        <v>35</v>
      </c>
      <c r="F945" s="71" t="s">
        <v>1259</v>
      </c>
    </row>
    <row r="946" spans="1:6" x14ac:dyDescent="0.25">
      <c r="A946" s="70">
        <v>412240</v>
      </c>
      <c r="B946" s="71" t="s">
        <v>95</v>
      </c>
      <c r="C946" s="71" t="s">
        <v>31</v>
      </c>
      <c r="D946" s="71" t="s">
        <v>1223</v>
      </c>
      <c r="E946" s="71" t="s">
        <v>35</v>
      </c>
      <c r="F946" s="71" t="s">
        <v>1264</v>
      </c>
    </row>
    <row r="947" spans="1:6" x14ac:dyDescent="0.25">
      <c r="A947" s="70">
        <v>431750</v>
      </c>
      <c r="B947" s="71" t="s">
        <v>238</v>
      </c>
      <c r="C947" s="71" t="s">
        <v>57</v>
      </c>
      <c r="D947" s="71" t="s">
        <v>1223</v>
      </c>
      <c r="E947" s="71" t="s">
        <v>35</v>
      </c>
      <c r="F947" s="71" t="s">
        <v>1258</v>
      </c>
    </row>
    <row r="948" spans="1:6" x14ac:dyDescent="0.25">
      <c r="A948" s="70">
        <v>431760</v>
      </c>
      <c r="B948" s="71" t="s">
        <v>374</v>
      </c>
      <c r="C948" s="71" t="s">
        <v>57</v>
      </c>
      <c r="D948" s="71" t="s">
        <v>1224</v>
      </c>
      <c r="E948" s="71" t="s">
        <v>35</v>
      </c>
      <c r="F948" s="71" t="s">
        <v>1262</v>
      </c>
    </row>
    <row r="949" spans="1:6" x14ac:dyDescent="0.25">
      <c r="A949" s="70">
        <v>412410</v>
      </c>
      <c r="B949" s="71" t="s">
        <v>101</v>
      </c>
      <c r="C949" s="71" t="s">
        <v>31</v>
      </c>
      <c r="D949" s="71" t="s">
        <v>1224</v>
      </c>
      <c r="E949" s="71" t="s">
        <v>35</v>
      </c>
      <c r="F949" s="71" t="s">
        <v>1251</v>
      </c>
    </row>
    <row r="950" spans="1:6" x14ac:dyDescent="0.25">
      <c r="A950" s="70">
        <v>431770</v>
      </c>
      <c r="B950" s="71" t="s">
        <v>479</v>
      </c>
      <c r="C950" s="71" t="s">
        <v>57</v>
      </c>
      <c r="D950" s="71" t="s">
        <v>1253</v>
      </c>
      <c r="E950" s="71" t="s">
        <v>35</v>
      </c>
      <c r="F950" s="71" t="s">
        <v>1258</v>
      </c>
    </row>
    <row r="951" spans="1:6" x14ac:dyDescent="0.25">
      <c r="A951" s="70">
        <v>412420</v>
      </c>
      <c r="B951" s="71" t="s">
        <v>1202</v>
      </c>
      <c r="C951" s="71" t="s">
        <v>31</v>
      </c>
      <c r="D951" s="71" t="s">
        <v>1250</v>
      </c>
      <c r="E951" s="71" t="s">
        <v>35</v>
      </c>
      <c r="F951" s="71" t="s">
        <v>1263</v>
      </c>
    </row>
    <row r="952" spans="1:6" x14ac:dyDescent="0.25">
      <c r="A952" s="70">
        <v>431755</v>
      </c>
      <c r="B952" s="71" t="s">
        <v>387</v>
      </c>
      <c r="C952" s="71" t="s">
        <v>57</v>
      </c>
      <c r="D952" s="71" t="s">
        <v>1250</v>
      </c>
      <c r="E952" s="71" t="s">
        <v>35</v>
      </c>
      <c r="F952" s="71" t="s">
        <v>1258</v>
      </c>
    </row>
    <row r="953" spans="1:6" x14ac:dyDescent="0.25">
      <c r="A953" s="70">
        <v>412430</v>
      </c>
      <c r="B953" s="71" t="s">
        <v>940</v>
      </c>
      <c r="C953" s="71" t="s">
        <v>31</v>
      </c>
      <c r="D953" s="71" t="s">
        <v>1250</v>
      </c>
      <c r="E953" s="71" t="s">
        <v>35</v>
      </c>
      <c r="F953" s="71" t="s">
        <v>1251</v>
      </c>
    </row>
    <row r="954" spans="1:6" x14ac:dyDescent="0.25">
      <c r="A954" s="70">
        <v>431775</v>
      </c>
      <c r="B954" s="71" t="s">
        <v>628</v>
      </c>
      <c r="C954" s="71" t="s">
        <v>57</v>
      </c>
      <c r="D954" s="71" t="s">
        <v>1250</v>
      </c>
      <c r="E954" s="71" t="s">
        <v>35</v>
      </c>
      <c r="F954" s="71" t="s">
        <v>1258</v>
      </c>
    </row>
    <row r="955" spans="1:6" x14ac:dyDescent="0.25">
      <c r="A955" s="70">
        <v>412440</v>
      </c>
      <c r="B955" s="71" t="s">
        <v>182</v>
      </c>
      <c r="C955" s="71" t="s">
        <v>31</v>
      </c>
      <c r="D955" s="71" t="s">
        <v>1225</v>
      </c>
      <c r="E955" s="71" t="s">
        <v>35</v>
      </c>
      <c r="F955" s="71" t="s">
        <v>1266</v>
      </c>
    </row>
    <row r="956" spans="1:6" x14ac:dyDescent="0.25">
      <c r="A956" s="70">
        <v>431780</v>
      </c>
      <c r="B956" s="71" t="s">
        <v>518</v>
      </c>
      <c r="C956" s="71" t="s">
        <v>57</v>
      </c>
      <c r="D956" s="71" t="s">
        <v>1253</v>
      </c>
      <c r="E956" s="71" t="s">
        <v>35</v>
      </c>
      <c r="F956" s="71" t="s">
        <v>1258</v>
      </c>
    </row>
    <row r="957" spans="1:6" x14ac:dyDescent="0.25">
      <c r="A957" s="70">
        <v>431790</v>
      </c>
      <c r="B957" s="71" t="s">
        <v>398</v>
      </c>
      <c r="C957" s="71" t="s">
        <v>57</v>
      </c>
      <c r="D957" s="71" t="s">
        <v>1253</v>
      </c>
      <c r="E957" s="71" t="s">
        <v>35</v>
      </c>
      <c r="F957" s="71" t="s">
        <v>1258</v>
      </c>
    </row>
    <row r="958" spans="1:6" x14ac:dyDescent="0.25">
      <c r="A958" s="70">
        <v>431795</v>
      </c>
      <c r="B958" s="71" t="s">
        <v>933</v>
      </c>
      <c r="C958" s="71" t="s">
        <v>57</v>
      </c>
      <c r="D958" s="71" t="s">
        <v>1250</v>
      </c>
      <c r="E958" s="71" t="s">
        <v>35</v>
      </c>
      <c r="F958" s="71" t="s">
        <v>1258</v>
      </c>
    </row>
    <row r="959" spans="1:6" x14ac:dyDescent="0.25">
      <c r="A959" s="70">
        <v>412450</v>
      </c>
      <c r="B959" s="71" t="s">
        <v>418</v>
      </c>
      <c r="C959" s="71" t="s">
        <v>31</v>
      </c>
      <c r="D959" s="71" t="s">
        <v>1250</v>
      </c>
      <c r="E959" s="71" t="s">
        <v>35</v>
      </c>
      <c r="F959" s="71" t="s">
        <v>1264</v>
      </c>
    </row>
    <row r="960" spans="1:6" x14ac:dyDescent="0.25">
      <c r="A960" s="70">
        <v>421575</v>
      </c>
      <c r="B960" s="71" t="s">
        <v>1095</v>
      </c>
      <c r="C960" s="71" t="s">
        <v>33</v>
      </c>
      <c r="D960" s="71" t="s">
        <v>1250</v>
      </c>
      <c r="E960" s="71" t="s">
        <v>35</v>
      </c>
      <c r="F960" s="71" t="s">
        <v>1254</v>
      </c>
    </row>
    <row r="961" spans="1:6" x14ac:dyDescent="0.25">
      <c r="A961" s="70">
        <v>421590</v>
      </c>
      <c r="B961" s="71" t="s">
        <v>783</v>
      </c>
      <c r="C961" s="71" t="s">
        <v>33</v>
      </c>
      <c r="D961" s="71" t="s">
        <v>1250</v>
      </c>
      <c r="E961" s="71" t="s">
        <v>35</v>
      </c>
      <c r="F961" s="71" t="s">
        <v>1259</v>
      </c>
    </row>
    <row r="962" spans="1:6" x14ac:dyDescent="0.25">
      <c r="A962" s="70">
        <v>421600</v>
      </c>
      <c r="B962" s="71" t="s">
        <v>471</v>
      </c>
      <c r="C962" s="71" t="s">
        <v>33</v>
      </c>
      <c r="D962" s="71" t="s">
        <v>1253</v>
      </c>
      <c r="E962" s="71" t="s">
        <v>35</v>
      </c>
      <c r="F962" s="71" t="s">
        <v>1254</v>
      </c>
    </row>
    <row r="963" spans="1:6" x14ac:dyDescent="0.25">
      <c r="A963" s="70">
        <v>431800</v>
      </c>
      <c r="B963" s="71" t="s">
        <v>312</v>
      </c>
      <c r="C963" s="71" t="s">
        <v>57</v>
      </c>
      <c r="D963" s="71" t="s">
        <v>1223</v>
      </c>
      <c r="E963" s="71" t="s">
        <v>35</v>
      </c>
      <c r="F963" s="71" t="s">
        <v>1255</v>
      </c>
    </row>
    <row r="964" spans="1:6" x14ac:dyDescent="0.25">
      <c r="A964" s="70">
        <v>421605</v>
      </c>
      <c r="B964" s="71" t="s">
        <v>1048</v>
      </c>
      <c r="C964" s="71" t="s">
        <v>33</v>
      </c>
      <c r="D964" s="71" t="s">
        <v>1250</v>
      </c>
      <c r="E964" s="71" t="s">
        <v>35</v>
      </c>
      <c r="F964" s="71" t="s">
        <v>1252</v>
      </c>
    </row>
    <row r="965" spans="1:6" x14ac:dyDescent="0.25">
      <c r="A965" s="70">
        <v>412460</v>
      </c>
      <c r="B965" s="71" t="s">
        <v>715</v>
      </c>
      <c r="C965" s="71" t="s">
        <v>31</v>
      </c>
      <c r="D965" s="71" t="s">
        <v>1250</v>
      </c>
      <c r="E965" s="71" t="s">
        <v>35</v>
      </c>
      <c r="F965" s="71" t="s">
        <v>1263</v>
      </c>
    </row>
    <row r="966" spans="1:6" x14ac:dyDescent="0.25">
      <c r="A966" s="70">
        <v>421610</v>
      </c>
      <c r="B966" s="71" t="s">
        <v>450</v>
      </c>
      <c r="C966" s="71" t="s">
        <v>33</v>
      </c>
      <c r="D966" s="71" t="s">
        <v>1250</v>
      </c>
      <c r="E966" s="71" t="s">
        <v>35</v>
      </c>
      <c r="F966" s="71" t="s">
        <v>1254</v>
      </c>
    </row>
    <row r="967" spans="1:6" x14ac:dyDescent="0.25">
      <c r="A967" s="70">
        <v>421580</v>
      </c>
      <c r="B967" s="71" t="s">
        <v>71</v>
      </c>
      <c r="C967" s="71" t="s">
        <v>33</v>
      </c>
      <c r="D967" s="71" t="s">
        <v>1223</v>
      </c>
      <c r="E967" s="71" t="s">
        <v>35</v>
      </c>
      <c r="F967" s="71" t="s">
        <v>1271</v>
      </c>
    </row>
    <row r="968" spans="1:6" x14ac:dyDescent="0.25">
      <c r="A968" s="70">
        <v>431805</v>
      </c>
      <c r="B968" s="71" t="s">
        <v>496</v>
      </c>
      <c r="C968" s="71" t="s">
        <v>57</v>
      </c>
      <c r="D968" s="71" t="s">
        <v>1250</v>
      </c>
      <c r="E968" s="71" t="s">
        <v>35</v>
      </c>
      <c r="F968" s="71" t="s">
        <v>1258</v>
      </c>
    </row>
    <row r="969" spans="1:6" x14ac:dyDescent="0.25">
      <c r="A969" s="70">
        <v>431810</v>
      </c>
      <c r="B969" s="71" t="s">
        <v>520</v>
      </c>
      <c r="C969" s="71" t="s">
        <v>57</v>
      </c>
      <c r="D969" s="71" t="s">
        <v>1253</v>
      </c>
      <c r="E969" s="71" t="s">
        <v>35</v>
      </c>
      <c r="F969" s="71" t="s">
        <v>1255</v>
      </c>
    </row>
    <row r="970" spans="1:6" x14ac:dyDescent="0.25">
      <c r="A970" s="70">
        <v>431820</v>
      </c>
      <c r="B970" s="71" t="s">
        <v>395</v>
      </c>
      <c r="C970" s="71" t="s">
        <v>57</v>
      </c>
      <c r="D970" s="71" t="s">
        <v>1225</v>
      </c>
      <c r="E970" s="71" t="s">
        <v>35</v>
      </c>
      <c r="F970" s="71" t="s">
        <v>1268</v>
      </c>
    </row>
    <row r="971" spans="1:6" x14ac:dyDescent="0.25">
      <c r="A971" s="70">
        <v>421620</v>
      </c>
      <c r="B971" s="71" t="s">
        <v>74</v>
      </c>
      <c r="C971" s="71" t="s">
        <v>33</v>
      </c>
      <c r="D971" s="71" t="s">
        <v>1223</v>
      </c>
      <c r="E971" s="71" t="s">
        <v>35</v>
      </c>
      <c r="F971" s="71" t="s">
        <v>1271</v>
      </c>
    </row>
    <row r="972" spans="1:6" x14ac:dyDescent="0.25">
      <c r="A972" s="70">
        <v>431830</v>
      </c>
      <c r="B972" s="71" t="s">
        <v>334</v>
      </c>
      <c r="C972" s="71" t="s">
        <v>57</v>
      </c>
      <c r="D972" s="71" t="s">
        <v>1223</v>
      </c>
      <c r="E972" s="71" t="s">
        <v>35</v>
      </c>
      <c r="F972" s="71" t="s">
        <v>1255</v>
      </c>
    </row>
    <row r="973" spans="1:6" x14ac:dyDescent="0.25">
      <c r="A973" s="70">
        <v>431840</v>
      </c>
      <c r="B973" s="71" t="s">
        <v>394</v>
      </c>
      <c r="C973" s="71" t="s">
        <v>57</v>
      </c>
      <c r="D973" s="71" t="s">
        <v>1225</v>
      </c>
      <c r="E973" s="71" t="s">
        <v>35</v>
      </c>
      <c r="F973" s="71" t="s">
        <v>1262</v>
      </c>
    </row>
    <row r="974" spans="1:6" x14ac:dyDescent="0.25">
      <c r="A974" s="70">
        <v>412470</v>
      </c>
      <c r="B974" s="71" t="s">
        <v>1149</v>
      </c>
      <c r="C974" s="71" t="s">
        <v>31</v>
      </c>
      <c r="D974" s="71" t="s">
        <v>1253</v>
      </c>
      <c r="E974" s="71" t="s">
        <v>35</v>
      </c>
      <c r="F974" s="71" t="s">
        <v>1251</v>
      </c>
    </row>
    <row r="975" spans="1:6" x14ac:dyDescent="0.25">
      <c r="A975" s="70">
        <v>412480</v>
      </c>
      <c r="B975" s="71" t="s">
        <v>636</v>
      </c>
      <c r="C975" s="71" t="s">
        <v>31</v>
      </c>
      <c r="D975" s="71" t="s">
        <v>1253</v>
      </c>
      <c r="E975" s="71" t="s">
        <v>35</v>
      </c>
      <c r="F975" s="71" t="s">
        <v>1266</v>
      </c>
    </row>
    <row r="976" spans="1:6" x14ac:dyDescent="0.25">
      <c r="A976" s="70">
        <v>421630</v>
      </c>
      <c r="B976" s="71" t="s">
        <v>150</v>
      </c>
      <c r="C976" s="71" t="s">
        <v>33</v>
      </c>
      <c r="D976" s="71" t="s">
        <v>1224</v>
      </c>
      <c r="E976" s="71" t="s">
        <v>35</v>
      </c>
      <c r="F976" s="71" t="s">
        <v>1259</v>
      </c>
    </row>
    <row r="977" spans="1:6" x14ac:dyDescent="0.25">
      <c r="A977" s="70">
        <v>431842</v>
      </c>
      <c r="B977" s="71" t="s">
        <v>943</v>
      </c>
      <c r="C977" s="71" t="s">
        <v>57</v>
      </c>
      <c r="D977" s="71" t="s">
        <v>1250</v>
      </c>
      <c r="E977" s="71" t="s">
        <v>35</v>
      </c>
      <c r="F977" s="71" t="s">
        <v>1258</v>
      </c>
    </row>
    <row r="978" spans="1:6" x14ac:dyDescent="0.25">
      <c r="A978" s="70">
        <v>412490</v>
      </c>
      <c r="B978" s="71" t="s">
        <v>1101</v>
      </c>
      <c r="C978" s="71" t="s">
        <v>31</v>
      </c>
      <c r="D978" s="71" t="s">
        <v>1250</v>
      </c>
      <c r="E978" s="71" t="s">
        <v>35</v>
      </c>
      <c r="F978" s="71" t="s">
        <v>1263</v>
      </c>
    </row>
    <row r="979" spans="1:6" x14ac:dyDescent="0.25">
      <c r="A979" s="70">
        <v>421635</v>
      </c>
      <c r="B979" s="71" t="s">
        <v>537</v>
      </c>
      <c r="C979" s="71" t="s">
        <v>33</v>
      </c>
      <c r="D979" s="71" t="s">
        <v>1250</v>
      </c>
      <c r="E979" s="71" t="s">
        <v>35</v>
      </c>
      <c r="F979" s="71" t="s">
        <v>1257</v>
      </c>
    </row>
    <row r="980" spans="1:6" x14ac:dyDescent="0.25">
      <c r="A980" s="70">
        <v>412500</v>
      </c>
      <c r="B980" s="71" t="s">
        <v>1033</v>
      </c>
      <c r="C980" s="71" t="s">
        <v>31</v>
      </c>
      <c r="D980" s="71" t="s">
        <v>1253</v>
      </c>
      <c r="E980" s="71" t="s">
        <v>35</v>
      </c>
      <c r="F980" s="71" t="s">
        <v>1264</v>
      </c>
    </row>
    <row r="981" spans="1:6" x14ac:dyDescent="0.25">
      <c r="A981" s="70">
        <v>421625</v>
      </c>
      <c r="B981" s="71" t="s">
        <v>516</v>
      </c>
      <c r="C981" s="71" t="s">
        <v>33</v>
      </c>
      <c r="D981" s="71" t="s">
        <v>1250</v>
      </c>
      <c r="E981" s="71" t="s">
        <v>35</v>
      </c>
      <c r="F981" s="71" t="s">
        <v>1254</v>
      </c>
    </row>
    <row r="982" spans="1:6" x14ac:dyDescent="0.25">
      <c r="A982" s="70">
        <v>431843</v>
      </c>
      <c r="B982" s="71" t="s">
        <v>684</v>
      </c>
      <c r="C982" s="71" t="s">
        <v>57</v>
      </c>
      <c r="D982" s="71" t="s">
        <v>1250</v>
      </c>
      <c r="E982" s="71" t="s">
        <v>35</v>
      </c>
      <c r="F982" s="71" t="s">
        <v>1260</v>
      </c>
    </row>
    <row r="983" spans="1:6" x14ac:dyDescent="0.25">
      <c r="A983" s="70">
        <v>421640</v>
      </c>
      <c r="B983" s="71" t="s">
        <v>972</v>
      </c>
      <c r="C983" s="71" t="s">
        <v>33</v>
      </c>
      <c r="D983" s="71" t="s">
        <v>1250</v>
      </c>
      <c r="E983" s="71" t="s">
        <v>35</v>
      </c>
      <c r="F983" s="71" t="s">
        <v>1272</v>
      </c>
    </row>
    <row r="984" spans="1:6" x14ac:dyDescent="0.25">
      <c r="A984" s="70">
        <v>412510</v>
      </c>
      <c r="B984" s="71" t="s">
        <v>964</v>
      </c>
      <c r="C984" s="71" t="s">
        <v>31</v>
      </c>
      <c r="D984" s="71" t="s">
        <v>1253</v>
      </c>
      <c r="E984" s="71" t="s">
        <v>35</v>
      </c>
      <c r="F984" s="71" t="s">
        <v>1269</v>
      </c>
    </row>
    <row r="985" spans="1:6" x14ac:dyDescent="0.25">
      <c r="A985" s="70">
        <v>421650</v>
      </c>
      <c r="B985" s="71" t="s">
        <v>455</v>
      </c>
      <c r="C985" s="71" t="s">
        <v>33</v>
      </c>
      <c r="D985" s="71" t="s">
        <v>1225</v>
      </c>
      <c r="E985" s="71" t="s">
        <v>35</v>
      </c>
      <c r="F985" s="71" t="s">
        <v>1252</v>
      </c>
    </row>
    <row r="986" spans="1:6" x14ac:dyDescent="0.25">
      <c r="A986" s="70">
        <v>431844</v>
      </c>
      <c r="B986" s="71" t="s">
        <v>622</v>
      </c>
      <c r="C986" s="71" t="s">
        <v>57</v>
      </c>
      <c r="D986" s="71" t="s">
        <v>1250</v>
      </c>
      <c r="E986" s="71" t="s">
        <v>35</v>
      </c>
      <c r="F986" s="71" t="s">
        <v>1268</v>
      </c>
    </row>
    <row r="987" spans="1:6" x14ac:dyDescent="0.25">
      <c r="A987" s="70">
        <v>412530</v>
      </c>
      <c r="B987" s="71" t="s">
        <v>576</v>
      </c>
      <c r="C987" s="71" t="s">
        <v>31</v>
      </c>
      <c r="D987" s="71" t="s">
        <v>1250</v>
      </c>
      <c r="E987" s="71" t="s">
        <v>35</v>
      </c>
      <c r="F987" s="71" t="s">
        <v>1264</v>
      </c>
    </row>
    <row r="988" spans="1:6" x14ac:dyDescent="0.25">
      <c r="A988" s="70">
        <v>412535</v>
      </c>
      <c r="B988" s="71" t="s">
        <v>1008</v>
      </c>
      <c r="C988" s="71" t="s">
        <v>31</v>
      </c>
      <c r="D988" s="71" t="s">
        <v>1250</v>
      </c>
      <c r="E988" s="71" t="s">
        <v>35</v>
      </c>
      <c r="F988" s="71" t="s">
        <v>1263</v>
      </c>
    </row>
    <row r="989" spans="1:6" x14ac:dyDescent="0.25">
      <c r="A989" s="70">
        <v>412520</v>
      </c>
      <c r="B989" s="71" t="s">
        <v>721</v>
      </c>
      <c r="C989" s="71" t="s">
        <v>31</v>
      </c>
      <c r="D989" s="71" t="s">
        <v>1250</v>
      </c>
      <c r="E989" s="71" t="s">
        <v>35</v>
      </c>
      <c r="F989" s="71" t="s">
        <v>1266</v>
      </c>
    </row>
    <row r="990" spans="1:6" x14ac:dyDescent="0.25">
      <c r="A990" s="70">
        <v>421660</v>
      </c>
      <c r="B990" s="71" t="s">
        <v>43</v>
      </c>
      <c r="C990" s="71" t="s">
        <v>33</v>
      </c>
      <c r="D990" s="71" t="s">
        <v>1219</v>
      </c>
      <c r="E990" s="71" t="s">
        <v>35</v>
      </c>
      <c r="F990" s="71" t="s">
        <v>1259</v>
      </c>
    </row>
    <row r="991" spans="1:6" x14ac:dyDescent="0.25">
      <c r="A991" s="70">
        <v>412540</v>
      </c>
      <c r="B991" s="71" t="s">
        <v>1117</v>
      </c>
      <c r="C991" s="71" t="s">
        <v>31</v>
      </c>
      <c r="D991" s="71" t="s">
        <v>1250</v>
      </c>
      <c r="E991" s="71" t="s">
        <v>35</v>
      </c>
      <c r="F991" s="71" t="s">
        <v>1251</v>
      </c>
    </row>
    <row r="992" spans="1:6" x14ac:dyDescent="0.25">
      <c r="A992" s="70">
        <v>431845</v>
      </c>
      <c r="B992" s="71" t="s">
        <v>1154</v>
      </c>
      <c r="C992" s="71" t="s">
        <v>57</v>
      </c>
      <c r="D992" s="71" t="s">
        <v>1250</v>
      </c>
      <c r="E992" s="71" t="s">
        <v>35</v>
      </c>
      <c r="F992" s="71" t="s">
        <v>1258</v>
      </c>
    </row>
    <row r="993" spans="1:6" x14ac:dyDescent="0.25">
      <c r="A993" s="70">
        <v>412545</v>
      </c>
      <c r="B993" s="71" t="s">
        <v>1083</v>
      </c>
      <c r="C993" s="71" t="s">
        <v>31</v>
      </c>
      <c r="D993" s="71" t="s">
        <v>1250</v>
      </c>
      <c r="E993" s="71" t="s">
        <v>35</v>
      </c>
      <c r="F993" s="71" t="s">
        <v>1267</v>
      </c>
    </row>
    <row r="994" spans="1:6" x14ac:dyDescent="0.25">
      <c r="A994" s="70">
        <v>412550</v>
      </c>
      <c r="B994" s="71" t="s">
        <v>36</v>
      </c>
      <c r="C994" s="71" t="s">
        <v>31</v>
      </c>
      <c r="D994" s="71" t="s">
        <v>1219</v>
      </c>
      <c r="E994" s="71" t="s">
        <v>35</v>
      </c>
      <c r="F994" s="71" t="s">
        <v>1256</v>
      </c>
    </row>
    <row r="995" spans="1:6" x14ac:dyDescent="0.25">
      <c r="A995" s="70">
        <v>421670</v>
      </c>
      <c r="B995" s="71" t="s">
        <v>568</v>
      </c>
      <c r="C995" s="71" t="s">
        <v>33</v>
      </c>
      <c r="D995" s="71" t="s">
        <v>1253</v>
      </c>
      <c r="E995" s="71" t="s">
        <v>35</v>
      </c>
      <c r="F995" s="71" t="s">
        <v>1254</v>
      </c>
    </row>
    <row r="996" spans="1:6" x14ac:dyDescent="0.25">
      <c r="A996" s="70">
        <v>431846</v>
      </c>
      <c r="B996" s="71" t="s">
        <v>975</v>
      </c>
      <c r="C996" s="71" t="s">
        <v>57</v>
      </c>
      <c r="D996" s="71" t="s">
        <v>1250</v>
      </c>
      <c r="E996" s="71" t="s">
        <v>35</v>
      </c>
      <c r="F996" s="71" t="s">
        <v>1258</v>
      </c>
    </row>
    <row r="997" spans="1:6" x14ac:dyDescent="0.25">
      <c r="A997" s="70">
        <v>431848</v>
      </c>
      <c r="B997" s="71" t="s">
        <v>908</v>
      </c>
      <c r="C997" s="71" t="s">
        <v>57</v>
      </c>
      <c r="D997" s="71" t="s">
        <v>1250</v>
      </c>
      <c r="E997" s="71" t="s">
        <v>35</v>
      </c>
      <c r="F997" s="71" t="s">
        <v>1262</v>
      </c>
    </row>
    <row r="998" spans="1:6" x14ac:dyDescent="0.25">
      <c r="A998" s="70">
        <v>431849</v>
      </c>
      <c r="B998" s="71" t="s">
        <v>606</v>
      </c>
      <c r="C998" s="71" t="s">
        <v>57</v>
      </c>
      <c r="D998" s="71" t="s">
        <v>1250</v>
      </c>
      <c r="E998" s="71" t="s">
        <v>35</v>
      </c>
      <c r="F998" s="71" t="s">
        <v>1258</v>
      </c>
    </row>
    <row r="999" spans="1:6" x14ac:dyDescent="0.25">
      <c r="A999" s="70">
        <v>431850</v>
      </c>
      <c r="B999" s="71" t="s">
        <v>433</v>
      </c>
      <c r="C999" s="71" t="s">
        <v>57</v>
      </c>
      <c r="D999" s="71" t="s">
        <v>1225</v>
      </c>
      <c r="E999" s="71" t="s">
        <v>35</v>
      </c>
      <c r="F999" s="71" t="s">
        <v>1265</v>
      </c>
    </row>
    <row r="1000" spans="1:6" x14ac:dyDescent="0.25">
      <c r="A1000" s="70">
        <v>431860</v>
      </c>
      <c r="B1000" s="71" t="s">
        <v>481</v>
      </c>
      <c r="C1000" s="71" t="s">
        <v>57</v>
      </c>
      <c r="D1000" s="71" t="s">
        <v>1250</v>
      </c>
      <c r="E1000" s="71" t="s">
        <v>35</v>
      </c>
      <c r="F1000" s="71" t="s">
        <v>1258</v>
      </c>
    </row>
    <row r="1001" spans="1:6" x14ac:dyDescent="0.25">
      <c r="A1001" s="70">
        <v>431861</v>
      </c>
      <c r="B1001" s="71" t="s">
        <v>571</v>
      </c>
      <c r="C1001" s="71" t="s">
        <v>57</v>
      </c>
      <c r="D1001" s="71" t="s">
        <v>1250</v>
      </c>
      <c r="E1001" s="71" t="s">
        <v>35</v>
      </c>
      <c r="F1001" s="71" t="s">
        <v>1262</v>
      </c>
    </row>
    <row r="1002" spans="1:6" x14ac:dyDescent="0.25">
      <c r="A1002" s="70">
        <v>431862</v>
      </c>
      <c r="B1002" s="71" t="s">
        <v>996</v>
      </c>
      <c r="C1002" s="71" t="s">
        <v>57</v>
      </c>
      <c r="D1002" s="71" t="s">
        <v>1250</v>
      </c>
      <c r="E1002" s="71" t="s">
        <v>35</v>
      </c>
      <c r="F1002" s="71" t="s">
        <v>1268</v>
      </c>
    </row>
    <row r="1003" spans="1:6" x14ac:dyDescent="0.25">
      <c r="A1003" s="70">
        <v>421680</v>
      </c>
      <c r="B1003" s="71" t="s">
        <v>1171</v>
      </c>
      <c r="C1003" s="71" t="s">
        <v>33</v>
      </c>
      <c r="D1003" s="71" t="s">
        <v>1250</v>
      </c>
      <c r="E1003" s="71" t="s">
        <v>35</v>
      </c>
      <c r="F1003" s="71" t="s">
        <v>1252</v>
      </c>
    </row>
    <row r="1004" spans="1:6" x14ac:dyDescent="0.25">
      <c r="A1004" s="70">
        <v>431870</v>
      </c>
      <c r="B1004" s="71" t="s">
        <v>209</v>
      </c>
      <c r="C1004" s="71" t="s">
        <v>57</v>
      </c>
      <c r="D1004" s="71" t="s">
        <v>1219</v>
      </c>
      <c r="E1004" s="71" t="s">
        <v>35</v>
      </c>
      <c r="F1004" s="71" t="s">
        <v>1262</v>
      </c>
    </row>
    <row r="1005" spans="1:6" x14ac:dyDescent="0.25">
      <c r="A1005" s="70">
        <v>421690</v>
      </c>
      <c r="B1005" s="71" t="s">
        <v>357</v>
      </c>
      <c r="C1005" s="71" t="s">
        <v>33</v>
      </c>
      <c r="D1005" s="71" t="s">
        <v>1225</v>
      </c>
      <c r="E1005" s="71" t="s">
        <v>35</v>
      </c>
      <c r="F1005" s="71" t="s">
        <v>1254</v>
      </c>
    </row>
    <row r="1006" spans="1:6" x14ac:dyDescent="0.25">
      <c r="A1006" s="70">
        <v>431880</v>
      </c>
      <c r="B1006" s="71" t="s">
        <v>367</v>
      </c>
      <c r="C1006" s="71" t="s">
        <v>57</v>
      </c>
      <c r="D1006" s="71" t="s">
        <v>1224</v>
      </c>
      <c r="E1006" s="71" t="s">
        <v>35</v>
      </c>
      <c r="F1006" s="71" t="s">
        <v>1265</v>
      </c>
    </row>
    <row r="1007" spans="1:6" x14ac:dyDescent="0.25">
      <c r="A1007" s="70">
        <v>421700</v>
      </c>
      <c r="B1007" s="71" t="s">
        <v>352</v>
      </c>
      <c r="C1007" s="71" t="s">
        <v>33</v>
      </c>
      <c r="D1007" s="71" t="s">
        <v>1253</v>
      </c>
      <c r="E1007" s="71" t="s">
        <v>35</v>
      </c>
      <c r="F1007" s="71" t="s">
        <v>1272</v>
      </c>
    </row>
    <row r="1008" spans="1:6" x14ac:dyDescent="0.25">
      <c r="A1008" s="70">
        <v>431890</v>
      </c>
      <c r="B1008" s="71" t="s">
        <v>365</v>
      </c>
      <c r="C1008" s="71" t="s">
        <v>57</v>
      </c>
      <c r="D1008" s="71" t="s">
        <v>1224</v>
      </c>
      <c r="E1008" s="71" t="s">
        <v>35</v>
      </c>
      <c r="F1008" s="71" t="s">
        <v>1258</v>
      </c>
    </row>
    <row r="1009" spans="1:6" x14ac:dyDescent="0.25">
      <c r="A1009" s="70">
        <v>412555</v>
      </c>
      <c r="B1009" s="71" t="s">
        <v>875</v>
      </c>
      <c r="C1009" s="71" t="s">
        <v>31</v>
      </c>
      <c r="D1009" s="71" t="s">
        <v>1250</v>
      </c>
      <c r="E1009" s="71" t="s">
        <v>35</v>
      </c>
      <c r="F1009" s="71" t="s">
        <v>1263</v>
      </c>
    </row>
    <row r="1010" spans="1:6" x14ac:dyDescent="0.25">
      <c r="A1010" s="70">
        <v>431900</v>
      </c>
      <c r="B1010" s="71" t="s">
        <v>254</v>
      </c>
      <c r="C1010" s="71" t="s">
        <v>57</v>
      </c>
      <c r="D1010" s="71" t="s">
        <v>1225</v>
      </c>
      <c r="E1010" s="71" t="s">
        <v>35</v>
      </c>
      <c r="F1010" s="71" t="s">
        <v>1268</v>
      </c>
    </row>
    <row r="1011" spans="1:6" x14ac:dyDescent="0.25">
      <c r="A1011" s="70">
        <v>431910</v>
      </c>
      <c r="B1011" s="71" t="s">
        <v>639</v>
      </c>
      <c r="C1011" s="71" t="s">
        <v>57</v>
      </c>
      <c r="D1011" s="71" t="s">
        <v>1250</v>
      </c>
      <c r="E1011" s="71" t="s">
        <v>35</v>
      </c>
      <c r="F1011" s="71" t="s">
        <v>1272</v>
      </c>
    </row>
    <row r="1012" spans="1:6" x14ac:dyDescent="0.25">
      <c r="A1012" s="70">
        <v>421710</v>
      </c>
      <c r="B1012" s="71" t="s">
        <v>639</v>
      </c>
      <c r="C1012" s="71" t="s">
        <v>33</v>
      </c>
      <c r="D1012" s="71" t="s">
        <v>1250</v>
      </c>
      <c r="E1012" s="71" t="s">
        <v>35</v>
      </c>
      <c r="F1012" s="71" t="s">
        <v>1272</v>
      </c>
    </row>
    <row r="1013" spans="1:6" x14ac:dyDescent="0.25">
      <c r="A1013" s="70">
        <v>431912</v>
      </c>
      <c r="B1013" s="71" t="s">
        <v>613</v>
      </c>
      <c r="C1013" s="71" t="s">
        <v>57</v>
      </c>
      <c r="D1013" s="71" t="s">
        <v>1250</v>
      </c>
      <c r="E1013" s="71" t="s">
        <v>35</v>
      </c>
      <c r="F1013" s="71" t="s">
        <v>1260</v>
      </c>
    </row>
    <row r="1014" spans="1:6" x14ac:dyDescent="0.25">
      <c r="A1014" s="70">
        <v>421715</v>
      </c>
      <c r="B1014" s="71" t="s">
        <v>802</v>
      </c>
      <c r="C1014" s="71" t="s">
        <v>33</v>
      </c>
      <c r="D1014" s="71" t="s">
        <v>1250</v>
      </c>
      <c r="E1014" s="71" t="s">
        <v>35</v>
      </c>
      <c r="F1014" s="71" t="s">
        <v>1254</v>
      </c>
    </row>
    <row r="1015" spans="1:6" x14ac:dyDescent="0.25">
      <c r="A1015" s="70">
        <v>421720</v>
      </c>
      <c r="B1015" s="71" t="s">
        <v>123</v>
      </c>
      <c r="C1015" s="71" t="s">
        <v>33</v>
      </c>
      <c r="D1015" s="71" t="s">
        <v>1224</v>
      </c>
      <c r="E1015" s="71" t="s">
        <v>35</v>
      </c>
      <c r="F1015" s="71" t="s">
        <v>1254</v>
      </c>
    </row>
    <row r="1016" spans="1:6" x14ac:dyDescent="0.25">
      <c r="A1016" s="70">
        <v>431915</v>
      </c>
      <c r="B1016" s="71" t="s">
        <v>492</v>
      </c>
      <c r="C1016" s="71" t="s">
        <v>57</v>
      </c>
      <c r="D1016" s="71" t="s">
        <v>1250</v>
      </c>
      <c r="E1016" s="71" t="s">
        <v>35</v>
      </c>
      <c r="F1016" s="71" t="s">
        <v>1258</v>
      </c>
    </row>
    <row r="1017" spans="1:6" x14ac:dyDescent="0.25">
      <c r="A1017" s="70">
        <v>412570</v>
      </c>
      <c r="B1017" s="71" t="s">
        <v>405</v>
      </c>
      <c r="C1017" s="71" t="s">
        <v>31</v>
      </c>
      <c r="D1017" s="71" t="s">
        <v>1225</v>
      </c>
      <c r="E1017" s="71" t="s">
        <v>35</v>
      </c>
      <c r="F1017" s="71" t="s">
        <v>1267</v>
      </c>
    </row>
    <row r="1018" spans="1:6" x14ac:dyDescent="0.25">
      <c r="A1018" s="70">
        <v>421725</v>
      </c>
      <c r="B1018" s="71" t="s">
        <v>724</v>
      </c>
      <c r="C1018" s="71" t="s">
        <v>33</v>
      </c>
      <c r="D1018" s="71" t="s">
        <v>1250</v>
      </c>
      <c r="E1018" s="71" t="s">
        <v>35</v>
      </c>
      <c r="F1018" s="71" t="s">
        <v>1259</v>
      </c>
    </row>
    <row r="1019" spans="1:6" x14ac:dyDescent="0.25">
      <c r="A1019" s="70">
        <v>431920</v>
      </c>
      <c r="B1019" s="71" t="s">
        <v>1116</v>
      </c>
      <c r="C1019" s="71" t="s">
        <v>57</v>
      </c>
      <c r="D1019" s="71" t="s">
        <v>1250</v>
      </c>
      <c r="E1019" s="71" t="s">
        <v>35</v>
      </c>
      <c r="F1019" s="71" t="s">
        <v>1258</v>
      </c>
    </row>
    <row r="1020" spans="1:6" x14ac:dyDescent="0.25">
      <c r="A1020" s="70">
        <v>431930</v>
      </c>
      <c r="B1020" s="71" t="s">
        <v>991</v>
      </c>
      <c r="C1020" s="71" t="s">
        <v>57</v>
      </c>
      <c r="D1020" s="71" t="s">
        <v>1250</v>
      </c>
      <c r="E1020" s="71" t="s">
        <v>35</v>
      </c>
      <c r="F1020" s="71" t="s">
        <v>1258</v>
      </c>
    </row>
    <row r="1021" spans="1:6" x14ac:dyDescent="0.25">
      <c r="A1021" s="70">
        <v>431935</v>
      </c>
      <c r="B1021" s="71" t="s">
        <v>686</v>
      </c>
      <c r="C1021" s="71" t="s">
        <v>57</v>
      </c>
      <c r="D1021" s="71" t="s">
        <v>1250</v>
      </c>
      <c r="E1021" s="71" t="s">
        <v>35</v>
      </c>
      <c r="F1021" s="71" t="s">
        <v>1262</v>
      </c>
    </row>
    <row r="1022" spans="1:6" x14ac:dyDescent="0.25">
      <c r="A1022" s="70">
        <v>431936</v>
      </c>
      <c r="B1022" s="71" t="s">
        <v>953</v>
      </c>
      <c r="C1022" s="71" t="s">
        <v>57</v>
      </c>
      <c r="D1022" s="71" t="s">
        <v>1250</v>
      </c>
      <c r="E1022" s="71" t="s">
        <v>35</v>
      </c>
      <c r="F1022" s="71" t="s">
        <v>1258</v>
      </c>
    </row>
    <row r="1023" spans="1:6" x14ac:dyDescent="0.25">
      <c r="A1023" s="70">
        <v>421730</v>
      </c>
      <c r="B1023" s="71" t="s">
        <v>617</v>
      </c>
      <c r="C1023" s="71" t="s">
        <v>33</v>
      </c>
      <c r="D1023" s="71" t="s">
        <v>1253</v>
      </c>
      <c r="E1023" s="71" t="s">
        <v>35</v>
      </c>
      <c r="F1023" s="71" t="s">
        <v>1254</v>
      </c>
    </row>
    <row r="1024" spans="1:6" x14ac:dyDescent="0.25">
      <c r="A1024" s="70">
        <v>431937</v>
      </c>
      <c r="B1024" s="71" t="s">
        <v>549</v>
      </c>
      <c r="C1024" s="71" t="s">
        <v>57</v>
      </c>
      <c r="D1024" s="71" t="s">
        <v>1250</v>
      </c>
      <c r="E1024" s="71" t="s">
        <v>35</v>
      </c>
      <c r="F1024" s="71" t="s">
        <v>1258</v>
      </c>
    </row>
    <row r="1025" spans="1:6" x14ac:dyDescent="0.25">
      <c r="A1025" s="70">
        <v>412575</v>
      </c>
      <c r="B1025" s="71" t="s">
        <v>956</v>
      </c>
      <c r="C1025" s="71" t="s">
        <v>31</v>
      </c>
      <c r="D1025" s="71" t="s">
        <v>1250</v>
      </c>
      <c r="E1025" s="71" t="s">
        <v>35</v>
      </c>
      <c r="F1025" s="71" t="s">
        <v>1267</v>
      </c>
    </row>
    <row r="1026" spans="1:6" x14ac:dyDescent="0.25">
      <c r="A1026" s="70">
        <v>412580</v>
      </c>
      <c r="B1026" s="71" t="s">
        <v>823</v>
      </c>
      <c r="C1026" s="71" t="s">
        <v>31</v>
      </c>
      <c r="D1026" s="71" t="s">
        <v>1250</v>
      </c>
      <c r="E1026" s="71" t="s">
        <v>35</v>
      </c>
      <c r="F1026" s="71" t="s">
        <v>1264</v>
      </c>
    </row>
    <row r="1027" spans="1:6" x14ac:dyDescent="0.25">
      <c r="A1027" s="70">
        <v>412590</v>
      </c>
      <c r="B1027" s="71" t="s">
        <v>1070</v>
      </c>
      <c r="C1027" s="71" t="s">
        <v>31</v>
      </c>
      <c r="D1027" s="71" t="s">
        <v>1250</v>
      </c>
      <c r="E1027" s="71" t="s">
        <v>35</v>
      </c>
      <c r="F1027" s="71" t="s">
        <v>1263</v>
      </c>
    </row>
    <row r="1028" spans="1:6" x14ac:dyDescent="0.25">
      <c r="A1028" s="70">
        <v>431940</v>
      </c>
      <c r="B1028" s="71" t="s">
        <v>579</v>
      </c>
      <c r="C1028" s="71" t="s">
        <v>57</v>
      </c>
      <c r="D1028" s="71" t="s">
        <v>1253</v>
      </c>
      <c r="E1028" s="71" t="s">
        <v>35</v>
      </c>
      <c r="F1028" s="71" t="s">
        <v>1260</v>
      </c>
    </row>
    <row r="1029" spans="1:6" x14ac:dyDescent="0.25">
      <c r="A1029" s="70">
        <v>412600</v>
      </c>
      <c r="B1029" s="71" t="s">
        <v>897</v>
      </c>
      <c r="C1029" s="71" t="s">
        <v>31</v>
      </c>
      <c r="D1029" s="71" t="s">
        <v>1250</v>
      </c>
      <c r="E1029" s="71" t="s">
        <v>35</v>
      </c>
      <c r="F1029" s="71" t="s">
        <v>1251</v>
      </c>
    </row>
    <row r="1030" spans="1:6" x14ac:dyDescent="0.25">
      <c r="A1030" s="70">
        <v>431950</v>
      </c>
      <c r="B1030" s="71" t="s">
        <v>344</v>
      </c>
      <c r="C1030" s="71" t="s">
        <v>57</v>
      </c>
      <c r="D1030" s="71" t="s">
        <v>1225</v>
      </c>
      <c r="E1030" s="71" t="s">
        <v>35</v>
      </c>
      <c r="F1030" s="71" t="s">
        <v>1262</v>
      </c>
    </row>
    <row r="1031" spans="1:6" x14ac:dyDescent="0.25">
      <c r="A1031" s="70">
        <v>431960</v>
      </c>
      <c r="B1031" s="71" t="s">
        <v>324</v>
      </c>
      <c r="C1031" s="71" t="s">
        <v>57</v>
      </c>
      <c r="D1031" s="71" t="s">
        <v>1225</v>
      </c>
      <c r="E1031" s="71" t="s">
        <v>35</v>
      </c>
      <c r="F1031" s="71" t="s">
        <v>1260</v>
      </c>
    </row>
    <row r="1032" spans="1:6" x14ac:dyDescent="0.25">
      <c r="A1032" s="70">
        <v>412610</v>
      </c>
      <c r="B1032" s="71" t="s">
        <v>901</v>
      </c>
      <c r="C1032" s="71" t="s">
        <v>31</v>
      </c>
      <c r="D1032" s="71" t="s">
        <v>1250</v>
      </c>
      <c r="E1032" s="71" t="s">
        <v>35</v>
      </c>
      <c r="F1032" s="71" t="s">
        <v>1263</v>
      </c>
    </row>
    <row r="1033" spans="1:6" x14ac:dyDescent="0.25">
      <c r="A1033" s="70">
        <v>431970</v>
      </c>
      <c r="B1033" s="71" t="s">
        <v>704</v>
      </c>
      <c r="C1033" s="71" t="s">
        <v>57</v>
      </c>
      <c r="D1033" s="71" t="s">
        <v>1250</v>
      </c>
      <c r="E1033" s="71" t="s">
        <v>35</v>
      </c>
      <c r="F1033" s="71" t="s">
        <v>1258</v>
      </c>
    </row>
    <row r="1034" spans="1:6" x14ac:dyDescent="0.25">
      <c r="A1034" s="70">
        <v>431971</v>
      </c>
      <c r="B1034" s="71" t="s">
        <v>585</v>
      </c>
      <c r="C1034" s="71" t="s">
        <v>57</v>
      </c>
      <c r="D1034" s="71" t="s">
        <v>1250</v>
      </c>
      <c r="E1034" s="71" t="s">
        <v>35</v>
      </c>
      <c r="F1034" s="71" t="s">
        <v>1268</v>
      </c>
    </row>
    <row r="1035" spans="1:6" x14ac:dyDescent="0.25">
      <c r="A1035" s="70">
        <v>431973</v>
      </c>
      <c r="B1035" s="71" t="s">
        <v>929</v>
      </c>
      <c r="C1035" s="71" t="s">
        <v>57</v>
      </c>
      <c r="D1035" s="71" t="s">
        <v>1250</v>
      </c>
      <c r="E1035" s="71" t="s">
        <v>35</v>
      </c>
      <c r="F1035" s="71" t="s">
        <v>1258</v>
      </c>
    </row>
    <row r="1036" spans="1:6" x14ac:dyDescent="0.25">
      <c r="A1036" s="70">
        <v>431975</v>
      </c>
      <c r="B1036" s="71" t="s">
        <v>669</v>
      </c>
      <c r="C1036" s="71" t="s">
        <v>57</v>
      </c>
      <c r="D1036" s="71" t="s">
        <v>1250</v>
      </c>
      <c r="E1036" s="71" t="s">
        <v>35</v>
      </c>
      <c r="F1036" s="71" t="s">
        <v>1262</v>
      </c>
    </row>
    <row r="1037" spans="1:6" x14ac:dyDescent="0.25">
      <c r="A1037" s="70">
        <v>431980</v>
      </c>
      <c r="B1037" s="71" t="s">
        <v>611</v>
      </c>
      <c r="C1037" s="71" t="s">
        <v>57</v>
      </c>
      <c r="D1037" s="71" t="s">
        <v>1250</v>
      </c>
      <c r="E1037" s="71" t="s">
        <v>35</v>
      </c>
      <c r="F1037" s="71" t="s">
        <v>1260</v>
      </c>
    </row>
    <row r="1038" spans="1:6" x14ac:dyDescent="0.25">
      <c r="A1038" s="70">
        <v>431990</v>
      </c>
      <c r="B1038" s="71" t="s">
        <v>291</v>
      </c>
      <c r="C1038" s="71" t="s">
        <v>57</v>
      </c>
      <c r="D1038" s="71" t="s">
        <v>1223</v>
      </c>
      <c r="E1038" s="71" t="s">
        <v>35</v>
      </c>
      <c r="F1038" s="71" t="s">
        <v>1262</v>
      </c>
    </row>
    <row r="1039" spans="1:6" x14ac:dyDescent="0.25">
      <c r="A1039" s="70">
        <v>412620</v>
      </c>
      <c r="B1039" s="71" t="s">
        <v>989</v>
      </c>
      <c r="C1039" s="71" t="s">
        <v>31</v>
      </c>
      <c r="D1039" s="71" t="s">
        <v>1250</v>
      </c>
      <c r="E1039" s="71" t="s">
        <v>35</v>
      </c>
      <c r="F1039" s="71" t="s">
        <v>1251</v>
      </c>
    </row>
    <row r="1040" spans="1:6" x14ac:dyDescent="0.25">
      <c r="A1040" s="70">
        <v>432000</v>
      </c>
      <c r="B1040" s="71" t="s">
        <v>119</v>
      </c>
      <c r="C1040" s="71" t="s">
        <v>57</v>
      </c>
      <c r="D1040" s="71" t="s">
        <v>1222</v>
      </c>
      <c r="E1040" s="71" t="s">
        <v>35</v>
      </c>
      <c r="F1040" s="71" t="s">
        <v>1262</v>
      </c>
    </row>
    <row r="1041" spans="1:6" x14ac:dyDescent="0.25">
      <c r="A1041" s="70">
        <v>432010</v>
      </c>
      <c r="B1041" s="71" t="s">
        <v>221</v>
      </c>
      <c r="C1041" s="71" t="s">
        <v>57</v>
      </c>
      <c r="D1041" s="71" t="s">
        <v>1225</v>
      </c>
      <c r="E1041" s="71" t="s">
        <v>35</v>
      </c>
      <c r="F1041" s="71" t="s">
        <v>1258</v>
      </c>
    </row>
    <row r="1042" spans="1:6" x14ac:dyDescent="0.25">
      <c r="A1042" s="70">
        <v>412625</v>
      </c>
      <c r="B1042" s="71" t="s">
        <v>88</v>
      </c>
      <c r="C1042" s="71" t="s">
        <v>31</v>
      </c>
      <c r="D1042" s="71" t="s">
        <v>1222</v>
      </c>
      <c r="E1042" s="71" t="s">
        <v>35</v>
      </c>
      <c r="F1042" s="71" t="s">
        <v>1264</v>
      </c>
    </row>
    <row r="1043" spans="1:6" x14ac:dyDescent="0.25">
      <c r="A1043" s="70">
        <v>412627</v>
      </c>
      <c r="B1043" s="71" t="s">
        <v>375</v>
      </c>
      <c r="C1043" s="71" t="s">
        <v>31</v>
      </c>
      <c r="D1043" s="71" t="s">
        <v>1250</v>
      </c>
      <c r="E1043" s="71" t="s">
        <v>35</v>
      </c>
      <c r="F1043" s="71" t="s">
        <v>1266</v>
      </c>
    </row>
    <row r="1044" spans="1:6" x14ac:dyDescent="0.25">
      <c r="A1044" s="70">
        <v>412560</v>
      </c>
      <c r="B1044" s="71" t="s">
        <v>156</v>
      </c>
      <c r="C1044" s="71" t="s">
        <v>31</v>
      </c>
      <c r="D1044" s="71" t="s">
        <v>1224</v>
      </c>
      <c r="E1044" s="71" t="s">
        <v>35</v>
      </c>
      <c r="F1044" s="71" t="s">
        <v>1269</v>
      </c>
    </row>
    <row r="1045" spans="1:6" x14ac:dyDescent="0.25">
      <c r="A1045" s="70">
        <v>421740</v>
      </c>
      <c r="B1045" s="71" t="s">
        <v>154</v>
      </c>
      <c r="C1045" s="71" t="s">
        <v>33</v>
      </c>
      <c r="D1045" s="71" t="s">
        <v>1225</v>
      </c>
      <c r="E1045" s="71" t="s">
        <v>35</v>
      </c>
      <c r="F1045" s="71" t="s">
        <v>1271</v>
      </c>
    </row>
    <row r="1046" spans="1:6" x14ac:dyDescent="0.25">
      <c r="A1046" s="70">
        <v>421750</v>
      </c>
      <c r="B1046" s="71" t="s">
        <v>282</v>
      </c>
      <c r="C1046" s="71" t="s">
        <v>33</v>
      </c>
      <c r="D1046" s="71" t="s">
        <v>1253</v>
      </c>
      <c r="E1046" s="71" t="s">
        <v>35</v>
      </c>
      <c r="F1046" s="71" t="s">
        <v>1254</v>
      </c>
    </row>
    <row r="1047" spans="1:6" x14ac:dyDescent="0.25">
      <c r="A1047" s="70">
        <v>432020</v>
      </c>
      <c r="B1047" s="71" t="s">
        <v>426</v>
      </c>
      <c r="C1047" s="71" t="s">
        <v>57</v>
      </c>
      <c r="D1047" s="71" t="s">
        <v>1253</v>
      </c>
      <c r="E1047" s="71" t="s">
        <v>35</v>
      </c>
      <c r="F1047" s="71" t="s">
        <v>1258</v>
      </c>
    </row>
    <row r="1048" spans="1:6" x14ac:dyDescent="0.25">
      <c r="A1048" s="70">
        <v>432023</v>
      </c>
      <c r="B1048" s="71" t="s">
        <v>605</v>
      </c>
      <c r="C1048" s="71" t="s">
        <v>57</v>
      </c>
      <c r="D1048" s="71" t="s">
        <v>1250</v>
      </c>
      <c r="E1048" s="71" t="s">
        <v>35</v>
      </c>
      <c r="F1048" s="71" t="s">
        <v>1258</v>
      </c>
    </row>
    <row r="1049" spans="1:6" x14ac:dyDescent="0.25">
      <c r="A1049" s="70">
        <v>432026</v>
      </c>
      <c r="B1049" s="71" t="s">
        <v>1099</v>
      </c>
      <c r="C1049" s="71" t="s">
        <v>57</v>
      </c>
      <c r="D1049" s="71" t="s">
        <v>1250</v>
      </c>
      <c r="E1049" s="71" t="s">
        <v>35</v>
      </c>
      <c r="F1049" s="71" t="s">
        <v>1273</v>
      </c>
    </row>
    <row r="1050" spans="1:6" x14ac:dyDescent="0.25">
      <c r="A1050" s="70">
        <v>432030</v>
      </c>
      <c r="B1050" s="71" t="s">
        <v>379</v>
      </c>
      <c r="C1050" s="71" t="s">
        <v>57</v>
      </c>
      <c r="D1050" s="71" t="s">
        <v>1250</v>
      </c>
      <c r="E1050" s="71" t="s">
        <v>35</v>
      </c>
      <c r="F1050" s="71" t="s">
        <v>1258</v>
      </c>
    </row>
    <row r="1051" spans="1:6" x14ac:dyDescent="0.25">
      <c r="A1051" s="70">
        <v>432032</v>
      </c>
      <c r="B1051" s="71" t="s">
        <v>829</v>
      </c>
      <c r="C1051" s="71" t="s">
        <v>57</v>
      </c>
      <c r="D1051" s="71" t="s">
        <v>1250</v>
      </c>
      <c r="E1051" s="71" t="s">
        <v>35</v>
      </c>
      <c r="F1051" s="71" t="s">
        <v>1258</v>
      </c>
    </row>
    <row r="1052" spans="1:6" x14ac:dyDescent="0.25">
      <c r="A1052" s="70">
        <v>412630</v>
      </c>
      <c r="B1052" s="71" t="s">
        <v>190</v>
      </c>
      <c r="C1052" s="71" t="s">
        <v>31</v>
      </c>
      <c r="D1052" s="71" t="s">
        <v>1253</v>
      </c>
      <c r="E1052" s="71" t="s">
        <v>35</v>
      </c>
      <c r="F1052" s="71" t="s">
        <v>1270</v>
      </c>
    </row>
    <row r="1053" spans="1:6" x14ac:dyDescent="0.25">
      <c r="A1053" s="70">
        <v>432035</v>
      </c>
      <c r="B1053" s="71" t="s">
        <v>1160</v>
      </c>
      <c r="C1053" s="71" t="s">
        <v>57</v>
      </c>
      <c r="D1053" s="71" t="s">
        <v>1250</v>
      </c>
      <c r="E1053" s="71" t="s">
        <v>35</v>
      </c>
      <c r="F1053" s="71" t="s">
        <v>1262</v>
      </c>
    </row>
    <row r="1054" spans="1:6" x14ac:dyDescent="0.25">
      <c r="A1054" s="70">
        <v>432040</v>
      </c>
      <c r="B1054" s="71" t="s">
        <v>290</v>
      </c>
      <c r="C1054" s="71" t="s">
        <v>57</v>
      </c>
      <c r="D1054" s="71" t="s">
        <v>1253</v>
      </c>
      <c r="E1054" s="71" t="s">
        <v>35</v>
      </c>
      <c r="F1054" s="71" t="s">
        <v>1268</v>
      </c>
    </row>
    <row r="1055" spans="1:6" x14ac:dyDescent="0.25">
      <c r="A1055" s="70">
        <v>432045</v>
      </c>
      <c r="B1055" s="71" t="s">
        <v>1093</v>
      </c>
      <c r="C1055" s="71" t="s">
        <v>57</v>
      </c>
      <c r="D1055" s="71" t="s">
        <v>1250</v>
      </c>
      <c r="E1055" s="71" t="s">
        <v>35</v>
      </c>
      <c r="F1055" s="71" t="s">
        <v>1273</v>
      </c>
    </row>
    <row r="1056" spans="1:6" x14ac:dyDescent="0.25">
      <c r="A1056" s="70">
        <v>421755</v>
      </c>
      <c r="B1056" s="71" t="s">
        <v>581</v>
      </c>
      <c r="C1056" s="71" t="s">
        <v>33</v>
      </c>
      <c r="D1056" s="71" t="s">
        <v>1250</v>
      </c>
      <c r="E1056" s="71" t="s">
        <v>35</v>
      </c>
      <c r="F1056" s="71" t="s">
        <v>1254</v>
      </c>
    </row>
    <row r="1057" spans="1:6" x14ac:dyDescent="0.25">
      <c r="A1057" s="70">
        <v>412635</v>
      </c>
      <c r="B1057" s="71" t="s">
        <v>420</v>
      </c>
      <c r="C1057" s="71" t="s">
        <v>31</v>
      </c>
      <c r="D1057" s="71" t="s">
        <v>1250</v>
      </c>
      <c r="E1057" s="71" t="s">
        <v>35</v>
      </c>
      <c r="F1057" s="71" t="s">
        <v>1267</v>
      </c>
    </row>
    <row r="1058" spans="1:6" x14ac:dyDescent="0.25">
      <c r="A1058" s="70">
        <v>412640</v>
      </c>
      <c r="B1058" s="71" t="s">
        <v>593</v>
      </c>
      <c r="C1058" s="71" t="s">
        <v>31</v>
      </c>
      <c r="D1058" s="71" t="s">
        <v>1250</v>
      </c>
      <c r="E1058" s="71" t="s">
        <v>35</v>
      </c>
      <c r="F1058" s="71" t="s">
        <v>1251</v>
      </c>
    </row>
    <row r="1059" spans="1:6" x14ac:dyDescent="0.25">
      <c r="A1059" s="70">
        <v>412650</v>
      </c>
      <c r="B1059" s="71" t="s">
        <v>545</v>
      </c>
      <c r="C1059" s="71" t="s">
        <v>31</v>
      </c>
      <c r="D1059" s="71" t="s">
        <v>1253</v>
      </c>
      <c r="E1059" s="71" t="s">
        <v>35</v>
      </c>
      <c r="F1059" s="71" t="s">
        <v>1264</v>
      </c>
    </row>
    <row r="1060" spans="1:6" x14ac:dyDescent="0.25">
      <c r="A1060" s="70">
        <v>432050</v>
      </c>
      <c r="B1060" s="71" t="s">
        <v>436</v>
      </c>
      <c r="C1060" s="71" t="s">
        <v>57</v>
      </c>
      <c r="D1060" s="71" t="s">
        <v>1250</v>
      </c>
      <c r="E1060" s="71" t="s">
        <v>35</v>
      </c>
      <c r="F1060" s="71" t="s">
        <v>1258</v>
      </c>
    </row>
    <row r="1061" spans="1:6" x14ac:dyDescent="0.25">
      <c r="A1061" s="70">
        <v>432055</v>
      </c>
      <c r="B1061" s="71" t="s">
        <v>650</v>
      </c>
      <c r="C1061" s="71" t="s">
        <v>57</v>
      </c>
      <c r="D1061" s="71" t="s">
        <v>1250</v>
      </c>
      <c r="E1061" s="71" t="s">
        <v>35</v>
      </c>
      <c r="F1061" s="71" t="s">
        <v>1262</v>
      </c>
    </row>
    <row r="1062" spans="1:6" x14ac:dyDescent="0.25">
      <c r="A1062" s="70">
        <v>432057</v>
      </c>
      <c r="B1062" s="71" t="s">
        <v>900</v>
      </c>
      <c r="C1062" s="71" t="s">
        <v>57</v>
      </c>
      <c r="D1062" s="71" t="s">
        <v>1250</v>
      </c>
      <c r="E1062" s="71" t="s">
        <v>35</v>
      </c>
      <c r="F1062" s="71" t="s">
        <v>1258</v>
      </c>
    </row>
    <row r="1063" spans="1:6" x14ac:dyDescent="0.25">
      <c r="A1063" s="70">
        <v>432060</v>
      </c>
      <c r="B1063" s="71" t="s">
        <v>733</v>
      </c>
      <c r="C1063" s="71" t="s">
        <v>57</v>
      </c>
      <c r="D1063" s="71" t="s">
        <v>1250</v>
      </c>
      <c r="E1063" s="71" t="s">
        <v>35</v>
      </c>
      <c r="F1063" s="71" t="s">
        <v>1258</v>
      </c>
    </row>
    <row r="1064" spans="1:6" x14ac:dyDescent="0.25">
      <c r="A1064" s="70">
        <v>421760</v>
      </c>
      <c r="B1064" s="71" t="s">
        <v>512</v>
      </c>
      <c r="C1064" s="71" t="s">
        <v>33</v>
      </c>
      <c r="D1064" s="71" t="s">
        <v>1253</v>
      </c>
      <c r="E1064" s="71" t="s">
        <v>35</v>
      </c>
      <c r="F1064" s="71" t="s">
        <v>1272</v>
      </c>
    </row>
    <row r="1065" spans="1:6" x14ac:dyDescent="0.25">
      <c r="A1065" s="70">
        <v>432065</v>
      </c>
      <c r="B1065" s="71" t="s">
        <v>707</v>
      </c>
      <c r="C1065" s="71" t="s">
        <v>57</v>
      </c>
      <c r="D1065" s="71" t="s">
        <v>1250</v>
      </c>
      <c r="E1065" s="71" t="s">
        <v>35</v>
      </c>
      <c r="F1065" s="71" t="s">
        <v>1260</v>
      </c>
    </row>
    <row r="1066" spans="1:6" x14ac:dyDescent="0.25">
      <c r="A1066" s="70">
        <v>432067</v>
      </c>
      <c r="B1066" s="71" t="s">
        <v>977</v>
      </c>
      <c r="C1066" s="71" t="s">
        <v>57</v>
      </c>
      <c r="D1066" s="71" t="s">
        <v>1250</v>
      </c>
      <c r="E1066" s="71" t="s">
        <v>35</v>
      </c>
      <c r="F1066" s="71" t="s">
        <v>1273</v>
      </c>
    </row>
    <row r="1067" spans="1:6" x14ac:dyDescent="0.25">
      <c r="A1067" s="70">
        <v>421770</v>
      </c>
      <c r="B1067" s="71" t="s">
        <v>451</v>
      </c>
      <c r="C1067" s="71" t="s">
        <v>33</v>
      </c>
      <c r="D1067" s="71" t="s">
        <v>1225</v>
      </c>
      <c r="E1067" s="71" t="s">
        <v>35</v>
      </c>
      <c r="F1067" s="71" t="s">
        <v>1272</v>
      </c>
    </row>
    <row r="1068" spans="1:6" x14ac:dyDescent="0.25">
      <c r="A1068" s="70">
        <v>432070</v>
      </c>
      <c r="B1068" s="71" t="s">
        <v>775</v>
      </c>
      <c r="C1068" s="71" t="s">
        <v>57</v>
      </c>
      <c r="D1068" s="71" t="s">
        <v>1253</v>
      </c>
      <c r="E1068" s="71" t="s">
        <v>35</v>
      </c>
      <c r="F1068" s="71" t="s">
        <v>1273</v>
      </c>
    </row>
    <row r="1069" spans="1:6" x14ac:dyDescent="0.25">
      <c r="A1069" s="70">
        <v>432080</v>
      </c>
      <c r="B1069" s="71" t="s">
        <v>304</v>
      </c>
      <c r="C1069" s="71" t="s">
        <v>57</v>
      </c>
      <c r="D1069" s="71" t="s">
        <v>1225</v>
      </c>
      <c r="E1069" s="71" t="s">
        <v>35</v>
      </c>
      <c r="F1069" s="71" t="s">
        <v>1258</v>
      </c>
    </row>
    <row r="1070" spans="1:6" x14ac:dyDescent="0.25">
      <c r="A1070" s="70">
        <v>421775</v>
      </c>
      <c r="B1070" s="71" t="s">
        <v>871</v>
      </c>
      <c r="C1070" s="71" t="s">
        <v>33</v>
      </c>
      <c r="D1070" s="71" t="s">
        <v>1250</v>
      </c>
      <c r="E1070" s="71" t="s">
        <v>35</v>
      </c>
      <c r="F1070" s="71" t="s">
        <v>1254</v>
      </c>
    </row>
    <row r="1071" spans="1:6" x14ac:dyDescent="0.25">
      <c r="A1071" s="70">
        <v>421780</v>
      </c>
      <c r="B1071" s="71" t="s">
        <v>444</v>
      </c>
      <c r="C1071" s="71" t="s">
        <v>33</v>
      </c>
      <c r="D1071" s="71" t="s">
        <v>1253</v>
      </c>
      <c r="E1071" s="71" t="s">
        <v>35</v>
      </c>
      <c r="F1071" s="71" t="s">
        <v>1257</v>
      </c>
    </row>
    <row r="1072" spans="1:6" x14ac:dyDescent="0.25">
      <c r="A1072" s="70">
        <v>412665</v>
      </c>
      <c r="B1072" s="71" t="s">
        <v>939</v>
      </c>
      <c r="C1072" s="71" t="s">
        <v>31</v>
      </c>
      <c r="D1072" s="71" t="s">
        <v>1250</v>
      </c>
      <c r="E1072" s="71" t="s">
        <v>35</v>
      </c>
      <c r="F1072" s="71" t="s">
        <v>1266</v>
      </c>
    </row>
    <row r="1073" spans="1:6" x14ac:dyDescent="0.25">
      <c r="A1073" s="70">
        <v>432085</v>
      </c>
      <c r="B1073" s="71" t="s">
        <v>1043</v>
      </c>
      <c r="C1073" s="71" t="s">
        <v>57</v>
      </c>
      <c r="D1073" s="71" t="s">
        <v>1250</v>
      </c>
      <c r="E1073" s="71" t="s">
        <v>35</v>
      </c>
      <c r="F1073" s="71" t="s">
        <v>1273</v>
      </c>
    </row>
    <row r="1074" spans="1:6" x14ac:dyDescent="0.25">
      <c r="A1074" s="70">
        <v>421790</v>
      </c>
      <c r="B1074" s="71" t="s">
        <v>459</v>
      </c>
      <c r="C1074" s="71" t="s">
        <v>33</v>
      </c>
      <c r="D1074" s="71" t="s">
        <v>1250</v>
      </c>
      <c r="E1074" s="71" t="s">
        <v>35</v>
      </c>
      <c r="F1074" s="71" t="s">
        <v>1254</v>
      </c>
    </row>
    <row r="1075" spans="1:6" x14ac:dyDescent="0.25">
      <c r="A1075" s="70">
        <v>412667</v>
      </c>
      <c r="B1075" s="71" t="s">
        <v>1133</v>
      </c>
      <c r="C1075" s="71" t="s">
        <v>31</v>
      </c>
      <c r="D1075" s="71" t="s">
        <v>1253</v>
      </c>
      <c r="E1075" s="71" t="s">
        <v>35</v>
      </c>
      <c r="F1075" s="71" t="s">
        <v>1264</v>
      </c>
    </row>
    <row r="1076" spans="1:6" x14ac:dyDescent="0.25">
      <c r="A1076" s="70">
        <v>412670</v>
      </c>
      <c r="B1076" s="71" t="s">
        <v>1112</v>
      </c>
      <c r="C1076" s="71" t="s">
        <v>31</v>
      </c>
      <c r="D1076" s="71" t="s">
        <v>1250</v>
      </c>
      <c r="E1076" s="71" t="s">
        <v>35</v>
      </c>
      <c r="F1076" s="71" t="s">
        <v>1263</v>
      </c>
    </row>
    <row r="1077" spans="1:6" x14ac:dyDescent="0.25">
      <c r="A1077" s="70">
        <v>421795</v>
      </c>
      <c r="B1077" s="71" t="s">
        <v>1044</v>
      </c>
      <c r="C1077" s="71" t="s">
        <v>33</v>
      </c>
      <c r="D1077" s="71" t="s">
        <v>1250</v>
      </c>
      <c r="E1077" s="71" t="s">
        <v>35</v>
      </c>
      <c r="F1077" s="71" t="s">
        <v>1254</v>
      </c>
    </row>
    <row r="1078" spans="1:6" x14ac:dyDescent="0.25">
      <c r="A1078" s="70">
        <v>432090</v>
      </c>
      <c r="B1078" s="71" t="s">
        <v>246</v>
      </c>
      <c r="C1078" s="71" t="s">
        <v>57</v>
      </c>
      <c r="D1078" s="71" t="s">
        <v>1225</v>
      </c>
      <c r="E1078" s="71" t="s">
        <v>35</v>
      </c>
      <c r="F1078" s="71" t="s">
        <v>1258</v>
      </c>
    </row>
    <row r="1079" spans="1:6" x14ac:dyDescent="0.25">
      <c r="A1079" s="70">
        <v>412680</v>
      </c>
      <c r="B1079" s="71" t="s">
        <v>786</v>
      </c>
      <c r="C1079" s="71" t="s">
        <v>31</v>
      </c>
      <c r="D1079" s="71" t="s">
        <v>1253</v>
      </c>
      <c r="E1079" s="71" t="s">
        <v>35</v>
      </c>
      <c r="F1079" s="71" t="s">
        <v>1263</v>
      </c>
    </row>
    <row r="1080" spans="1:6" x14ac:dyDescent="0.25">
      <c r="A1080" s="70">
        <v>432100</v>
      </c>
      <c r="B1080" s="71" t="s">
        <v>318</v>
      </c>
      <c r="C1080" s="71" t="s">
        <v>57</v>
      </c>
      <c r="D1080" s="71" t="s">
        <v>1253</v>
      </c>
      <c r="E1080" s="71" t="s">
        <v>35</v>
      </c>
      <c r="F1080" s="71" t="s">
        <v>1258</v>
      </c>
    </row>
    <row r="1081" spans="1:6" x14ac:dyDescent="0.25">
      <c r="A1081" s="70">
        <v>432110</v>
      </c>
      <c r="B1081" s="71" t="s">
        <v>349</v>
      </c>
      <c r="C1081" s="71" t="s">
        <v>57</v>
      </c>
      <c r="D1081" s="71" t="s">
        <v>1253</v>
      </c>
      <c r="E1081" s="71" t="s">
        <v>35</v>
      </c>
      <c r="F1081" s="71" t="s">
        <v>1262</v>
      </c>
    </row>
    <row r="1082" spans="1:6" x14ac:dyDescent="0.25">
      <c r="A1082" s="70">
        <v>412690</v>
      </c>
      <c r="B1082" s="71" t="s">
        <v>1077</v>
      </c>
      <c r="C1082" s="71" t="s">
        <v>31</v>
      </c>
      <c r="D1082" s="71" t="s">
        <v>1250</v>
      </c>
      <c r="E1082" s="71" t="s">
        <v>35</v>
      </c>
      <c r="F1082" s="71" t="s">
        <v>1263</v>
      </c>
    </row>
    <row r="1083" spans="1:6" x14ac:dyDescent="0.25">
      <c r="A1083" s="70">
        <v>432120</v>
      </c>
      <c r="B1083" s="71" t="s">
        <v>310</v>
      </c>
      <c r="C1083" s="71" t="s">
        <v>57</v>
      </c>
      <c r="D1083" s="71" t="s">
        <v>1223</v>
      </c>
      <c r="E1083" s="71" t="s">
        <v>35</v>
      </c>
      <c r="F1083" s="71" t="s">
        <v>1262</v>
      </c>
    </row>
    <row r="1084" spans="1:6" x14ac:dyDescent="0.25">
      <c r="A1084" s="70">
        <v>432130</v>
      </c>
      <c r="B1084" s="71" t="s">
        <v>308</v>
      </c>
      <c r="C1084" s="71" t="s">
        <v>57</v>
      </c>
      <c r="D1084" s="71" t="s">
        <v>1225</v>
      </c>
      <c r="E1084" s="71" t="s">
        <v>35</v>
      </c>
      <c r="F1084" s="71" t="s">
        <v>1273</v>
      </c>
    </row>
    <row r="1085" spans="1:6" x14ac:dyDescent="0.25">
      <c r="A1085" s="70">
        <v>432132</v>
      </c>
      <c r="B1085" s="71" t="s">
        <v>422</v>
      </c>
      <c r="C1085" s="71" t="s">
        <v>57</v>
      </c>
      <c r="D1085" s="71" t="s">
        <v>1250</v>
      </c>
      <c r="E1085" s="71" t="s">
        <v>35</v>
      </c>
      <c r="F1085" s="71" t="s">
        <v>1258</v>
      </c>
    </row>
    <row r="1086" spans="1:6" x14ac:dyDescent="0.25">
      <c r="A1086" s="70">
        <v>432135</v>
      </c>
      <c r="B1086" s="71" t="s">
        <v>1153</v>
      </c>
      <c r="C1086" s="71" t="s">
        <v>57</v>
      </c>
      <c r="D1086" s="71" t="s">
        <v>1250</v>
      </c>
      <c r="E1086" s="71" t="s">
        <v>35</v>
      </c>
      <c r="F1086" s="71" t="s">
        <v>1262</v>
      </c>
    </row>
    <row r="1087" spans="1:6" x14ac:dyDescent="0.25">
      <c r="A1087" s="70">
        <v>412700</v>
      </c>
      <c r="B1087" s="71" t="s">
        <v>728</v>
      </c>
      <c r="C1087" s="71" t="s">
        <v>31</v>
      </c>
      <c r="D1087" s="71" t="s">
        <v>1250</v>
      </c>
      <c r="E1087" s="71" t="s">
        <v>35</v>
      </c>
      <c r="F1087" s="71" t="s">
        <v>1269</v>
      </c>
    </row>
    <row r="1088" spans="1:6" x14ac:dyDescent="0.25">
      <c r="A1088" s="70">
        <v>412660</v>
      </c>
      <c r="B1088" s="71" t="s">
        <v>178</v>
      </c>
      <c r="C1088" s="71" t="s">
        <v>31</v>
      </c>
      <c r="D1088" s="71" t="s">
        <v>1225</v>
      </c>
      <c r="E1088" s="71" t="s">
        <v>35</v>
      </c>
      <c r="F1088" s="71" t="s">
        <v>1251</v>
      </c>
    </row>
    <row r="1089" spans="1:6" x14ac:dyDescent="0.25">
      <c r="A1089" s="70">
        <v>432140</v>
      </c>
      <c r="B1089" s="71" t="s">
        <v>504</v>
      </c>
      <c r="C1089" s="71" t="s">
        <v>57</v>
      </c>
      <c r="D1089" s="71" t="s">
        <v>1253</v>
      </c>
      <c r="E1089" s="71" t="s">
        <v>35</v>
      </c>
      <c r="F1089" s="71" t="s">
        <v>1258</v>
      </c>
    </row>
    <row r="1090" spans="1:6" x14ac:dyDescent="0.25">
      <c r="A1090" s="70">
        <v>412720</v>
      </c>
      <c r="B1090" s="71" t="s">
        <v>653</v>
      </c>
      <c r="C1090" s="71" t="s">
        <v>31</v>
      </c>
      <c r="D1090" s="71" t="s">
        <v>1253</v>
      </c>
      <c r="E1090" s="71" t="s">
        <v>35</v>
      </c>
      <c r="F1090" s="71" t="s">
        <v>1261</v>
      </c>
    </row>
    <row r="1091" spans="1:6" x14ac:dyDescent="0.25">
      <c r="A1091" s="70">
        <v>432143</v>
      </c>
      <c r="B1091" s="71" t="s">
        <v>472</v>
      </c>
      <c r="C1091" s="71" t="s">
        <v>57</v>
      </c>
      <c r="D1091" s="71" t="s">
        <v>1253</v>
      </c>
      <c r="E1091" s="71" t="s">
        <v>35</v>
      </c>
      <c r="F1091" s="71" t="s">
        <v>1262</v>
      </c>
    </row>
    <row r="1092" spans="1:6" x14ac:dyDescent="0.25">
      <c r="A1092" s="70">
        <v>412730</v>
      </c>
      <c r="B1092" s="71" t="s">
        <v>476</v>
      </c>
      <c r="C1092" s="71" t="s">
        <v>31</v>
      </c>
      <c r="D1092" s="71" t="s">
        <v>1253</v>
      </c>
      <c r="E1092" s="71" t="s">
        <v>35</v>
      </c>
      <c r="F1092" s="71" t="s">
        <v>1263</v>
      </c>
    </row>
    <row r="1093" spans="1:6" x14ac:dyDescent="0.25">
      <c r="A1093" s="70">
        <v>412710</v>
      </c>
      <c r="B1093" s="71" t="s">
        <v>65</v>
      </c>
      <c r="C1093" s="71" t="s">
        <v>31</v>
      </c>
      <c r="D1093" s="71" t="s">
        <v>1223</v>
      </c>
      <c r="E1093" s="71" t="s">
        <v>35</v>
      </c>
      <c r="F1093" s="71" t="s">
        <v>1270</v>
      </c>
    </row>
    <row r="1094" spans="1:6" x14ac:dyDescent="0.25">
      <c r="A1094" s="70">
        <v>432145</v>
      </c>
      <c r="B1094" s="71" t="s">
        <v>313</v>
      </c>
      <c r="C1094" s="71" t="s">
        <v>57</v>
      </c>
      <c r="D1094" s="71" t="s">
        <v>1224</v>
      </c>
      <c r="E1094" s="71" t="s">
        <v>35</v>
      </c>
      <c r="F1094" s="71" t="s">
        <v>1273</v>
      </c>
    </row>
    <row r="1095" spans="1:6" x14ac:dyDescent="0.25">
      <c r="A1095" s="70">
        <v>412740</v>
      </c>
      <c r="B1095" s="71" t="s">
        <v>175</v>
      </c>
      <c r="C1095" s="71" t="s">
        <v>31</v>
      </c>
      <c r="D1095" s="71" t="s">
        <v>1253</v>
      </c>
      <c r="E1095" s="71" t="s">
        <v>35</v>
      </c>
      <c r="F1095" s="71" t="s">
        <v>1267</v>
      </c>
    </row>
    <row r="1096" spans="1:6" x14ac:dyDescent="0.25">
      <c r="A1096" s="70">
        <v>412750</v>
      </c>
      <c r="B1096" s="71" t="s">
        <v>167</v>
      </c>
      <c r="C1096" s="71" t="s">
        <v>31</v>
      </c>
      <c r="D1096" s="71" t="s">
        <v>1253</v>
      </c>
      <c r="E1096" s="71" t="s">
        <v>35</v>
      </c>
      <c r="F1096" s="71" t="s">
        <v>1270</v>
      </c>
    </row>
    <row r="1097" spans="1:6" x14ac:dyDescent="0.25">
      <c r="A1097" s="70">
        <v>421810</v>
      </c>
      <c r="B1097" s="71" t="s">
        <v>847</v>
      </c>
      <c r="C1097" s="71" t="s">
        <v>33</v>
      </c>
      <c r="D1097" s="71" t="s">
        <v>1250</v>
      </c>
      <c r="E1097" s="71" t="s">
        <v>35</v>
      </c>
      <c r="F1097" s="71" t="s">
        <v>1272</v>
      </c>
    </row>
    <row r="1098" spans="1:6" x14ac:dyDescent="0.25">
      <c r="A1098" s="70">
        <v>412760</v>
      </c>
      <c r="B1098" s="71" t="s">
        <v>187</v>
      </c>
      <c r="C1098" s="71" t="s">
        <v>31</v>
      </c>
      <c r="D1098" s="71" t="s">
        <v>1253</v>
      </c>
      <c r="E1098" s="71" t="s">
        <v>35</v>
      </c>
      <c r="F1098" s="71" t="s">
        <v>1256</v>
      </c>
    </row>
    <row r="1099" spans="1:6" x14ac:dyDescent="0.25">
      <c r="A1099" s="70">
        <v>421820</v>
      </c>
      <c r="B1099" s="71" t="s">
        <v>90</v>
      </c>
      <c r="C1099" s="71" t="s">
        <v>33</v>
      </c>
      <c r="D1099" s="71" t="s">
        <v>1224</v>
      </c>
      <c r="E1099" s="71" t="s">
        <v>35</v>
      </c>
      <c r="F1099" s="71" t="s">
        <v>1257</v>
      </c>
    </row>
    <row r="1100" spans="1:6" x14ac:dyDescent="0.25">
      <c r="A1100" s="70">
        <v>421825</v>
      </c>
      <c r="B1100" s="71" t="s">
        <v>1031</v>
      </c>
      <c r="C1100" s="71" t="s">
        <v>33</v>
      </c>
      <c r="D1100" s="71" t="s">
        <v>1250</v>
      </c>
      <c r="E1100" s="71" t="s">
        <v>35</v>
      </c>
      <c r="F1100" s="71" t="s">
        <v>1271</v>
      </c>
    </row>
    <row r="1101" spans="1:6" x14ac:dyDescent="0.25">
      <c r="A1101" s="70">
        <v>421830</v>
      </c>
      <c r="B1101" s="71" t="s">
        <v>162</v>
      </c>
      <c r="C1101" s="71" t="s">
        <v>33</v>
      </c>
      <c r="D1101" s="71" t="s">
        <v>1253</v>
      </c>
      <c r="E1101" s="71" t="s">
        <v>35</v>
      </c>
      <c r="F1101" s="71" t="s">
        <v>1271</v>
      </c>
    </row>
    <row r="1102" spans="1:6" x14ac:dyDescent="0.25">
      <c r="A1102" s="70">
        <v>432146</v>
      </c>
      <c r="B1102" s="71" t="s">
        <v>772</v>
      </c>
      <c r="C1102" s="71" t="s">
        <v>57</v>
      </c>
      <c r="D1102" s="71" t="s">
        <v>1250</v>
      </c>
      <c r="E1102" s="71" t="s">
        <v>35</v>
      </c>
      <c r="F1102" s="71" t="s">
        <v>1258</v>
      </c>
    </row>
    <row r="1103" spans="1:6" x14ac:dyDescent="0.25">
      <c r="A1103" s="70">
        <v>432147</v>
      </c>
      <c r="B1103" s="71" t="s">
        <v>961</v>
      </c>
      <c r="C1103" s="71" t="s">
        <v>57</v>
      </c>
      <c r="D1103" s="71" t="s">
        <v>1250</v>
      </c>
      <c r="E1103" s="71" t="s">
        <v>35</v>
      </c>
      <c r="F1103" s="71" t="s">
        <v>1258</v>
      </c>
    </row>
    <row r="1104" spans="1:6" x14ac:dyDescent="0.25">
      <c r="A1104" s="70">
        <v>421800</v>
      </c>
      <c r="B1104" s="71" t="s">
        <v>124</v>
      </c>
      <c r="C1104" s="71" t="s">
        <v>33</v>
      </c>
      <c r="D1104" s="71" t="s">
        <v>1223</v>
      </c>
      <c r="E1104" s="71" t="s">
        <v>35</v>
      </c>
      <c r="F1104" s="71" t="s">
        <v>1259</v>
      </c>
    </row>
    <row r="1105" spans="1:6" x14ac:dyDescent="0.25">
      <c r="A1105" s="70">
        <v>412780</v>
      </c>
      <c r="B1105" s="71" t="s">
        <v>1056</v>
      </c>
      <c r="C1105" s="71" t="s">
        <v>31</v>
      </c>
      <c r="D1105" s="71" t="s">
        <v>1250</v>
      </c>
      <c r="E1105" s="71" t="s">
        <v>35</v>
      </c>
      <c r="F1105" s="71" t="s">
        <v>1251</v>
      </c>
    </row>
    <row r="1106" spans="1:6" x14ac:dyDescent="0.25">
      <c r="A1106" s="70">
        <v>432149</v>
      </c>
      <c r="B1106" s="71" t="s">
        <v>1111</v>
      </c>
      <c r="C1106" s="71" t="s">
        <v>57</v>
      </c>
      <c r="D1106" s="71" t="s">
        <v>1250</v>
      </c>
      <c r="E1106" s="71" t="s">
        <v>35</v>
      </c>
      <c r="F1106" s="71" t="s">
        <v>1260</v>
      </c>
    </row>
    <row r="1107" spans="1:6" x14ac:dyDescent="0.25">
      <c r="A1107" s="70">
        <v>432150</v>
      </c>
      <c r="B1107" s="71" t="s">
        <v>239</v>
      </c>
      <c r="C1107" s="71" t="s">
        <v>57</v>
      </c>
      <c r="D1107" s="71" t="s">
        <v>1224</v>
      </c>
      <c r="E1107" s="71" t="s">
        <v>35</v>
      </c>
      <c r="F1107" s="71" t="s">
        <v>1262</v>
      </c>
    </row>
    <row r="1108" spans="1:6" x14ac:dyDescent="0.25">
      <c r="A1108" s="70">
        <v>432160</v>
      </c>
      <c r="B1108" s="71" t="s">
        <v>277</v>
      </c>
      <c r="C1108" s="71" t="s">
        <v>57</v>
      </c>
      <c r="D1108" s="71" t="s">
        <v>1223</v>
      </c>
      <c r="E1108" s="71" t="s">
        <v>35</v>
      </c>
      <c r="F1108" s="71" t="s">
        <v>1262</v>
      </c>
    </row>
    <row r="1109" spans="1:6" x14ac:dyDescent="0.25">
      <c r="A1109" s="70">
        <v>432162</v>
      </c>
      <c r="B1109" s="71" t="s">
        <v>803</v>
      </c>
      <c r="C1109" s="71" t="s">
        <v>57</v>
      </c>
      <c r="D1109" s="71" t="s">
        <v>1250</v>
      </c>
      <c r="E1109" s="71" t="s">
        <v>35</v>
      </c>
      <c r="F1109" s="71" t="s">
        <v>1273</v>
      </c>
    </row>
    <row r="1110" spans="1:6" x14ac:dyDescent="0.25">
      <c r="A1110" s="70">
        <v>432163</v>
      </c>
      <c r="B1110" s="71" t="s">
        <v>278</v>
      </c>
      <c r="C1110" s="71" t="s">
        <v>57</v>
      </c>
      <c r="D1110" s="71" t="s">
        <v>1250</v>
      </c>
      <c r="E1110" s="71" t="s">
        <v>35</v>
      </c>
      <c r="F1110" s="71" t="s">
        <v>1258</v>
      </c>
    </row>
    <row r="1111" spans="1:6" x14ac:dyDescent="0.25">
      <c r="A1111" s="70">
        <v>421835</v>
      </c>
      <c r="B1111" s="71" t="s">
        <v>572</v>
      </c>
      <c r="C1111" s="71" t="s">
        <v>33</v>
      </c>
      <c r="D1111" s="71" t="s">
        <v>1250</v>
      </c>
      <c r="E1111" s="71" t="s">
        <v>35</v>
      </c>
      <c r="F1111" s="71" t="s">
        <v>1272</v>
      </c>
    </row>
    <row r="1112" spans="1:6" x14ac:dyDescent="0.25">
      <c r="A1112" s="70">
        <v>412785</v>
      </c>
      <c r="B1112" s="71" t="s">
        <v>911</v>
      </c>
      <c r="C1112" s="71" t="s">
        <v>31</v>
      </c>
      <c r="D1112" s="71" t="s">
        <v>1253</v>
      </c>
      <c r="E1112" s="71" t="s">
        <v>35</v>
      </c>
      <c r="F1112" s="71" t="s">
        <v>1267</v>
      </c>
    </row>
    <row r="1113" spans="1:6" x14ac:dyDescent="0.25">
      <c r="A1113" s="70">
        <v>432166</v>
      </c>
      <c r="B1113" s="71" t="s">
        <v>391</v>
      </c>
      <c r="C1113" s="71" t="s">
        <v>57</v>
      </c>
      <c r="D1113" s="71" t="s">
        <v>1253</v>
      </c>
      <c r="E1113" s="71" t="s">
        <v>35</v>
      </c>
      <c r="F1113" s="71" t="s">
        <v>1262</v>
      </c>
    </row>
    <row r="1114" spans="1:6" x14ac:dyDescent="0.25">
      <c r="A1114" s="70">
        <v>432170</v>
      </c>
      <c r="B1114" s="71" t="s">
        <v>370</v>
      </c>
      <c r="C1114" s="71" t="s">
        <v>57</v>
      </c>
      <c r="D1114" s="71" t="s">
        <v>1225</v>
      </c>
      <c r="E1114" s="71" t="s">
        <v>35</v>
      </c>
      <c r="F1114" s="71" t="s">
        <v>1262</v>
      </c>
    </row>
    <row r="1115" spans="1:6" x14ac:dyDescent="0.25">
      <c r="A1115" s="70">
        <v>432180</v>
      </c>
      <c r="B1115" s="71" t="s">
        <v>271</v>
      </c>
      <c r="C1115" s="71" t="s">
        <v>57</v>
      </c>
      <c r="D1115" s="71" t="s">
        <v>1225</v>
      </c>
      <c r="E1115" s="71" t="s">
        <v>35</v>
      </c>
      <c r="F1115" s="71" t="s">
        <v>1258</v>
      </c>
    </row>
    <row r="1116" spans="1:6" x14ac:dyDescent="0.25">
      <c r="A1116" s="70">
        <v>432183</v>
      </c>
      <c r="B1116" s="71" t="s">
        <v>1196</v>
      </c>
      <c r="C1116" s="71" t="s">
        <v>57</v>
      </c>
      <c r="D1116" s="71" t="s">
        <v>1250</v>
      </c>
      <c r="E1116" s="71" t="s">
        <v>35</v>
      </c>
      <c r="F1116" s="71" t="s">
        <v>1262</v>
      </c>
    </row>
    <row r="1117" spans="1:6" x14ac:dyDescent="0.25">
      <c r="A1117" s="70">
        <v>432185</v>
      </c>
      <c r="B1117" s="71" t="s">
        <v>668</v>
      </c>
      <c r="C1117" s="71" t="s">
        <v>57</v>
      </c>
      <c r="D1117" s="71" t="s">
        <v>1250</v>
      </c>
      <c r="E1117" s="71" t="s">
        <v>35</v>
      </c>
      <c r="F1117" s="71" t="s">
        <v>1258</v>
      </c>
    </row>
    <row r="1118" spans="1:6" x14ac:dyDescent="0.25">
      <c r="A1118" s="70">
        <v>432190</v>
      </c>
      <c r="B1118" s="71" t="s">
        <v>382</v>
      </c>
      <c r="C1118" s="71" t="s">
        <v>57</v>
      </c>
      <c r="D1118" s="71" t="s">
        <v>1225</v>
      </c>
      <c r="E1118" s="71" t="s">
        <v>35</v>
      </c>
      <c r="F1118" s="71" t="s">
        <v>1258</v>
      </c>
    </row>
    <row r="1119" spans="1:6" x14ac:dyDescent="0.25">
      <c r="A1119" s="70">
        <v>421840</v>
      </c>
      <c r="B1119" s="71" t="s">
        <v>785</v>
      </c>
      <c r="C1119" s="71" t="s">
        <v>33</v>
      </c>
      <c r="D1119" s="71" t="s">
        <v>1250</v>
      </c>
      <c r="E1119" s="71" t="s">
        <v>35</v>
      </c>
      <c r="F1119" s="71" t="s">
        <v>1272</v>
      </c>
    </row>
    <row r="1120" spans="1:6" x14ac:dyDescent="0.25">
      <c r="A1120" s="70">
        <v>421850</v>
      </c>
      <c r="B1120" s="71" t="s">
        <v>236</v>
      </c>
      <c r="C1120" s="71" t="s">
        <v>33</v>
      </c>
      <c r="D1120" s="71" t="s">
        <v>1250</v>
      </c>
      <c r="E1120" s="71" t="s">
        <v>35</v>
      </c>
      <c r="F1120" s="71" t="s">
        <v>1254</v>
      </c>
    </row>
    <row r="1121" spans="1:6" x14ac:dyDescent="0.25">
      <c r="A1121" s="70">
        <v>421860</v>
      </c>
      <c r="B1121" s="71" t="s">
        <v>480</v>
      </c>
      <c r="C1121" s="71" t="s">
        <v>33</v>
      </c>
      <c r="D1121" s="71" t="s">
        <v>1250</v>
      </c>
      <c r="E1121" s="71" t="s">
        <v>35</v>
      </c>
      <c r="F1121" s="71" t="s">
        <v>1257</v>
      </c>
    </row>
    <row r="1122" spans="1:6" x14ac:dyDescent="0.25">
      <c r="A1122" s="70">
        <v>432195</v>
      </c>
      <c r="B1122" s="71" t="s">
        <v>903</v>
      </c>
      <c r="C1122" s="71" t="s">
        <v>57</v>
      </c>
      <c r="D1122" s="71" t="s">
        <v>1250</v>
      </c>
      <c r="E1122" s="71" t="s">
        <v>35</v>
      </c>
      <c r="F1122" s="71" t="s">
        <v>1258</v>
      </c>
    </row>
    <row r="1123" spans="1:6" x14ac:dyDescent="0.25">
      <c r="A1123" s="70">
        <v>432200</v>
      </c>
      <c r="B1123" s="71" t="s">
        <v>200</v>
      </c>
      <c r="C1123" s="71" t="s">
        <v>57</v>
      </c>
      <c r="D1123" s="71" t="s">
        <v>1225</v>
      </c>
      <c r="E1123" s="71" t="s">
        <v>35</v>
      </c>
      <c r="F1123" s="71" t="s">
        <v>1262</v>
      </c>
    </row>
    <row r="1124" spans="1:6" x14ac:dyDescent="0.25">
      <c r="A1124" s="70">
        <v>412770</v>
      </c>
      <c r="B1124" s="71" t="s">
        <v>60</v>
      </c>
      <c r="C1124" s="71" t="s">
        <v>31</v>
      </c>
      <c r="D1124" s="71" t="s">
        <v>1229</v>
      </c>
      <c r="E1124" s="71" t="s">
        <v>35</v>
      </c>
      <c r="F1124" s="71" t="s">
        <v>1267</v>
      </c>
    </row>
    <row r="1125" spans="1:6" x14ac:dyDescent="0.25">
      <c r="A1125" s="70">
        <v>421870</v>
      </c>
      <c r="B1125" s="71" t="s">
        <v>61</v>
      </c>
      <c r="C1125" s="71" t="s">
        <v>33</v>
      </c>
      <c r="D1125" s="71" t="s">
        <v>1222</v>
      </c>
      <c r="E1125" s="71" t="s">
        <v>35</v>
      </c>
      <c r="F1125" s="71" t="s">
        <v>1272</v>
      </c>
    </row>
    <row r="1126" spans="1:6" x14ac:dyDescent="0.25">
      <c r="A1126" s="70">
        <v>432210</v>
      </c>
      <c r="B1126" s="71" t="s">
        <v>688</v>
      </c>
      <c r="C1126" s="71" t="s">
        <v>57</v>
      </c>
      <c r="D1126" s="71" t="s">
        <v>1250</v>
      </c>
      <c r="E1126" s="71" t="s">
        <v>35</v>
      </c>
      <c r="F1126" s="71" t="s">
        <v>1258</v>
      </c>
    </row>
    <row r="1127" spans="1:6" x14ac:dyDescent="0.25">
      <c r="A1127" s="70">
        <v>421875</v>
      </c>
      <c r="B1127" s="71" t="s">
        <v>711</v>
      </c>
      <c r="C1127" s="71" t="s">
        <v>33</v>
      </c>
      <c r="D1127" s="71" t="s">
        <v>1250</v>
      </c>
      <c r="E1127" s="71" t="s">
        <v>35</v>
      </c>
      <c r="F1127" s="71" t="s">
        <v>1254</v>
      </c>
    </row>
    <row r="1128" spans="1:6" x14ac:dyDescent="0.25">
      <c r="A1128" s="70">
        <v>432215</v>
      </c>
      <c r="B1128" s="71" t="s">
        <v>1146</v>
      </c>
      <c r="C1128" s="71" t="s">
        <v>57</v>
      </c>
      <c r="D1128" s="71" t="s">
        <v>1250</v>
      </c>
      <c r="E1128" s="71" t="s">
        <v>35</v>
      </c>
      <c r="F1128" s="71" t="s">
        <v>1258</v>
      </c>
    </row>
    <row r="1129" spans="1:6" x14ac:dyDescent="0.25">
      <c r="A1129" s="70">
        <v>412788</v>
      </c>
      <c r="B1129" s="71" t="s">
        <v>1169</v>
      </c>
      <c r="C1129" s="71" t="s">
        <v>31</v>
      </c>
      <c r="D1129" s="71" t="s">
        <v>1250</v>
      </c>
      <c r="E1129" s="71" t="s">
        <v>35</v>
      </c>
      <c r="F1129" s="71" t="s">
        <v>1256</v>
      </c>
    </row>
    <row r="1130" spans="1:6" x14ac:dyDescent="0.25">
      <c r="A1130" s="70">
        <v>412790</v>
      </c>
      <c r="B1130" s="71" t="s">
        <v>1144</v>
      </c>
      <c r="C1130" s="71" t="s">
        <v>31</v>
      </c>
      <c r="D1130" s="71" t="s">
        <v>1250</v>
      </c>
      <c r="E1130" s="71" t="s">
        <v>35</v>
      </c>
      <c r="F1130" s="71" t="s">
        <v>1263</v>
      </c>
    </row>
    <row r="1131" spans="1:6" x14ac:dyDescent="0.25">
      <c r="A1131" s="70">
        <v>432218</v>
      </c>
      <c r="B1131" s="71" t="s">
        <v>821</v>
      </c>
      <c r="C1131" s="71" t="s">
        <v>57</v>
      </c>
      <c r="D1131" s="71" t="s">
        <v>1250</v>
      </c>
      <c r="E1131" s="71" t="s">
        <v>35</v>
      </c>
      <c r="F1131" s="71" t="s">
        <v>1258</v>
      </c>
    </row>
    <row r="1132" spans="1:6" x14ac:dyDescent="0.25">
      <c r="A1132" s="70">
        <v>432220</v>
      </c>
      <c r="B1132" s="71" t="s">
        <v>264</v>
      </c>
      <c r="C1132" s="71" t="s">
        <v>57</v>
      </c>
      <c r="D1132" s="71" t="s">
        <v>1225</v>
      </c>
      <c r="E1132" s="71" t="s">
        <v>35</v>
      </c>
      <c r="F1132" s="71" t="s">
        <v>1260</v>
      </c>
    </row>
    <row r="1133" spans="1:6" x14ac:dyDescent="0.25">
      <c r="A1133" s="70">
        <v>432225</v>
      </c>
      <c r="B1133" s="71" t="s">
        <v>371</v>
      </c>
      <c r="C1133" s="71" t="s">
        <v>57</v>
      </c>
      <c r="D1133" s="71" t="s">
        <v>1250</v>
      </c>
      <c r="E1133" s="71" t="s">
        <v>35</v>
      </c>
      <c r="F1133" s="71" t="s">
        <v>1262</v>
      </c>
    </row>
    <row r="1134" spans="1:6" x14ac:dyDescent="0.25">
      <c r="A1134" s="70">
        <v>432230</v>
      </c>
      <c r="B1134" s="71" t="s">
        <v>766</v>
      </c>
      <c r="C1134" s="71" t="s">
        <v>57</v>
      </c>
      <c r="D1134" s="71" t="s">
        <v>1250</v>
      </c>
      <c r="E1134" s="71" t="s">
        <v>35</v>
      </c>
      <c r="F1134" s="71" t="s">
        <v>1258</v>
      </c>
    </row>
    <row r="1135" spans="1:6" x14ac:dyDescent="0.25">
      <c r="A1135" s="70">
        <v>412795</v>
      </c>
      <c r="B1135" s="71" t="s">
        <v>713</v>
      </c>
      <c r="C1135" s="71" t="s">
        <v>31</v>
      </c>
      <c r="D1135" s="71" t="s">
        <v>1250</v>
      </c>
      <c r="E1135" s="71" t="s">
        <v>35</v>
      </c>
      <c r="F1135" s="71" t="s">
        <v>1267</v>
      </c>
    </row>
    <row r="1136" spans="1:6" x14ac:dyDescent="0.25">
      <c r="A1136" s="70">
        <v>432232</v>
      </c>
      <c r="B1136" s="71" t="s">
        <v>864</v>
      </c>
      <c r="C1136" s="71" t="s">
        <v>57</v>
      </c>
      <c r="D1136" s="71" t="s">
        <v>1250</v>
      </c>
      <c r="E1136" s="71" t="s">
        <v>35</v>
      </c>
      <c r="F1136" s="71" t="s">
        <v>1265</v>
      </c>
    </row>
    <row r="1137" spans="1:6" x14ac:dyDescent="0.25">
      <c r="A1137" s="70">
        <v>421880</v>
      </c>
      <c r="B1137" s="71" t="s">
        <v>438</v>
      </c>
      <c r="C1137" s="71" t="s">
        <v>33</v>
      </c>
      <c r="D1137" s="71" t="s">
        <v>1253</v>
      </c>
      <c r="E1137" s="71" t="s">
        <v>35</v>
      </c>
      <c r="F1137" s="71" t="s">
        <v>1272</v>
      </c>
    </row>
    <row r="1138" spans="1:6" x14ac:dyDescent="0.25">
      <c r="A1138" s="70">
        <v>412796</v>
      </c>
      <c r="B1138" s="71" t="s">
        <v>919</v>
      </c>
      <c r="C1138" s="71" t="s">
        <v>31</v>
      </c>
      <c r="D1138" s="71" t="s">
        <v>1253</v>
      </c>
      <c r="E1138" s="71" t="s">
        <v>35</v>
      </c>
      <c r="F1138" s="71" t="s">
        <v>1274</v>
      </c>
    </row>
    <row r="1139" spans="1:6" x14ac:dyDescent="0.25">
      <c r="A1139" s="70">
        <v>421885</v>
      </c>
      <c r="B1139" s="71" t="s">
        <v>914</v>
      </c>
      <c r="C1139" s="71" t="s">
        <v>33</v>
      </c>
      <c r="D1139" s="71" t="s">
        <v>1250</v>
      </c>
      <c r="E1139" s="71" t="s">
        <v>35</v>
      </c>
      <c r="F1139" s="71" t="s">
        <v>1254</v>
      </c>
    </row>
    <row r="1140" spans="1:6" x14ac:dyDescent="0.25">
      <c r="A1140" s="70">
        <v>432234</v>
      </c>
      <c r="B1140" s="71" t="s">
        <v>848</v>
      </c>
      <c r="C1140" s="71" t="s">
        <v>57</v>
      </c>
      <c r="D1140" s="71" t="s">
        <v>1250</v>
      </c>
      <c r="E1140" s="71" t="s">
        <v>35</v>
      </c>
      <c r="F1140" s="71" t="s">
        <v>1258</v>
      </c>
    </row>
    <row r="1141" spans="1:6" x14ac:dyDescent="0.25">
      <c r="A1141" s="70">
        <v>412810</v>
      </c>
      <c r="B1141" s="71" t="s">
        <v>76</v>
      </c>
      <c r="C1141" s="71" t="s">
        <v>31</v>
      </c>
      <c r="D1141" s="71" t="s">
        <v>1222</v>
      </c>
      <c r="E1141" s="71" t="s">
        <v>35</v>
      </c>
      <c r="F1141" s="71" t="s">
        <v>1263</v>
      </c>
    </row>
    <row r="1142" spans="1:6" x14ac:dyDescent="0.25">
      <c r="A1142" s="70">
        <v>432235</v>
      </c>
      <c r="B1142" s="71" t="s">
        <v>347</v>
      </c>
      <c r="C1142" s="71" t="s">
        <v>57</v>
      </c>
      <c r="D1142" s="71" t="s">
        <v>1250</v>
      </c>
      <c r="E1142" s="71" t="s">
        <v>35</v>
      </c>
      <c r="F1142" s="71" t="s">
        <v>1268</v>
      </c>
    </row>
    <row r="1143" spans="1:6" x14ac:dyDescent="0.25">
      <c r="A1143" s="70">
        <v>412820</v>
      </c>
      <c r="B1143" s="71" t="s">
        <v>99</v>
      </c>
      <c r="C1143" s="71" t="s">
        <v>31</v>
      </c>
      <c r="D1143" s="71" t="s">
        <v>1223</v>
      </c>
      <c r="E1143" s="71" t="s">
        <v>35</v>
      </c>
      <c r="F1143" s="71" t="s">
        <v>1269</v>
      </c>
    </row>
    <row r="1144" spans="1:6" x14ac:dyDescent="0.25">
      <c r="A1144" s="70">
        <v>412800</v>
      </c>
      <c r="B1144" s="71" t="s">
        <v>157</v>
      </c>
      <c r="C1144" s="71" t="s">
        <v>31</v>
      </c>
      <c r="D1144" s="71" t="s">
        <v>1225</v>
      </c>
      <c r="E1144" s="71" t="s">
        <v>35</v>
      </c>
      <c r="F1144" s="71" t="s">
        <v>1261</v>
      </c>
    </row>
    <row r="1145" spans="1:6" x14ac:dyDescent="0.25">
      <c r="A1145" s="70">
        <v>412830</v>
      </c>
      <c r="B1145" s="71" t="s">
        <v>891</v>
      </c>
      <c r="C1145" s="71" t="s">
        <v>31</v>
      </c>
      <c r="D1145" s="71" t="s">
        <v>1250</v>
      </c>
      <c r="E1145" s="71" t="s">
        <v>35</v>
      </c>
      <c r="F1145" s="71" t="s">
        <v>1264</v>
      </c>
    </row>
    <row r="1146" spans="1:6" x14ac:dyDescent="0.25">
      <c r="A1146" s="70">
        <v>432237</v>
      </c>
      <c r="B1146" s="71" t="s">
        <v>999</v>
      </c>
      <c r="C1146" s="71" t="s">
        <v>57</v>
      </c>
      <c r="D1146" s="71" t="s">
        <v>1250</v>
      </c>
      <c r="E1146" s="71" t="s">
        <v>35</v>
      </c>
      <c r="F1146" s="71" t="s">
        <v>1260</v>
      </c>
    </row>
    <row r="1147" spans="1:6" x14ac:dyDescent="0.25">
      <c r="A1147" s="70">
        <v>412840</v>
      </c>
      <c r="B1147" s="71" t="s">
        <v>906</v>
      </c>
      <c r="C1147" s="71" t="s">
        <v>31</v>
      </c>
      <c r="D1147" s="71" t="s">
        <v>1253</v>
      </c>
      <c r="E1147" s="71" t="s">
        <v>35</v>
      </c>
      <c r="F1147" s="71" t="s">
        <v>1251</v>
      </c>
    </row>
    <row r="1148" spans="1:6" x14ac:dyDescent="0.25">
      <c r="A1148" s="70">
        <v>421895</v>
      </c>
      <c r="B1148" s="71" t="s">
        <v>1097</v>
      </c>
      <c r="C1148" s="71" t="s">
        <v>33</v>
      </c>
      <c r="D1148" s="71" t="s">
        <v>1250</v>
      </c>
      <c r="E1148" s="71" t="s">
        <v>35</v>
      </c>
      <c r="F1148" s="71" t="s">
        <v>1252</v>
      </c>
    </row>
    <row r="1149" spans="1:6" x14ac:dyDescent="0.25">
      <c r="A1149" s="70">
        <v>432240</v>
      </c>
      <c r="B1149" s="71" t="s">
        <v>267</v>
      </c>
      <c r="C1149" s="71" t="s">
        <v>57</v>
      </c>
      <c r="D1149" s="71" t="s">
        <v>1222</v>
      </c>
      <c r="E1149" s="71" t="s">
        <v>35</v>
      </c>
      <c r="F1149" s="71" t="s">
        <v>1255</v>
      </c>
    </row>
    <row r="1150" spans="1:6" x14ac:dyDescent="0.25">
      <c r="A1150" s="70">
        <v>421890</v>
      </c>
      <c r="B1150" s="71" t="s">
        <v>742</v>
      </c>
      <c r="C1150" s="71" t="s">
        <v>33</v>
      </c>
      <c r="D1150" s="71" t="s">
        <v>1253</v>
      </c>
      <c r="E1150" s="71" t="s">
        <v>35</v>
      </c>
      <c r="F1150" s="71" t="s">
        <v>1252</v>
      </c>
    </row>
    <row r="1151" spans="1:6" x14ac:dyDescent="0.25">
      <c r="A1151" s="70">
        <v>421900</v>
      </c>
      <c r="B1151" s="71" t="s">
        <v>145</v>
      </c>
      <c r="C1151" s="71" t="s">
        <v>33</v>
      </c>
      <c r="D1151" s="71" t="s">
        <v>1225</v>
      </c>
      <c r="E1151" s="71" t="s">
        <v>35</v>
      </c>
      <c r="F1151" s="71" t="s">
        <v>1272</v>
      </c>
    </row>
    <row r="1152" spans="1:6" x14ac:dyDescent="0.25">
      <c r="A1152" s="70">
        <v>432250</v>
      </c>
      <c r="B1152" s="71" t="s">
        <v>235</v>
      </c>
      <c r="C1152" s="71" t="s">
        <v>57</v>
      </c>
      <c r="D1152" s="71" t="s">
        <v>1223</v>
      </c>
      <c r="E1152" s="71" t="s">
        <v>35</v>
      </c>
      <c r="F1152" s="71" t="s">
        <v>1268</v>
      </c>
    </row>
    <row r="1153" spans="1:6" x14ac:dyDescent="0.25">
      <c r="A1153" s="70">
        <v>432253</v>
      </c>
      <c r="B1153" s="71" t="s">
        <v>1069</v>
      </c>
      <c r="C1153" s="71" t="s">
        <v>57</v>
      </c>
      <c r="D1153" s="71" t="s">
        <v>1250</v>
      </c>
      <c r="E1153" s="71" t="s">
        <v>35</v>
      </c>
      <c r="F1153" s="71" t="s">
        <v>1273</v>
      </c>
    </row>
    <row r="1154" spans="1:6" x14ac:dyDescent="0.25">
      <c r="A1154" s="70">
        <v>432254</v>
      </c>
      <c r="B1154" s="71" t="s">
        <v>725</v>
      </c>
      <c r="C1154" s="71" t="s">
        <v>57</v>
      </c>
      <c r="D1154" s="71" t="s">
        <v>1250</v>
      </c>
      <c r="E1154" s="71" t="s">
        <v>35</v>
      </c>
      <c r="F1154" s="71" t="s">
        <v>1262</v>
      </c>
    </row>
    <row r="1155" spans="1:6" x14ac:dyDescent="0.25">
      <c r="A1155" s="70">
        <v>432252</v>
      </c>
      <c r="B1155" s="71" t="s">
        <v>1110</v>
      </c>
      <c r="C1155" s="71" t="s">
        <v>57</v>
      </c>
      <c r="D1155" s="71" t="s">
        <v>1250</v>
      </c>
      <c r="E1155" s="71" t="s">
        <v>35</v>
      </c>
      <c r="F1155" s="71" t="s">
        <v>1262</v>
      </c>
    </row>
    <row r="1156" spans="1:6" x14ac:dyDescent="0.25">
      <c r="A1156" s="70">
        <v>432255</v>
      </c>
      <c r="B1156" s="71" t="s">
        <v>681</v>
      </c>
      <c r="C1156" s="71" t="s">
        <v>57</v>
      </c>
      <c r="D1156" s="71" t="s">
        <v>1250</v>
      </c>
      <c r="E1156" s="71" t="s">
        <v>35</v>
      </c>
      <c r="F1156" s="71" t="s">
        <v>1258</v>
      </c>
    </row>
    <row r="1157" spans="1:6" x14ac:dyDescent="0.25">
      <c r="A1157" s="70">
        <v>421910</v>
      </c>
      <c r="B1157" s="71" t="s">
        <v>696</v>
      </c>
      <c r="C1157" s="71" t="s">
        <v>33</v>
      </c>
      <c r="D1157" s="71" t="s">
        <v>1250</v>
      </c>
      <c r="E1157" s="71" t="s">
        <v>35</v>
      </c>
      <c r="F1157" s="71" t="s">
        <v>1254</v>
      </c>
    </row>
    <row r="1158" spans="1:6" x14ac:dyDescent="0.25">
      <c r="A1158" s="70">
        <v>421915</v>
      </c>
      <c r="B1158" s="71" t="s">
        <v>1124</v>
      </c>
      <c r="C1158" s="71" t="s">
        <v>33</v>
      </c>
      <c r="D1158" s="71" t="s">
        <v>1250</v>
      </c>
      <c r="E1158" s="71" t="s">
        <v>35</v>
      </c>
      <c r="F1158" s="71" t="s">
        <v>1252</v>
      </c>
    </row>
    <row r="1159" spans="1:6" x14ac:dyDescent="0.25">
      <c r="A1159" s="70">
        <v>421917</v>
      </c>
      <c r="B1159" s="71" t="s">
        <v>386</v>
      </c>
      <c r="C1159" s="71" t="s">
        <v>33</v>
      </c>
      <c r="D1159" s="71" t="s">
        <v>1250</v>
      </c>
      <c r="E1159" s="71" t="s">
        <v>35</v>
      </c>
      <c r="F1159" s="71" t="s">
        <v>1254</v>
      </c>
    </row>
    <row r="1160" spans="1:6" x14ac:dyDescent="0.25">
      <c r="A1160" s="70">
        <v>432260</v>
      </c>
      <c r="B1160" s="71" t="s">
        <v>269</v>
      </c>
      <c r="C1160" s="71" t="s">
        <v>57</v>
      </c>
      <c r="D1160" s="71" t="s">
        <v>1223</v>
      </c>
      <c r="E1160" s="71" t="s">
        <v>35</v>
      </c>
      <c r="F1160" s="71" t="s">
        <v>1273</v>
      </c>
    </row>
    <row r="1161" spans="1:6" x14ac:dyDescent="0.25">
      <c r="A1161" s="70">
        <v>412853</v>
      </c>
      <c r="B1161" s="71" t="s">
        <v>1140</v>
      </c>
      <c r="C1161" s="71" t="s">
        <v>31</v>
      </c>
      <c r="D1161" s="71" t="s">
        <v>1250</v>
      </c>
      <c r="E1161" s="71" t="s">
        <v>35</v>
      </c>
      <c r="F1161" s="71" t="s">
        <v>1270</v>
      </c>
    </row>
    <row r="1162" spans="1:6" x14ac:dyDescent="0.25">
      <c r="A1162" s="70">
        <v>432270</v>
      </c>
      <c r="B1162" s="71" t="s">
        <v>376</v>
      </c>
      <c r="C1162" s="71" t="s">
        <v>57</v>
      </c>
      <c r="D1162" s="71" t="s">
        <v>1225</v>
      </c>
      <c r="E1162" s="71" t="s">
        <v>35</v>
      </c>
      <c r="F1162" s="71" t="s">
        <v>1273</v>
      </c>
    </row>
    <row r="1163" spans="1:6" x14ac:dyDescent="0.25">
      <c r="A1163" s="70">
        <v>412855</v>
      </c>
      <c r="B1163" s="71" t="s">
        <v>843</v>
      </c>
      <c r="C1163" s="71" t="s">
        <v>31</v>
      </c>
      <c r="D1163" s="71" t="s">
        <v>1250</v>
      </c>
      <c r="E1163" s="71" t="s">
        <v>35</v>
      </c>
      <c r="F1163" s="71" t="s">
        <v>1267</v>
      </c>
    </row>
    <row r="1164" spans="1:6" x14ac:dyDescent="0.25">
      <c r="A1164" s="70">
        <v>432280</v>
      </c>
      <c r="B1164" s="71" t="s">
        <v>225</v>
      </c>
      <c r="C1164" s="71" t="s">
        <v>57</v>
      </c>
      <c r="D1164" s="71" t="s">
        <v>1225</v>
      </c>
      <c r="E1164" s="71" t="s">
        <v>35</v>
      </c>
      <c r="F1164" s="71" t="s">
        <v>1268</v>
      </c>
    </row>
    <row r="1165" spans="1:6" x14ac:dyDescent="0.25">
      <c r="A1165" s="70">
        <v>412860</v>
      </c>
      <c r="B1165" s="71" t="s">
        <v>655</v>
      </c>
      <c r="C1165" s="71" t="s">
        <v>31</v>
      </c>
      <c r="D1165" s="71" t="s">
        <v>1250</v>
      </c>
      <c r="E1165" s="71" t="s">
        <v>35</v>
      </c>
      <c r="F1165" s="71" t="s">
        <v>1266</v>
      </c>
    </row>
    <row r="1166" spans="1:6" x14ac:dyDescent="0.25">
      <c r="A1166" s="70">
        <v>432285</v>
      </c>
      <c r="B1166" s="71" t="s">
        <v>487</v>
      </c>
      <c r="C1166" s="71" t="s">
        <v>57</v>
      </c>
      <c r="D1166" s="71" t="s">
        <v>1250</v>
      </c>
      <c r="E1166" s="71" t="s">
        <v>35</v>
      </c>
      <c r="F1166" s="71" t="s">
        <v>1273</v>
      </c>
    </row>
    <row r="1167" spans="1:6" x14ac:dyDescent="0.25">
      <c r="A1167" s="70">
        <v>432290</v>
      </c>
      <c r="B1167" s="71" t="s">
        <v>849</v>
      </c>
      <c r="C1167" s="71" t="s">
        <v>57</v>
      </c>
      <c r="D1167" s="71" t="s">
        <v>1250</v>
      </c>
      <c r="E1167" s="71" t="s">
        <v>35</v>
      </c>
      <c r="F1167" s="71" t="s">
        <v>1258</v>
      </c>
    </row>
    <row r="1168" spans="1:6" x14ac:dyDescent="0.25">
      <c r="A1168" s="70">
        <v>432300</v>
      </c>
      <c r="B1168" s="71" t="s">
        <v>67</v>
      </c>
      <c r="C1168" s="71" t="s">
        <v>57</v>
      </c>
      <c r="D1168" s="71" t="s">
        <v>1219</v>
      </c>
      <c r="E1168" s="71" t="s">
        <v>35</v>
      </c>
      <c r="F1168" s="71" t="s">
        <v>1262</v>
      </c>
    </row>
    <row r="1169" spans="1:6" x14ac:dyDescent="0.25">
      <c r="A1169" s="70">
        <v>432310</v>
      </c>
      <c r="B1169" s="71" t="s">
        <v>1172</v>
      </c>
      <c r="C1169" s="71" t="s">
        <v>57</v>
      </c>
      <c r="D1169" s="71" t="s">
        <v>1250</v>
      </c>
      <c r="E1169" s="71" t="s">
        <v>35</v>
      </c>
      <c r="F1169" s="71" t="s">
        <v>1258</v>
      </c>
    </row>
    <row r="1170" spans="1:6" x14ac:dyDescent="0.25">
      <c r="A1170" s="70">
        <v>432320</v>
      </c>
      <c r="B1170" s="71" t="s">
        <v>346</v>
      </c>
      <c r="C1170" s="71" t="s">
        <v>57</v>
      </c>
      <c r="D1170" s="71" t="s">
        <v>1250</v>
      </c>
      <c r="E1170" s="71" t="s">
        <v>35</v>
      </c>
      <c r="F1170" s="71" t="s">
        <v>1258</v>
      </c>
    </row>
    <row r="1171" spans="1:6" x14ac:dyDescent="0.25">
      <c r="A1171" s="70">
        <v>421920</v>
      </c>
      <c r="B1171" s="71" t="s">
        <v>621</v>
      </c>
      <c r="C1171" s="71" t="s">
        <v>33</v>
      </c>
      <c r="D1171" s="71" t="s">
        <v>1250</v>
      </c>
      <c r="E1171" s="71" t="s">
        <v>35</v>
      </c>
      <c r="F1171" s="71" t="s">
        <v>1257</v>
      </c>
    </row>
    <row r="1172" spans="1:6" x14ac:dyDescent="0.25">
      <c r="A1172" s="70">
        <v>421930</v>
      </c>
      <c r="B1172" s="71" t="s">
        <v>273</v>
      </c>
      <c r="C1172" s="71" t="s">
        <v>33</v>
      </c>
      <c r="D1172" s="71" t="s">
        <v>1223</v>
      </c>
      <c r="E1172" s="71" t="s">
        <v>35</v>
      </c>
      <c r="F1172" s="71" t="s">
        <v>1254</v>
      </c>
    </row>
    <row r="1173" spans="1:6" x14ac:dyDescent="0.25">
      <c r="A1173" s="70">
        <v>432330</v>
      </c>
      <c r="B1173" s="71" t="s">
        <v>493</v>
      </c>
      <c r="C1173" s="71" t="s">
        <v>57</v>
      </c>
      <c r="D1173" s="71" t="s">
        <v>1250</v>
      </c>
      <c r="E1173" s="71" t="s">
        <v>35</v>
      </c>
      <c r="F1173" s="71" t="s">
        <v>1268</v>
      </c>
    </row>
    <row r="1174" spans="1:6" x14ac:dyDescent="0.25">
      <c r="A1174" s="70">
        <v>432335</v>
      </c>
      <c r="B1174" s="71" t="s">
        <v>419</v>
      </c>
      <c r="C1174" s="71" t="s">
        <v>57</v>
      </c>
      <c r="D1174" s="71" t="s">
        <v>1250</v>
      </c>
      <c r="E1174" s="71" t="s">
        <v>35</v>
      </c>
      <c r="F1174" s="71" t="s">
        <v>1258</v>
      </c>
    </row>
    <row r="1175" spans="1:6" x14ac:dyDescent="0.25">
      <c r="A1175" s="70">
        <v>432340</v>
      </c>
      <c r="B1175" s="71" t="s">
        <v>307</v>
      </c>
      <c r="C1175" s="71" t="s">
        <v>57</v>
      </c>
      <c r="D1175" s="71" t="s">
        <v>1250</v>
      </c>
      <c r="E1175" s="71" t="s">
        <v>35</v>
      </c>
      <c r="F1175" s="71" t="s">
        <v>1258</v>
      </c>
    </row>
    <row r="1176" spans="1:6" x14ac:dyDescent="0.25">
      <c r="A1176" s="70">
        <v>432345</v>
      </c>
      <c r="B1176" s="71" t="s">
        <v>1094</v>
      </c>
      <c r="C1176" s="71" t="s">
        <v>57</v>
      </c>
      <c r="D1176" s="71" t="s">
        <v>1250</v>
      </c>
      <c r="E1176" s="71" t="s">
        <v>35</v>
      </c>
      <c r="F1176" s="71" t="s">
        <v>1260</v>
      </c>
    </row>
    <row r="1177" spans="1:6" x14ac:dyDescent="0.25">
      <c r="A1177" s="70">
        <v>412865</v>
      </c>
      <c r="B1177" s="71" t="s">
        <v>758</v>
      </c>
      <c r="C1177" s="71" t="s">
        <v>31</v>
      </c>
      <c r="D1177" s="71" t="s">
        <v>1250</v>
      </c>
      <c r="E1177" s="71" t="s">
        <v>35</v>
      </c>
      <c r="F1177" s="71" t="s">
        <v>1274</v>
      </c>
    </row>
    <row r="1178" spans="1:6" x14ac:dyDescent="0.25">
      <c r="A1178" s="70">
        <v>432350</v>
      </c>
      <c r="B1178" s="71" t="s">
        <v>524</v>
      </c>
      <c r="C1178" s="71" t="s">
        <v>57</v>
      </c>
      <c r="D1178" s="71" t="s">
        <v>1250</v>
      </c>
      <c r="E1178" s="71" t="s">
        <v>35</v>
      </c>
      <c r="F1178" s="71" t="s">
        <v>1258</v>
      </c>
    </row>
    <row r="1179" spans="1:6" x14ac:dyDescent="0.25">
      <c r="A1179" s="70">
        <v>432360</v>
      </c>
      <c r="B1179" s="71" t="s">
        <v>322</v>
      </c>
      <c r="C1179" s="71" t="s">
        <v>57</v>
      </c>
      <c r="D1179" s="71" t="s">
        <v>1250</v>
      </c>
      <c r="E1179" s="71" t="s">
        <v>35</v>
      </c>
      <c r="F1179" s="71" t="s">
        <v>1268</v>
      </c>
    </row>
    <row r="1180" spans="1:6" x14ac:dyDescent="0.25">
      <c r="A1180" s="70">
        <v>432370</v>
      </c>
      <c r="B1180" s="71" t="s">
        <v>594</v>
      </c>
      <c r="C1180" s="71" t="s">
        <v>57</v>
      </c>
      <c r="D1180" s="71" t="s">
        <v>1250</v>
      </c>
      <c r="E1180" s="71" t="s">
        <v>35</v>
      </c>
      <c r="F1180" s="71" t="s">
        <v>1258</v>
      </c>
    </row>
    <row r="1181" spans="1:6" x14ac:dyDescent="0.25">
      <c r="A1181" s="70">
        <v>421935</v>
      </c>
      <c r="B1181" s="71" t="s">
        <v>896</v>
      </c>
      <c r="C1181" s="71" t="s">
        <v>33</v>
      </c>
      <c r="D1181" s="71" t="s">
        <v>1250</v>
      </c>
      <c r="E1181" s="71" t="s">
        <v>35</v>
      </c>
      <c r="F1181" s="71" t="s">
        <v>1257</v>
      </c>
    </row>
    <row r="1182" spans="1:6" x14ac:dyDescent="0.25">
      <c r="A1182" s="70">
        <v>432375</v>
      </c>
      <c r="B1182" s="71" t="s">
        <v>1071</v>
      </c>
      <c r="C1182" s="71" t="s">
        <v>57</v>
      </c>
      <c r="D1182" s="71" t="s">
        <v>1250</v>
      </c>
      <c r="E1182" s="71" t="s">
        <v>35</v>
      </c>
      <c r="F1182" s="71" t="s">
        <v>1258</v>
      </c>
    </row>
    <row r="1183" spans="1:6" x14ac:dyDescent="0.25">
      <c r="A1183" s="70">
        <v>412870</v>
      </c>
      <c r="B1183" s="71" t="s">
        <v>625</v>
      </c>
      <c r="C1183" s="71" t="s">
        <v>31</v>
      </c>
      <c r="D1183" s="71" t="s">
        <v>1250</v>
      </c>
      <c r="E1183" s="71" t="s">
        <v>35</v>
      </c>
      <c r="F1183" s="71" t="s">
        <v>1266</v>
      </c>
    </row>
    <row r="1184" spans="1:6" x14ac:dyDescent="0.25">
      <c r="A1184" s="70">
        <v>412850</v>
      </c>
      <c r="B1184" s="71" t="s">
        <v>185</v>
      </c>
      <c r="C1184" s="71" t="s">
        <v>31</v>
      </c>
      <c r="D1184" s="71" t="s">
        <v>1253</v>
      </c>
      <c r="E1184" s="71" t="s">
        <v>35</v>
      </c>
      <c r="F1184" s="71" t="s">
        <v>1251</v>
      </c>
    </row>
    <row r="1185" spans="1:6" x14ac:dyDescent="0.25">
      <c r="A1185" s="70">
        <v>432377</v>
      </c>
      <c r="B1185" s="71" t="s">
        <v>297</v>
      </c>
      <c r="C1185" s="71" t="s">
        <v>57</v>
      </c>
      <c r="D1185" s="71" t="s">
        <v>1250</v>
      </c>
      <c r="E1185" s="71" t="s">
        <v>35</v>
      </c>
      <c r="F1185" s="71" t="s">
        <v>1273</v>
      </c>
    </row>
    <row r="1186" spans="1:6" x14ac:dyDescent="0.25">
      <c r="A1186" s="70">
        <v>421940</v>
      </c>
      <c r="B1186" s="71" t="s">
        <v>618</v>
      </c>
      <c r="C1186" s="71" t="s">
        <v>33</v>
      </c>
      <c r="D1186" s="71" t="s">
        <v>1250</v>
      </c>
      <c r="E1186" s="71" t="s">
        <v>35</v>
      </c>
      <c r="F1186" s="71" t="s">
        <v>1257</v>
      </c>
    </row>
    <row r="1187" spans="1:6" x14ac:dyDescent="0.25">
      <c r="A1187" s="70">
        <v>412880</v>
      </c>
      <c r="B1187" s="71" t="s">
        <v>1051</v>
      </c>
      <c r="C1187" s="71" t="s">
        <v>31</v>
      </c>
      <c r="D1187" s="71" t="s">
        <v>1250</v>
      </c>
      <c r="E1187" s="71" t="s">
        <v>35</v>
      </c>
      <c r="F1187" s="71" t="s">
        <v>1263</v>
      </c>
    </row>
    <row r="1188" spans="1:6" x14ac:dyDescent="0.25">
      <c r="A1188" s="70">
        <v>432380</v>
      </c>
      <c r="B1188" s="71" t="s">
        <v>212</v>
      </c>
      <c r="C1188" s="71" t="s">
        <v>57</v>
      </c>
      <c r="D1188" s="71" t="s">
        <v>1253</v>
      </c>
      <c r="E1188" s="71" t="s">
        <v>35</v>
      </c>
      <c r="F1188" s="71" t="s">
        <v>1262</v>
      </c>
    </row>
    <row r="1189" spans="1:6" x14ac:dyDescent="0.25">
      <c r="A1189" s="70">
        <v>421950</v>
      </c>
      <c r="B1189" s="71" t="s">
        <v>81</v>
      </c>
      <c r="C1189" s="71" t="s">
        <v>33</v>
      </c>
      <c r="D1189" s="71" t="s">
        <v>1223</v>
      </c>
      <c r="E1189" s="71" t="s">
        <v>35</v>
      </c>
      <c r="F1189" s="71" t="s">
        <v>1254</v>
      </c>
    </row>
    <row r="1190" spans="1:6" x14ac:dyDescent="0.25">
      <c r="A1190" s="70">
        <v>421960</v>
      </c>
      <c r="B1190" s="71" t="s">
        <v>385</v>
      </c>
      <c r="C1190" s="71" t="s">
        <v>33</v>
      </c>
      <c r="D1190" s="71" t="s">
        <v>1250</v>
      </c>
      <c r="E1190" s="71" t="s">
        <v>35</v>
      </c>
      <c r="F1190" s="71" t="s">
        <v>1254</v>
      </c>
    </row>
    <row r="1191" spans="1:6" x14ac:dyDescent="0.25">
      <c r="A1191" s="70">
        <v>421970</v>
      </c>
      <c r="B1191" s="71" t="s">
        <v>100</v>
      </c>
      <c r="C1191" s="71" t="s">
        <v>33</v>
      </c>
      <c r="D1191" s="71" t="s">
        <v>1224</v>
      </c>
      <c r="E1191" s="71" t="s">
        <v>35</v>
      </c>
      <c r="F1191" s="71" t="s">
        <v>1254</v>
      </c>
    </row>
    <row r="1192" spans="1:6" x14ac:dyDescent="0.25">
      <c r="A1192" s="70">
        <v>421985</v>
      </c>
      <c r="B1192" s="71" t="s">
        <v>754</v>
      </c>
      <c r="C1192" s="71" t="s">
        <v>33</v>
      </c>
      <c r="D1192" s="71" t="s">
        <v>1250</v>
      </c>
      <c r="E1192" s="71" t="s">
        <v>35</v>
      </c>
      <c r="F1192" s="71" t="s">
        <v>1252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32301-CDCD-44F8-88C9-D35CE92393AA}">
  <dimension ref="A1:J1239"/>
  <sheetViews>
    <sheetView zoomScaleNormal="100" workbookViewId="0">
      <selection activeCell="F10" sqref="F10"/>
    </sheetView>
  </sheetViews>
  <sheetFormatPr defaultRowHeight="15" x14ac:dyDescent="0.25"/>
  <cols>
    <col min="1" max="2" width="8.140625" bestFit="1" customWidth="1"/>
    <col min="3" max="3" width="13.85546875" bestFit="1" customWidth="1"/>
    <col min="4" max="4" width="15.42578125" bestFit="1" customWidth="1"/>
    <col min="5" max="5" width="15" bestFit="1" customWidth="1"/>
    <col min="6" max="6" width="26.140625" bestFit="1" customWidth="1"/>
    <col min="7" max="7" width="14.42578125" bestFit="1" customWidth="1"/>
    <col min="8" max="8" width="8.7109375" bestFit="1" customWidth="1"/>
    <col min="9" max="9" width="14.42578125" bestFit="1" customWidth="1"/>
    <col min="10" max="10" width="7.85546875" bestFit="1" customWidth="1"/>
  </cols>
  <sheetData>
    <row r="1" spans="1:10" ht="60" x14ac:dyDescent="0.25">
      <c r="A1" s="48" t="s">
        <v>1275</v>
      </c>
      <c r="B1" s="49" t="s">
        <v>1276</v>
      </c>
      <c r="C1" s="49" t="s">
        <v>1277</v>
      </c>
      <c r="D1" s="49" t="s">
        <v>1278</v>
      </c>
      <c r="E1" s="50" t="s">
        <v>1279</v>
      </c>
      <c r="F1" s="49" t="s">
        <v>1280</v>
      </c>
      <c r="G1" s="49" t="s">
        <v>1281</v>
      </c>
      <c r="H1" s="49" t="s">
        <v>1282</v>
      </c>
      <c r="I1" s="51" t="s">
        <v>1283</v>
      </c>
      <c r="J1" s="52" t="s">
        <v>1284</v>
      </c>
    </row>
    <row r="2" spans="1:10" x14ac:dyDescent="0.25">
      <c r="A2" s="53">
        <v>1</v>
      </c>
      <c r="B2" s="54">
        <v>431330</v>
      </c>
      <c r="C2" s="55" t="s">
        <v>1285</v>
      </c>
      <c r="D2" s="55" t="s">
        <v>1286</v>
      </c>
      <c r="E2" s="56">
        <v>35254</v>
      </c>
      <c r="F2" s="55" t="s">
        <v>1287</v>
      </c>
      <c r="G2" s="57">
        <v>820028.95500000461</v>
      </c>
      <c r="H2" s="58">
        <v>8.2073497649044869E-2</v>
      </c>
      <c r="I2" s="59">
        <v>871765.60344697407</v>
      </c>
      <c r="J2" s="58">
        <v>0.11116296354051509</v>
      </c>
    </row>
    <row r="3" spans="1:10" x14ac:dyDescent="0.25">
      <c r="A3" s="53">
        <v>2</v>
      </c>
      <c r="B3" s="55">
        <v>431180</v>
      </c>
      <c r="C3" s="55" t="s">
        <v>1288</v>
      </c>
      <c r="D3" s="55" t="s">
        <v>1289</v>
      </c>
      <c r="E3" s="56">
        <v>36355</v>
      </c>
      <c r="F3" s="55" t="s">
        <v>1290</v>
      </c>
      <c r="G3" s="57">
        <v>1282852.790000004</v>
      </c>
      <c r="H3" s="58">
        <v>0.1168673398387382</v>
      </c>
      <c r="I3" s="59">
        <v>1371424.5058333366</v>
      </c>
      <c r="J3" s="58">
        <v>0.1249134686761339</v>
      </c>
    </row>
    <row r="4" spans="1:10" x14ac:dyDescent="0.25">
      <c r="A4" s="53">
        <v>3</v>
      </c>
      <c r="B4" s="55">
        <v>431370</v>
      </c>
      <c r="C4" s="55" t="s">
        <v>1288</v>
      </c>
      <c r="D4" s="55" t="s">
        <v>1289</v>
      </c>
      <c r="E4" s="56">
        <v>36495</v>
      </c>
      <c r="F4" s="55" t="s">
        <v>1291</v>
      </c>
      <c r="G4" s="57">
        <v>766453.18000000389</v>
      </c>
      <c r="H4" s="58">
        <v>0.13343376043696911</v>
      </c>
      <c r="I4" s="59">
        <v>843302.26541667094</v>
      </c>
      <c r="J4" s="58">
        <v>0.1055258377765282</v>
      </c>
    </row>
    <row r="5" spans="1:10" x14ac:dyDescent="0.25">
      <c r="A5" s="53">
        <v>4</v>
      </c>
      <c r="B5" s="55">
        <v>432280</v>
      </c>
      <c r="C5" s="55" t="s">
        <v>1285</v>
      </c>
      <c r="D5" s="55" t="s">
        <v>1286</v>
      </c>
      <c r="E5" s="56">
        <v>36447</v>
      </c>
      <c r="F5" s="55" t="s">
        <v>1292</v>
      </c>
      <c r="G5" s="57">
        <v>1191484.1450000049</v>
      </c>
      <c r="H5" s="58">
        <v>0.12947075356512619</v>
      </c>
      <c r="I5" s="59">
        <v>1332132.5761111157</v>
      </c>
      <c r="J5" s="58">
        <v>0.12657639686261171</v>
      </c>
    </row>
    <row r="6" spans="1:10" x14ac:dyDescent="0.25">
      <c r="A6" s="53">
        <v>5</v>
      </c>
      <c r="B6" s="55">
        <v>432190</v>
      </c>
      <c r="C6" s="55" t="s">
        <v>1288</v>
      </c>
      <c r="D6" s="55" t="s">
        <v>1289</v>
      </c>
      <c r="E6" s="56">
        <v>36516</v>
      </c>
      <c r="F6" s="55" t="s">
        <v>1293</v>
      </c>
      <c r="G6" s="57">
        <v>375427.80999999912</v>
      </c>
      <c r="H6" s="58">
        <v>7.1832849154638334E-2</v>
      </c>
      <c r="I6" s="59">
        <v>457036.00041666598</v>
      </c>
      <c r="J6" s="58">
        <v>6.7359963891526112E-2</v>
      </c>
    </row>
    <row r="7" spans="1:10" x14ac:dyDescent="0.25">
      <c r="A7" s="53">
        <v>9</v>
      </c>
      <c r="B7" s="55">
        <v>430470</v>
      </c>
      <c r="C7" s="55" t="s">
        <v>1288</v>
      </c>
      <c r="D7" s="55" t="s">
        <v>1289</v>
      </c>
      <c r="E7" s="56">
        <v>37026</v>
      </c>
      <c r="F7" s="55" t="s">
        <v>1294</v>
      </c>
      <c r="G7" s="57">
        <v>295979.32999999903</v>
      </c>
      <c r="H7" s="58">
        <v>5.9309091310816221E-2</v>
      </c>
      <c r="I7" s="59">
        <v>305208.24666666589</v>
      </c>
      <c r="J7" s="58">
        <v>4.1726291395735263E-2</v>
      </c>
    </row>
    <row r="8" spans="1:10" x14ac:dyDescent="0.25">
      <c r="A8" s="53">
        <v>10</v>
      </c>
      <c r="B8" s="55">
        <v>430700</v>
      </c>
      <c r="C8" s="55" t="s">
        <v>1288</v>
      </c>
      <c r="D8" s="55" t="s">
        <v>1289</v>
      </c>
      <c r="E8" s="56">
        <v>37081</v>
      </c>
      <c r="F8" s="55" t="s">
        <v>1295</v>
      </c>
      <c r="G8" s="57">
        <v>332119.71999999962</v>
      </c>
      <c r="H8" s="58">
        <v>-7.3262336744240514E-2</v>
      </c>
      <c r="I8" s="59">
        <v>337675.06944444403</v>
      </c>
      <c r="J8" s="58">
        <v>-2.9746120987190209E-2</v>
      </c>
    </row>
    <row r="9" spans="1:10" x14ac:dyDescent="0.25">
      <c r="A9" s="53">
        <v>11</v>
      </c>
      <c r="B9" s="55">
        <v>431410</v>
      </c>
      <c r="C9" s="55" t="s">
        <v>1288</v>
      </c>
      <c r="D9" s="55" t="s">
        <v>1289</v>
      </c>
      <c r="E9" s="56">
        <v>42261</v>
      </c>
      <c r="F9" s="55" t="s">
        <v>1296</v>
      </c>
      <c r="G9" s="57">
        <v>452735.30999999942</v>
      </c>
      <c r="H9" s="58">
        <v>0.12642190926399621</v>
      </c>
      <c r="I9" s="59">
        <v>501549.21541666618</v>
      </c>
      <c r="J9" s="58">
        <v>0.13420804566525299</v>
      </c>
    </row>
    <row r="10" spans="1:10" x14ac:dyDescent="0.25">
      <c r="A10" s="53">
        <v>12</v>
      </c>
      <c r="B10" s="55">
        <v>431410</v>
      </c>
      <c r="C10" s="55" t="s">
        <v>1288</v>
      </c>
      <c r="D10" s="55" t="s">
        <v>1289</v>
      </c>
      <c r="E10" s="56">
        <v>37459</v>
      </c>
      <c r="F10" s="55" t="s">
        <v>1297</v>
      </c>
      <c r="G10" s="57">
        <v>1671678.210000006</v>
      </c>
      <c r="H10" s="58">
        <v>0.15357975640783139</v>
      </c>
      <c r="I10" s="59">
        <v>1781445.5415277819</v>
      </c>
      <c r="J10" s="58">
        <v>0.15845351667898069</v>
      </c>
    </row>
    <row r="11" spans="1:10" x14ac:dyDescent="0.25">
      <c r="A11" s="53">
        <v>13</v>
      </c>
      <c r="B11" s="55">
        <v>432010</v>
      </c>
      <c r="C11" s="55" t="s">
        <v>1288</v>
      </c>
      <c r="D11" s="55" t="s">
        <v>1289</v>
      </c>
      <c r="E11" s="56">
        <v>37571</v>
      </c>
      <c r="F11" s="55" t="s">
        <v>1298</v>
      </c>
      <c r="G11" s="57">
        <v>841552.70000000449</v>
      </c>
      <c r="H11" s="58">
        <v>0.1084571143804936</v>
      </c>
      <c r="I11" s="59">
        <v>772229.64743055881</v>
      </c>
      <c r="J11" s="58">
        <v>6.9121717346326217E-2</v>
      </c>
    </row>
    <row r="12" spans="1:10" x14ac:dyDescent="0.25">
      <c r="A12" s="53">
        <v>14</v>
      </c>
      <c r="B12" s="55">
        <v>431410</v>
      </c>
      <c r="C12" s="55" t="s">
        <v>1288</v>
      </c>
      <c r="D12" s="55" t="s">
        <v>1289</v>
      </c>
      <c r="E12" s="56">
        <v>37510</v>
      </c>
      <c r="F12" s="55" t="s">
        <v>1299</v>
      </c>
      <c r="G12" s="57">
        <v>633474.48000000243</v>
      </c>
      <c r="H12" s="58">
        <v>0.1468874113153163</v>
      </c>
      <c r="I12" s="59">
        <v>695376.86958333594</v>
      </c>
      <c r="J12" s="58">
        <v>0.1369107307925703</v>
      </c>
    </row>
    <row r="13" spans="1:10" x14ac:dyDescent="0.25">
      <c r="A13" s="53">
        <v>16</v>
      </c>
      <c r="B13" s="55">
        <v>431410</v>
      </c>
      <c r="C13" s="55" t="s">
        <v>1288</v>
      </c>
      <c r="D13" s="55" t="s">
        <v>1289</v>
      </c>
      <c r="E13" s="56">
        <v>37713</v>
      </c>
      <c r="F13" s="55" t="s">
        <v>1300</v>
      </c>
      <c r="G13" s="57">
        <v>437965.28999999951</v>
      </c>
      <c r="H13" s="58">
        <v>3.8398599306099332E-2</v>
      </c>
      <c r="I13" s="59">
        <v>489250.1398611106</v>
      </c>
      <c r="J13" s="58">
        <v>5.5377425638897887E-2</v>
      </c>
    </row>
    <row r="14" spans="1:10" x14ac:dyDescent="0.25">
      <c r="A14" s="53">
        <v>17</v>
      </c>
      <c r="B14" s="55">
        <v>432190</v>
      </c>
      <c r="C14" s="55" t="s">
        <v>1288</v>
      </c>
      <c r="D14" s="55" t="s">
        <v>1289</v>
      </c>
      <c r="E14" s="56">
        <v>37915</v>
      </c>
      <c r="F14" s="55" t="s">
        <v>1301</v>
      </c>
      <c r="G14" s="57">
        <v>823529.29000000411</v>
      </c>
      <c r="H14" s="58">
        <v>0.14651023207882249</v>
      </c>
      <c r="I14" s="59">
        <v>966914.07458333892</v>
      </c>
      <c r="J14" s="58">
        <v>0.15419822149576581</v>
      </c>
    </row>
    <row r="15" spans="1:10" x14ac:dyDescent="0.25">
      <c r="A15" s="53">
        <v>18</v>
      </c>
      <c r="B15" s="55">
        <v>420430</v>
      </c>
      <c r="C15" s="55" t="s">
        <v>1288</v>
      </c>
      <c r="D15" s="55" t="s">
        <v>1289</v>
      </c>
      <c r="E15" s="56">
        <v>37827</v>
      </c>
      <c r="F15" s="55" t="s">
        <v>1302</v>
      </c>
      <c r="G15" s="57">
        <v>706238.81000000157</v>
      </c>
      <c r="H15" s="58">
        <v>6.5483191817359634E-2</v>
      </c>
      <c r="I15" s="59">
        <v>654568.69000000122</v>
      </c>
      <c r="J15" s="58">
        <v>6.7137740889096242E-2</v>
      </c>
    </row>
    <row r="16" spans="1:10" x14ac:dyDescent="0.25">
      <c r="A16" s="53">
        <v>19</v>
      </c>
      <c r="B16" s="55">
        <v>420900</v>
      </c>
      <c r="C16" s="55" t="s">
        <v>1288</v>
      </c>
      <c r="D16" s="55" t="s">
        <v>1289</v>
      </c>
      <c r="E16" s="56">
        <v>37889</v>
      </c>
      <c r="F16" s="55" t="s">
        <v>1303</v>
      </c>
      <c r="G16" s="57">
        <v>717746.03000000305</v>
      </c>
      <c r="H16" s="58">
        <v>4.8143149336060703E-2</v>
      </c>
      <c r="I16" s="59">
        <v>750280.97375000257</v>
      </c>
      <c r="J16" s="58">
        <v>6.133874115063101E-2</v>
      </c>
    </row>
    <row r="17" spans="1:10" x14ac:dyDescent="0.25">
      <c r="A17" s="53">
        <v>20</v>
      </c>
      <c r="B17" s="55">
        <v>431130</v>
      </c>
      <c r="C17" s="55" t="s">
        <v>1288</v>
      </c>
      <c r="D17" s="55" t="s">
        <v>1289</v>
      </c>
      <c r="E17" s="56">
        <v>37879</v>
      </c>
      <c r="F17" s="55" t="s">
        <v>1304</v>
      </c>
      <c r="G17" s="57">
        <v>892569.24000000546</v>
      </c>
      <c r="H17" s="58">
        <v>0.13724247683592061</v>
      </c>
      <c r="I17" s="59">
        <v>944963.08062500553</v>
      </c>
      <c r="J17" s="58">
        <v>0.13909453520313059</v>
      </c>
    </row>
    <row r="18" spans="1:10" x14ac:dyDescent="0.25">
      <c r="A18" s="53">
        <v>22</v>
      </c>
      <c r="B18" s="55">
        <v>431410</v>
      </c>
      <c r="C18" s="55" t="s">
        <v>1288</v>
      </c>
      <c r="D18" s="55" t="s">
        <v>1289</v>
      </c>
      <c r="E18" s="56">
        <v>37930</v>
      </c>
      <c r="F18" s="55" t="s">
        <v>1305</v>
      </c>
      <c r="G18" s="57">
        <v>660860.70500000217</v>
      </c>
      <c r="H18" s="58">
        <v>9.9058512199129145E-2</v>
      </c>
      <c r="I18" s="59">
        <v>742105.96730555827</v>
      </c>
      <c r="J18" s="58">
        <v>0.1013869548222872</v>
      </c>
    </row>
    <row r="19" spans="1:10" x14ac:dyDescent="0.25">
      <c r="A19" s="53">
        <v>23</v>
      </c>
      <c r="B19" s="55">
        <v>431720</v>
      </c>
      <c r="C19" s="55" t="s">
        <v>1288</v>
      </c>
      <c r="D19" s="55" t="s">
        <v>1306</v>
      </c>
      <c r="E19" s="56">
        <v>38107</v>
      </c>
      <c r="F19" s="55" t="s">
        <v>1307</v>
      </c>
      <c r="G19" s="57">
        <v>939760.76000000397</v>
      </c>
      <c r="H19" s="58">
        <v>0.115600381801476</v>
      </c>
      <c r="I19" s="59">
        <v>992153.29743055999</v>
      </c>
      <c r="J19" s="58">
        <v>0.10152156715730561</v>
      </c>
    </row>
    <row r="20" spans="1:10" x14ac:dyDescent="0.25">
      <c r="A20" s="53">
        <v>24</v>
      </c>
      <c r="B20" s="55">
        <v>432250</v>
      </c>
      <c r="C20" s="55" t="s">
        <v>1285</v>
      </c>
      <c r="D20" s="55" t="s">
        <v>1286</v>
      </c>
      <c r="E20" s="56">
        <v>38169</v>
      </c>
      <c r="F20" s="55" t="s">
        <v>1308</v>
      </c>
      <c r="G20" s="57">
        <v>412907.47999999952</v>
      </c>
      <c r="H20" s="58">
        <v>7.3678747885826748E-2</v>
      </c>
      <c r="I20" s="59">
        <v>457527.24624999962</v>
      </c>
      <c r="J20" s="58">
        <v>7.696158396010154E-2</v>
      </c>
    </row>
    <row r="21" spans="1:10" x14ac:dyDescent="0.25">
      <c r="A21" s="53">
        <v>25</v>
      </c>
      <c r="B21" s="55">
        <v>431410</v>
      </c>
      <c r="C21" s="55" t="s">
        <v>1288</v>
      </c>
      <c r="D21" s="55" t="s">
        <v>1289</v>
      </c>
      <c r="E21" s="56">
        <v>38219</v>
      </c>
      <c r="F21" s="55" t="s">
        <v>1309</v>
      </c>
      <c r="G21" s="57">
        <v>781266.720000003</v>
      </c>
      <c r="H21" s="58">
        <v>0.1212442921396748</v>
      </c>
      <c r="I21" s="59">
        <v>846586.59361111431</v>
      </c>
      <c r="J21" s="58">
        <v>0.1358326311377569</v>
      </c>
    </row>
    <row r="22" spans="1:10" x14ac:dyDescent="0.25">
      <c r="A22" s="53">
        <v>26</v>
      </c>
      <c r="B22" s="55">
        <v>431410</v>
      </c>
      <c r="C22" s="55" t="s">
        <v>1288</v>
      </c>
      <c r="D22" s="55" t="s">
        <v>1289</v>
      </c>
      <c r="E22" s="56">
        <v>38262</v>
      </c>
      <c r="F22" s="55" t="s">
        <v>1310</v>
      </c>
      <c r="G22" s="57">
        <v>555227.35000000079</v>
      </c>
      <c r="H22" s="58">
        <v>6.0365343701881957E-2</v>
      </c>
      <c r="I22" s="59">
        <v>625458.77541666792</v>
      </c>
      <c r="J22" s="58">
        <v>8.3781860632332311E-2</v>
      </c>
    </row>
    <row r="23" spans="1:10" x14ac:dyDescent="0.25">
      <c r="A23" s="53">
        <v>27</v>
      </c>
      <c r="B23" s="55">
        <v>431740</v>
      </c>
      <c r="C23" s="55" t="s">
        <v>1288</v>
      </c>
      <c r="D23" s="55" t="s">
        <v>1306</v>
      </c>
      <c r="E23" s="56">
        <v>38404</v>
      </c>
      <c r="F23" s="55" t="s">
        <v>1311</v>
      </c>
      <c r="G23" s="57">
        <v>839567.82000000356</v>
      </c>
      <c r="H23" s="58">
        <v>0.14960362586303749</v>
      </c>
      <c r="I23" s="59">
        <v>1031148.3243055596</v>
      </c>
      <c r="J23" s="58">
        <v>0.1430894675401744</v>
      </c>
    </row>
    <row r="24" spans="1:10" x14ac:dyDescent="0.25">
      <c r="A24" s="53">
        <v>28</v>
      </c>
      <c r="B24" s="55">
        <v>430470</v>
      </c>
      <c r="C24" s="55" t="s">
        <v>1288</v>
      </c>
      <c r="D24" s="55" t="s">
        <v>1289</v>
      </c>
      <c r="E24" s="56">
        <v>38394</v>
      </c>
      <c r="F24" s="55" t="s">
        <v>1312</v>
      </c>
      <c r="G24" s="57">
        <v>320868.02799999912</v>
      </c>
      <c r="H24" s="58">
        <v>4.8927521548688811E-2</v>
      </c>
      <c r="I24" s="59">
        <v>327637.79541666579</v>
      </c>
      <c r="J24" s="58">
        <v>4.9025323660099929E-2</v>
      </c>
    </row>
    <row r="25" spans="1:10" x14ac:dyDescent="0.25">
      <c r="A25" s="53">
        <v>29</v>
      </c>
      <c r="B25" s="55">
        <v>420420</v>
      </c>
      <c r="C25" s="55" t="s">
        <v>1288</v>
      </c>
      <c r="D25" s="55" t="s">
        <v>1289</v>
      </c>
      <c r="E25" s="56">
        <v>38434</v>
      </c>
      <c r="F25" s="55" t="s">
        <v>1313</v>
      </c>
      <c r="G25" s="57">
        <v>515334.24000000057</v>
      </c>
      <c r="H25" s="58">
        <v>6.0016093723930117E-2</v>
      </c>
      <c r="I25" s="59">
        <v>589301.53870833397</v>
      </c>
      <c r="J25" s="58">
        <v>8.7017212124162871E-2</v>
      </c>
    </row>
    <row r="26" spans="1:10" x14ac:dyDescent="0.25">
      <c r="A26" s="53">
        <v>30</v>
      </c>
      <c r="B26" s="55">
        <v>431690</v>
      </c>
      <c r="C26" s="55" t="s">
        <v>1288</v>
      </c>
      <c r="D26" s="55" t="s">
        <v>1314</v>
      </c>
      <c r="E26" s="56">
        <v>38457</v>
      </c>
      <c r="F26" s="55" t="s">
        <v>1315</v>
      </c>
      <c r="G26" s="57">
        <v>371864.69999999978</v>
      </c>
      <c r="H26" s="58">
        <v>7.684212629408986E-2</v>
      </c>
      <c r="I26" s="59">
        <v>428306.58333333331</v>
      </c>
      <c r="J26" s="58">
        <v>6.702286184271973E-2</v>
      </c>
    </row>
    <row r="27" spans="1:10" x14ac:dyDescent="0.25">
      <c r="A27" s="53">
        <v>31</v>
      </c>
      <c r="B27" s="55">
        <v>431690</v>
      </c>
      <c r="C27" s="55" t="s">
        <v>1288</v>
      </c>
      <c r="D27" s="55" t="s">
        <v>1314</v>
      </c>
      <c r="E27" s="56">
        <v>38523</v>
      </c>
      <c r="F27" s="55" t="s">
        <v>1316</v>
      </c>
      <c r="G27" s="57">
        <v>482790.78000000038</v>
      </c>
      <c r="H27" s="58">
        <v>8.8744310831808559E-2</v>
      </c>
      <c r="I27" s="59">
        <v>541562.56055555679</v>
      </c>
      <c r="J27" s="58">
        <v>8.1689317790865537E-2</v>
      </c>
    </row>
    <row r="28" spans="1:10" x14ac:dyDescent="0.25">
      <c r="A28" s="53">
        <v>32</v>
      </c>
      <c r="B28" s="55">
        <v>431690</v>
      </c>
      <c r="C28" s="55" t="s">
        <v>1288</v>
      </c>
      <c r="D28" s="55" t="s">
        <v>1314</v>
      </c>
      <c r="E28" s="56">
        <v>38687</v>
      </c>
      <c r="F28" s="55" t="s">
        <v>1317</v>
      </c>
      <c r="G28" s="57">
        <v>704367.2100000038</v>
      </c>
      <c r="H28" s="58">
        <v>9.3022567891431665E-2</v>
      </c>
      <c r="I28" s="59">
        <v>799483.65708333766</v>
      </c>
      <c r="J28" s="58">
        <v>0.1099386272033081</v>
      </c>
    </row>
    <row r="29" spans="1:10" x14ac:dyDescent="0.25">
      <c r="A29" s="53">
        <v>33</v>
      </c>
      <c r="B29" s="55">
        <v>431410</v>
      </c>
      <c r="C29" s="55" t="s">
        <v>1288</v>
      </c>
      <c r="D29" s="55" t="s">
        <v>1289</v>
      </c>
      <c r="E29" s="56">
        <v>38610</v>
      </c>
      <c r="F29" s="55" t="s">
        <v>1318</v>
      </c>
      <c r="G29" s="57">
        <v>641039.94000000227</v>
      </c>
      <c r="H29" s="58">
        <v>6.4934529203783148E-2</v>
      </c>
      <c r="I29" s="59">
        <v>669195.43833333545</v>
      </c>
      <c r="J29" s="58">
        <v>7.4249994964448465E-2</v>
      </c>
    </row>
    <row r="30" spans="1:10" x14ac:dyDescent="0.25">
      <c r="A30" s="53">
        <v>34</v>
      </c>
      <c r="B30" s="55">
        <v>430300</v>
      </c>
      <c r="C30" s="55" t="s">
        <v>1288</v>
      </c>
      <c r="D30" s="55" t="s">
        <v>1314</v>
      </c>
      <c r="E30" s="56">
        <v>38603</v>
      </c>
      <c r="F30" s="55" t="s">
        <v>1319</v>
      </c>
      <c r="G30" s="57">
        <v>642280.97000000172</v>
      </c>
      <c r="H30" s="58">
        <v>9.5820037630640523E-2</v>
      </c>
      <c r="I30" s="59">
        <v>744730.55486111401</v>
      </c>
      <c r="J30" s="58">
        <v>9.6163764834164153E-2</v>
      </c>
    </row>
    <row r="31" spans="1:10" x14ac:dyDescent="0.25">
      <c r="A31" s="53">
        <v>35</v>
      </c>
      <c r="B31" s="55">
        <v>432250</v>
      </c>
      <c r="C31" s="55" t="s">
        <v>1285</v>
      </c>
      <c r="D31" s="55" t="s">
        <v>1286</v>
      </c>
      <c r="E31" s="56">
        <v>38693</v>
      </c>
      <c r="F31" s="55" t="s">
        <v>1320</v>
      </c>
      <c r="G31" s="57">
        <v>831189.53000000492</v>
      </c>
      <c r="H31" s="58">
        <v>0.1196719463365107</v>
      </c>
      <c r="I31" s="59">
        <v>932683.9285416716</v>
      </c>
      <c r="J31" s="58">
        <v>0.1172726661894463</v>
      </c>
    </row>
    <row r="32" spans="1:10" x14ac:dyDescent="0.25">
      <c r="A32" s="53">
        <v>36</v>
      </c>
      <c r="B32" s="55">
        <v>430930</v>
      </c>
      <c r="C32" s="55" t="s">
        <v>1285</v>
      </c>
      <c r="D32" s="55" t="s">
        <v>1321</v>
      </c>
      <c r="E32" s="56">
        <v>38811</v>
      </c>
      <c r="F32" s="55" t="s">
        <v>1322</v>
      </c>
      <c r="G32" s="57">
        <v>766379.86500000418</v>
      </c>
      <c r="H32" s="58">
        <v>0.1122254413955993</v>
      </c>
      <c r="I32" s="59">
        <v>846617.3838888933</v>
      </c>
      <c r="J32" s="58">
        <v>9.1511128141746806E-2</v>
      </c>
    </row>
    <row r="33" spans="1:10" x14ac:dyDescent="0.25">
      <c r="A33" s="53">
        <v>37</v>
      </c>
      <c r="B33" s="55">
        <v>431900</v>
      </c>
      <c r="C33" s="55" t="s">
        <v>1285</v>
      </c>
      <c r="D33" s="55" t="s">
        <v>1286</v>
      </c>
      <c r="E33" s="56">
        <v>38819</v>
      </c>
      <c r="F33" s="55" t="s">
        <v>1323</v>
      </c>
      <c r="G33" s="57">
        <v>1087680.830000004</v>
      </c>
      <c r="H33" s="58">
        <v>0.1403687912199055</v>
      </c>
      <c r="I33" s="59">
        <v>1164652.04069445</v>
      </c>
      <c r="J33" s="58">
        <v>0.14048426124928559</v>
      </c>
    </row>
    <row r="34" spans="1:10" x14ac:dyDescent="0.25">
      <c r="A34" s="53">
        <v>38</v>
      </c>
      <c r="B34" s="55">
        <v>432240</v>
      </c>
      <c r="C34" s="55" t="s">
        <v>1288</v>
      </c>
      <c r="D34" s="55" t="s">
        <v>1306</v>
      </c>
      <c r="E34" s="56">
        <v>38812</v>
      </c>
      <c r="F34" s="55" t="s">
        <v>1324</v>
      </c>
      <c r="G34" s="57">
        <v>629183.42000000144</v>
      </c>
      <c r="H34" s="58">
        <v>9.8847376844511212E-2</v>
      </c>
      <c r="I34" s="59">
        <v>690662.30958333507</v>
      </c>
      <c r="J34" s="58">
        <v>7.938247152381929E-2</v>
      </c>
    </row>
    <row r="35" spans="1:10" x14ac:dyDescent="0.25">
      <c r="A35" s="53">
        <v>39</v>
      </c>
      <c r="B35" s="55">
        <v>431410</v>
      </c>
      <c r="C35" s="55" t="s">
        <v>1288</v>
      </c>
      <c r="D35" s="55" t="s">
        <v>1289</v>
      </c>
      <c r="E35" s="56">
        <v>38807</v>
      </c>
      <c r="F35" s="55" t="s">
        <v>1325</v>
      </c>
      <c r="G35" s="57">
        <v>1225777.3600000029</v>
      </c>
      <c r="H35" s="58">
        <v>7.5194179223586288E-2</v>
      </c>
      <c r="I35" s="59">
        <v>1497122.7697222251</v>
      </c>
      <c r="J35" s="58">
        <v>8.7311453596239139E-2</v>
      </c>
    </row>
    <row r="36" spans="1:10" x14ac:dyDescent="0.25">
      <c r="A36" s="53">
        <v>40</v>
      </c>
      <c r="B36" s="55">
        <v>431680</v>
      </c>
      <c r="C36" s="55" t="s">
        <v>1288</v>
      </c>
      <c r="D36" s="55" t="s">
        <v>1314</v>
      </c>
      <c r="E36" s="56">
        <v>38872</v>
      </c>
      <c r="F36" s="55" t="s">
        <v>1326</v>
      </c>
      <c r="G36" s="57">
        <v>1245488.190000003</v>
      </c>
      <c r="H36" s="58">
        <v>0.1010714373997719</v>
      </c>
      <c r="I36" s="59">
        <v>1447247.0607638925</v>
      </c>
      <c r="J36" s="58">
        <v>0.12968258575517</v>
      </c>
    </row>
    <row r="37" spans="1:10" x14ac:dyDescent="0.25">
      <c r="A37" s="53">
        <v>41</v>
      </c>
      <c r="B37" s="55">
        <v>431560</v>
      </c>
      <c r="C37" s="55" t="s">
        <v>1288</v>
      </c>
      <c r="D37" s="55" t="s">
        <v>1306</v>
      </c>
      <c r="E37" s="56">
        <v>38874</v>
      </c>
      <c r="F37" s="55" t="s">
        <v>1327</v>
      </c>
      <c r="G37" s="57">
        <v>435076.45000000088</v>
      </c>
      <c r="H37" s="58">
        <v>0.1029996506354912</v>
      </c>
      <c r="I37" s="59">
        <v>503933.83236111171</v>
      </c>
      <c r="J37" s="58">
        <v>9.2853039050875871E-2</v>
      </c>
    </row>
    <row r="38" spans="1:10" x14ac:dyDescent="0.25">
      <c r="A38" s="53">
        <v>42</v>
      </c>
      <c r="B38" s="55">
        <v>431440</v>
      </c>
      <c r="C38" s="55" t="s">
        <v>1288</v>
      </c>
      <c r="D38" s="55" t="s">
        <v>1306</v>
      </c>
      <c r="E38" s="56">
        <v>38902</v>
      </c>
      <c r="F38" s="55" t="s">
        <v>1328</v>
      </c>
      <c r="G38" s="57">
        <v>1029802.9600000019</v>
      </c>
      <c r="H38" s="58">
        <v>8.7937885380884054E-2</v>
      </c>
      <c r="I38" s="59">
        <v>1274800.6737843941</v>
      </c>
      <c r="J38" s="58">
        <v>9.5397333749093469E-2</v>
      </c>
    </row>
    <row r="39" spans="1:10" x14ac:dyDescent="0.25">
      <c r="A39" s="53">
        <v>43</v>
      </c>
      <c r="B39" s="55">
        <v>431830</v>
      </c>
      <c r="C39" s="55" t="s">
        <v>1288</v>
      </c>
      <c r="D39" s="55" t="s">
        <v>1306</v>
      </c>
      <c r="E39" s="56">
        <v>38902</v>
      </c>
      <c r="F39" s="55" t="s">
        <v>1329</v>
      </c>
      <c r="G39" s="57">
        <v>650287.86000000231</v>
      </c>
      <c r="H39" s="58">
        <v>0.1144293150809936</v>
      </c>
      <c r="I39" s="59">
        <v>540587.92166666791</v>
      </c>
      <c r="J39" s="58">
        <v>7.187921944613844E-2</v>
      </c>
    </row>
    <row r="40" spans="1:10" x14ac:dyDescent="0.25">
      <c r="A40" s="53">
        <v>44</v>
      </c>
      <c r="B40" s="55">
        <v>431240</v>
      </c>
      <c r="C40" s="55" t="s">
        <v>1285</v>
      </c>
      <c r="D40" s="55" t="s">
        <v>1330</v>
      </c>
      <c r="E40" s="56">
        <v>38933</v>
      </c>
      <c r="F40" s="55" t="s">
        <v>1331</v>
      </c>
      <c r="G40" s="57">
        <v>679529.51166667091</v>
      </c>
      <c r="H40" s="58">
        <v>5.8823901931919623E-2</v>
      </c>
      <c r="I40" s="59">
        <v>750044.39916667016</v>
      </c>
      <c r="J40" s="58">
        <v>9.0829841807589726E-2</v>
      </c>
    </row>
    <row r="41" spans="1:10" x14ac:dyDescent="0.25">
      <c r="A41" s="53">
        <v>45</v>
      </c>
      <c r="B41" s="55">
        <v>431440</v>
      </c>
      <c r="C41" s="55" t="s">
        <v>1288</v>
      </c>
      <c r="D41" s="55" t="s">
        <v>1306</v>
      </c>
      <c r="E41" s="56">
        <v>39050</v>
      </c>
      <c r="F41" s="55" t="s">
        <v>1332</v>
      </c>
      <c r="G41" s="57">
        <v>462052.75000000081</v>
      </c>
      <c r="H41" s="58">
        <v>6.3354572130022019E-2</v>
      </c>
      <c r="I41" s="59">
        <v>505883.63833333383</v>
      </c>
      <c r="J41" s="58">
        <v>5.8688532742547303E-2</v>
      </c>
    </row>
    <row r="42" spans="1:10" x14ac:dyDescent="0.25">
      <c r="A42" s="53">
        <v>46</v>
      </c>
      <c r="B42" s="55">
        <v>430510</v>
      </c>
      <c r="C42" s="55" t="s">
        <v>1285</v>
      </c>
      <c r="D42" s="55" t="s">
        <v>1286</v>
      </c>
      <c r="E42" s="56">
        <v>38964</v>
      </c>
      <c r="F42" s="55" t="s">
        <v>1333</v>
      </c>
      <c r="G42" s="57">
        <v>409175.61999999947</v>
      </c>
      <c r="H42" s="58">
        <v>-0.26028484706611521</v>
      </c>
      <c r="I42" s="59">
        <v>429752.72861111053</v>
      </c>
      <c r="J42" s="58">
        <v>-1.7558444210581611E-2</v>
      </c>
    </row>
    <row r="43" spans="1:10" x14ac:dyDescent="0.25">
      <c r="A43" s="53">
        <v>47</v>
      </c>
      <c r="B43" s="55">
        <v>431800</v>
      </c>
      <c r="C43" s="55" t="s">
        <v>1288</v>
      </c>
      <c r="D43" s="55" t="s">
        <v>1306</v>
      </c>
      <c r="E43" s="56">
        <v>38961</v>
      </c>
      <c r="F43" s="55" t="s">
        <v>1334</v>
      </c>
      <c r="G43" s="57">
        <v>780307.06000000471</v>
      </c>
      <c r="H43" s="58">
        <v>7.6720913731630161E-2</v>
      </c>
      <c r="I43" s="59">
        <v>874425.09944444988</v>
      </c>
      <c r="J43" s="58">
        <v>8.3943726243050687E-2</v>
      </c>
    </row>
    <row r="44" spans="1:10" x14ac:dyDescent="0.25">
      <c r="A44" s="53">
        <v>48</v>
      </c>
      <c r="B44" s="55">
        <v>431560</v>
      </c>
      <c r="C44" s="55" t="s">
        <v>1288</v>
      </c>
      <c r="D44" s="55" t="s">
        <v>1306</v>
      </c>
      <c r="E44" s="56">
        <v>38964</v>
      </c>
      <c r="F44" s="55" t="s">
        <v>1335</v>
      </c>
      <c r="G44" s="57">
        <v>1305061.2300000039</v>
      </c>
      <c r="H44" s="58">
        <v>9.2492188766819167E-2</v>
      </c>
      <c r="I44" s="59">
        <v>1547029.254916671</v>
      </c>
      <c r="J44" s="58">
        <v>0.1035470024303837</v>
      </c>
    </row>
    <row r="45" spans="1:10" x14ac:dyDescent="0.25">
      <c r="A45" s="53">
        <v>49</v>
      </c>
      <c r="B45" s="55">
        <v>431410</v>
      </c>
      <c r="C45" s="55" t="s">
        <v>1288</v>
      </c>
      <c r="D45" s="55" t="s">
        <v>1289</v>
      </c>
      <c r="E45" s="56">
        <v>38999</v>
      </c>
      <c r="F45" s="55" t="s">
        <v>1336</v>
      </c>
      <c r="G45" s="57">
        <v>440813.15999999881</v>
      </c>
      <c r="H45" s="58">
        <v>0.12098790420998461</v>
      </c>
      <c r="I45" s="59">
        <v>485800.2120833323</v>
      </c>
      <c r="J45" s="58">
        <v>0.1066418677568557</v>
      </c>
    </row>
    <row r="46" spans="1:10" x14ac:dyDescent="0.25">
      <c r="A46" s="53">
        <v>50</v>
      </c>
      <c r="B46" s="55">
        <v>431560</v>
      </c>
      <c r="C46" s="55" t="s">
        <v>1288</v>
      </c>
      <c r="D46" s="55" t="s">
        <v>1306</v>
      </c>
      <c r="E46" s="56">
        <v>38962</v>
      </c>
      <c r="F46" s="55" t="s">
        <v>1337</v>
      </c>
      <c r="G46" s="57">
        <v>322496.38999999949</v>
      </c>
      <c r="H46" s="58">
        <v>6.2659916344107711E-2</v>
      </c>
      <c r="I46" s="59">
        <v>412985.26208333299</v>
      </c>
      <c r="J46" s="58">
        <v>8.1405015433424044E-2</v>
      </c>
    </row>
    <row r="47" spans="1:10" x14ac:dyDescent="0.25">
      <c r="A47" s="53">
        <v>51</v>
      </c>
      <c r="B47" s="55">
        <v>430450</v>
      </c>
      <c r="C47" s="55" t="s">
        <v>1288</v>
      </c>
      <c r="D47" s="55" t="s">
        <v>1306</v>
      </c>
      <c r="E47" s="56">
        <v>39577</v>
      </c>
      <c r="F47" s="55" t="s">
        <v>1338</v>
      </c>
      <c r="G47" s="57">
        <v>881984.26000000327</v>
      </c>
      <c r="H47" s="58">
        <v>0.1169520309904154</v>
      </c>
      <c r="I47" s="59">
        <v>1070038.8221666703</v>
      </c>
      <c r="J47" s="58">
        <v>0.1037635488447079</v>
      </c>
    </row>
    <row r="48" spans="1:10" x14ac:dyDescent="0.25">
      <c r="A48" s="53">
        <v>52</v>
      </c>
      <c r="B48" s="55">
        <v>430350</v>
      </c>
      <c r="C48" s="55" t="s">
        <v>1285</v>
      </c>
      <c r="D48" s="55" t="s">
        <v>1321</v>
      </c>
      <c r="E48" s="56">
        <v>38996</v>
      </c>
      <c r="F48" s="55" t="s">
        <v>1339</v>
      </c>
      <c r="G48" s="57">
        <v>767629.49000000313</v>
      </c>
      <c r="H48" s="58">
        <v>-4.0879598840521652E-3</v>
      </c>
      <c r="I48" s="59">
        <v>833076.85875000351</v>
      </c>
      <c r="J48" s="58">
        <v>4.0984169930939347E-2</v>
      </c>
    </row>
    <row r="49" spans="1:10" x14ac:dyDescent="0.25">
      <c r="A49" s="53">
        <v>53</v>
      </c>
      <c r="B49" s="55">
        <v>431690</v>
      </c>
      <c r="C49" s="55" t="s">
        <v>1288</v>
      </c>
      <c r="D49" s="55" t="s">
        <v>1314</v>
      </c>
      <c r="E49" s="56">
        <v>39354</v>
      </c>
      <c r="F49" s="55" t="s">
        <v>1340</v>
      </c>
      <c r="G49" s="57">
        <v>455528.26000000018</v>
      </c>
      <c r="H49" s="58">
        <v>6.1140334671503593E-2</v>
      </c>
      <c r="I49" s="59">
        <v>525583.26083333371</v>
      </c>
      <c r="J49" s="58">
        <v>6.6674572688356581E-2</v>
      </c>
    </row>
    <row r="50" spans="1:10" x14ac:dyDescent="0.25">
      <c r="A50" s="53">
        <v>54</v>
      </c>
      <c r="B50" s="55">
        <v>431020</v>
      </c>
      <c r="C50" s="55" t="s">
        <v>1288</v>
      </c>
      <c r="D50" s="55" t="s">
        <v>1289</v>
      </c>
      <c r="E50" s="56">
        <v>39066</v>
      </c>
      <c r="F50" s="55" t="s">
        <v>1341</v>
      </c>
      <c r="G50" s="57">
        <v>615015.12000000163</v>
      </c>
      <c r="H50" s="58">
        <v>7.6089190169544338E-2</v>
      </c>
      <c r="I50" s="59">
        <v>676454.07305555686</v>
      </c>
      <c r="J50" s="58">
        <v>7.3301966797782517E-2</v>
      </c>
    </row>
    <row r="51" spans="1:10" x14ac:dyDescent="0.25">
      <c r="A51" s="53">
        <v>55</v>
      </c>
      <c r="B51" s="55">
        <v>431020</v>
      </c>
      <c r="C51" s="55" t="s">
        <v>1288</v>
      </c>
      <c r="D51" s="55" t="s">
        <v>1289</v>
      </c>
      <c r="E51" s="56">
        <v>39066</v>
      </c>
      <c r="F51" s="55" t="s">
        <v>1342</v>
      </c>
      <c r="G51" s="57">
        <v>798748.63000000152</v>
      </c>
      <c r="H51" s="58">
        <v>9.6646184126967891E-2</v>
      </c>
      <c r="I51" s="59">
        <v>779417.13541666849</v>
      </c>
      <c r="J51" s="58">
        <v>9.167248158373853E-2</v>
      </c>
    </row>
    <row r="52" spans="1:10" x14ac:dyDescent="0.25">
      <c r="A52" s="53">
        <v>56</v>
      </c>
      <c r="B52" s="55">
        <v>431020</v>
      </c>
      <c r="C52" s="55" t="s">
        <v>1288</v>
      </c>
      <c r="D52" s="55" t="s">
        <v>1289</v>
      </c>
      <c r="E52" s="56">
        <v>39066</v>
      </c>
      <c r="F52" s="55" t="s">
        <v>1343</v>
      </c>
      <c r="G52" s="57">
        <v>593619.36000000197</v>
      </c>
      <c r="H52" s="58">
        <v>9.7485138710270702E-2</v>
      </c>
      <c r="I52" s="59">
        <v>654341.67944444646</v>
      </c>
      <c r="J52" s="58">
        <v>0.101316305511581</v>
      </c>
    </row>
    <row r="53" spans="1:10" x14ac:dyDescent="0.25">
      <c r="A53" s="53">
        <v>57</v>
      </c>
      <c r="B53" s="55">
        <v>431020</v>
      </c>
      <c r="C53" s="55" t="s">
        <v>1288</v>
      </c>
      <c r="D53" s="55" t="s">
        <v>1289</v>
      </c>
      <c r="E53" s="56">
        <v>39143</v>
      </c>
      <c r="F53" s="55" t="s">
        <v>1344</v>
      </c>
      <c r="G53" s="57">
        <v>452186.66999999958</v>
      </c>
      <c r="H53" s="58">
        <v>8.4559704444591821E-2</v>
      </c>
      <c r="I53" s="59">
        <v>473170.93486111081</v>
      </c>
      <c r="J53" s="58">
        <v>7.6615860756787793E-2</v>
      </c>
    </row>
    <row r="54" spans="1:10" x14ac:dyDescent="0.25">
      <c r="A54" s="53">
        <v>58</v>
      </c>
      <c r="B54" s="55">
        <v>431410</v>
      </c>
      <c r="C54" s="55" t="s">
        <v>1288</v>
      </c>
      <c r="D54" s="55" t="s">
        <v>1289</v>
      </c>
      <c r="E54" s="56">
        <v>39155</v>
      </c>
      <c r="F54" s="55" t="s">
        <v>1345</v>
      </c>
      <c r="G54" s="57">
        <v>1422021.360000002</v>
      </c>
      <c r="H54" s="58">
        <v>0.1231916706478785</v>
      </c>
      <c r="I54" s="59">
        <v>1518311.8173611134</v>
      </c>
      <c r="J54" s="58">
        <v>0.12351134789771979</v>
      </c>
    </row>
    <row r="55" spans="1:10" x14ac:dyDescent="0.25">
      <c r="A55" s="53">
        <v>59</v>
      </c>
      <c r="B55" s="55">
        <v>431560</v>
      </c>
      <c r="C55" s="55" t="s">
        <v>1288</v>
      </c>
      <c r="D55" s="55" t="s">
        <v>1306</v>
      </c>
      <c r="E55" s="56">
        <v>39206</v>
      </c>
      <c r="F55" s="55" t="s">
        <v>1346</v>
      </c>
      <c r="G55" s="57">
        <v>908905.10000000545</v>
      </c>
      <c r="H55" s="58">
        <v>0.12010870573838101</v>
      </c>
      <c r="I55" s="59">
        <v>967870.64958333864</v>
      </c>
      <c r="J55" s="58">
        <v>0.1341379114188965</v>
      </c>
    </row>
    <row r="56" spans="1:10" x14ac:dyDescent="0.25">
      <c r="A56" s="53">
        <v>60</v>
      </c>
      <c r="B56" s="55">
        <v>430610</v>
      </c>
      <c r="C56" s="55" t="s">
        <v>1288</v>
      </c>
      <c r="D56" s="55" t="s">
        <v>1314</v>
      </c>
      <c r="E56" s="56">
        <v>39184</v>
      </c>
      <c r="F56" s="55" t="s">
        <v>1347</v>
      </c>
      <c r="G56" s="57">
        <v>422623.22999999928</v>
      </c>
      <c r="H56" s="58">
        <v>4.4739632258705309E-2</v>
      </c>
      <c r="I56" s="59">
        <v>476165.0333333328</v>
      </c>
      <c r="J56" s="58">
        <v>6.1660707248963269E-2</v>
      </c>
    </row>
    <row r="57" spans="1:10" x14ac:dyDescent="0.25">
      <c r="A57" s="53">
        <v>61</v>
      </c>
      <c r="B57" s="55">
        <v>431390</v>
      </c>
      <c r="C57" s="55" t="s">
        <v>1288</v>
      </c>
      <c r="D57" s="55" t="s">
        <v>1289</v>
      </c>
      <c r="E57" s="56">
        <v>39184</v>
      </c>
      <c r="F57" s="55" t="s">
        <v>1348</v>
      </c>
      <c r="G57" s="57">
        <v>787039.35000000428</v>
      </c>
      <c r="H57" s="58">
        <v>6.4580747275727324E-2</v>
      </c>
      <c r="I57" s="59">
        <v>972217.87131945079</v>
      </c>
      <c r="J57" s="58">
        <v>0.1026782603150901</v>
      </c>
    </row>
    <row r="58" spans="1:10" x14ac:dyDescent="0.25">
      <c r="A58" s="53">
        <v>62</v>
      </c>
      <c r="B58" s="55">
        <v>431000</v>
      </c>
      <c r="C58" s="55" t="s">
        <v>1288</v>
      </c>
      <c r="D58" s="55" t="s">
        <v>1314</v>
      </c>
      <c r="E58" s="56">
        <v>39237</v>
      </c>
      <c r="F58" s="55" t="s">
        <v>1349</v>
      </c>
      <c r="G58" s="57">
        <v>1072341.980000006</v>
      </c>
      <c r="H58" s="58">
        <v>0.12400012202366351</v>
      </c>
      <c r="I58" s="59">
        <v>1158850.2320000059</v>
      </c>
      <c r="J58" s="58">
        <v>0.14801288870533419</v>
      </c>
    </row>
    <row r="59" spans="1:10" x14ac:dyDescent="0.25">
      <c r="A59" s="53">
        <v>63</v>
      </c>
      <c r="B59" s="55">
        <v>431440</v>
      </c>
      <c r="C59" s="55" t="s">
        <v>1288</v>
      </c>
      <c r="D59" s="55" t="s">
        <v>1306</v>
      </c>
      <c r="E59" s="56">
        <v>39236</v>
      </c>
      <c r="F59" s="55" t="s">
        <v>1350</v>
      </c>
      <c r="G59" s="57">
        <v>793891.87000000407</v>
      </c>
      <c r="H59" s="58">
        <v>-1.367947920923435E-2</v>
      </c>
      <c r="I59" s="59">
        <v>817925.6227222262</v>
      </c>
      <c r="J59" s="58">
        <v>1.3914723963527661E-2</v>
      </c>
    </row>
    <row r="60" spans="1:10" x14ac:dyDescent="0.25">
      <c r="A60" s="53">
        <v>64</v>
      </c>
      <c r="B60" s="55">
        <v>432090</v>
      </c>
      <c r="C60" s="55" t="s">
        <v>1288</v>
      </c>
      <c r="D60" s="55" t="s">
        <v>1289</v>
      </c>
      <c r="E60" s="56">
        <v>39235</v>
      </c>
      <c r="F60" s="55" t="s">
        <v>1351</v>
      </c>
      <c r="G60" s="57">
        <v>845274.78000000422</v>
      </c>
      <c r="H60" s="58">
        <v>0.1484198011883355</v>
      </c>
      <c r="I60" s="59">
        <v>962017.25359722611</v>
      </c>
      <c r="J60" s="58">
        <v>0.1270601627746997</v>
      </c>
    </row>
    <row r="61" spans="1:10" x14ac:dyDescent="0.25">
      <c r="A61" s="53">
        <v>65</v>
      </c>
      <c r="B61" s="55">
        <v>432120</v>
      </c>
      <c r="C61" s="55" t="s">
        <v>1285</v>
      </c>
      <c r="D61" s="55" t="s">
        <v>1330</v>
      </c>
      <c r="E61" s="56">
        <v>39233</v>
      </c>
      <c r="F61" s="55" t="s">
        <v>1352</v>
      </c>
      <c r="G61" s="57">
        <v>831583.27000000537</v>
      </c>
      <c r="H61" s="58">
        <v>8.7940313461449204E-2</v>
      </c>
      <c r="I61" s="59">
        <v>996996.89212302072</v>
      </c>
      <c r="J61" s="58">
        <v>9.5235280042489295E-2</v>
      </c>
    </row>
    <row r="62" spans="1:10" x14ac:dyDescent="0.25">
      <c r="A62" s="53">
        <v>66</v>
      </c>
      <c r="B62" s="55">
        <v>431410</v>
      </c>
      <c r="C62" s="55" t="s">
        <v>1288</v>
      </c>
      <c r="D62" s="55" t="s">
        <v>1289</v>
      </c>
      <c r="E62" s="56">
        <v>39286</v>
      </c>
      <c r="F62" s="55" t="s">
        <v>1353</v>
      </c>
      <c r="G62" s="57">
        <v>415446.13999999879</v>
      </c>
      <c r="H62" s="58">
        <v>9.2391834259704819E-2</v>
      </c>
      <c r="I62" s="59">
        <v>436166.00416666525</v>
      </c>
      <c r="J62" s="58">
        <v>5.6319369108496838E-2</v>
      </c>
    </row>
    <row r="63" spans="1:10" x14ac:dyDescent="0.25">
      <c r="A63" s="53">
        <v>67</v>
      </c>
      <c r="B63" s="55">
        <v>430850</v>
      </c>
      <c r="C63" s="55" t="s">
        <v>1288</v>
      </c>
      <c r="D63" s="55" t="s">
        <v>1289</v>
      </c>
      <c r="E63" s="56">
        <v>39294</v>
      </c>
      <c r="F63" s="55" t="s">
        <v>1354</v>
      </c>
      <c r="G63" s="57">
        <v>992059.89500000468</v>
      </c>
      <c r="H63" s="58">
        <v>0.13111778349759939</v>
      </c>
      <c r="I63" s="59">
        <v>1169369.8834444482</v>
      </c>
      <c r="J63" s="58">
        <v>0.14201196499743879</v>
      </c>
    </row>
    <row r="64" spans="1:10" x14ac:dyDescent="0.25">
      <c r="A64" s="53">
        <v>68</v>
      </c>
      <c r="B64" s="55">
        <v>431880</v>
      </c>
      <c r="C64" s="55" t="s">
        <v>1288</v>
      </c>
      <c r="D64" s="55" t="s">
        <v>1306</v>
      </c>
      <c r="E64" s="56">
        <v>39295</v>
      </c>
      <c r="F64" s="55" t="s">
        <v>1355</v>
      </c>
      <c r="G64" s="57">
        <v>524601.11000000034</v>
      </c>
      <c r="H64" s="58">
        <v>7.554566829219167E-2</v>
      </c>
      <c r="I64" s="59">
        <v>572986.17069444514</v>
      </c>
      <c r="J64" s="58">
        <v>6.3435045650839225E-2</v>
      </c>
    </row>
    <row r="65" spans="1:10" x14ac:dyDescent="0.25">
      <c r="A65" s="53">
        <v>69</v>
      </c>
      <c r="B65" s="55">
        <v>431100</v>
      </c>
      <c r="C65" s="55" t="s">
        <v>1288</v>
      </c>
      <c r="D65" s="55" t="s">
        <v>1306</v>
      </c>
      <c r="E65" s="56">
        <v>39314</v>
      </c>
      <c r="F65" s="55" t="s">
        <v>1356</v>
      </c>
      <c r="G65" s="57">
        <v>1869893.7450000059</v>
      </c>
      <c r="H65" s="58">
        <v>0.1720343824541184</v>
      </c>
      <c r="I65" s="59">
        <v>1878684.2245069498</v>
      </c>
      <c r="J65" s="58">
        <v>0.17746678292320039</v>
      </c>
    </row>
    <row r="66" spans="1:10" x14ac:dyDescent="0.25">
      <c r="A66" s="53">
        <v>70</v>
      </c>
      <c r="B66" s="55">
        <v>431410</v>
      </c>
      <c r="C66" s="55" t="s">
        <v>1288</v>
      </c>
      <c r="D66" s="55" t="s">
        <v>1289</v>
      </c>
      <c r="E66" s="56">
        <v>39297</v>
      </c>
      <c r="F66" s="55" t="s">
        <v>1357</v>
      </c>
      <c r="G66" s="57">
        <v>583052.88000000059</v>
      </c>
      <c r="H66" s="58">
        <v>4.9964727654412927E-2</v>
      </c>
      <c r="I66" s="59">
        <v>619593.34222222341</v>
      </c>
      <c r="J66" s="58">
        <v>7.1303113711817023E-2</v>
      </c>
    </row>
    <row r="67" spans="1:10" x14ac:dyDescent="0.25">
      <c r="A67" s="53">
        <v>71</v>
      </c>
      <c r="B67" s="55">
        <v>420420</v>
      </c>
      <c r="C67" s="55" t="s">
        <v>1288</v>
      </c>
      <c r="D67" s="55" t="s">
        <v>1289</v>
      </c>
      <c r="E67" s="56">
        <v>39325</v>
      </c>
      <c r="F67" s="55" t="s">
        <v>1358</v>
      </c>
      <c r="G67" s="57">
        <v>415931.85333333258</v>
      </c>
      <c r="H67" s="58">
        <v>5.6163299360507443E-2</v>
      </c>
      <c r="I67" s="59">
        <v>433229.11861111032</v>
      </c>
      <c r="J67" s="58">
        <v>-8.9311332997484157E-4</v>
      </c>
    </row>
    <row r="68" spans="1:10" x14ac:dyDescent="0.25">
      <c r="A68" s="53">
        <v>72</v>
      </c>
      <c r="B68" s="55">
        <v>432250</v>
      </c>
      <c r="C68" s="55" t="s">
        <v>1285</v>
      </c>
      <c r="D68" s="55" t="s">
        <v>1286</v>
      </c>
      <c r="E68" s="56">
        <v>39317</v>
      </c>
      <c r="F68" s="55" t="s">
        <v>1359</v>
      </c>
      <c r="G68" s="57">
        <v>1015536.850000006</v>
      </c>
      <c r="H68" s="58">
        <v>0.12522741847866009</v>
      </c>
      <c r="I68" s="59">
        <v>1075214.3596250049</v>
      </c>
      <c r="J68" s="58">
        <v>0.13044307788108531</v>
      </c>
    </row>
    <row r="69" spans="1:10" x14ac:dyDescent="0.25">
      <c r="A69" s="53">
        <v>73</v>
      </c>
      <c r="B69" s="55">
        <v>430820</v>
      </c>
      <c r="C69" s="55" t="s">
        <v>1285</v>
      </c>
      <c r="D69" s="55" t="s">
        <v>1286</v>
      </c>
      <c r="E69" s="56">
        <v>39325</v>
      </c>
      <c r="F69" s="55" t="s">
        <v>1360</v>
      </c>
      <c r="G69" s="57">
        <v>653386.04000000132</v>
      </c>
      <c r="H69" s="58">
        <v>2.0901988451670558E-2</v>
      </c>
      <c r="I69" s="59">
        <v>716753.50666666857</v>
      </c>
      <c r="J69" s="58">
        <v>7.2913645619357578E-2</v>
      </c>
    </row>
    <row r="70" spans="1:10" x14ac:dyDescent="0.25">
      <c r="A70" s="53">
        <v>74</v>
      </c>
      <c r="B70" s="55">
        <v>432240</v>
      </c>
      <c r="C70" s="55" t="s">
        <v>1288</v>
      </c>
      <c r="D70" s="55" t="s">
        <v>1306</v>
      </c>
      <c r="E70" s="56">
        <v>39318</v>
      </c>
      <c r="F70" s="55" t="s">
        <v>1361</v>
      </c>
      <c r="G70" s="57">
        <v>394437.18999999878</v>
      </c>
      <c r="H70" s="58">
        <v>9.1129918889761505E-2</v>
      </c>
      <c r="I70" s="59">
        <v>444182.01555555454</v>
      </c>
      <c r="J70" s="58">
        <v>8.0963968889663673E-2</v>
      </c>
    </row>
    <row r="71" spans="1:10" x14ac:dyDescent="0.25">
      <c r="A71" s="53">
        <v>75</v>
      </c>
      <c r="B71" s="55">
        <v>431750</v>
      </c>
      <c r="C71" s="55" t="s">
        <v>1288</v>
      </c>
      <c r="D71" s="55" t="s">
        <v>1306</v>
      </c>
      <c r="E71" s="56">
        <v>39321</v>
      </c>
      <c r="F71" s="55" t="s">
        <v>1362</v>
      </c>
      <c r="G71" s="57">
        <v>729189.88000000268</v>
      </c>
      <c r="H71" s="58">
        <v>5.7170097290246573E-2</v>
      </c>
      <c r="I71" s="59">
        <v>762787.25906746322</v>
      </c>
      <c r="J71" s="58">
        <v>7.8265240093217378E-2</v>
      </c>
    </row>
    <row r="72" spans="1:10" x14ac:dyDescent="0.25">
      <c r="A72" s="53">
        <v>76</v>
      </c>
      <c r="B72" s="55">
        <v>431440</v>
      </c>
      <c r="C72" s="55" t="s">
        <v>1288</v>
      </c>
      <c r="D72" s="55" t="s">
        <v>1306</v>
      </c>
      <c r="E72" s="56">
        <v>39325</v>
      </c>
      <c r="F72" s="55" t="s">
        <v>1363</v>
      </c>
      <c r="G72" s="57">
        <v>352584.8349999995</v>
      </c>
      <c r="H72" s="58">
        <v>4.6056874845022452E-2</v>
      </c>
      <c r="I72" s="59">
        <v>396728.24916666606</v>
      </c>
      <c r="J72" s="58">
        <v>3.8342738275288127E-2</v>
      </c>
    </row>
    <row r="73" spans="1:10" x14ac:dyDescent="0.25">
      <c r="A73" s="53">
        <v>77</v>
      </c>
      <c r="B73" s="55">
        <v>431490</v>
      </c>
      <c r="C73" s="55" t="s">
        <v>1285</v>
      </c>
      <c r="D73" s="55" t="s">
        <v>1321</v>
      </c>
      <c r="E73" s="56">
        <v>39344</v>
      </c>
      <c r="F73" s="55" t="s">
        <v>1364</v>
      </c>
      <c r="G73" s="57">
        <v>334236.64999999898</v>
      </c>
      <c r="H73" s="58">
        <v>-3.9659446363417082E-2</v>
      </c>
      <c r="I73" s="59">
        <v>430115.06083333242</v>
      </c>
      <c r="J73" s="58">
        <v>3.9129031981328867E-2</v>
      </c>
    </row>
    <row r="74" spans="1:10" x14ac:dyDescent="0.25">
      <c r="A74" s="53">
        <v>78</v>
      </c>
      <c r="B74" s="55">
        <v>430420</v>
      </c>
      <c r="C74" s="55" t="s">
        <v>1288</v>
      </c>
      <c r="D74" s="55" t="s">
        <v>1314</v>
      </c>
      <c r="E74" s="56">
        <v>39435</v>
      </c>
      <c r="F74" s="55" t="s">
        <v>1365</v>
      </c>
      <c r="G74" s="57">
        <v>961174.93000000669</v>
      </c>
      <c r="H74" s="58">
        <v>0.13026662740713069</v>
      </c>
      <c r="I74" s="59">
        <v>1194858.9383888945</v>
      </c>
      <c r="J74" s="58">
        <v>0.1486680513145025</v>
      </c>
    </row>
    <row r="75" spans="1:10" x14ac:dyDescent="0.25">
      <c r="A75" s="53">
        <v>79</v>
      </c>
      <c r="B75" s="55">
        <v>431020</v>
      </c>
      <c r="C75" s="55" t="s">
        <v>1288</v>
      </c>
      <c r="D75" s="55" t="s">
        <v>1289</v>
      </c>
      <c r="E75" s="56">
        <v>39311</v>
      </c>
      <c r="F75" s="55" t="s">
        <v>1366</v>
      </c>
      <c r="G75" s="57">
        <v>566241.6100000008</v>
      </c>
      <c r="H75" s="58">
        <v>0.13863827620236149</v>
      </c>
      <c r="I75" s="59">
        <v>637788.3401388902</v>
      </c>
      <c r="J75" s="58">
        <v>0.13712280520024939</v>
      </c>
    </row>
    <row r="76" spans="1:10" x14ac:dyDescent="0.25">
      <c r="A76" s="53">
        <v>80</v>
      </c>
      <c r="B76" s="55">
        <v>432080</v>
      </c>
      <c r="C76" s="55" t="s">
        <v>1288</v>
      </c>
      <c r="D76" s="55" t="s">
        <v>1314</v>
      </c>
      <c r="E76" s="56">
        <v>39344</v>
      </c>
      <c r="F76" s="55" t="s">
        <v>1367</v>
      </c>
      <c r="G76" s="57">
        <v>1339878.5600000031</v>
      </c>
      <c r="H76" s="58">
        <v>0.14921164783868379</v>
      </c>
      <c r="I76" s="59">
        <v>1532121.5737500049</v>
      </c>
      <c r="J76" s="58">
        <v>0.152708177229501</v>
      </c>
    </row>
    <row r="77" spans="1:10" x14ac:dyDescent="0.25">
      <c r="A77" s="53">
        <v>81</v>
      </c>
      <c r="B77" s="55">
        <v>430463</v>
      </c>
      <c r="C77" s="55" t="s">
        <v>1285</v>
      </c>
      <c r="D77" s="55" t="s">
        <v>1368</v>
      </c>
      <c r="E77" s="56">
        <v>39354</v>
      </c>
      <c r="F77" s="55" t="s">
        <v>1369</v>
      </c>
      <c r="G77" s="57">
        <v>1614185.2300000039</v>
      </c>
      <c r="H77" s="58">
        <v>0.16336110906615581</v>
      </c>
      <c r="I77" s="59">
        <v>1379634.2152083393</v>
      </c>
      <c r="J77" s="58">
        <v>0.13234354831184861</v>
      </c>
    </row>
    <row r="78" spans="1:10" x14ac:dyDescent="0.25">
      <c r="A78" s="53">
        <v>82</v>
      </c>
      <c r="B78" s="55">
        <v>432250</v>
      </c>
      <c r="C78" s="55" t="s">
        <v>1285</v>
      </c>
      <c r="D78" s="55" t="s">
        <v>1286</v>
      </c>
      <c r="E78" s="56">
        <v>39366</v>
      </c>
      <c r="F78" s="55" t="s">
        <v>1370</v>
      </c>
      <c r="G78" s="57">
        <v>339660.21999999892</v>
      </c>
      <c r="H78" s="58">
        <v>5.9206007585620571E-2</v>
      </c>
      <c r="I78" s="59">
        <v>373853.24708333245</v>
      </c>
      <c r="J78" s="58">
        <v>5.1508484599199253E-2</v>
      </c>
    </row>
    <row r="79" spans="1:10" x14ac:dyDescent="0.25">
      <c r="A79" s="53">
        <v>84</v>
      </c>
      <c r="B79" s="55">
        <v>431690</v>
      </c>
      <c r="C79" s="55" t="s">
        <v>1288</v>
      </c>
      <c r="D79" s="55" t="s">
        <v>1314</v>
      </c>
      <c r="E79" s="56">
        <v>39366</v>
      </c>
      <c r="F79" s="55" t="s">
        <v>1371</v>
      </c>
      <c r="G79" s="57">
        <v>559657.58000000007</v>
      </c>
      <c r="H79" s="58">
        <v>0.1102364218107408</v>
      </c>
      <c r="I79" s="59">
        <v>624887.29102182633</v>
      </c>
      <c r="J79" s="58">
        <v>9.7143429569919379E-2</v>
      </c>
    </row>
    <row r="80" spans="1:10" x14ac:dyDescent="0.25">
      <c r="A80" s="53">
        <v>85</v>
      </c>
      <c r="B80" s="55">
        <v>420430</v>
      </c>
      <c r="C80" s="55" t="s">
        <v>1288</v>
      </c>
      <c r="D80" s="55" t="s">
        <v>1289</v>
      </c>
      <c r="E80" s="56">
        <v>39597</v>
      </c>
      <c r="F80" s="55" t="s">
        <v>1372</v>
      </c>
      <c r="G80" s="57">
        <v>690492.46500000241</v>
      </c>
      <c r="H80" s="58">
        <v>6.2044168289297742E-2</v>
      </c>
      <c r="I80" s="59">
        <v>693317.603194447</v>
      </c>
      <c r="J80" s="58">
        <v>8.0318069107770604E-2</v>
      </c>
    </row>
    <row r="81" spans="1:10" x14ac:dyDescent="0.25">
      <c r="A81" s="53">
        <v>86</v>
      </c>
      <c r="B81" s="55">
        <v>431410</v>
      </c>
      <c r="C81" s="55" t="s">
        <v>1288</v>
      </c>
      <c r="D81" s="55" t="s">
        <v>1289</v>
      </c>
      <c r="E81" s="56">
        <v>39633</v>
      </c>
      <c r="F81" s="55" t="s">
        <v>1373</v>
      </c>
      <c r="G81" s="57">
        <v>346293.40999999992</v>
      </c>
      <c r="H81" s="58">
        <v>2.7849522196003059E-2</v>
      </c>
      <c r="I81" s="59">
        <v>401291.59916666639</v>
      </c>
      <c r="J81" s="58">
        <v>1.994861796398946E-2</v>
      </c>
    </row>
    <row r="82" spans="1:10" x14ac:dyDescent="0.25">
      <c r="A82" s="53">
        <v>87</v>
      </c>
      <c r="B82" s="55">
        <v>430300</v>
      </c>
      <c r="C82" s="55" t="s">
        <v>1288</v>
      </c>
      <c r="D82" s="55" t="s">
        <v>1314</v>
      </c>
      <c r="E82" s="56">
        <v>39384</v>
      </c>
      <c r="F82" s="55" t="s">
        <v>1374</v>
      </c>
      <c r="G82" s="57">
        <v>981496.43666667223</v>
      </c>
      <c r="H82" s="58">
        <v>6.6536035784417205E-2</v>
      </c>
      <c r="I82" s="59">
        <v>1154421.4058333391</v>
      </c>
      <c r="J82" s="58">
        <v>9.5582701848048346E-2</v>
      </c>
    </row>
    <row r="83" spans="1:10" x14ac:dyDescent="0.25">
      <c r="A83" s="53">
        <v>88</v>
      </c>
      <c r="B83" s="55">
        <v>430350</v>
      </c>
      <c r="C83" s="55" t="s">
        <v>1285</v>
      </c>
      <c r="D83" s="55" t="s">
        <v>1321</v>
      </c>
      <c r="E83" s="56">
        <v>39603</v>
      </c>
      <c r="F83" s="55" t="s">
        <v>1375</v>
      </c>
      <c r="G83" s="57">
        <v>427230.1</v>
      </c>
      <c r="H83" s="58">
        <v>-0.1480327325720289</v>
      </c>
      <c r="I83" s="59">
        <v>403204.07736111077</v>
      </c>
      <c r="J83" s="58">
        <v>-1.4893925212264949E-2</v>
      </c>
    </row>
    <row r="84" spans="1:10" x14ac:dyDescent="0.25">
      <c r="A84" s="53">
        <v>89</v>
      </c>
      <c r="B84" s="55">
        <v>430463</v>
      </c>
      <c r="C84" s="55" t="s">
        <v>1285</v>
      </c>
      <c r="D84" s="55" t="s">
        <v>1368</v>
      </c>
      <c r="E84" s="56">
        <v>39445</v>
      </c>
      <c r="F84" s="55" t="s">
        <v>1376</v>
      </c>
      <c r="G84" s="57">
        <v>744795.62000000407</v>
      </c>
      <c r="H84" s="58">
        <v>0.1411600430519552</v>
      </c>
      <c r="I84" s="59">
        <v>583163.6729166673</v>
      </c>
      <c r="J84" s="58">
        <v>8.3112609535034215E-2</v>
      </c>
    </row>
    <row r="85" spans="1:10" x14ac:dyDescent="0.25">
      <c r="A85" s="53">
        <v>90</v>
      </c>
      <c r="B85" s="55">
        <v>431560</v>
      </c>
      <c r="C85" s="55" t="s">
        <v>1288</v>
      </c>
      <c r="D85" s="55" t="s">
        <v>1306</v>
      </c>
      <c r="E85" s="56">
        <v>39577</v>
      </c>
      <c r="F85" s="55" t="s">
        <v>1377</v>
      </c>
      <c r="G85" s="57">
        <v>1477803.706000004</v>
      </c>
      <c r="H85" s="58">
        <v>0.15659738020311079</v>
      </c>
      <c r="I85" s="59">
        <v>1127269.6457083391</v>
      </c>
      <c r="J85" s="58">
        <v>0.10821407385180649</v>
      </c>
    </row>
    <row r="86" spans="1:10" x14ac:dyDescent="0.25">
      <c r="A86" s="53">
        <v>93</v>
      </c>
      <c r="B86" s="55">
        <v>431830</v>
      </c>
      <c r="C86" s="55" t="s">
        <v>1288</v>
      </c>
      <c r="D86" s="55" t="s">
        <v>1306</v>
      </c>
      <c r="E86" s="56">
        <v>39602</v>
      </c>
      <c r="F86" s="55" t="s">
        <v>1378</v>
      </c>
      <c r="G86" s="57">
        <v>683477.5100000042</v>
      </c>
      <c r="H86" s="58">
        <v>9.1116510476041135E-2</v>
      </c>
      <c r="I86" s="59">
        <v>812285.154444449</v>
      </c>
      <c r="J86" s="58">
        <v>9.7201281406515155E-2</v>
      </c>
    </row>
    <row r="87" spans="1:10" x14ac:dyDescent="0.25">
      <c r="A87" s="53">
        <v>94</v>
      </c>
      <c r="B87" s="55">
        <v>432110</v>
      </c>
      <c r="C87" s="55" t="s">
        <v>1285</v>
      </c>
      <c r="D87" s="55" t="s">
        <v>1321</v>
      </c>
      <c r="E87" s="56">
        <v>39577</v>
      </c>
      <c r="F87" s="55" t="s">
        <v>1379</v>
      </c>
      <c r="G87" s="57">
        <v>939831.93000000576</v>
      </c>
      <c r="H87" s="58">
        <v>0.1094820038711066</v>
      </c>
      <c r="I87" s="59">
        <v>958261.46433333866</v>
      </c>
      <c r="J87" s="58">
        <v>9.7064072017513409E-2</v>
      </c>
    </row>
    <row r="88" spans="1:10" x14ac:dyDescent="0.25">
      <c r="A88" s="53">
        <v>95</v>
      </c>
      <c r="B88" s="55">
        <v>430510</v>
      </c>
      <c r="C88" s="55" t="s">
        <v>1285</v>
      </c>
      <c r="D88" s="55" t="s">
        <v>1286</v>
      </c>
      <c r="E88" s="56">
        <v>39604</v>
      </c>
      <c r="F88" s="55" t="s">
        <v>1380</v>
      </c>
      <c r="G88" s="57">
        <v>1131723.0100000021</v>
      </c>
      <c r="H88" s="58">
        <v>-9.9964954534062112E-3</v>
      </c>
      <c r="I88" s="59">
        <v>1215874.7883333378</v>
      </c>
      <c r="J88" s="58">
        <v>7.5092901271105419E-2</v>
      </c>
    </row>
    <row r="89" spans="1:10" x14ac:dyDescent="0.25">
      <c r="A89" s="53">
        <v>96</v>
      </c>
      <c r="B89" s="55">
        <v>430610</v>
      </c>
      <c r="C89" s="55" t="s">
        <v>1288</v>
      </c>
      <c r="D89" s="55" t="s">
        <v>1314</v>
      </c>
      <c r="E89" s="56">
        <v>39710</v>
      </c>
      <c r="F89" s="55" t="s">
        <v>1381</v>
      </c>
      <c r="G89" s="57">
        <v>786878.03000000503</v>
      </c>
      <c r="H89" s="58">
        <v>0.1238695398131176</v>
      </c>
      <c r="I89" s="59">
        <v>889932.32638889458</v>
      </c>
      <c r="J89" s="58">
        <v>0.13193405087379101</v>
      </c>
    </row>
    <row r="90" spans="1:10" x14ac:dyDescent="0.25">
      <c r="A90" s="53">
        <v>98</v>
      </c>
      <c r="B90" s="55">
        <v>432145</v>
      </c>
      <c r="C90" s="55" t="s">
        <v>1288</v>
      </c>
      <c r="D90" s="55" t="s">
        <v>1314</v>
      </c>
      <c r="E90" s="56">
        <v>39660</v>
      </c>
      <c r="F90" s="55" t="s">
        <v>1382</v>
      </c>
      <c r="G90" s="57">
        <v>1087913.330000005</v>
      </c>
      <c r="H90" s="58">
        <v>0.1371219688865199</v>
      </c>
      <c r="I90" s="59">
        <v>1188601.965694451</v>
      </c>
      <c r="J90" s="58">
        <v>0.13009177501360969</v>
      </c>
    </row>
    <row r="91" spans="1:10" x14ac:dyDescent="0.25">
      <c r="A91" s="53">
        <v>99</v>
      </c>
      <c r="B91" s="55">
        <v>431140</v>
      </c>
      <c r="C91" s="55" t="s">
        <v>1288</v>
      </c>
      <c r="D91" s="55" t="s">
        <v>1314</v>
      </c>
      <c r="E91" s="56">
        <v>39661</v>
      </c>
      <c r="F91" s="55" t="s">
        <v>1383</v>
      </c>
      <c r="G91" s="57">
        <v>1462837.8400000019</v>
      </c>
      <c r="H91" s="58">
        <v>0.12122049088969671</v>
      </c>
      <c r="I91" s="59">
        <v>1625820.849027781</v>
      </c>
      <c r="J91" s="58">
        <v>0.13118656474172549</v>
      </c>
    </row>
    <row r="92" spans="1:10" x14ac:dyDescent="0.25">
      <c r="A92" s="53">
        <v>100</v>
      </c>
      <c r="B92" s="55">
        <v>431410</v>
      </c>
      <c r="C92" s="55" t="s">
        <v>1288</v>
      </c>
      <c r="D92" s="55" t="s">
        <v>1289</v>
      </c>
      <c r="E92" s="56">
        <v>36752</v>
      </c>
      <c r="F92" s="55" t="s">
        <v>1384</v>
      </c>
      <c r="G92" s="57">
        <v>2904761.0650000079</v>
      </c>
      <c r="H92" s="58">
        <v>3.7701620518103343E-2</v>
      </c>
      <c r="I92" s="59">
        <v>3181156.1679305634</v>
      </c>
      <c r="J92" s="58">
        <v>5.7630256620427769E-2</v>
      </c>
    </row>
    <row r="93" spans="1:10" x14ac:dyDescent="0.25">
      <c r="A93" s="53">
        <v>116</v>
      </c>
      <c r="B93" s="55">
        <v>430510</v>
      </c>
      <c r="C93" s="55" t="s">
        <v>1285</v>
      </c>
      <c r="D93" s="55" t="s">
        <v>1286</v>
      </c>
      <c r="E93" s="56">
        <v>39781</v>
      </c>
      <c r="F93" s="55" t="s">
        <v>1385</v>
      </c>
      <c r="G93" s="57">
        <v>634691.69000000076</v>
      </c>
      <c r="H93" s="58">
        <v>3.1392737159374642E-2</v>
      </c>
      <c r="I93" s="59">
        <v>642727.98055555671</v>
      </c>
      <c r="J93" s="58">
        <v>3.9364393940964172E-2</v>
      </c>
    </row>
    <row r="94" spans="1:10" x14ac:dyDescent="0.25">
      <c r="A94" s="53">
        <v>117</v>
      </c>
      <c r="B94" s="55">
        <v>430510</v>
      </c>
      <c r="C94" s="55" t="s">
        <v>1285</v>
      </c>
      <c r="D94" s="55" t="s">
        <v>1286</v>
      </c>
      <c r="E94" s="56">
        <v>39721</v>
      </c>
      <c r="F94" s="55" t="s">
        <v>1386</v>
      </c>
      <c r="G94" s="57">
        <v>1394973.4800000021</v>
      </c>
      <c r="H94" s="58">
        <v>7.7132563129394094E-2</v>
      </c>
      <c r="I94" s="59">
        <v>1525559.196527781</v>
      </c>
      <c r="J94" s="58">
        <v>0.1067808285116419</v>
      </c>
    </row>
    <row r="95" spans="1:10" x14ac:dyDescent="0.25">
      <c r="A95" s="53">
        <v>118</v>
      </c>
      <c r="B95" s="55">
        <v>431600</v>
      </c>
      <c r="C95" s="55" t="s">
        <v>1285</v>
      </c>
      <c r="D95" s="55" t="s">
        <v>1368</v>
      </c>
      <c r="E95" s="56">
        <v>39721</v>
      </c>
      <c r="F95" s="55" t="s">
        <v>1387</v>
      </c>
      <c r="G95" s="57">
        <v>1397535.0300000061</v>
      </c>
      <c r="H95" s="58">
        <v>0.15683213180774869</v>
      </c>
      <c r="I95" s="59">
        <v>1481958.9946536974</v>
      </c>
      <c r="J95" s="58">
        <v>0.15810484468613009</v>
      </c>
    </row>
    <row r="96" spans="1:10" x14ac:dyDescent="0.25">
      <c r="A96" s="53">
        <v>119</v>
      </c>
      <c r="B96" s="55">
        <v>431440</v>
      </c>
      <c r="C96" s="55" t="s">
        <v>1288</v>
      </c>
      <c r="D96" s="55" t="s">
        <v>1306</v>
      </c>
      <c r="E96" s="56">
        <v>39770</v>
      </c>
      <c r="F96" s="55" t="s">
        <v>1388</v>
      </c>
      <c r="G96" s="57">
        <v>843397.05000000261</v>
      </c>
      <c r="H96" s="58">
        <v>9.8604699651953551E-2</v>
      </c>
      <c r="I96" s="59">
        <v>920091.92791667068</v>
      </c>
      <c r="J96" s="58">
        <v>8.2479097466914786E-2</v>
      </c>
    </row>
    <row r="97" spans="1:10" x14ac:dyDescent="0.25">
      <c r="A97" s="53">
        <v>121</v>
      </c>
      <c r="B97" s="55">
        <v>430130</v>
      </c>
      <c r="C97" s="55" t="s">
        <v>1288</v>
      </c>
      <c r="D97" s="55" t="s">
        <v>1306</v>
      </c>
      <c r="E97" s="56">
        <v>39732</v>
      </c>
      <c r="F97" s="55" t="s">
        <v>1389</v>
      </c>
      <c r="G97" s="57">
        <v>973024.52666667232</v>
      </c>
      <c r="H97" s="58">
        <v>0.1197356532596231</v>
      </c>
      <c r="I97" s="59">
        <v>1097782.9318333387</v>
      </c>
      <c r="J97" s="58">
        <v>0.12430263910029909</v>
      </c>
    </row>
    <row r="98" spans="1:10" x14ac:dyDescent="0.25">
      <c r="A98" s="53">
        <v>122</v>
      </c>
      <c r="B98" s="55">
        <v>432260</v>
      </c>
      <c r="C98" s="55" t="s">
        <v>1288</v>
      </c>
      <c r="D98" s="55" t="s">
        <v>1314</v>
      </c>
      <c r="E98" s="56">
        <v>39770</v>
      </c>
      <c r="F98" s="55" t="s">
        <v>1390</v>
      </c>
      <c r="G98" s="57">
        <v>1304671.2216666711</v>
      </c>
      <c r="H98" s="58">
        <v>8.8043295609473368E-2</v>
      </c>
      <c r="I98" s="59">
        <v>1445788.9935277821</v>
      </c>
      <c r="J98" s="58">
        <v>0.10250921142729651</v>
      </c>
    </row>
    <row r="99" spans="1:10" x14ac:dyDescent="0.25">
      <c r="A99" s="53">
        <v>123</v>
      </c>
      <c r="B99" s="55">
        <v>432160</v>
      </c>
      <c r="C99" s="55" t="s">
        <v>1285</v>
      </c>
      <c r="D99" s="55" t="s">
        <v>1368</v>
      </c>
      <c r="E99" s="56">
        <v>39755</v>
      </c>
      <c r="F99" s="55" t="s">
        <v>1391</v>
      </c>
      <c r="G99" s="57">
        <v>1122387.2100000081</v>
      </c>
      <c r="H99" s="58">
        <v>0.1476054231224167</v>
      </c>
      <c r="I99" s="59">
        <v>815395.7525000032</v>
      </c>
      <c r="J99" s="58">
        <v>8.6153078801087996E-2</v>
      </c>
    </row>
    <row r="100" spans="1:10" x14ac:dyDescent="0.25">
      <c r="A100" s="53">
        <v>124</v>
      </c>
      <c r="B100" s="55">
        <v>430535</v>
      </c>
      <c r="C100" s="55" t="s">
        <v>1285</v>
      </c>
      <c r="D100" s="55" t="s">
        <v>1368</v>
      </c>
      <c r="E100" s="56">
        <v>40529</v>
      </c>
      <c r="F100" s="55" t="s">
        <v>1392</v>
      </c>
      <c r="G100" s="57">
        <v>1500196.057500005</v>
      </c>
      <c r="H100" s="58">
        <v>0.1378201367088436</v>
      </c>
      <c r="I100" s="59">
        <v>1754983.9524305603</v>
      </c>
      <c r="J100" s="58">
        <v>0.16724585759251889</v>
      </c>
    </row>
    <row r="101" spans="1:10" x14ac:dyDescent="0.25">
      <c r="A101" s="53">
        <v>125</v>
      </c>
      <c r="B101" s="55">
        <v>431460</v>
      </c>
      <c r="C101" s="55" t="s">
        <v>1288</v>
      </c>
      <c r="D101" s="55" t="s">
        <v>1306</v>
      </c>
      <c r="E101" s="56">
        <v>39876</v>
      </c>
      <c r="F101" s="55" t="s">
        <v>1393</v>
      </c>
      <c r="G101" s="57">
        <v>538692.34500000032</v>
      </c>
      <c r="H101" s="58">
        <v>8.6574885030867993E-2</v>
      </c>
      <c r="I101" s="59">
        <v>592523.60416666721</v>
      </c>
      <c r="J101" s="58">
        <v>7.924633665790233E-2</v>
      </c>
    </row>
    <row r="102" spans="1:10" x14ac:dyDescent="0.25">
      <c r="A102" s="53">
        <v>126</v>
      </c>
      <c r="B102" s="55">
        <v>430510</v>
      </c>
      <c r="C102" s="55" t="s">
        <v>1285</v>
      </c>
      <c r="D102" s="55" t="s">
        <v>1286</v>
      </c>
      <c r="E102" s="56">
        <v>39946</v>
      </c>
      <c r="F102" s="55" t="s">
        <v>1394</v>
      </c>
      <c r="G102" s="57">
        <v>448205.67749999953</v>
      </c>
      <c r="H102" s="58">
        <v>8.829140436097585E-2</v>
      </c>
      <c r="I102" s="59">
        <v>485936.80262499949</v>
      </c>
      <c r="J102" s="58">
        <v>7.8707578635746983E-2</v>
      </c>
    </row>
    <row r="103" spans="1:10" x14ac:dyDescent="0.25">
      <c r="A103" s="53">
        <v>127</v>
      </c>
      <c r="B103" s="55">
        <v>432150</v>
      </c>
      <c r="C103" s="55" t="s">
        <v>1285</v>
      </c>
      <c r="D103" s="55" t="s">
        <v>1368</v>
      </c>
      <c r="E103" s="56">
        <v>39763</v>
      </c>
      <c r="F103" s="55" t="s">
        <v>1395</v>
      </c>
      <c r="G103" s="57">
        <v>811547.40000000573</v>
      </c>
      <c r="H103" s="58">
        <v>0.1026562054552313</v>
      </c>
      <c r="I103" s="59">
        <v>665134.72666666855</v>
      </c>
      <c r="J103" s="58">
        <v>6.1646448093502858E-2</v>
      </c>
    </row>
    <row r="104" spans="1:10" x14ac:dyDescent="0.25">
      <c r="A104" s="53">
        <v>128</v>
      </c>
      <c r="B104" s="55">
        <v>431370</v>
      </c>
      <c r="C104" s="55" t="s">
        <v>1288</v>
      </c>
      <c r="D104" s="55" t="s">
        <v>1289</v>
      </c>
      <c r="E104" s="56">
        <v>39904</v>
      </c>
      <c r="F104" s="55" t="s">
        <v>1396</v>
      </c>
      <c r="G104" s="57">
        <v>1258836.245000005</v>
      </c>
      <c r="H104" s="58">
        <v>0.15943787260775691</v>
      </c>
      <c r="I104" s="59">
        <v>1434013.2992500055</v>
      </c>
      <c r="J104" s="58">
        <v>0.16297917909831719</v>
      </c>
    </row>
    <row r="105" spans="1:10" x14ac:dyDescent="0.25">
      <c r="A105" s="53">
        <v>129</v>
      </c>
      <c r="B105" s="55">
        <v>431710</v>
      </c>
      <c r="C105" s="55" t="s">
        <v>1288</v>
      </c>
      <c r="D105" s="55" t="s">
        <v>1306</v>
      </c>
      <c r="E105" s="56">
        <v>39822</v>
      </c>
      <c r="F105" s="55" t="s">
        <v>1397</v>
      </c>
      <c r="G105" s="57">
        <v>3275709.058000003</v>
      </c>
      <c r="H105" s="58">
        <v>0.193810259835208</v>
      </c>
      <c r="I105" s="59">
        <v>3282056.9300664696</v>
      </c>
      <c r="J105" s="58">
        <v>0.1884967288590379</v>
      </c>
    </row>
    <row r="106" spans="1:10" x14ac:dyDescent="0.25">
      <c r="A106" s="53">
        <v>130</v>
      </c>
      <c r="B106" s="55">
        <v>431490</v>
      </c>
      <c r="C106" s="55" t="s">
        <v>1285</v>
      </c>
      <c r="D106" s="55" t="s">
        <v>1321</v>
      </c>
      <c r="E106" s="56">
        <v>41208</v>
      </c>
      <c r="F106" s="55" t="s">
        <v>1398</v>
      </c>
      <c r="G106" s="57">
        <v>443123.05000000051</v>
      </c>
      <c r="H106" s="58">
        <v>3.4968006717631311E-2</v>
      </c>
      <c r="I106" s="59">
        <v>540943.67152777873</v>
      </c>
      <c r="J106" s="58">
        <v>5.7930620729073838E-2</v>
      </c>
    </row>
    <row r="107" spans="1:10" x14ac:dyDescent="0.25">
      <c r="A107" s="53">
        <v>131</v>
      </c>
      <c r="B107" s="55">
        <v>430610</v>
      </c>
      <c r="C107" s="55" t="s">
        <v>1288</v>
      </c>
      <c r="D107" s="55" t="s">
        <v>1314</v>
      </c>
      <c r="E107" s="56">
        <v>39883</v>
      </c>
      <c r="F107" s="55" t="s">
        <v>1399</v>
      </c>
      <c r="G107" s="57">
        <v>463108.68000000023</v>
      </c>
      <c r="H107" s="58">
        <v>7.509809309238967E-2</v>
      </c>
      <c r="I107" s="59">
        <v>504699.93354166625</v>
      </c>
      <c r="J107" s="58">
        <v>7.017706123457082E-2</v>
      </c>
    </row>
    <row r="108" spans="1:10" x14ac:dyDescent="0.25">
      <c r="A108" s="53">
        <v>132</v>
      </c>
      <c r="B108" s="55">
        <v>431730</v>
      </c>
      <c r="C108" s="55" t="s">
        <v>1288</v>
      </c>
      <c r="D108" s="55" t="s">
        <v>1306</v>
      </c>
      <c r="E108" s="56">
        <v>39885</v>
      </c>
      <c r="F108" s="55" t="s">
        <v>1400</v>
      </c>
      <c r="G108" s="57">
        <v>856001.87000000419</v>
      </c>
      <c r="H108" s="58">
        <v>9.5012882882143851E-2</v>
      </c>
      <c r="I108" s="59">
        <v>1108761.3933333377</v>
      </c>
      <c r="J108" s="58">
        <v>0.1193527999201089</v>
      </c>
    </row>
    <row r="109" spans="1:10" x14ac:dyDescent="0.25">
      <c r="A109" s="53">
        <v>133</v>
      </c>
      <c r="B109" s="55">
        <v>431405</v>
      </c>
      <c r="C109" s="55" t="s">
        <v>1285</v>
      </c>
      <c r="D109" s="55" t="s">
        <v>1330</v>
      </c>
      <c r="E109" s="56">
        <v>39931</v>
      </c>
      <c r="F109" s="55" t="s">
        <v>1401</v>
      </c>
      <c r="G109" s="57">
        <v>731571.0533333366</v>
      </c>
      <c r="H109" s="58">
        <v>9.0072394471047895E-2</v>
      </c>
      <c r="I109" s="59">
        <v>765239.96444444731</v>
      </c>
      <c r="J109" s="58">
        <v>9.5708074879701496E-2</v>
      </c>
    </row>
    <row r="110" spans="1:10" x14ac:dyDescent="0.25">
      <c r="A110" s="53">
        <v>134</v>
      </c>
      <c r="B110" s="55">
        <v>430960</v>
      </c>
      <c r="C110" s="55" t="s">
        <v>1288</v>
      </c>
      <c r="D110" s="55" t="s">
        <v>1289</v>
      </c>
      <c r="E110" s="56">
        <v>39918</v>
      </c>
      <c r="F110" s="55" t="s">
        <v>1402</v>
      </c>
      <c r="G110" s="57">
        <v>1182531.5050000041</v>
      </c>
      <c r="H110" s="58">
        <v>0.1589394897634506</v>
      </c>
      <c r="I110" s="59">
        <v>1316718.4702083382</v>
      </c>
      <c r="J110" s="58">
        <v>0.15615308546852549</v>
      </c>
    </row>
    <row r="111" spans="1:10" x14ac:dyDescent="0.25">
      <c r="A111" s="53">
        <v>135</v>
      </c>
      <c r="B111" s="55">
        <v>430160</v>
      </c>
      <c r="C111" s="55" t="s">
        <v>1288</v>
      </c>
      <c r="D111" s="55" t="s">
        <v>1306</v>
      </c>
      <c r="E111" s="56">
        <v>39962</v>
      </c>
      <c r="F111" s="55" t="s">
        <v>1403</v>
      </c>
      <c r="G111" s="57">
        <v>616484.61000000162</v>
      </c>
      <c r="H111" s="58">
        <v>6.9122954262446759E-2</v>
      </c>
      <c r="I111" s="59">
        <v>709389.67727777956</v>
      </c>
      <c r="J111" s="58">
        <v>6.2810938791940996E-2</v>
      </c>
    </row>
    <row r="112" spans="1:10" x14ac:dyDescent="0.25">
      <c r="A112" s="53">
        <v>136</v>
      </c>
      <c r="B112" s="55">
        <v>430040</v>
      </c>
      <c r="C112" s="55" t="s">
        <v>1288</v>
      </c>
      <c r="D112" s="55" t="s">
        <v>1306</v>
      </c>
      <c r="E112" s="56">
        <v>39962</v>
      </c>
      <c r="F112" s="55" t="s">
        <v>1404</v>
      </c>
      <c r="G112" s="57">
        <v>899846.02000000491</v>
      </c>
      <c r="H112" s="58">
        <v>0.13730176843300279</v>
      </c>
      <c r="I112" s="59">
        <v>1000200.2570833392</v>
      </c>
      <c r="J112" s="58">
        <v>0.13051852743631581</v>
      </c>
    </row>
    <row r="113" spans="1:10" x14ac:dyDescent="0.25">
      <c r="A113" s="53">
        <v>137</v>
      </c>
      <c r="B113" s="55">
        <v>430510</v>
      </c>
      <c r="C113" s="55" t="s">
        <v>1285</v>
      </c>
      <c r="D113" s="55" t="s">
        <v>1286</v>
      </c>
      <c r="E113" s="56">
        <v>40053</v>
      </c>
      <c r="F113" s="55" t="s">
        <v>1405</v>
      </c>
      <c r="G113" s="57">
        <v>368101.37999999977</v>
      </c>
      <c r="H113" s="58">
        <v>2.6086993834026951E-2</v>
      </c>
      <c r="I113" s="59">
        <v>396737.64916666615</v>
      </c>
      <c r="J113" s="58">
        <v>5.3428008872461907E-2</v>
      </c>
    </row>
    <row r="114" spans="1:10" x14ac:dyDescent="0.25">
      <c r="A114" s="53">
        <v>138</v>
      </c>
      <c r="B114" s="55">
        <v>431750</v>
      </c>
      <c r="C114" s="55" t="s">
        <v>1288</v>
      </c>
      <c r="D114" s="55" t="s">
        <v>1306</v>
      </c>
      <c r="E114" s="56">
        <v>39958</v>
      </c>
      <c r="F114" s="55" t="s">
        <v>1406</v>
      </c>
      <c r="G114" s="57">
        <v>711688.27000000444</v>
      </c>
      <c r="H114" s="58">
        <v>0.1093217989645696</v>
      </c>
      <c r="I114" s="59">
        <v>797047.65166667022</v>
      </c>
      <c r="J114" s="58">
        <v>0.1152030943195963</v>
      </c>
    </row>
    <row r="115" spans="1:10" x14ac:dyDescent="0.25">
      <c r="A115" s="53">
        <v>139</v>
      </c>
      <c r="B115" s="55">
        <v>430940</v>
      </c>
      <c r="C115" s="55" t="s">
        <v>1288</v>
      </c>
      <c r="D115" s="55" t="s">
        <v>1314</v>
      </c>
      <c r="E115" s="56">
        <v>40521</v>
      </c>
      <c r="F115" s="55" t="s">
        <v>1407</v>
      </c>
      <c r="G115" s="57">
        <v>817090.23000000522</v>
      </c>
      <c r="H115" s="58">
        <v>9.2153475209077629E-2</v>
      </c>
      <c r="I115" s="59">
        <v>822485.08250000502</v>
      </c>
      <c r="J115" s="58">
        <v>0.1026963437670886</v>
      </c>
    </row>
    <row r="116" spans="1:10" x14ac:dyDescent="0.25">
      <c r="A116" s="53">
        <v>140</v>
      </c>
      <c r="B116" s="55">
        <v>431800</v>
      </c>
      <c r="C116" s="55" t="s">
        <v>1288</v>
      </c>
      <c r="D116" s="55" t="s">
        <v>1306</v>
      </c>
      <c r="E116" s="56">
        <v>39962</v>
      </c>
      <c r="F116" s="55" t="s">
        <v>1408</v>
      </c>
      <c r="G116" s="57">
        <v>463282.40999999928</v>
      </c>
      <c r="H116" s="58">
        <v>0.1099547407282208</v>
      </c>
      <c r="I116" s="59">
        <v>435362.77916666592</v>
      </c>
      <c r="J116" s="58">
        <v>7.8749983108754695E-2</v>
      </c>
    </row>
    <row r="117" spans="1:10" x14ac:dyDescent="0.25">
      <c r="A117" s="53">
        <v>141</v>
      </c>
      <c r="B117" s="55">
        <v>420360</v>
      </c>
      <c r="C117" s="55" t="s">
        <v>1288</v>
      </c>
      <c r="D117" s="55" t="s">
        <v>1289</v>
      </c>
      <c r="E117" s="56">
        <v>40018</v>
      </c>
      <c r="F117" s="55" t="s">
        <v>1409</v>
      </c>
      <c r="G117" s="57">
        <v>789014.39000000362</v>
      </c>
      <c r="H117" s="58">
        <v>9.1826787008155969E-2</v>
      </c>
      <c r="I117" s="59">
        <v>945603.19875000417</v>
      </c>
      <c r="J117" s="58">
        <v>9.7456741296922347E-2</v>
      </c>
    </row>
    <row r="118" spans="1:10" x14ac:dyDescent="0.25">
      <c r="A118" s="53">
        <v>142</v>
      </c>
      <c r="B118" s="55">
        <v>430890</v>
      </c>
      <c r="C118" s="55" t="s">
        <v>1288</v>
      </c>
      <c r="D118" s="55" t="s">
        <v>1289</v>
      </c>
      <c r="E118" s="56">
        <v>40462</v>
      </c>
      <c r="F118" s="55" t="s">
        <v>1410</v>
      </c>
      <c r="G118" s="57">
        <v>486202.89999999921</v>
      </c>
      <c r="H118" s="58">
        <v>7.1457081377519924E-2</v>
      </c>
      <c r="I118" s="59">
        <v>408182.97291666648</v>
      </c>
      <c r="J118" s="58">
        <v>6.1218209221907682E-2</v>
      </c>
    </row>
    <row r="119" spans="1:10" x14ac:dyDescent="0.25">
      <c r="A119" s="53">
        <v>143</v>
      </c>
      <c r="B119" s="55">
        <v>430480</v>
      </c>
      <c r="C119" s="55" t="s">
        <v>1285</v>
      </c>
      <c r="D119" s="55" t="s">
        <v>1286</v>
      </c>
      <c r="E119" s="56">
        <v>40000</v>
      </c>
      <c r="F119" s="55" t="s">
        <v>1411</v>
      </c>
      <c r="G119" s="57">
        <v>483734.40999999898</v>
      </c>
      <c r="H119" s="58">
        <v>0.11982679604245559</v>
      </c>
      <c r="I119" s="59">
        <v>534356.74124999961</v>
      </c>
      <c r="J119" s="58">
        <v>0.1126346246775269</v>
      </c>
    </row>
    <row r="120" spans="1:10" x14ac:dyDescent="0.25">
      <c r="A120" s="53">
        <v>144</v>
      </c>
      <c r="B120" s="55">
        <v>431640</v>
      </c>
      <c r="C120" s="55" t="s">
        <v>1288</v>
      </c>
      <c r="D120" s="55" t="s">
        <v>1306</v>
      </c>
      <c r="E120" s="56">
        <v>40163</v>
      </c>
      <c r="F120" s="55" t="s">
        <v>1412</v>
      </c>
      <c r="G120" s="57">
        <v>919683.0850000045</v>
      </c>
      <c r="H120" s="58">
        <v>0.12678398112556399</v>
      </c>
      <c r="I120" s="59">
        <v>1015007.6853055608</v>
      </c>
      <c r="J120" s="58">
        <v>0.12247752365156141</v>
      </c>
    </row>
    <row r="121" spans="1:10" x14ac:dyDescent="0.25">
      <c r="A121" s="53">
        <v>145</v>
      </c>
      <c r="B121" s="55">
        <v>430450</v>
      </c>
      <c r="C121" s="55" t="s">
        <v>1288</v>
      </c>
      <c r="D121" s="55" t="s">
        <v>1306</v>
      </c>
      <c r="E121" s="56">
        <v>40381</v>
      </c>
      <c r="F121" s="55" t="s">
        <v>1413</v>
      </c>
      <c r="G121" s="57">
        <v>983718.9475000035</v>
      </c>
      <c r="H121" s="58">
        <v>0.1415829073206929</v>
      </c>
      <c r="I121" s="59">
        <v>952907.73582870653</v>
      </c>
      <c r="J121" s="58">
        <v>0.1185815634787122</v>
      </c>
    </row>
    <row r="122" spans="1:10" x14ac:dyDescent="0.25">
      <c r="A122" s="53">
        <v>146</v>
      </c>
      <c r="B122" s="55">
        <v>430300</v>
      </c>
      <c r="C122" s="55" t="s">
        <v>1288</v>
      </c>
      <c r="D122" s="55" t="s">
        <v>1314</v>
      </c>
      <c r="E122" s="56">
        <v>40024</v>
      </c>
      <c r="F122" s="55" t="s">
        <v>1414</v>
      </c>
      <c r="G122" s="57">
        <v>586469.09000000171</v>
      </c>
      <c r="H122" s="58">
        <v>0.1130229814512264</v>
      </c>
      <c r="I122" s="59">
        <v>703482.18416666891</v>
      </c>
      <c r="J122" s="58">
        <v>0.11584501933443</v>
      </c>
    </row>
    <row r="123" spans="1:10" x14ac:dyDescent="0.25">
      <c r="A123" s="53">
        <v>147</v>
      </c>
      <c r="B123" s="55">
        <v>431560</v>
      </c>
      <c r="C123" s="55" t="s">
        <v>1288</v>
      </c>
      <c r="D123" s="55" t="s">
        <v>1306</v>
      </c>
      <c r="E123" s="56">
        <v>40087</v>
      </c>
      <c r="F123" s="55" t="s">
        <v>1415</v>
      </c>
      <c r="G123" s="57">
        <v>389353.29999999929</v>
      </c>
      <c r="H123" s="58">
        <v>7.6306691514499486E-3</v>
      </c>
      <c r="I123" s="59">
        <v>488804.85416666628</v>
      </c>
      <c r="J123" s="58">
        <v>3.2803660034700137E-2</v>
      </c>
    </row>
    <row r="124" spans="1:10" x14ac:dyDescent="0.25">
      <c r="A124" s="53">
        <v>148</v>
      </c>
      <c r="B124" s="55">
        <v>431410</v>
      </c>
      <c r="C124" s="55" t="s">
        <v>1288</v>
      </c>
      <c r="D124" s="55" t="s">
        <v>1289</v>
      </c>
      <c r="E124" s="56">
        <v>40074</v>
      </c>
      <c r="F124" s="55" t="s">
        <v>1416</v>
      </c>
      <c r="G124" s="57">
        <v>551817.20000000065</v>
      </c>
      <c r="H124" s="58">
        <v>7.6588931638416111E-2</v>
      </c>
      <c r="I124" s="59">
        <v>602815.18500000064</v>
      </c>
      <c r="J124" s="58">
        <v>8.21576372531896E-2</v>
      </c>
    </row>
    <row r="125" spans="1:10" x14ac:dyDescent="0.25">
      <c r="A125" s="53">
        <v>149</v>
      </c>
      <c r="B125" s="55">
        <v>430770</v>
      </c>
      <c r="C125" s="55" t="s">
        <v>1285</v>
      </c>
      <c r="D125" s="55" t="s">
        <v>1368</v>
      </c>
      <c r="E125" s="56">
        <v>40046</v>
      </c>
      <c r="F125" s="55" t="s">
        <v>1417</v>
      </c>
      <c r="G125" s="57">
        <v>817505.97500000277</v>
      </c>
      <c r="H125" s="58">
        <v>7.285614003371256E-2</v>
      </c>
      <c r="I125" s="59">
        <v>991245.4196527818</v>
      </c>
      <c r="J125" s="58">
        <v>7.108677406268811E-2</v>
      </c>
    </row>
    <row r="126" spans="1:10" x14ac:dyDescent="0.25">
      <c r="A126" s="53">
        <v>150</v>
      </c>
      <c r="B126" s="55">
        <v>430510</v>
      </c>
      <c r="C126" s="55" t="s">
        <v>1285</v>
      </c>
      <c r="D126" s="55" t="s">
        <v>1286</v>
      </c>
      <c r="E126" s="56">
        <v>40053</v>
      </c>
      <c r="F126" s="55" t="s">
        <v>1418</v>
      </c>
      <c r="G126" s="57">
        <v>302649.74999999919</v>
      </c>
      <c r="H126" s="58">
        <v>5.6901287085112398E-2</v>
      </c>
      <c r="I126" s="59">
        <v>313526.74499999912</v>
      </c>
      <c r="J126" s="58">
        <v>5.4236115074906062E-2</v>
      </c>
    </row>
    <row r="127" spans="1:10" x14ac:dyDescent="0.25">
      <c r="A127" s="53">
        <v>151</v>
      </c>
      <c r="B127" s="55">
        <v>430210</v>
      </c>
      <c r="C127" s="55" t="s">
        <v>1285</v>
      </c>
      <c r="D127" s="55" t="s">
        <v>1286</v>
      </c>
      <c r="E127" s="56">
        <v>40177</v>
      </c>
      <c r="F127" s="55" t="s">
        <v>1419</v>
      </c>
      <c r="G127" s="57">
        <v>625955.11000000255</v>
      </c>
      <c r="H127" s="58">
        <v>6.1766031998962169E-2</v>
      </c>
      <c r="I127" s="59">
        <v>690254.00986111315</v>
      </c>
      <c r="J127" s="58">
        <v>8.8580349763654948E-2</v>
      </c>
    </row>
    <row r="128" spans="1:10" x14ac:dyDescent="0.25">
      <c r="A128" s="53">
        <v>152</v>
      </c>
      <c r="B128" s="55">
        <v>430160</v>
      </c>
      <c r="C128" s="55" t="s">
        <v>1288</v>
      </c>
      <c r="D128" s="55" t="s">
        <v>1306</v>
      </c>
      <c r="E128" s="56">
        <v>40056</v>
      </c>
      <c r="F128" s="55" t="s">
        <v>1420</v>
      </c>
      <c r="G128" s="57">
        <v>610039.03500000259</v>
      </c>
      <c r="H128" s="58">
        <v>7.9581501771829696E-2</v>
      </c>
      <c r="I128" s="59">
        <v>689686.80388889113</v>
      </c>
      <c r="J128" s="58">
        <v>6.7855860093837303E-2</v>
      </c>
    </row>
    <row r="129" spans="1:10" x14ac:dyDescent="0.25">
      <c r="A129" s="53">
        <v>153</v>
      </c>
      <c r="B129" s="55">
        <v>430510</v>
      </c>
      <c r="C129" s="55" t="s">
        <v>1285</v>
      </c>
      <c r="D129" s="55" t="s">
        <v>1286</v>
      </c>
      <c r="E129" s="56">
        <v>40033</v>
      </c>
      <c r="F129" s="55" t="s">
        <v>1421</v>
      </c>
      <c r="G129" s="57">
        <v>576448.88500000199</v>
      </c>
      <c r="H129" s="58">
        <v>6.8956983146989406E-2</v>
      </c>
      <c r="I129" s="59">
        <v>599469.93777777918</v>
      </c>
      <c r="J129" s="58">
        <v>8.8815520893927899E-2</v>
      </c>
    </row>
    <row r="130" spans="1:10" x14ac:dyDescent="0.25">
      <c r="A130" s="53">
        <v>154</v>
      </c>
      <c r="B130" s="55">
        <v>432300</v>
      </c>
      <c r="C130" s="55" t="s">
        <v>1285</v>
      </c>
      <c r="D130" s="55" t="s">
        <v>1368</v>
      </c>
      <c r="E130" s="56">
        <v>40092</v>
      </c>
      <c r="F130" s="55" t="s">
        <v>1422</v>
      </c>
      <c r="G130" s="57">
        <v>897292.5100000063</v>
      </c>
      <c r="H130" s="58">
        <v>0.13666807307549411</v>
      </c>
      <c r="I130" s="59">
        <v>1009045.9587500071</v>
      </c>
      <c r="J130" s="58">
        <v>0.1243538089489756</v>
      </c>
    </row>
    <row r="131" spans="1:10" x14ac:dyDescent="0.25">
      <c r="A131" s="53">
        <v>155</v>
      </c>
      <c r="B131" s="55">
        <v>430930</v>
      </c>
      <c r="C131" s="55" t="s">
        <v>1285</v>
      </c>
      <c r="D131" s="55" t="s">
        <v>1321</v>
      </c>
      <c r="E131" s="56">
        <v>40059</v>
      </c>
      <c r="F131" s="55" t="s">
        <v>1423</v>
      </c>
      <c r="G131" s="57">
        <v>728827.72333333571</v>
      </c>
      <c r="H131" s="58">
        <v>0.1118786975840986</v>
      </c>
      <c r="I131" s="59">
        <v>807225.37841667049</v>
      </c>
      <c r="J131" s="58">
        <v>0.1415946908251077</v>
      </c>
    </row>
    <row r="132" spans="1:10" x14ac:dyDescent="0.25">
      <c r="A132" s="53">
        <v>156</v>
      </c>
      <c r="B132" s="55">
        <v>432120</v>
      </c>
      <c r="C132" s="55" t="s">
        <v>1285</v>
      </c>
      <c r="D132" s="55" t="s">
        <v>1330</v>
      </c>
      <c r="E132" s="56">
        <v>40062</v>
      </c>
      <c r="F132" s="55" t="s">
        <v>1424</v>
      </c>
      <c r="G132" s="57">
        <v>417609.98999999958</v>
      </c>
      <c r="H132" s="58">
        <v>7.2818001299546534E-2</v>
      </c>
      <c r="I132" s="59">
        <v>506342.16208333295</v>
      </c>
      <c r="J132" s="58">
        <v>7.770945811565147E-2</v>
      </c>
    </row>
    <row r="133" spans="1:10" x14ac:dyDescent="0.25">
      <c r="A133" s="53">
        <v>157</v>
      </c>
      <c r="B133" s="55">
        <v>431680</v>
      </c>
      <c r="C133" s="55" t="s">
        <v>1288</v>
      </c>
      <c r="D133" s="55" t="s">
        <v>1314</v>
      </c>
      <c r="E133" s="56">
        <v>40060</v>
      </c>
      <c r="F133" s="55" t="s">
        <v>1425</v>
      </c>
      <c r="G133" s="57">
        <v>686208.32000000274</v>
      </c>
      <c r="H133" s="58">
        <v>0.1060544988215089</v>
      </c>
      <c r="I133" s="59">
        <v>577231.60736111202</v>
      </c>
      <c r="J133" s="58">
        <v>4.342866969679432E-2</v>
      </c>
    </row>
    <row r="134" spans="1:10" x14ac:dyDescent="0.25">
      <c r="A134" s="53">
        <v>159</v>
      </c>
      <c r="B134" s="55">
        <v>430510</v>
      </c>
      <c r="C134" s="55" t="s">
        <v>1285</v>
      </c>
      <c r="D134" s="55" t="s">
        <v>1286</v>
      </c>
      <c r="E134" s="56">
        <v>40115</v>
      </c>
      <c r="F134" s="55" t="s">
        <v>1426</v>
      </c>
      <c r="G134" s="57">
        <v>508546.15000000148</v>
      </c>
      <c r="H134" s="58">
        <v>5.2741922984864367E-2</v>
      </c>
      <c r="I134" s="59">
        <v>520185.18430555664</v>
      </c>
      <c r="J134" s="58">
        <v>5.3587328470451841E-2</v>
      </c>
    </row>
    <row r="135" spans="1:10" x14ac:dyDescent="0.25">
      <c r="A135" s="53">
        <v>160</v>
      </c>
      <c r="B135" s="55">
        <v>431680</v>
      </c>
      <c r="C135" s="55" t="s">
        <v>1288</v>
      </c>
      <c r="D135" s="55" t="s">
        <v>1314</v>
      </c>
      <c r="E135" s="56">
        <v>40116</v>
      </c>
      <c r="F135" s="55" t="s">
        <v>1427</v>
      </c>
      <c r="G135" s="57">
        <v>787128.0600000039</v>
      </c>
      <c r="H135" s="58">
        <v>0.1037185113505938</v>
      </c>
      <c r="I135" s="59">
        <v>848468.90391667036</v>
      </c>
      <c r="J135" s="58">
        <v>8.2288513963638441E-2</v>
      </c>
    </row>
    <row r="136" spans="1:10" x14ac:dyDescent="0.25">
      <c r="A136" s="53">
        <v>161</v>
      </c>
      <c r="B136" s="55">
        <v>431440</v>
      </c>
      <c r="C136" s="55" t="s">
        <v>1288</v>
      </c>
      <c r="D136" s="55" t="s">
        <v>1306</v>
      </c>
      <c r="E136" s="56">
        <v>40154</v>
      </c>
      <c r="F136" s="55" t="s">
        <v>1428</v>
      </c>
      <c r="G136" s="57">
        <v>1579237.3700000041</v>
      </c>
      <c r="H136" s="58">
        <v>0.1324371178234168</v>
      </c>
      <c r="I136" s="59">
        <v>1727330.753402781</v>
      </c>
      <c r="J136" s="58">
        <v>0.14743551027445839</v>
      </c>
    </row>
    <row r="137" spans="1:10" x14ac:dyDescent="0.25">
      <c r="A137" s="53">
        <v>162</v>
      </c>
      <c r="B137" s="55">
        <v>430780</v>
      </c>
      <c r="C137" s="55" t="s">
        <v>1288</v>
      </c>
      <c r="D137" s="55" t="s">
        <v>1314</v>
      </c>
      <c r="E137" s="56">
        <v>40126</v>
      </c>
      <c r="F137" s="55" t="s">
        <v>1429</v>
      </c>
      <c r="G137" s="57">
        <v>882619.3000000054</v>
      </c>
      <c r="H137" s="58">
        <v>0.13065898570386161</v>
      </c>
      <c r="I137" s="59">
        <v>1009052.8583333386</v>
      </c>
      <c r="J137" s="58">
        <v>0.14484144996520679</v>
      </c>
    </row>
    <row r="138" spans="1:10" x14ac:dyDescent="0.25">
      <c r="A138" s="53">
        <v>163</v>
      </c>
      <c r="B138" s="55">
        <v>431990</v>
      </c>
      <c r="C138" s="55" t="s">
        <v>1285</v>
      </c>
      <c r="D138" s="55" t="s">
        <v>1330</v>
      </c>
      <c r="E138" s="56">
        <v>40126</v>
      </c>
      <c r="F138" s="55" t="s">
        <v>1430</v>
      </c>
      <c r="G138" s="57">
        <v>1124612.119166672</v>
      </c>
      <c r="H138" s="58">
        <v>0.1237433260331782</v>
      </c>
      <c r="I138" s="59">
        <v>1239163.5615277828</v>
      </c>
      <c r="J138" s="58">
        <v>0.14457472242347649</v>
      </c>
    </row>
    <row r="139" spans="1:10" x14ac:dyDescent="0.25">
      <c r="A139" s="53">
        <v>164</v>
      </c>
      <c r="B139" s="55">
        <v>431690</v>
      </c>
      <c r="C139" s="55" t="s">
        <v>1288</v>
      </c>
      <c r="D139" s="55" t="s">
        <v>1314</v>
      </c>
      <c r="E139" s="56">
        <v>40228</v>
      </c>
      <c r="F139" s="55" t="s">
        <v>1431</v>
      </c>
      <c r="G139" s="57">
        <v>627825.08500000171</v>
      </c>
      <c r="H139" s="58">
        <v>7.5085714893021405E-2</v>
      </c>
      <c r="I139" s="59">
        <v>707890.32576389087</v>
      </c>
      <c r="J139" s="58">
        <v>6.9027632899279476E-2</v>
      </c>
    </row>
    <row r="140" spans="1:10" x14ac:dyDescent="0.25">
      <c r="A140" s="53">
        <v>165</v>
      </c>
      <c r="B140" s="55">
        <v>432240</v>
      </c>
      <c r="C140" s="55" t="s">
        <v>1288</v>
      </c>
      <c r="D140" s="55" t="s">
        <v>1306</v>
      </c>
      <c r="E140" s="56">
        <v>40176</v>
      </c>
      <c r="F140" s="55" t="s">
        <v>1432</v>
      </c>
      <c r="G140" s="57">
        <v>273930.98999999888</v>
      </c>
      <c r="H140" s="58">
        <v>1.4787757172901249E-2</v>
      </c>
      <c r="I140" s="59">
        <v>303471.23833333224</v>
      </c>
      <c r="J140" s="58">
        <v>5.1346512126355201E-2</v>
      </c>
    </row>
    <row r="141" spans="1:10" x14ac:dyDescent="0.25">
      <c r="A141" s="53">
        <v>166</v>
      </c>
      <c r="B141" s="55">
        <v>430790</v>
      </c>
      <c r="C141" s="55" t="s">
        <v>1285</v>
      </c>
      <c r="D141" s="55" t="s">
        <v>1286</v>
      </c>
      <c r="E141" s="56">
        <v>40228</v>
      </c>
      <c r="F141" s="55" t="s">
        <v>1433</v>
      </c>
      <c r="G141" s="57">
        <v>1616352.1400000041</v>
      </c>
      <c r="H141" s="58">
        <v>8.6668759199501066E-2</v>
      </c>
      <c r="I141" s="59">
        <v>1589648.5368055589</v>
      </c>
      <c r="J141" s="58">
        <v>0.11653932983316879</v>
      </c>
    </row>
    <row r="142" spans="1:10" x14ac:dyDescent="0.25">
      <c r="A142" s="53">
        <v>168</v>
      </c>
      <c r="B142" s="55">
        <v>431140</v>
      </c>
      <c r="C142" s="55" t="s">
        <v>1288</v>
      </c>
      <c r="D142" s="55" t="s">
        <v>1314</v>
      </c>
      <c r="E142" s="56">
        <v>40203</v>
      </c>
      <c r="F142" s="55" t="s">
        <v>1434</v>
      </c>
      <c r="G142" s="57">
        <v>739143.4820000038</v>
      </c>
      <c r="H142" s="58">
        <v>0.12033982973585181</v>
      </c>
      <c r="I142" s="59">
        <v>800369.59627778211</v>
      </c>
      <c r="J142" s="58">
        <v>0.12459763326921749</v>
      </c>
    </row>
    <row r="143" spans="1:10" x14ac:dyDescent="0.25">
      <c r="A143" s="53">
        <v>169</v>
      </c>
      <c r="B143" s="55">
        <v>431060</v>
      </c>
      <c r="C143" s="55" t="s">
        <v>1288</v>
      </c>
      <c r="D143" s="55" t="s">
        <v>1306</v>
      </c>
      <c r="E143" s="56">
        <v>40359</v>
      </c>
      <c r="F143" s="55" t="s">
        <v>1435</v>
      </c>
      <c r="G143" s="57">
        <v>818882.86500000523</v>
      </c>
      <c r="H143" s="58">
        <v>0.11303481081920801</v>
      </c>
      <c r="I143" s="59">
        <v>891192.96291667258</v>
      </c>
      <c r="J143" s="58">
        <v>0.11387715264964279</v>
      </c>
    </row>
    <row r="144" spans="1:10" x14ac:dyDescent="0.25">
      <c r="A144" s="53">
        <v>170</v>
      </c>
      <c r="B144" s="55">
        <v>431020</v>
      </c>
      <c r="C144" s="55" t="s">
        <v>1288</v>
      </c>
      <c r="D144" s="55" t="s">
        <v>1289</v>
      </c>
      <c r="E144" s="56">
        <v>40196</v>
      </c>
      <c r="F144" s="55" t="s">
        <v>1436</v>
      </c>
      <c r="G144" s="57">
        <v>934285.10000000568</v>
      </c>
      <c r="H144" s="58">
        <v>0.1167409197786396</v>
      </c>
      <c r="I144" s="59">
        <v>1046881.381250006</v>
      </c>
      <c r="J144" s="58">
        <v>0.15099177267876221</v>
      </c>
    </row>
    <row r="145" spans="1:10" x14ac:dyDescent="0.25">
      <c r="A145" s="53">
        <v>171</v>
      </c>
      <c r="B145" s="55">
        <v>431020</v>
      </c>
      <c r="C145" s="55" t="s">
        <v>1288</v>
      </c>
      <c r="D145" s="55" t="s">
        <v>1289</v>
      </c>
      <c r="E145" s="56">
        <v>40197</v>
      </c>
      <c r="F145" s="55" t="s">
        <v>1437</v>
      </c>
      <c r="G145" s="57">
        <v>1199342.3150000039</v>
      </c>
      <c r="H145" s="58">
        <v>0.17415598125397661</v>
      </c>
      <c r="I145" s="59">
        <v>1452392.5784722257</v>
      </c>
      <c r="J145" s="58">
        <v>0.16393115424317151</v>
      </c>
    </row>
    <row r="146" spans="1:10" x14ac:dyDescent="0.25">
      <c r="A146" s="53">
        <v>172</v>
      </c>
      <c r="B146" s="55">
        <v>431950</v>
      </c>
      <c r="C146" s="55" t="s">
        <v>1285</v>
      </c>
      <c r="D146" s="55" t="s">
        <v>1330</v>
      </c>
      <c r="E146" s="56">
        <v>40233</v>
      </c>
      <c r="F146" s="55" t="s">
        <v>1438</v>
      </c>
      <c r="G146" s="57">
        <v>1279338.8166666729</v>
      </c>
      <c r="H146" s="58">
        <v>0.14569481418612171</v>
      </c>
      <c r="I146" s="59">
        <v>1321481.6183333395</v>
      </c>
      <c r="J146" s="58">
        <v>0.1482497730466131</v>
      </c>
    </row>
    <row r="147" spans="1:10" x14ac:dyDescent="0.25">
      <c r="A147" s="53">
        <v>173</v>
      </c>
      <c r="B147" s="55">
        <v>431570</v>
      </c>
      <c r="C147" s="55" t="s">
        <v>1288</v>
      </c>
      <c r="D147" s="55" t="s">
        <v>1314</v>
      </c>
      <c r="E147" s="56">
        <v>40206</v>
      </c>
      <c r="F147" s="55" t="s">
        <v>1439</v>
      </c>
      <c r="G147" s="57">
        <v>729961.09000000381</v>
      </c>
      <c r="H147" s="58">
        <v>0.10125029436657949</v>
      </c>
      <c r="I147" s="59">
        <v>806200.2444618094</v>
      </c>
      <c r="J147" s="58">
        <v>0.1179110776401726</v>
      </c>
    </row>
    <row r="148" spans="1:10" x14ac:dyDescent="0.25">
      <c r="A148" s="53">
        <v>174</v>
      </c>
      <c r="B148" s="55">
        <v>430440</v>
      </c>
      <c r="C148" s="55" t="s">
        <v>1285</v>
      </c>
      <c r="D148" s="55" t="s">
        <v>1286</v>
      </c>
      <c r="E148" s="56">
        <v>40345</v>
      </c>
      <c r="F148" s="55" t="s">
        <v>1440</v>
      </c>
      <c r="G148" s="57">
        <v>516938.69799999928</v>
      </c>
      <c r="H148" s="58">
        <v>6.0115529686759782E-2</v>
      </c>
      <c r="I148" s="59">
        <v>524633.60483333294</v>
      </c>
      <c r="J148" s="58">
        <v>4.768051066840398E-2</v>
      </c>
    </row>
    <row r="149" spans="1:10" x14ac:dyDescent="0.25">
      <c r="A149" s="53">
        <v>175</v>
      </c>
      <c r="B149" s="55">
        <v>420930</v>
      </c>
      <c r="C149" s="55" t="s">
        <v>1285</v>
      </c>
      <c r="D149" s="55" t="s">
        <v>1441</v>
      </c>
      <c r="E149" s="56">
        <v>40210</v>
      </c>
      <c r="F149" s="55" t="s">
        <v>1442</v>
      </c>
      <c r="G149" s="57">
        <v>321011.79999999952</v>
      </c>
      <c r="H149" s="58">
        <v>4.0023729914195803E-2</v>
      </c>
      <c r="I149" s="59">
        <v>330865.84791666613</v>
      </c>
      <c r="J149" s="58">
        <v>1.2408885276636099E-2</v>
      </c>
    </row>
    <row r="150" spans="1:10" x14ac:dyDescent="0.25">
      <c r="A150" s="53">
        <v>176</v>
      </c>
      <c r="B150" s="55">
        <v>431080</v>
      </c>
      <c r="C150" s="55" t="s">
        <v>1285</v>
      </c>
      <c r="D150" s="55" t="s">
        <v>1330</v>
      </c>
      <c r="E150" s="56">
        <v>40241</v>
      </c>
      <c r="F150" s="55" t="s">
        <v>1443</v>
      </c>
      <c r="G150" s="57">
        <v>841424.9600000045</v>
      </c>
      <c r="H150" s="58">
        <v>0.1307220206803425</v>
      </c>
      <c r="I150" s="59">
        <v>933458.48861111561</v>
      </c>
      <c r="J150" s="58">
        <v>0.12485335986529041</v>
      </c>
    </row>
    <row r="151" spans="1:10" x14ac:dyDescent="0.25">
      <c r="A151" s="53">
        <v>177</v>
      </c>
      <c r="B151" s="55">
        <v>432170</v>
      </c>
      <c r="C151" s="55" t="s">
        <v>1285</v>
      </c>
      <c r="D151" s="55" t="s">
        <v>1330</v>
      </c>
      <c r="E151" s="56">
        <v>40789</v>
      </c>
      <c r="F151" s="55" t="s">
        <v>1444</v>
      </c>
      <c r="G151" s="57">
        <v>680136.12000000279</v>
      </c>
      <c r="H151" s="58">
        <v>0.13621025108248619</v>
      </c>
      <c r="I151" s="59">
        <v>689385.55694444699</v>
      </c>
      <c r="J151" s="58">
        <v>0.12825060153937851</v>
      </c>
    </row>
    <row r="152" spans="1:10" x14ac:dyDescent="0.25">
      <c r="A152" s="53">
        <v>178</v>
      </c>
      <c r="B152" s="55">
        <v>430460</v>
      </c>
      <c r="C152" s="55" t="s">
        <v>1285</v>
      </c>
      <c r="D152" s="55" t="s">
        <v>1368</v>
      </c>
      <c r="E152" s="56">
        <v>40301</v>
      </c>
      <c r="F152" s="55" t="s">
        <v>1445</v>
      </c>
      <c r="G152" s="57">
        <v>775363.04000000341</v>
      </c>
      <c r="H152" s="58">
        <v>7.6998493138260432E-2</v>
      </c>
      <c r="I152" s="59">
        <v>912728.42145833734</v>
      </c>
      <c r="J152" s="58">
        <v>9.0665423818692137E-2</v>
      </c>
    </row>
    <row r="153" spans="1:10" x14ac:dyDescent="0.25">
      <c r="A153" s="53">
        <v>180</v>
      </c>
      <c r="B153" s="55">
        <v>431840</v>
      </c>
      <c r="C153" s="55" t="s">
        <v>1285</v>
      </c>
      <c r="D153" s="55" t="s">
        <v>1368</v>
      </c>
      <c r="E153" s="56">
        <v>40240</v>
      </c>
      <c r="F153" s="55" t="s">
        <v>1446</v>
      </c>
      <c r="G153" s="57">
        <v>736782.31000000448</v>
      </c>
      <c r="H153" s="58">
        <v>0.1265952393539268</v>
      </c>
      <c r="I153" s="59">
        <v>795952.04883333715</v>
      </c>
      <c r="J153" s="58">
        <v>0.12870323624005761</v>
      </c>
    </row>
    <row r="154" spans="1:10" x14ac:dyDescent="0.25">
      <c r="A154" s="53">
        <v>181</v>
      </c>
      <c r="B154" s="55">
        <v>430040</v>
      </c>
      <c r="C154" s="55" t="s">
        <v>1288</v>
      </c>
      <c r="D154" s="55" t="s">
        <v>1306</v>
      </c>
      <c r="E154" s="56">
        <v>40352</v>
      </c>
      <c r="F154" s="55" t="s">
        <v>1447</v>
      </c>
      <c r="G154" s="57">
        <v>600595.14000000234</v>
      </c>
      <c r="H154" s="58">
        <v>0.114040266680281</v>
      </c>
      <c r="I154" s="59">
        <v>671110.71652778005</v>
      </c>
      <c r="J154" s="58">
        <v>0.10755014405732299</v>
      </c>
    </row>
    <row r="155" spans="1:10" x14ac:dyDescent="0.25">
      <c r="A155" s="53">
        <v>182</v>
      </c>
      <c r="B155" s="55">
        <v>431690</v>
      </c>
      <c r="C155" s="55" t="s">
        <v>1288</v>
      </c>
      <c r="D155" s="55" t="s">
        <v>1314</v>
      </c>
      <c r="E155" s="56">
        <v>40263</v>
      </c>
      <c r="F155" s="55" t="s">
        <v>1448</v>
      </c>
      <c r="G155" s="57">
        <v>355948.54999999941</v>
      </c>
      <c r="H155" s="58">
        <v>3.6338647740187087E-2</v>
      </c>
      <c r="I155" s="59">
        <v>385488.25874999934</v>
      </c>
      <c r="J155" s="58">
        <v>8.2147478035103916E-2</v>
      </c>
    </row>
    <row r="156" spans="1:10" x14ac:dyDescent="0.25">
      <c r="A156" s="53">
        <v>183</v>
      </c>
      <c r="B156" s="55">
        <v>432180</v>
      </c>
      <c r="C156" s="55" t="s">
        <v>1288</v>
      </c>
      <c r="D156" s="55" t="s">
        <v>1289</v>
      </c>
      <c r="E156" s="56">
        <v>40269</v>
      </c>
      <c r="F156" s="55" t="s">
        <v>1449</v>
      </c>
      <c r="G156" s="57">
        <v>720266.77500000282</v>
      </c>
      <c r="H156" s="58">
        <v>0.12967027808961279</v>
      </c>
      <c r="I156" s="59">
        <v>823557.93958333693</v>
      </c>
      <c r="J156" s="58">
        <v>0.1210974613976373</v>
      </c>
    </row>
    <row r="157" spans="1:10" x14ac:dyDescent="0.25">
      <c r="A157" s="53">
        <v>185</v>
      </c>
      <c r="B157" s="55">
        <v>430310</v>
      </c>
      <c r="C157" s="55" t="s">
        <v>1285</v>
      </c>
      <c r="D157" s="55" t="s">
        <v>1330</v>
      </c>
      <c r="E157" s="56">
        <v>40294</v>
      </c>
      <c r="F157" s="55" t="s">
        <v>1450</v>
      </c>
      <c r="G157" s="57">
        <v>469443.31000000029</v>
      </c>
      <c r="H157" s="58">
        <v>2.5733904262825989E-2</v>
      </c>
      <c r="I157" s="59">
        <v>522356.60583333316</v>
      </c>
      <c r="J157" s="58">
        <v>2.859306695194138E-2</v>
      </c>
    </row>
    <row r="158" spans="1:10" x14ac:dyDescent="0.25">
      <c r="A158" s="53">
        <v>186</v>
      </c>
      <c r="B158" s="55">
        <v>432300</v>
      </c>
      <c r="C158" s="55" t="s">
        <v>1285</v>
      </c>
      <c r="D158" s="55" t="s">
        <v>1368</v>
      </c>
      <c r="E158" s="56">
        <v>40376</v>
      </c>
      <c r="F158" s="55" t="s">
        <v>1451</v>
      </c>
      <c r="G158" s="57">
        <v>748193.44000000495</v>
      </c>
      <c r="H158" s="58">
        <v>0.1220249774405604</v>
      </c>
      <c r="I158" s="59">
        <v>846085.1597222276</v>
      </c>
      <c r="J158" s="58">
        <v>0.1007116843292976</v>
      </c>
    </row>
    <row r="159" spans="1:10" x14ac:dyDescent="0.25">
      <c r="A159" s="53">
        <v>187</v>
      </c>
      <c r="B159" s="55">
        <v>432220</v>
      </c>
      <c r="C159" s="55" t="s">
        <v>1288</v>
      </c>
      <c r="D159" s="55" t="s">
        <v>1314</v>
      </c>
      <c r="E159" s="56">
        <v>40389</v>
      </c>
      <c r="F159" s="55" t="s">
        <v>1452</v>
      </c>
      <c r="G159" s="57">
        <v>569940.19000000146</v>
      </c>
      <c r="H159" s="58">
        <v>0.1547154402683055</v>
      </c>
      <c r="I159" s="59">
        <v>638075.43402777927</v>
      </c>
      <c r="J159" s="58">
        <v>0.14815903365627439</v>
      </c>
    </row>
    <row r="160" spans="1:10" x14ac:dyDescent="0.25">
      <c r="A160" s="53">
        <v>188</v>
      </c>
      <c r="B160" s="55">
        <v>431265</v>
      </c>
      <c r="C160" s="55" t="s">
        <v>1288</v>
      </c>
      <c r="D160" s="55" t="s">
        <v>1289</v>
      </c>
      <c r="E160" s="56">
        <v>40378</v>
      </c>
      <c r="F160" s="55" t="s">
        <v>1453</v>
      </c>
      <c r="G160" s="57">
        <v>1066238.880000005</v>
      </c>
      <c r="H160" s="58">
        <v>0.14627500377474961</v>
      </c>
      <c r="I160" s="59">
        <v>1175676.500166672</v>
      </c>
      <c r="J160" s="58">
        <v>0.16015339864723699</v>
      </c>
    </row>
    <row r="161" spans="1:10" x14ac:dyDescent="0.25">
      <c r="A161" s="53">
        <v>189</v>
      </c>
      <c r="B161" s="55">
        <v>431560</v>
      </c>
      <c r="C161" s="55" t="s">
        <v>1288</v>
      </c>
      <c r="D161" s="55" t="s">
        <v>1306</v>
      </c>
      <c r="E161" s="56">
        <v>40966</v>
      </c>
      <c r="F161" s="55" t="s">
        <v>1454</v>
      </c>
      <c r="G161" s="57">
        <v>285311.86499999929</v>
      </c>
      <c r="H161" s="58">
        <v>4.644914308366873E-2</v>
      </c>
      <c r="I161" s="59">
        <v>320513.69472222147</v>
      </c>
      <c r="J161" s="58">
        <v>6.6516483702470555E-2</v>
      </c>
    </row>
    <row r="162" spans="1:10" x14ac:dyDescent="0.25">
      <c r="A162" s="53">
        <v>190</v>
      </c>
      <c r="B162" s="55">
        <v>431490</v>
      </c>
      <c r="C162" s="55" t="s">
        <v>1285</v>
      </c>
      <c r="D162" s="55" t="s">
        <v>1321</v>
      </c>
      <c r="E162" s="56">
        <v>40490</v>
      </c>
      <c r="F162" s="55" t="s">
        <v>1455</v>
      </c>
      <c r="G162" s="57">
        <v>466219.26999999979</v>
      </c>
      <c r="H162" s="58">
        <v>6.9679725920200095E-2</v>
      </c>
      <c r="I162" s="59">
        <v>527929.78930555528</v>
      </c>
      <c r="J162" s="58">
        <v>7.2167266188086457E-2</v>
      </c>
    </row>
    <row r="163" spans="1:10" x14ac:dyDescent="0.25">
      <c r="A163" s="53">
        <v>192</v>
      </c>
      <c r="B163" s="55">
        <v>430680</v>
      </c>
      <c r="C163" s="55" t="s">
        <v>1288</v>
      </c>
      <c r="D163" s="55" t="s">
        <v>1314</v>
      </c>
      <c r="E163" s="56">
        <v>40462</v>
      </c>
      <c r="F163" s="55" t="s">
        <v>1456</v>
      </c>
      <c r="G163" s="57">
        <v>425741.93999999948</v>
      </c>
      <c r="H163" s="58">
        <v>5.721337383222809E-2</v>
      </c>
      <c r="I163" s="59">
        <v>485759.47791666701</v>
      </c>
      <c r="J163" s="58">
        <v>5.2122675552069543E-2</v>
      </c>
    </row>
    <row r="164" spans="1:10" x14ac:dyDescent="0.25">
      <c r="A164" s="53">
        <v>193</v>
      </c>
      <c r="B164" s="55">
        <v>430060</v>
      </c>
      <c r="C164" s="55" t="s">
        <v>1285</v>
      </c>
      <c r="D164" s="55" t="s">
        <v>1368</v>
      </c>
      <c r="E164" s="56">
        <v>40435</v>
      </c>
      <c r="F164" s="55" t="s">
        <v>1457</v>
      </c>
      <c r="G164" s="57">
        <v>806176.43000000634</v>
      </c>
      <c r="H164" s="58">
        <v>4.890276702868622E-2</v>
      </c>
      <c r="I164" s="59">
        <v>894646.28600000555</v>
      </c>
      <c r="J164" s="58">
        <v>6.649762616983125E-2</v>
      </c>
    </row>
    <row r="165" spans="1:10" x14ac:dyDescent="0.25">
      <c r="A165" s="53">
        <v>194</v>
      </c>
      <c r="B165" s="55">
        <v>431750</v>
      </c>
      <c r="C165" s="55" t="s">
        <v>1288</v>
      </c>
      <c r="D165" s="55" t="s">
        <v>1306</v>
      </c>
      <c r="E165" s="56">
        <v>40445</v>
      </c>
      <c r="F165" s="55" t="s">
        <v>1458</v>
      </c>
      <c r="G165" s="57">
        <v>1225033.2300000039</v>
      </c>
      <c r="H165" s="58">
        <v>0.1214219645972823</v>
      </c>
      <c r="I165" s="59">
        <v>1332216.543291671</v>
      </c>
      <c r="J165" s="58">
        <v>0.12937938707429231</v>
      </c>
    </row>
    <row r="166" spans="1:10" x14ac:dyDescent="0.25">
      <c r="A166" s="53">
        <v>195</v>
      </c>
      <c r="B166" s="55">
        <v>431130</v>
      </c>
      <c r="C166" s="55" t="s">
        <v>1288</v>
      </c>
      <c r="D166" s="55" t="s">
        <v>1289</v>
      </c>
      <c r="E166" s="56">
        <v>40469</v>
      </c>
      <c r="F166" s="55" t="s">
        <v>1459</v>
      </c>
      <c r="G166" s="57">
        <v>968653.61000000394</v>
      </c>
      <c r="H166" s="58">
        <v>0.1156309366119621</v>
      </c>
      <c r="I166" s="59">
        <v>1062129.0279861153</v>
      </c>
      <c r="J166" s="58">
        <v>0.12220590463288269</v>
      </c>
    </row>
    <row r="167" spans="1:10" x14ac:dyDescent="0.25">
      <c r="A167" s="53">
        <v>196</v>
      </c>
      <c r="B167" s="55">
        <v>430750</v>
      </c>
      <c r="C167" s="55" t="s">
        <v>1288</v>
      </c>
      <c r="D167" s="55" t="s">
        <v>1314</v>
      </c>
      <c r="E167" s="56">
        <v>40473</v>
      </c>
      <c r="F167" s="55" t="s">
        <v>1460</v>
      </c>
      <c r="G167" s="57">
        <v>446701.74999999948</v>
      </c>
      <c r="H167" s="58">
        <v>6.1802418570531301E-2</v>
      </c>
      <c r="I167" s="59">
        <v>510109.60583333281</v>
      </c>
      <c r="J167" s="58">
        <v>7.5521013043825927E-2</v>
      </c>
    </row>
    <row r="168" spans="1:10" x14ac:dyDescent="0.25">
      <c r="A168" s="53">
        <v>199</v>
      </c>
      <c r="B168" s="55">
        <v>430900</v>
      </c>
      <c r="C168" s="55" t="s">
        <v>1288</v>
      </c>
      <c r="D168" s="55" t="s">
        <v>1306</v>
      </c>
      <c r="E168" s="56">
        <v>40462</v>
      </c>
      <c r="F168" s="55" t="s">
        <v>1461</v>
      </c>
      <c r="G168" s="57">
        <v>690578.27000000258</v>
      </c>
      <c r="H168" s="58">
        <v>0.1145679730891408</v>
      </c>
      <c r="I168" s="59">
        <v>718603.92041666911</v>
      </c>
      <c r="J168" s="58">
        <v>0.1294480525291781</v>
      </c>
    </row>
    <row r="169" spans="1:10" x14ac:dyDescent="0.25">
      <c r="A169" s="53">
        <v>200</v>
      </c>
      <c r="B169" s="55">
        <v>431645</v>
      </c>
      <c r="C169" s="55" t="s">
        <v>1288</v>
      </c>
      <c r="D169" s="55" t="s">
        <v>1314</v>
      </c>
      <c r="E169" s="56">
        <v>40469</v>
      </c>
      <c r="F169" s="55" t="s">
        <v>1462</v>
      </c>
      <c r="G169" s="57">
        <v>818217.65000000666</v>
      </c>
      <c r="H169" s="58">
        <v>0.1559462588230521</v>
      </c>
      <c r="I169" s="59">
        <v>876977.33208333876</v>
      </c>
      <c r="J169" s="58">
        <v>0.15797683615900479</v>
      </c>
    </row>
    <row r="170" spans="1:10" x14ac:dyDescent="0.25">
      <c r="A170" s="53">
        <v>201</v>
      </c>
      <c r="B170" s="55">
        <v>430660</v>
      </c>
      <c r="C170" s="55" t="s">
        <v>1288</v>
      </c>
      <c r="D170" s="55" t="s">
        <v>1306</v>
      </c>
      <c r="E170" s="56">
        <v>40470</v>
      </c>
      <c r="F170" s="55" t="s">
        <v>1463</v>
      </c>
      <c r="G170" s="57">
        <v>873080.23000000522</v>
      </c>
      <c r="H170" s="58">
        <v>0.10979061309151</v>
      </c>
      <c r="I170" s="59">
        <v>975192.99500000617</v>
      </c>
      <c r="J170" s="58">
        <v>0.1337742504527582</v>
      </c>
    </row>
    <row r="171" spans="1:10" x14ac:dyDescent="0.25">
      <c r="A171" s="53">
        <v>202</v>
      </c>
      <c r="B171" s="55">
        <v>421930</v>
      </c>
      <c r="C171" s="55" t="s">
        <v>1288</v>
      </c>
      <c r="D171" s="55" t="s">
        <v>1289</v>
      </c>
      <c r="E171" s="56">
        <v>40532</v>
      </c>
      <c r="F171" s="55" t="s">
        <v>1464</v>
      </c>
      <c r="G171" s="57">
        <v>774881.04500000214</v>
      </c>
      <c r="H171" s="58">
        <v>0.1070304448241433</v>
      </c>
      <c r="I171" s="59">
        <v>804851.93541666924</v>
      </c>
      <c r="J171" s="58">
        <v>9.3351703924387686E-2</v>
      </c>
    </row>
    <row r="172" spans="1:10" x14ac:dyDescent="0.25">
      <c r="A172" s="53">
        <v>203</v>
      </c>
      <c r="B172" s="55">
        <v>431820</v>
      </c>
      <c r="C172" s="55" t="s">
        <v>1285</v>
      </c>
      <c r="D172" s="55" t="s">
        <v>1286</v>
      </c>
      <c r="E172" s="56">
        <v>40532</v>
      </c>
      <c r="F172" s="55" t="s">
        <v>1465</v>
      </c>
      <c r="G172" s="57">
        <v>421304.70999999897</v>
      </c>
      <c r="H172" s="58">
        <v>8.3125508945576632E-2</v>
      </c>
      <c r="I172" s="59">
        <v>436503.01749999914</v>
      </c>
      <c r="J172" s="58">
        <v>4.8227929394711648E-2</v>
      </c>
    </row>
    <row r="173" spans="1:10" x14ac:dyDescent="0.25">
      <c r="A173" s="53">
        <v>204</v>
      </c>
      <c r="B173" s="55">
        <v>431390</v>
      </c>
      <c r="C173" s="55" t="s">
        <v>1288</v>
      </c>
      <c r="D173" s="55" t="s">
        <v>1289</v>
      </c>
      <c r="E173" s="56">
        <v>40612</v>
      </c>
      <c r="F173" s="55" t="s">
        <v>1466</v>
      </c>
      <c r="G173" s="57">
        <v>960088.44333333848</v>
      </c>
      <c r="H173" s="58">
        <v>0.1369675494074713</v>
      </c>
      <c r="I173" s="59">
        <v>1130710.3090972262</v>
      </c>
      <c r="J173" s="58">
        <v>0.1462870234911488</v>
      </c>
    </row>
    <row r="174" spans="1:10" x14ac:dyDescent="0.25">
      <c r="A174" s="53">
        <v>206</v>
      </c>
      <c r="B174" s="55">
        <v>431710</v>
      </c>
      <c r="C174" s="55" t="s">
        <v>1288</v>
      </c>
      <c r="D174" s="55" t="s">
        <v>1306</v>
      </c>
      <c r="E174" s="56">
        <v>40518</v>
      </c>
      <c r="F174" s="55" t="s">
        <v>1467</v>
      </c>
      <c r="G174" s="57">
        <v>480263.75999999978</v>
      </c>
      <c r="H174" s="58">
        <v>9.7731691548611041E-2</v>
      </c>
      <c r="I174" s="59">
        <v>520723.20583333314</v>
      </c>
      <c r="J174" s="58">
        <v>9.9639709527476361E-2</v>
      </c>
    </row>
    <row r="175" spans="1:10" x14ac:dyDescent="0.25">
      <c r="A175" s="53">
        <v>207</v>
      </c>
      <c r="B175" s="55">
        <v>431530</v>
      </c>
      <c r="C175" s="55" t="s">
        <v>1288</v>
      </c>
      <c r="D175" s="55" t="s">
        <v>1306</v>
      </c>
      <c r="E175" s="56">
        <v>40525</v>
      </c>
      <c r="F175" s="55" t="s">
        <v>1468</v>
      </c>
      <c r="G175" s="57">
        <v>986466.22000000684</v>
      </c>
      <c r="H175" s="58">
        <v>0.1792652803463638</v>
      </c>
      <c r="I175" s="59">
        <v>985327.03208334011</v>
      </c>
      <c r="J175" s="58">
        <v>0.15493552113909689</v>
      </c>
    </row>
    <row r="176" spans="1:10" x14ac:dyDescent="0.25">
      <c r="A176" s="53">
        <v>209</v>
      </c>
      <c r="B176" s="55">
        <v>431120</v>
      </c>
      <c r="C176" s="55" t="s">
        <v>1288</v>
      </c>
      <c r="D176" s="55" t="s">
        <v>1314</v>
      </c>
      <c r="E176" s="56">
        <v>40683</v>
      </c>
      <c r="F176" s="55" t="s">
        <v>1469</v>
      </c>
      <c r="G176" s="57">
        <v>1075932.035000006</v>
      </c>
      <c r="H176" s="58">
        <v>0.15589251597908649</v>
      </c>
      <c r="I176" s="59">
        <v>1188260.7188888954</v>
      </c>
      <c r="J176" s="58">
        <v>0.16262869413393699</v>
      </c>
    </row>
    <row r="177" spans="1:10" x14ac:dyDescent="0.25">
      <c r="A177" s="53">
        <v>210</v>
      </c>
      <c r="B177" s="55">
        <v>430910</v>
      </c>
      <c r="C177" s="55" t="s">
        <v>1285</v>
      </c>
      <c r="D177" s="55" t="s">
        <v>1286</v>
      </c>
      <c r="E177" s="56">
        <v>40535</v>
      </c>
      <c r="F177" s="55" t="s">
        <v>1470</v>
      </c>
      <c r="G177" s="57">
        <v>806811.11000000406</v>
      </c>
      <c r="H177" s="58">
        <v>0.11182152068370679</v>
      </c>
      <c r="I177" s="59">
        <v>1075667.3641666721</v>
      </c>
      <c r="J177" s="58">
        <v>9.4568084980451106E-2</v>
      </c>
    </row>
    <row r="178" spans="1:10" x14ac:dyDescent="0.25">
      <c r="A178" s="53">
        <v>211</v>
      </c>
      <c r="B178" s="55">
        <v>431010</v>
      </c>
      <c r="C178" s="55" t="s">
        <v>1285</v>
      </c>
      <c r="D178" s="55" t="s">
        <v>1330</v>
      </c>
      <c r="E178" s="56">
        <v>40582</v>
      </c>
      <c r="F178" s="55" t="s">
        <v>1471</v>
      </c>
      <c r="G178" s="57">
        <v>956209.96000000683</v>
      </c>
      <c r="H178" s="58">
        <v>5.2663496470487937E-2</v>
      </c>
      <c r="I178" s="59">
        <v>743947.32388889149</v>
      </c>
      <c r="J178" s="58">
        <v>7.1252307901674514E-2</v>
      </c>
    </row>
    <row r="179" spans="1:10" x14ac:dyDescent="0.25">
      <c r="A179" s="53">
        <v>212</v>
      </c>
      <c r="B179" s="55">
        <v>430300</v>
      </c>
      <c r="C179" s="55" t="s">
        <v>1288</v>
      </c>
      <c r="D179" s="55" t="s">
        <v>1314</v>
      </c>
      <c r="E179" s="56">
        <v>40595</v>
      </c>
      <c r="F179" s="55" t="s">
        <v>1472</v>
      </c>
      <c r="G179" s="57">
        <v>382400.48749999929</v>
      </c>
      <c r="H179" s="58">
        <v>8.0596356929048249E-2</v>
      </c>
      <c r="I179" s="59">
        <v>437448.11373611074</v>
      </c>
      <c r="J179" s="58">
        <v>9.6123577165652174E-2</v>
      </c>
    </row>
    <row r="180" spans="1:10" x14ac:dyDescent="0.25">
      <c r="A180" s="53">
        <v>213</v>
      </c>
      <c r="B180" s="55">
        <v>432040</v>
      </c>
      <c r="C180" s="55" t="s">
        <v>1288</v>
      </c>
      <c r="D180" s="55" t="s">
        <v>1314</v>
      </c>
      <c r="E180" s="56">
        <v>40612</v>
      </c>
      <c r="F180" s="55" t="s">
        <v>1473</v>
      </c>
      <c r="G180" s="57">
        <v>778870.93000000459</v>
      </c>
      <c r="H180" s="58">
        <v>0.16731856743215939</v>
      </c>
      <c r="I180" s="59">
        <v>795915.54763889255</v>
      </c>
      <c r="J180" s="58">
        <v>0.14752769686139089</v>
      </c>
    </row>
    <row r="181" spans="1:10" x14ac:dyDescent="0.25">
      <c r="A181" s="53">
        <v>216</v>
      </c>
      <c r="B181" s="55">
        <v>430350</v>
      </c>
      <c r="C181" s="55" t="s">
        <v>1285</v>
      </c>
      <c r="D181" s="55" t="s">
        <v>1321</v>
      </c>
      <c r="E181" s="56">
        <v>40558</v>
      </c>
      <c r="F181" s="55" t="s">
        <v>1474</v>
      </c>
      <c r="G181" s="57">
        <v>437557.23999999912</v>
      </c>
      <c r="H181" s="58">
        <v>3.5435882817019808E-2</v>
      </c>
      <c r="I181" s="59">
        <v>519775.34993055486</v>
      </c>
      <c r="J181" s="58">
        <v>6.2167262471112893E-2</v>
      </c>
    </row>
    <row r="182" spans="1:10" x14ac:dyDescent="0.25">
      <c r="A182" s="53">
        <v>217</v>
      </c>
      <c r="B182" s="55">
        <v>431560</v>
      </c>
      <c r="C182" s="55" t="s">
        <v>1288</v>
      </c>
      <c r="D182" s="55" t="s">
        <v>1306</v>
      </c>
      <c r="E182" s="56">
        <v>40606</v>
      </c>
      <c r="F182" s="55" t="s">
        <v>1475</v>
      </c>
      <c r="G182" s="57">
        <v>536461.18000000017</v>
      </c>
      <c r="H182" s="58">
        <v>6.3065176763276984E-2</v>
      </c>
      <c r="I182" s="59">
        <v>618121.97449965577</v>
      </c>
      <c r="J182" s="58">
        <v>7.3291990537423607E-2</v>
      </c>
    </row>
    <row r="183" spans="1:10" x14ac:dyDescent="0.25">
      <c r="A183" s="53">
        <v>218</v>
      </c>
      <c r="B183" s="55">
        <v>431750</v>
      </c>
      <c r="C183" s="55" t="s">
        <v>1288</v>
      </c>
      <c r="D183" s="55" t="s">
        <v>1306</v>
      </c>
      <c r="E183" s="56">
        <v>40591</v>
      </c>
      <c r="F183" s="55" t="s">
        <v>1476</v>
      </c>
      <c r="G183" s="57">
        <v>836333.11000000336</v>
      </c>
      <c r="H183" s="58">
        <v>0.11419583498151779</v>
      </c>
      <c r="I183" s="59">
        <v>896736.89869444817</v>
      </c>
      <c r="J183" s="58">
        <v>0.1087811186735059</v>
      </c>
    </row>
    <row r="184" spans="1:10" x14ac:dyDescent="0.25">
      <c r="A184" s="53">
        <v>219</v>
      </c>
      <c r="B184" s="55">
        <v>431680</v>
      </c>
      <c r="C184" s="55" t="s">
        <v>1288</v>
      </c>
      <c r="D184" s="55" t="s">
        <v>1314</v>
      </c>
      <c r="E184" s="56">
        <v>42427</v>
      </c>
      <c r="F184" s="55" t="s">
        <v>1477</v>
      </c>
      <c r="G184" s="57">
        <v>496190.43500000058</v>
      </c>
      <c r="H184" s="58">
        <v>6.7105248207958934E-2</v>
      </c>
      <c r="I184" s="59">
        <v>553580.70416666823</v>
      </c>
      <c r="J184" s="58">
        <v>6.15458943110989E-2</v>
      </c>
    </row>
    <row r="185" spans="1:10" x14ac:dyDescent="0.25">
      <c r="A185" s="53">
        <v>220</v>
      </c>
      <c r="B185" s="55">
        <v>431100</v>
      </c>
      <c r="C185" s="55" t="s">
        <v>1288</v>
      </c>
      <c r="D185" s="55" t="s">
        <v>1306</v>
      </c>
      <c r="E185" s="56">
        <v>40672</v>
      </c>
      <c r="F185" s="55" t="s">
        <v>1478</v>
      </c>
      <c r="G185" s="57">
        <v>273538.41999999929</v>
      </c>
      <c r="H185" s="58">
        <v>0.101919707279663</v>
      </c>
      <c r="I185" s="59">
        <v>347585.83513888827</v>
      </c>
      <c r="J185" s="58">
        <v>8.8375308549975454E-2</v>
      </c>
    </row>
    <row r="186" spans="1:10" x14ac:dyDescent="0.25">
      <c r="A186" s="53">
        <v>222</v>
      </c>
      <c r="B186" s="55">
        <v>431440</v>
      </c>
      <c r="C186" s="55" t="s">
        <v>1288</v>
      </c>
      <c r="D186" s="55" t="s">
        <v>1306</v>
      </c>
      <c r="E186" s="56">
        <v>40625</v>
      </c>
      <c r="F186" s="55" t="s">
        <v>1479</v>
      </c>
      <c r="G186" s="57">
        <v>607023.38000000222</v>
      </c>
      <c r="H186" s="58">
        <v>7.8537649991444136E-2</v>
      </c>
      <c r="I186" s="59">
        <v>695545.06527777994</v>
      </c>
      <c r="J186" s="58">
        <v>7.3946695124098724E-2</v>
      </c>
    </row>
    <row r="187" spans="1:10" x14ac:dyDescent="0.25">
      <c r="A187" s="53">
        <v>224</v>
      </c>
      <c r="B187" s="55">
        <v>430850</v>
      </c>
      <c r="C187" s="55" t="s">
        <v>1288</v>
      </c>
      <c r="D187" s="55" t="s">
        <v>1289</v>
      </c>
      <c r="E187" s="56">
        <v>40606</v>
      </c>
      <c r="F187" s="55" t="s">
        <v>1480</v>
      </c>
      <c r="G187" s="57">
        <v>764177.12000000419</v>
      </c>
      <c r="H187" s="58">
        <v>0.1553140018680241</v>
      </c>
      <c r="I187" s="59">
        <v>798430.68833333731</v>
      </c>
      <c r="J187" s="58">
        <v>0.15400347603435219</v>
      </c>
    </row>
    <row r="188" spans="1:10" x14ac:dyDescent="0.25">
      <c r="A188" s="53">
        <v>225</v>
      </c>
      <c r="B188" s="55">
        <v>431690</v>
      </c>
      <c r="C188" s="55" t="s">
        <v>1288</v>
      </c>
      <c r="D188" s="55" t="s">
        <v>1314</v>
      </c>
      <c r="E188" s="56">
        <v>40679</v>
      </c>
      <c r="F188" s="55" t="s">
        <v>1481</v>
      </c>
      <c r="G188" s="57">
        <v>1308597.2600000009</v>
      </c>
      <c r="H188" s="58">
        <v>0.1423753892328368</v>
      </c>
      <c r="I188" s="59">
        <v>1479744.402208335</v>
      </c>
      <c r="J188" s="58">
        <v>0.14581428235823241</v>
      </c>
    </row>
    <row r="189" spans="1:10" x14ac:dyDescent="0.25">
      <c r="A189" s="53">
        <v>228</v>
      </c>
      <c r="B189" s="55">
        <v>420200</v>
      </c>
      <c r="C189" s="55" t="s">
        <v>1285</v>
      </c>
      <c r="D189" s="55" t="s">
        <v>1441</v>
      </c>
      <c r="E189" s="56">
        <v>40702</v>
      </c>
      <c r="F189" s="55" t="s">
        <v>1482</v>
      </c>
      <c r="G189" s="57">
        <v>2120339.8900000048</v>
      </c>
      <c r="H189" s="58">
        <v>0.14388668577295999</v>
      </c>
      <c r="I189" s="59">
        <v>1669459.6037500047</v>
      </c>
      <c r="J189" s="58">
        <v>0.11370646139577779</v>
      </c>
    </row>
    <row r="190" spans="1:10" x14ac:dyDescent="0.25">
      <c r="A190" s="53">
        <v>229</v>
      </c>
      <c r="B190" s="55">
        <v>420320</v>
      </c>
      <c r="C190" s="55" t="s">
        <v>1285</v>
      </c>
      <c r="D190" s="55" t="s">
        <v>1441</v>
      </c>
      <c r="E190" s="56">
        <v>40702</v>
      </c>
      <c r="F190" s="55" t="s">
        <v>1483</v>
      </c>
      <c r="G190" s="57">
        <v>553597.02999999956</v>
      </c>
      <c r="H190" s="58">
        <v>0.1365951278224912</v>
      </c>
      <c r="I190" s="59">
        <v>571371.4729166663</v>
      </c>
      <c r="J190" s="58">
        <v>0.13466176068502139</v>
      </c>
    </row>
    <row r="191" spans="1:10" x14ac:dyDescent="0.25">
      <c r="A191" s="53">
        <v>230</v>
      </c>
      <c r="B191" s="55">
        <v>431680</v>
      </c>
      <c r="C191" s="55" t="s">
        <v>1288</v>
      </c>
      <c r="D191" s="55" t="s">
        <v>1314</v>
      </c>
      <c r="E191" s="56">
        <v>40651</v>
      </c>
      <c r="F191" s="55" t="s">
        <v>1484</v>
      </c>
      <c r="G191" s="57">
        <v>595521.18000000226</v>
      </c>
      <c r="H191" s="58">
        <v>9.1386396477163359E-2</v>
      </c>
      <c r="I191" s="59">
        <v>577458.55256944627</v>
      </c>
      <c r="J191" s="58">
        <v>7.950247812331282E-2</v>
      </c>
    </row>
    <row r="192" spans="1:10" x14ac:dyDescent="0.25">
      <c r="A192" s="53">
        <v>231</v>
      </c>
      <c r="B192" s="55">
        <v>431270</v>
      </c>
      <c r="C192" s="55" t="s">
        <v>1288</v>
      </c>
      <c r="D192" s="55" t="s">
        <v>1289</v>
      </c>
      <c r="E192" s="56">
        <v>40653</v>
      </c>
      <c r="F192" s="55" t="s">
        <v>430</v>
      </c>
      <c r="G192" s="57">
        <v>984438.55000000587</v>
      </c>
      <c r="H192" s="58">
        <v>0.16034116802132531</v>
      </c>
      <c r="I192" s="59">
        <v>1040739.8758333392</v>
      </c>
      <c r="J192" s="58">
        <v>0.13965509347000429</v>
      </c>
    </row>
    <row r="193" spans="1:10" x14ac:dyDescent="0.25">
      <c r="A193" s="53">
        <v>232</v>
      </c>
      <c r="B193" s="55">
        <v>430930</v>
      </c>
      <c r="C193" s="55" t="s">
        <v>1285</v>
      </c>
      <c r="D193" s="55" t="s">
        <v>1321</v>
      </c>
      <c r="E193" s="56">
        <v>40676</v>
      </c>
      <c r="F193" s="55" t="s">
        <v>1485</v>
      </c>
      <c r="G193" s="57">
        <v>668993.00000000233</v>
      </c>
      <c r="H193" s="58">
        <v>6.6104661451314134E-2</v>
      </c>
      <c r="I193" s="59">
        <v>773027.79694444768</v>
      </c>
      <c r="J193" s="58">
        <v>0.10897738003180341</v>
      </c>
    </row>
    <row r="194" spans="1:10" x14ac:dyDescent="0.25">
      <c r="A194" s="53">
        <v>233</v>
      </c>
      <c r="B194" s="55">
        <v>430860</v>
      </c>
      <c r="C194" s="55" t="s">
        <v>1285</v>
      </c>
      <c r="D194" s="55" t="s">
        <v>1286</v>
      </c>
      <c r="E194" s="56">
        <v>40666</v>
      </c>
      <c r="F194" s="55" t="s">
        <v>1486</v>
      </c>
      <c r="G194" s="57">
        <v>1498432.915000004</v>
      </c>
      <c r="H194" s="58">
        <v>0.1449836458873307</v>
      </c>
      <c r="I194" s="59">
        <v>1564956.3866666702</v>
      </c>
      <c r="J194" s="58">
        <v>0.15072792918372721</v>
      </c>
    </row>
    <row r="195" spans="1:10" x14ac:dyDescent="0.25">
      <c r="A195" s="53">
        <v>234</v>
      </c>
      <c r="B195" s="55">
        <v>420420</v>
      </c>
      <c r="C195" s="55" t="s">
        <v>1288</v>
      </c>
      <c r="D195" s="55" t="s">
        <v>1289</v>
      </c>
      <c r="E195" s="56">
        <v>40683</v>
      </c>
      <c r="F195" s="55" t="s">
        <v>1487</v>
      </c>
      <c r="G195" s="57">
        <v>685636.37500000303</v>
      </c>
      <c r="H195" s="58">
        <v>0.1211106218785335</v>
      </c>
      <c r="I195" s="59">
        <v>735596.3718055581</v>
      </c>
      <c r="J195" s="58">
        <v>0.1119262203980652</v>
      </c>
    </row>
    <row r="196" spans="1:10" x14ac:dyDescent="0.25">
      <c r="A196" s="53">
        <v>235</v>
      </c>
      <c r="B196" s="55">
        <v>421050</v>
      </c>
      <c r="C196" s="55" t="s">
        <v>1288</v>
      </c>
      <c r="D196" s="55" t="s">
        <v>1289</v>
      </c>
      <c r="E196" s="56">
        <v>40682</v>
      </c>
      <c r="F196" s="55" t="s">
        <v>1488</v>
      </c>
      <c r="G196" s="57">
        <v>276233.08999999933</v>
      </c>
      <c r="H196" s="58">
        <v>8.195680860415043E-2</v>
      </c>
      <c r="I196" s="59">
        <v>344570.40958333254</v>
      </c>
      <c r="J196" s="58">
        <v>6.4832670778450813E-2</v>
      </c>
    </row>
    <row r="197" spans="1:10" x14ac:dyDescent="0.25">
      <c r="A197" s="53">
        <v>237</v>
      </c>
      <c r="B197" s="55">
        <v>431690</v>
      </c>
      <c r="C197" s="55" t="s">
        <v>1288</v>
      </c>
      <c r="D197" s="55" t="s">
        <v>1314</v>
      </c>
      <c r="E197" s="56">
        <v>40712</v>
      </c>
      <c r="F197" s="55" t="s">
        <v>1489</v>
      </c>
      <c r="G197" s="57">
        <v>736656.43000000366</v>
      </c>
      <c r="H197" s="58">
        <v>0.1335512768093097</v>
      </c>
      <c r="I197" s="59">
        <v>837120.09909722686</v>
      </c>
      <c r="J197" s="58">
        <v>0.12781269489436009</v>
      </c>
    </row>
    <row r="198" spans="1:10" x14ac:dyDescent="0.25">
      <c r="A198" s="53">
        <v>239</v>
      </c>
      <c r="B198" s="55">
        <v>430610</v>
      </c>
      <c r="C198" s="55" t="s">
        <v>1288</v>
      </c>
      <c r="D198" s="55" t="s">
        <v>1314</v>
      </c>
      <c r="E198" s="56">
        <v>40861</v>
      </c>
      <c r="F198" s="55" t="s">
        <v>1490</v>
      </c>
      <c r="G198" s="57">
        <v>294539.7599999989</v>
      </c>
      <c r="H198" s="58">
        <v>0.1229560331468547</v>
      </c>
      <c r="I198" s="59">
        <v>309776.42833333224</v>
      </c>
      <c r="J198" s="58">
        <v>0.1103784334447237</v>
      </c>
    </row>
    <row r="199" spans="1:10" x14ac:dyDescent="0.25">
      <c r="A199" s="53">
        <v>242</v>
      </c>
      <c r="B199" s="55">
        <v>432260</v>
      </c>
      <c r="C199" s="55" t="s">
        <v>1288</v>
      </c>
      <c r="D199" s="55" t="s">
        <v>1314</v>
      </c>
      <c r="E199" s="56">
        <v>40711</v>
      </c>
      <c r="F199" s="55" t="s">
        <v>1491</v>
      </c>
      <c r="G199" s="57">
        <v>658470.11000000301</v>
      </c>
      <c r="H199" s="58">
        <v>7.9166598336683089E-2</v>
      </c>
      <c r="I199" s="59">
        <v>756689.02591270208</v>
      </c>
      <c r="J199" s="58">
        <v>0.1050309970094695</v>
      </c>
    </row>
    <row r="200" spans="1:10" x14ac:dyDescent="0.25">
      <c r="A200" s="53">
        <v>243</v>
      </c>
      <c r="B200" s="55">
        <v>430100</v>
      </c>
      <c r="C200" s="55" t="s">
        <v>1288</v>
      </c>
      <c r="D200" s="55" t="s">
        <v>1314</v>
      </c>
      <c r="E200" s="56">
        <v>40681</v>
      </c>
      <c r="F200" s="55" t="s">
        <v>1492</v>
      </c>
      <c r="G200" s="57">
        <v>1041219.83333334</v>
      </c>
      <c r="H200" s="58">
        <v>0.14189007660359801</v>
      </c>
      <c r="I200" s="59">
        <v>1077392.3402777843</v>
      </c>
      <c r="J200" s="58">
        <v>0.1362854907073788</v>
      </c>
    </row>
    <row r="201" spans="1:10" x14ac:dyDescent="0.25">
      <c r="A201" s="53">
        <v>245</v>
      </c>
      <c r="B201" s="55">
        <v>431560</v>
      </c>
      <c r="C201" s="55" t="s">
        <v>1288</v>
      </c>
      <c r="D201" s="55" t="s">
        <v>1306</v>
      </c>
      <c r="E201" s="56">
        <v>40676</v>
      </c>
      <c r="F201" s="55" t="s">
        <v>1493</v>
      </c>
      <c r="G201" s="57">
        <v>483452.8599999994</v>
      </c>
      <c r="H201" s="58">
        <v>4.6673253589871552E-2</v>
      </c>
      <c r="I201" s="59">
        <v>556975.22625000007</v>
      </c>
      <c r="J201" s="58">
        <v>5.8680997474684068E-2</v>
      </c>
    </row>
    <row r="202" spans="1:10" x14ac:dyDescent="0.25">
      <c r="A202" s="53">
        <v>246</v>
      </c>
      <c r="B202" s="55">
        <v>431870</v>
      </c>
      <c r="C202" s="55" t="s">
        <v>1285</v>
      </c>
      <c r="D202" s="55" t="s">
        <v>1330</v>
      </c>
      <c r="E202" s="56">
        <v>40730</v>
      </c>
      <c r="F202" s="55" t="s">
        <v>1494</v>
      </c>
      <c r="G202" s="57">
        <v>374274.27999999962</v>
      </c>
      <c r="H202" s="58">
        <v>8.6922519202523238E-3</v>
      </c>
      <c r="I202" s="59">
        <v>413374.68124999938</v>
      </c>
      <c r="J202" s="58">
        <v>5.1063772193439591E-2</v>
      </c>
    </row>
    <row r="203" spans="1:10" x14ac:dyDescent="0.25">
      <c r="A203" s="53">
        <v>247</v>
      </c>
      <c r="B203" s="55">
        <v>430210</v>
      </c>
      <c r="C203" s="55" t="s">
        <v>1285</v>
      </c>
      <c r="D203" s="55" t="s">
        <v>1286</v>
      </c>
      <c r="E203" s="56">
        <v>40714</v>
      </c>
      <c r="F203" s="55" t="s">
        <v>1495</v>
      </c>
      <c r="G203" s="57">
        <v>514787.88000000123</v>
      </c>
      <c r="H203" s="58">
        <v>6.3926702275025976E-2</v>
      </c>
      <c r="I203" s="59">
        <v>533941.88388888969</v>
      </c>
      <c r="J203" s="58">
        <v>6.7814378486475882E-2</v>
      </c>
    </row>
    <row r="204" spans="1:10" x14ac:dyDescent="0.25">
      <c r="A204" s="53">
        <v>249</v>
      </c>
      <c r="B204" s="55">
        <v>431490</v>
      </c>
      <c r="C204" s="55" t="s">
        <v>1285</v>
      </c>
      <c r="D204" s="55" t="s">
        <v>1321</v>
      </c>
      <c r="E204" s="56">
        <v>40707</v>
      </c>
      <c r="F204" s="55" t="s">
        <v>1496</v>
      </c>
      <c r="G204" s="57">
        <v>600871.38000000117</v>
      </c>
      <c r="H204" s="58">
        <v>7.9220199420702631E-2</v>
      </c>
      <c r="I204" s="59">
        <v>696448.56708333513</v>
      </c>
      <c r="J204" s="58">
        <v>0.1113289958023769</v>
      </c>
    </row>
    <row r="205" spans="1:10" x14ac:dyDescent="0.25">
      <c r="A205" s="53">
        <v>250</v>
      </c>
      <c r="B205" s="55">
        <v>420300</v>
      </c>
      <c r="C205" s="55" t="s">
        <v>1288</v>
      </c>
      <c r="D205" s="55" t="s">
        <v>1289</v>
      </c>
      <c r="E205" s="56">
        <v>40788</v>
      </c>
      <c r="F205" s="55" t="s">
        <v>1497</v>
      </c>
      <c r="G205" s="57">
        <v>214148.86999999959</v>
      </c>
      <c r="H205" s="58">
        <v>-0.27509049285432491</v>
      </c>
      <c r="I205" s="59">
        <v>248365.55284722161</v>
      </c>
      <c r="J205" s="58">
        <v>-8.0251626676621883E-3</v>
      </c>
    </row>
    <row r="206" spans="1:10" x14ac:dyDescent="0.25">
      <c r="A206" s="53">
        <v>252</v>
      </c>
      <c r="B206" s="55">
        <v>420300</v>
      </c>
      <c r="C206" s="55" t="s">
        <v>1288</v>
      </c>
      <c r="D206" s="55" t="s">
        <v>1289</v>
      </c>
      <c r="E206" s="56">
        <v>43137</v>
      </c>
      <c r="F206" s="55" t="s">
        <v>1498</v>
      </c>
      <c r="G206" s="57">
        <v>266896.0149999992</v>
      </c>
      <c r="H206" s="58">
        <v>4.6761377856627314E-3</v>
      </c>
      <c r="I206" s="59">
        <v>282428.03916666581</v>
      </c>
      <c r="J206" s="58">
        <v>2.890806723776039E-2</v>
      </c>
    </row>
    <row r="207" spans="1:10" x14ac:dyDescent="0.25">
      <c r="A207" s="53">
        <v>253</v>
      </c>
      <c r="B207" s="55">
        <v>431660</v>
      </c>
      <c r="C207" s="55" t="s">
        <v>1288</v>
      </c>
      <c r="D207" s="55" t="s">
        <v>1289</v>
      </c>
      <c r="E207" s="56">
        <v>40756</v>
      </c>
      <c r="F207" s="55" t="s">
        <v>1499</v>
      </c>
      <c r="G207" s="57">
        <v>780708.79000000306</v>
      </c>
      <c r="H207" s="58">
        <v>9.3938938076698869E-2</v>
      </c>
      <c r="I207" s="59">
        <v>866800.03555555909</v>
      </c>
      <c r="J207" s="58">
        <v>8.4372763662532491E-2</v>
      </c>
    </row>
    <row r="208" spans="1:10" x14ac:dyDescent="0.25">
      <c r="A208" s="53">
        <v>255</v>
      </c>
      <c r="B208" s="55">
        <v>431850</v>
      </c>
      <c r="C208" s="55" t="s">
        <v>1288</v>
      </c>
      <c r="D208" s="55" t="s">
        <v>1306</v>
      </c>
      <c r="E208" s="56">
        <v>40787</v>
      </c>
      <c r="F208" s="55" t="s">
        <v>1500</v>
      </c>
      <c r="G208" s="57">
        <v>1246841.120000005</v>
      </c>
      <c r="H208" s="58">
        <v>0.1354195643806724</v>
      </c>
      <c r="I208" s="59">
        <v>1386425.6726388936</v>
      </c>
      <c r="J208" s="58">
        <v>0.14305468448244341</v>
      </c>
    </row>
    <row r="209" spans="1:10" x14ac:dyDescent="0.25">
      <c r="A209" s="53">
        <v>257</v>
      </c>
      <c r="B209" s="55">
        <v>430510</v>
      </c>
      <c r="C209" s="55" t="s">
        <v>1285</v>
      </c>
      <c r="D209" s="55" t="s">
        <v>1286</v>
      </c>
      <c r="E209" s="56">
        <v>40788</v>
      </c>
      <c r="F209" s="55" t="s">
        <v>1501</v>
      </c>
      <c r="G209" s="57">
        <v>254963.2199999993</v>
      </c>
      <c r="H209" s="58">
        <v>1.229295948185383E-2</v>
      </c>
      <c r="I209" s="59">
        <v>288832.03916666587</v>
      </c>
      <c r="J209" s="58">
        <v>1.5850492263090529E-3</v>
      </c>
    </row>
    <row r="210" spans="1:10" x14ac:dyDescent="0.25">
      <c r="A210" s="53">
        <v>258</v>
      </c>
      <c r="B210" s="55">
        <v>430820</v>
      </c>
      <c r="C210" s="55" t="s">
        <v>1285</v>
      </c>
      <c r="D210" s="55" t="s">
        <v>1286</v>
      </c>
      <c r="E210" s="56">
        <v>40792</v>
      </c>
      <c r="F210" s="55" t="s">
        <v>1502</v>
      </c>
      <c r="G210" s="57">
        <v>864683.3900000056</v>
      </c>
      <c r="H210" s="58">
        <v>0.1187710592014929</v>
      </c>
      <c r="I210" s="59">
        <v>874023.51347222738</v>
      </c>
      <c r="J210" s="58">
        <v>0.1220306743776559</v>
      </c>
    </row>
    <row r="211" spans="1:10" x14ac:dyDescent="0.25">
      <c r="A211" s="53">
        <v>259</v>
      </c>
      <c r="B211" s="55">
        <v>430470</v>
      </c>
      <c r="C211" s="55" t="s">
        <v>1288</v>
      </c>
      <c r="D211" s="55" t="s">
        <v>1289</v>
      </c>
      <c r="E211" s="56">
        <v>40792</v>
      </c>
      <c r="F211" s="55" t="s">
        <v>1503</v>
      </c>
      <c r="G211" s="57">
        <v>481157.35999999993</v>
      </c>
      <c r="H211" s="58">
        <v>-3.0618164671079019E-2</v>
      </c>
      <c r="I211" s="59">
        <v>520625.28187499987</v>
      </c>
      <c r="J211" s="58">
        <v>4.0281388783908099E-2</v>
      </c>
    </row>
    <row r="212" spans="1:10" x14ac:dyDescent="0.25">
      <c r="A212" s="53">
        <v>261</v>
      </c>
      <c r="B212" s="55">
        <v>431370</v>
      </c>
      <c r="C212" s="55" t="s">
        <v>1288</v>
      </c>
      <c r="D212" s="55" t="s">
        <v>1289</v>
      </c>
      <c r="E212" s="56">
        <v>40861</v>
      </c>
      <c r="F212" s="55" t="s">
        <v>1504</v>
      </c>
      <c r="G212" s="57">
        <v>838506.63500000536</v>
      </c>
      <c r="H212" s="58">
        <v>0.15700723522311649</v>
      </c>
      <c r="I212" s="59">
        <v>903453.16333333973</v>
      </c>
      <c r="J212" s="58">
        <v>0.15093197460217811</v>
      </c>
    </row>
    <row r="213" spans="1:10" x14ac:dyDescent="0.25">
      <c r="A213" s="53">
        <v>262</v>
      </c>
      <c r="B213" s="55">
        <v>432240</v>
      </c>
      <c r="C213" s="55" t="s">
        <v>1288</v>
      </c>
      <c r="D213" s="55" t="s">
        <v>1306</v>
      </c>
      <c r="E213" s="56">
        <v>40800</v>
      </c>
      <c r="F213" s="55" t="s">
        <v>1505</v>
      </c>
      <c r="G213" s="57">
        <v>505385.56000000058</v>
      </c>
      <c r="H213" s="58">
        <v>4.2354291096869279E-2</v>
      </c>
      <c r="I213" s="59">
        <v>593356.05647222302</v>
      </c>
      <c r="J213" s="58">
        <v>6.1689320576488668E-2</v>
      </c>
    </row>
    <row r="214" spans="1:10" x14ac:dyDescent="0.25">
      <c r="A214" s="53">
        <v>264</v>
      </c>
      <c r="B214" s="55">
        <v>431490</v>
      </c>
      <c r="C214" s="55" t="s">
        <v>1285</v>
      </c>
      <c r="D214" s="55" t="s">
        <v>1321</v>
      </c>
      <c r="E214" s="56">
        <v>40833</v>
      </c>
      <c r="F214" s="55" t="s">
        <v>1506</v>
      </c>
      <c r="G214" s="57">
        <v>251743.3399999993</v>
      </c>
      <c r="H214" s="58">
        <v>1.77882317774423E-2</v>
      </c>
      <c r="I214" s="59">
        <v>304835.48458333232</v>
      </c>
      <c r="J214" s="58">
        <v>4.6709015604537697E-2</v>
      </c>
    </row>
    <row r="215" spans="1:10" x14ac:dyDescent="0.25">
      <c r="A215" s="53">
        <v>265</v>
      </c>
      <c r="B215" s="55">
        <v>431490</v>
      </c>
      <c r="C215" s="55" t="s">
        <v>1285</v>
      </c>
      <c r="D215" s="55" t="s">
        <v>1321</v>
      </c>
      <c r="E215" s="56">
        <v>40829</v>
      </c>
      <c r="F215" s="55" t="s">
        <v>1507</v>
      </c>
      <c r="G215" s="57">
        <v>399181.56000000011</v>
      </c>
      <c r="H215" s="58">
        <v>4.0244743295179582E-2</v>
      </c>
      <c r="I215" s="59">
        <v>498670.95083333371</v>
      </c>
      <c r="J215" s="58">
        <v>5.6605278179186973E-2</v>
      </c>
    </row>
    <row r="216" spans="1:10" x14ac:dyDescent="0.25">
      <c r="A216" s="53">
        <v>266</v>
      </c>
      <c r="B216" s="55">
        <v>431570</v>
      </c>
      <c r="C216" s="55" t="s">
        <v>1288</v>
      </c>
      <c r="D216" s="55" t="s">
        <v>1314</v>
      </c>
      <c r="E216" s="56">
        <v>40830</v>
      </c>
      <c r="F216" s="55" t="s">
        <v>1508</v>
      </c>
      <c r="G216" s="57">
        <v>927807.71000000648</v>
      </c>
      <c r="H216" s="58">
        <v>0.1164834780618326</v>
      </c>
      <c r="I216" s="59">
        <v>989860.03847222903</v>
      </c>
      <c r="J216" s="58">
        <v>0.127417589890962</v>
      </c>
    </row>
    <row r="217" spans="1:10" x14ac:dyDescent="0.25">
      <c r="A217" s="53">
        <v>267</v>
      </c>
      <c r="B217" s="55">
        <v>431800</v>
      </c>
      <c r="C217" s="55" t="s">
        <v>1288</v>
      </c>
      <c r="D217" s="55" t="s">
        <v>1306</v>
      </c>
      <c r="E217" s="56">
        <v>40802</v>
      </c>
      <c r="F217" s="55" t="s">
        <v>1509</v>
      </c>
      <c r="G217" s="57">
        <v>319568.27999999898</v>
      </c>
      <c r="H217" s="58">
        <v>5.6285512156174389E-2</v>
      </c>
      <c r="I217" s="59">
        <v>371618.54722222127</v>
      </c>
      <c r="J217" s="58">
        <v>8.2702154448027559E-2</v>
      </c>
    </row>
    <row r="218" spans="1:10" x14ac:dyDescent="0.25">
      <c r="A218" s="53">
        <v>268</v>
      </c>
      <c r="B218" s="55">
        <v>432110</v>
      </c>
      <c r="C218" s="55" t="s">
        <v>1285</v>
      </c>
      <c r="D218" s="55" t="s">
        <v>1321</v>
      </c>
      <c r="E218" s="56">
        <v>40789</v>
      </c>
      <c r="F218" s="55" t="s">
        <v>1510</v>
      </c>
      <c r="G218" s="57">
        <v>745356.87000000407</v>
      </c>
      <c r="H218" s="58">
        <v>0.1360871140948382</v>
      </c>
      <c r="I218" s="59">
        <v>816607.01340278226</v>
      </c>
      <c r="J218" s="58">
        <v>0.12842604250883699</v>
      </c>
    </row>
    <row r="219" spans="1:10" x14ac:dyDescent="0.25">
      <c r="A219" s="53">
        <v>269</v>
      </c>
      <c r="B219" s="55">
        <v>430080</v>
      </c>
      <c r="C219" s="55" t="s">
        <v>1285</v>
      </c>
      <c r="D219" s="55" t="s">
        <v>1286</v>
      </c>
      <c r="E219" s="56">
        <v>40833</v>
      </c>
      <c r="F219" s="55" t="s">
        <v>1511</v>
      </c>
      <c r="G219" s="57">
        <v>1072971.8125000049</v>
      </c>
      <c r="H219" s="58">
        <v>0.16919027320881011</v>
      </c>
      <c r="I219" s="59">
        <v>1165865.2600694497</v>
      </c>
      <c r="J219" s="58">
        <v>0.1601745158004555</v>
      </c>
    </row>
    <row r="220" spans="1:10" x14ac:dyDescent="0.25">
      <c r="A220" s="53">
        <v>270</v>
      </c>
      <c r="B220" s="55">
        <v>431120</v>
      </c>
      <c r="C220" s="55" t="s">
        <v>1288</v>
      </c>
      <c r="D220" s="55" t="s">
        <v>1314</v>
      </c>
      <c r="E220" s="56">
        <v>40903</v>
      </c>
      <c r="F220" s="55" t="s">
        <v>1512</v>
      </c>
      <c r="G220" s="57">
        <v>518254.25000000087</v>
      </c>
      <c r="H220" s="58">
        <v>0.1028045493632479</v>
      </c>
      <c r="I220" s="59">
        <v>548250.94361111172</v>
      </c>
      <c r="J220" s="58">
        <v>0.1078275313302821</v>
      </c>
    </row>
    <row r="221" spans="1:10" x14ac:dyDescent="0.25">
      <c r="A221" s="53">
        <v>271</v>
      </c>
      <c r="B221" s="55">
        <v>430510</v>
      </c>
      <c r="C221" s="55" t="s">
        <v>1285</v>
      </c>
      <c r="D221" s="55" t="s">
        <v>1286</v>
      </c>
      <c r="E221" s="56">
        <v>42674</v>
      </c>
      <c r="F221" s="55" t="s">
        <v>1513</v>
      </c>
      <c r="G221" s="57">
        <v>442976.55999999971</v>
      </c>
      <c r="H221" s="58">
        <v>1.963628370940149E-2</v>
      </c>
      <c r="I221" s="59">
        <v>509603.0475000001</v>
      </c>
      <c r="J221" s="58">
        <v>5.2148170802786983E-2</v>
      </c>
    </row>
    <row r="222" spans="1:10" x14ac:dyDescent="0.25">
      <c r="A222" s="53">
        <v>272</v>
      </c>
      <c r="B222" s="55">
        <v>430510</v>
      </c>
      <c r="C222" s="55" t="s">
        <v>1285</v>
      </c>
      <c r="D222" s="55" t="s">
        <v>1286</v>
      </c>
      <c r="E222" s="56">
        <v>40833</v>
      </c>
      <c r="F222" s="55" t="s">
        <v>1514</v>
      </c>
      <c r="G222" s="57">
        <v>939856.96000000671</v>
      </c>
      <c r="H222" s="58">
        <v>9.0914881215564861E-2</v>
      </c>
      <c r="I222" s="59">
        <v>981916.21812500618</v>
      </c>
      <c r="J222" s="58">
        <v>9.9180230000887257E-2</v>
      </c>
    </row>
    <row r="223" spans="1:10" x14ac:dyDescent="0.25">
      <c r="A223" s="53">
        <v>273</v>
      </c>
      <c r="B223" s="55">
        <v>431340</v>
      </c>
      <c r="C223" s="55" t="s">
        <v>1285</v>
      </c>
      <c r="D223" s="55" t="s">
        <v>1330</v>
      </c>
      <c r="E223" s="56">
        <v>40875</v>
      </c>
      <c r="F223" s="55" t="s">
        <v>1515</v>
      </c>
      <c r="G223" s="57">
        <v>492976.22000000102</v>
      </c>
      <c r="H223" s="58">
        <v>9.8756897903980706E-2</v>
      </c>
      <c r="I223" s="59">
        <v>553507.54777777893</v>
      </c>
      <c r="J223" s="58">
        <v>9.1623381069284277E-2</v>
      </c>
    </row>
    <row r="224" spans="1:10" x14ac:dyDescent="0.25">
      <c r="A224" s="53">
        <v>274</v>
      </c>
      <c r="B224" s="55">
        <v>430510</v>
      </c>
      <c r="C224" s="55" t="s">
        <v>1285</v>
      </c>
      <c r="D224" s="55" t="s">
        <v>1286</v>
      </c>
      <c r="E224" s="56">
        <v>40891</v>
      </c>
      <c r="F224" s="55" t="s">
        <v>1516</v>
      </c>
      <c r="G224" s="57">
        <v>1064582.8150000051</v>
      </c>
      <c r="H224" s="58">
        <v>0.11774371039023671</v>
      </c>
      <c r="I224" s="59">
        <v>1114462.1745138953</v>
      </c>
      <c r="J224" s="58">
        <v>0.13089721222129849</v>
      </c>
    </row>
    <row r="225" spans="1:10" x14ac:dyDescent="0.25">
      <c r="A225" s="53">
        <v>275</v>
      </c>
      <c r="B225" s="55">
        <v>431560</v>
      </c>
      <c r="C225" s="55" t="s">
        <v>1288</v>
      </c>
      <c r="D225" s="55" t="s">
        <v>1306</v>
      </c>
      <c r="E225" s="56">
        <v>40896</v>
      </c>
      <c r="F225" s="55" t="s">
        <v>1517</v>
      </c>
      <c r="G225" s="57">
        <v>667876.72000000288</v>
      </c>
      <c r="H225" s="58">
        <v>9.6410096830562897E-2</v>
      </c>
      <c r="I225" s="59">
        <v>743567.69597222516</v>
      </c>
      <c r="J225" s="58">
        <v>0.1105264627709972</v>
      </c>
    </row>
    <row r="226" spans="1:10" x14ac:dyDescent="0.25">
      <c r="A226" s="53">
        <v>276</v>
      </c>
      <c r="B226" s="55">
        <v>431960</v>
      </c>
      <c r="C226" s="55" t="s">
        <v>1288</v>
      </c>
      <c r="D226" s="55" t="s">
        <v>1314</v>
      </c>
      <c r="E226" s="56">
        <v>40875</v>
      </c>
      <c r="F226" s="55" t="s">
        <v>1518</v>
      </c>
      <c r="G226" s="57">
        <v>1234938.8000000061</v>
      </c>
      <c r="H226" s="58">
        <v>0.1461979257491412</v>
      </c>
      <c r="I226" s="59">
        <v>1362328.4758333385</v>
      </c>
      <c r="J226" s="58">
        <v>0.1680036249087403</v>
      </c>
    </row>
    <row r="227" spans="1:10" x14ac:dyDescent="0.25">
      <c r="A227" s="53">
        <v>277</v>
      </c>
      <c r="B227" s="55">
        <v>430280</v>
      </c>
      <c r="C227" s="55" t="s">
        <v>1288</v>
      </c>
      <c r="D227" s="55" t="s">
        <v>1314</v>
      </c>
      <c r="E227" s="56">
        <v>40903</v>
      </c>
      <c r="F227" s="55" t="s">
        <v>1519</v>
      </c>
      <c r="G227" s="57">
        <v>599537.24000000127</v>
      </c>
      <c r="H227" s="58">
        <v>0.1165403479715842</v>
      </c>
      <c r="I227" s="59">
        <v>825880.24097222544</v>
      </c>
      <c r="J227" s="58">
        <v>0.12942085940306339</v>
      </c>
    </row>
    <row r="228" spans="1:10" x14ac:dyDescent="0.25">
      <c r="A228" s="53">
        <v>278</v>
      </c>
      <c r="B228" s="55">
        <v>432200</v>
      </c>
      <c r="C228" s="55" t="s">
        <v>1285</v>
      </c>
      <c r="D228" s="55" t="s">
        <v>1368</v>
      </c>
      <c r="E228" s="56">
        <v>41080</v>
      </c>
      <c r="F228" s="55" t="s">
        <v>1520</v>
      </c>
      <c r="G228" s="57">
        <v>1265644.515000006</v>
      </c>
      <c r="H228" s="58">
        <v>0.1454597048161709</v>
      </c>
      <c r="I228" s="59">
        <v>1379152.6502222281</v>
      </c>
      <c r="J228" s="58">
        <v>0.1716603751703776</v>
      </c>
    </row>
    <row r="229" spans="1:10" x14ac:dyDescent="0.25">
      <c r="A229" s="53">
        <v>279</v>
      </c>
      <c r="B229" s="55">
        <v>430300</v>
      </c>
      <c r="C229" s="55" t="s">
        <v>1288</v>
      </c>
      <c r="D229" s="55" t="s">
        <v>1314</v>
      </c>
      <c r="E229" s="56">
        <v>41026</v>
      </c>
      <c r="F229" s="55" t="s">
        <v>1521</v>
      </c>
      <c r="G229" s="57">
        <v>786389.69000000472</v>
      </c>
      <c r="H229" s="58">
        <v>0.10223514909290229</v>
      </c>
      <c r="I229" s="59">
        <v>917906.44125000574</v>
      </c>
      <c r="J229" s="58">
        <v>0.1180351254904302</v>
      </c>
    </row>
    <row r="230" spans="1:10" x14ac:dyDescent="0.25">
      <c r="A230" s="53">
        <v>280</v>
      </c>
      <c r="B230" s="55">
        <v>432250</v>
      </c>
      <c r="C230" s="55" t="s">
        <v>1285</v>
      </c>
      <c r="D230" s="55" t="s">
        <v>1286</v>
      </c>
      <c r="E230" s="56">
        <v>39366</v>
      </c>
      <c r="F230" s="55" t="s">
        <v>1522</v>
      </c>
      <c r="G230" s="57">
        <v>828198.79000000516</v>
      </c>
      <c r="H230" s="58">
        <v>0.14315716276058141</v>
      </c>
      <c r="I230" s="59">
        <v>984222.19236111687</v>
      </c>
      <c r="J230" s="58">
        <v>0.14191456764058891</v>
      </c>
    </row>
    <row r="231" spans="1:10" x14ac:dyDescent="0.25">
      <c r="A231" s="53">
        <v>281</v>
      </c>
      <c r="B231" s="55">
        <v>431800</v>
      </c>
      <c r="C231" s="55" t="s">
        <v>1288</v>
      </c>
      <c r="D231" s="55" t="s">
        <v>1306</v>
      </c>
      <c r="E231" s="56">
        <v>41038</v>
      </c>
      <c r="F231" s="55" t="s">
        <v>1523</v>
      </c>
      <c r="G231" s="57">
        <v>510597.70000000071</v>
      </c>
      <c r="H231" s="58">
        <v>0.10625125527614381</v>
      </c>
      <c r="I231" s="59">
        <v>532593.32750000036</v>
      </c>
      <c r="J231" s="58">
        <v>9.7983914372150455E-2</v>
      </c>
    </row>
    <row r="232" spans="1:10" x14ac:dyDescent="0.25">
      <c r="A232" s="53">
        <v>282</v>
      </c>
      <c r="B232" s="55">
        <v>420200</v>
      </c>
      <c r="C232" s="55" t="s">
        <v>1285</v>
      </c>
      <c r="D232" s="55" t="s">
        <v>1441</v>
      </c>
      <c r="E232" s="56">
        <v>41040</v>
      </c>
      <c r="F232" s="55" t="s">
        <v>1524</v>
      </c>
      <c r="G232" s="57">
        <v>362536.32499999908</v>
      </c>
      <c r="H232" s="58">
        <v>0.1050255895622957</v>
      </c>
      <c r="I232" s="59">
        <v>433326.56041666586</v>
      </c>
      <c r="J232" s="58">
        <v>0.1192704840311881</v>
      </c>
    </row>
    <row r="233" spans="1:10" x14ac:dyDescent="0.25">
      <c r="A233" s="53">
        <v>283</v>
      </c>
      <c r="B233" s="55">
        <v>430210</v>
      </c>
      <c r="C233" s="55" t="s">
        <v>1285</v>
      </c>
      <c r="D233" s="55" t="s">
        <v>1286</v>
      </c>
      <c r="E233" s="56">
        <v>41031</v>
      </c>
      <c r="F233" s="55" t="s">
        <v>1525</v>
      </c>
      <c r="G233" s="57">
        <v>292405.88999999932</v>
      </c>
      <c r="H233" s="58">
        <v>-5.6632756726932923E-2</v>
      </c>
      <c r="I233" s="59">
        <v>319821.13999999932</v>
      </c>
      <c r="J233" s="58">
        <v>1.210629464255146E-2</v>
      </c>
    </row>
    <row r="234" spans="1:10" x14ac:dyDescent="0.25">
      <c r="A234" s="53">
        <v>284</v>
      </c>
      <c r="B234" s="55">
        <v>431870</v>
      </c>
      <c r="C234" s="55" t="s">
        <v>1285</v>
      </c>
      <c r="D234" s="55" t="s">
        <v>1330</v>
      </c>
      <c r="E234" s="56">
        <v>41060</v>
      </c>
      <c r="F234" s="55" t="s">
        <v>1526</v>
      </c>
      <c r="G234" s="57">
        <v>494520.68999999942</v>
      </c>
      <c r="H234" s="58">
        <v>3.6526483759177671E-2</v>
      </c>
      <c r="I234" s="59">
        <v>480337.02905555459</v>
      </c>
      <c r="J234" s="58">
        <v>7.5094673878851811E-2</v>
      </c>
    </row>
    <row r="235" spans="1:10" x14ac:dyDescent="0.25">
      <c r="A235" s="53">
        <v>286</v>
      </c>
      <c r="B235" s="55">
        <v>432130</v>
      </c>
      <c r="C235" s="55" t="s">
        <v>1285</v>
      </c>
      <c r="D235" s="55" t="s">
        <v>1368</v>
      </c>
      <c r="E235" s="56">
        <v>41152</v>
      </c>
      <c r="F235" s="55" t="s">
        <v>1527</v>
      </c>
      <c r="G235" s="57">
        <v>1176028.59333334</v>
      </c>
      <c r="H235" s="58">
        <v>0.13588333669623601</v>
      </c>
      <c r="I235" s="59">
        <v>1291106.8865277839</v>
      </c>
      <c r="J235" s="58">
        <v>0.14902253999121851</v>
      </c>
    </row>
    <row r="236" spans="1:10" x14ac:dyDescent="0.25">
      <c r="A236" s="53">
        <v>287</v>
      </c>
      <c r="B236" s="55">
        <v>430770</v>
      </c>
      <c r="C236" s="55" t="s">
        <v>1285</v>
      </c>
      <c r="D236" s="55" t="s">
        <v>1368</v>
      </c>
      <c r="E236" s="56">
        <v>41178</v>
      </c>
      <c r="F236" s="55" t="s">
        <v>1528</v>
      </c>
      <c r="G236" s="57">
        <v>614023.86000000383</v>
      </c>
      <c r="H236" s="58">
        <v>9.4640447550109127E-2</v>
      </c>
      <c r="I236" s="59">
        <v>705702.71402778151</v>
      </c>
      <c r="J236" s="58">
        <v>0.1085229923126341</v>
      </c>
    </row>
    <row r="237" spans="1:10" x14ac:dyDescent="0.25">
      <c r="A237" s="53">
        <v>288</v>
      </c>
      <c r="B237" s="55">
        <v>431180</v>
      </c>
      <c r="C237" s="55" t="s">
        <v>1288</v>
      </c>
      <c r="D237" s="55" t="s">
        <v>1289</v>
      </c>
      <c r="E237" s="56">
        <v>41241</v>
      </c>
      <c r="F237" s="55" t="s">
        <v>1529</v>
      </c>
      <c r="G237" s="57">
        <v>486808.74000000011</v>
      </c>
      <c r="H237" s="58">
        <v>0.10052543441493721</v>
      </c>
      <c r="I237" s="59">
        <v>521397.20916666713</v>
      </c>
      <c r="J237" s="58">
        <v>0.1066843193903705</v>
      </c>
    </row>
    <row r="238" spans="1:10" x14ac:dyDescent="0.25">
      <c r="A238" s="53">
        <v>289</v>
      </c>
      <c r="B238" s="55">
        <v>431810</v>
      </c>
      <c r="C238" s="55" t="s">
        <v>1288</v>
      </c>
      <c r="D238" s="55" t="s">
        <v>1306</v>
      </c>
      <c r="E238" s="56">
        <v>41197</v>
      </c>
      <c r="F238" s="55" t="s">
        <v>1530</v>
      </c>
      <c r="G238" s="57">
        <v>1040386.840000006</v>
      </c>
      <c r="H238" s="58">
        <v>0.13043940292682901</v>
      </c>
      <c r="I238" s="59">
        <v>1070646.3356666723</v>
      </c>
      <c r="J238" s="58">
        <v>0.13585455470580821</v>
      </c>
    </row>
    <row r="239" spans="1:10" x14ac:dyDescent="0.25">
      <c r="A239" s="53">
        <v>290</v>
      </c>
      <c r="B239" s="55">
        <v>431690</v>
      </c>
      <c r="C239" s="55" t="s">
        <v>1288</v>
      </c>
      <c r="D239" s="55" t="s">
        <v>1314</v>
      </c>
      <c r="E239" s="56">
        <v>41186</v>
      </c>
      <c r="F239" s="55" t="s">
        <v>1531</v>
      </c>
      <c r="G239" s="57">
        <v>350448.60999999888</v>
      </c>
      <c r="H239" s="58">
        <v>5.9600570566664741E-2</v>
      </c>
      <c r="I239" s="59">
        <v>398642.71347222134</v>
      </c>
      <c r="J239" s="58">
        <v>9.4748523609601648E-2</v>
      </c>
    </row>
    <row r="240" spans="1:10" x14ac:dyDescent="0.25">
      <c r="A240" s="53">
        <v>292</v>
      </c>
      <c r="B240" s="55">
        <v>431990</v>
      </c>
      <c r="C240" s="55" t="s">
        <v>1285</v>
      </c>
      <c r="D240" s="55" t="s">
        <v>1330</v>
      </c>
      <c r="E240" s="56">
        <v>41187</v>
      </c>
      <c r="F240" s="55" t="s">
        <v>1532</v>
      </c>
      <c r="G240" s="57">
        <v>886446.94000000635</v>
      </c>
      <c r="H240" s="58">
        <v>0.12755164151004381</v>
      </c>
      <c r="I240" s="59">
        <v>989434.46604630305</v>
      </c>
      <c r="J240" s="58">
        <v>0.14130828898139791</v>
      </c>
    </row>
    <row r="241" spans="1:10" x14ac:dyDescent="0.25">
      <c r="A241" s="53">
        <v>293</v>
      </c>
      <c r="B241" s="55">
        <v>430420</v>
      </c>
      <c r="C241" s="55" t="s">
        <v>1288</v>
      </c>
      <c r="D241" s="55" t="s">
        <v>1314</v>
      </c>
      <c r="E241" s="56">
        <v>41386</v>
      </c>
      <c r="F241" s="55" t="s">
        <v>1533</v>
      </c>
      <c r="G241" s="57">
        <v>402083.69999999937</v>
      </c>
      <c r="H241" s="58">
        <v>0.1134562006634279</v>
      </c>
      <c r="I241" s="59">
        <v>448608.22305555543</v>
      </c>
      <c r="J241" s="58">
        <v>9.7047480356342961E-2</v>
      </c>
    </row>
    <row r="242" spans="1:10" x14ac:dyDescent="0.25">
      <c r="A242" s="53">
        <v>294</v>
      </c>
      <c r="B242" s="55">
        <v>432130</v>
      </c>
      <c r="C242" s="55" t="s">
        <v>1285</v>
      </c>
      <c r="D242" s="55" t="s">
        <v>1368</v>
      </c>
      <c r="E242" s="56">
        <v>41196</v>
      </c>
      <c r="F242" s="55" t="s">
        <v>1534</v>
      </c>
      <c r="G242" s="57">
        <v>760198.1900000039</v>
      </c>
      <c r="H242" s="58">
        <v>0.1410951549918337</v>
      </c>
      <c r="I242" s="59">
        <v>834186.56107540103</v>
      </c>
      <c r="J242" s="58">
        <v>0.1163848447008921</v>
      </c>
    </row>
    <row r="243" spans="1:10" x14ac:dyDescent="0.25">
      <c r="A243" s="53">
        <v>296</v>
      </c>
      <c r="B243" s="55">
        <v>431320</v>
      </c>
      <c r="C243" s="55" t="s">
        <v>1285</v>
      </c>
      <c r="D243" s="55" t="s">
        <v>1286</v>
      </c>
      <c r="E243" s="56">
        <v>41201</v>
      </c>
      <c r="F243" s="55" t="s">
        <v>1535</v>
      </c>
      <c r="G243" s="57">
        <v>1366122.0800000059</v>
      </c>
      <c r="H243" s="58">
        <v>0.13395045644235701</v>
      </c>
      <c r="I243" s="59">
        <v>1448439.4597916717</v>
      </c>
      <c r="J243" s="58">
        <v>0.1340734034980349</v>
      </c>
    </row>
    <row r="244" spans="1:10" x14ac:dyDescent="0.25">
      <c r="A244" s="53">
        <v>297</v>
      </c>
      <c r="B244" s="55">
        <v>430920</v>
      </c>
      <c r="C244" s="55" t="s">
        <v>1285</v>
      </c>
      <c r="D244" s="55" t="s">
        <v>1330</v>
      </c>
      <c r="E244" s="56">
        <v>41271</v>
      </c>
      <c r="F244" s="55" t="s">
        <v>1536</v>
      </c>
      <c r="G244" s="57">
        <v>329570.95999999909</v>
      </c>
      <c r="H244" s="58">
        <v>6.0871310502740021E-2</v>
      </c>
      <c r="I244" s="59">
        <v>344433.42708333227</v>
      </c>
      <c r="J244" s="58">
        <v>5.6566350897549758E-2</v>
      </c>
    </row>
    <row r="245" spans="1:10" x14ac:dyDescent="0.25">
      <c r="A245" s="53">
        <v>298</v>
      </c>
      <c r="B245" s="55">
        <v>430920</v>
      </c>
      <c r="C245" s="55" t="s">
        <v>1285</v>
      </c>
      <c r="D245" s="55" t="s">
        <v>1330</v>
      </c>
      <c r="E245" s="56">
        <v>41206</v>
      </c>
      <c r="F245" s="55" t="s">
        <v>1537</v>
      </c>
      <c r="G245" s="57">
        <v>743786.60500000394</v>
      </c>
      <c r="H245" s="58">
        <v>0.10270783026492961</v>
      </c>
      <c r="I245" s="59">
        <v>810458.37166667182</v>
      </c>
      <c r="J245" s="58">
        <v>0.1203853571627507</v>
      </c>
    </row>
    <row r="246" spans="1:10" x14ac:dyDescent="0.25">
      <c r="A246" s="53">
        <v>300</v>
      </c>
      <c r="B246" s="55">
        <v>430510</v>
      </c>
      <c r="C246" s="55" t="s">
        <v>1285</v>
      </c>
      <c r="D246" s="55" t="s">
        <v>1286</v>
      </c>
      <c r="E246" s="56">
        <v>42880</v>
      </c>
      <c r="F246" s="55" t="s">
        <v>1538</v>
      </c>
      <c r="G246" s="57">
        <v>455989.31</v>
      </c>
      <c r="H246" s="58">
        <v>3.9703903795398073E-2</v>
      </c>
      <c r="I246" s="59">
        <v>513872.87513888878</v>
      </c>
      <c r="J246" s="58">
        <v>5.028922343622589E-2</v>
      </c>
    </row>
    <row r="247" spans="1:10" x14ac:dyDescent="0.25">
      <c r="A247" s="53">
        <v>302</v>
      </c>
      <c r="B247" s="55">
        <v>430640</v>
      </c>
      <c r="C247" s="55" t="s">
        <v>1285</v>
      </c>
      <c r="D247" s="55" t="s">
        <v>1330</v>
      </c>
      <c r="E247" s="56">
        <v>41236</v>
      </c>
      <c r="F247" s="55" t="s">
        <v>1539</v>
      </c>
      <c r="G247" s="57">
        <v>1032342.140000006</v>
      </c>
      <c r="H247" s="58">
        <v>0.12652343404098981</v>
      </c>
      <c r="I247" s="59">
        <v>1132899.7654861168</v>
      </c>
      <c r="J247" s="58">
        <v>0.14157557876814711</v>
      </c>
    </row>
    <row r="248" spans="1:10" x14ac:dyDescent="0.25">
      <c r="A248" s="53">
        <v>304</v>
      </c>
      <c r="B248" s="55">
        <v>431240</v>
      </c>
      <c r="C248" s="55" t="s">
        <v>1285</v>
      </c>
      <c r="D248" s="55" t="s">
        <v>1330</v>
      </c>
      <c r="E248" s="56">
        <v>41206</v>
      </c>
      <c r="F248" s="55" t="s">
        <v>1540</v>
      </c>
      <c r="G248" s="57">
        <v>1380228.520000004</v>
      </c>
      <c r="H248" s="58">
        <v>0.1021949346800573</v>
      </c>
      <c r="I248" s="59">
        <v>1508263.3018055598</v>
      </c>
      <c r="J248" s="58">
        <v>0.15724888042160659</v>
      </c>
    </row>
    <row r="249" spans="1:10" x14ac:dyDescent="0.25">
      <c r="A249" s="53">
        <v>305</v>
      </c>
      <c r="B249" s="55">
        <v>431690</v>
      </c>
      <c r="C249" s="55" t="s">
        <v>1288</v>
      </c>
      <c r="D249" s="55" t="s">
        <v>1314</v>
      </c>
      <c r="E249" s="56">
        <v>41265</v>
      </c>
      <c r="F249" s="55" t="s">
        <v>1541</v>
      </c>
      <c r="G249" s="57">
        <v>713925.39000000362</v>
      </c>
      <c r="H249" s="58">
        <v>0.1066829145957294</v>
      </c>
      <c r="I249" s="59">
        <v>762381.18500000332</v>
      </c>
      <c r="J249" s="58">
        <v>0.11644015196435439</v>
      </c>
    </row>
    <row r="250" spans="1:10" x14ac:dyDescent="0.25">
      <c r="A250" s="53">
        <v>306</v>
      </c>
      <c r="B250" s="55">
        <v>431710</v>
      </c>
      <c r="C250" s="55" t="s">
        <v>1288</v>
      </c>
      <c r="D250" s="55" t="s">
        <v>1306</v>
      </c>
      <c r="E250" s="56">
        <v>41216</v>
      </c>
      <c r="F250" s="55" t="s">
        <v>1542</v>
      </c>
      <c r="G250" s="57">
        <v>906824.21000000683</v>
      </c>
      <c r="H250" s="58">
        <v>0.1670624329451301</v>
      </c>
      <c r="I250" s="59">
        <v>982980.4847916736</v>
      </c>
      <c r="J250" s="58">
        <v>0.17280723150970029</v>
      </c>
    </row>
    <row r="251" spans="1:10" x14ac:dyDescent="0.25">
      <c r="A251" s="53">
        <v>309</v>
      </c>
      <c r="B251" s="55">
        <v>430910</v>
      </c>
      <c r="C251" s="55" t="s">
        <v>1285</v>
      </c>
      <c r="D251" s="55" t="s">
        <v>1286</v>
      </c>
      <c r="E251" s="56">
        <v>41261</v>
      </c>
      <c r="F251" s="55" t="s">
        <v>1543</v>
      </c>
      <c r="G251" s="57">
        <v>970259.25500000664</v>
      </c>
      <c r="H251" s="58">
        <v>0.1089804923281355</v>
      </c>
      <c r="I251" s="59">
        <v>1152431.3005555619</v>
      </c>
      <c r="J251" s="58">
        <v>0.12523895188605461</v>
      </c>
    </row>
    <row r="252" spans="1:10" x14ac:dyDescent="0.25">
      <c r="A252" s="53">
        <v>310</v>
      </c>
      <c r="B252" s="55">
        <v>430676</v>
      </c>
      <c r="C252" s="55" t="s">
        <v>1285</v>
      </c>
      <c r="D252" s="55" t="s">
        <v>1321</v>
      </c>
      <c r="E252" s="56">
        <v>41243</v>
      </c>
      <c r="F252" s="55" t="s">
        <v>1544</v>
      </c>
      <c r="G252" s="57">
        <v>518343.92999999988</v>
      </c>
      <c r="H252" s="58">
        <v>3.9152192173377683E-2</v>
      </c>
      <c r="I252" s="59">
        <v>552252.7881111108</v>
      </c>
      <c r="J252" s="58">
        <v>6.9124856731394138E-2</v>
      </c>
    </row>
    <row r="253" spans="1:10" x14ac:dyDescent="0.25">
      <c r="A253" s="53">
        <v>311</v>
      </c>
      <c r="B253" s="55">
        <v>430690</v>
      </c>
      <c r="C253" s="55" t="s">
        <v>1288</v>
      </c>
      <c r="D253" s="55" t="s">
        <v>1306</v>
      </c>
      <c r="E253" s="56">
        <v>41246</v>
      </c>
      <c r="F253" s="55" t="s">
        <v>1545</v>
      </c>
      <c r="G253" s="57">
        <v>1233001.6300000059</v>
      </c>
      <c r="H253" s="58">
        <v>0.18140207531051181</v>
      </c>
      <c r="I253" s="59">
        <v>1436970.5525000056</v>
      </c>
      <c r="J253" s="58">
        <v>0.19102013853294619</v>
      </c>
    </row>
    <row r="254" spans="1:10" x14ac:dyDescent="0.25">
      <c r="A254" s="53">
        <v>312</v>
      </c>
      <c r="B254" s="55">
        <v>430760</v>
      </c>
      <c r="C254" s="55" t="s">
        <v>1285</v>
      </c>
      <c r="D254" s="55" t="s">
        <v>1330</v>
      </c>
      <c r="E254" s="56">
        <v>41246</v>
      </c>
      <c r="F254" s="55" t="s">
        <v>1546</v>
      </c>
      <c r="G254" s="57">
        <v>629676.45666666934</v>
      </c>
      <c r="H254" s="58">
        <v>6.982931904241528E-2</v>
      </c>
      <c r="I254" s="59">
        <v>686399.68847222405</v>
      </c>
      <c r="J254" s="58">
        <v>8.0310912179919605E-2</v>
      </c>
    </row>
    <row r="255" spans="1:10" x14ac:dyDescent="0.25">
      <c r="A255" s="53">
        <v>315</v>
      </c>
      <c r="B255" s="55">
        <v>432120</v>
      </c>
      <c r="C255" s="55" t="s">
        <v>1285</v>
      </c>
      <c r="D255" s="55" t="s">
        <v>1330</v>
      </c>
      <c r="E255" s="56">
        <v>41388</v>
      </c>
      <c r="F255" s="55" t="s">
        <v>1547</v>
      </c>
      <c r="G255" s="57">
        <v>645430.38000000315</v>
      </c>
      <c r="H255" s="58">
        <v>5.7420818931493187E-2</v>
      </c>
      <c r="I255" s="59">
        <v>598806.64405555744</v>
      </c>
      <c r="J255" s="58">
        <v>6.7695830490139733E-2</v>
      </c>
    </row>
    <row r="256" spans="1:10" x14ac:dyDescent="0.25">
      <c r="A256" s="53">
        <v>316</v>
      </c>
      <c r="B256" s="55">
        <v>430440</v>
      </c>
      <c r="C256" s="55" t="s">
        <v>1285</v>
      </c>
      <c r="D256" s="55" t="s">
        <v>1286</v>
      </c>
      <c r="E256" s="56">
        <v>41729</v>
      </c>
      <c r="F256" s="55" t="s">
        <v>1548</v>
      </c>
      <c r="G256" s="57">
        <v>569759.86000000057</v>
      </c>
      <c r="H256" s="58">
        <v>0.1056324147762996</v>
      </c>
      <c r="I256" s="59">
        <v>705650.91125000257</v>
      </c>
      <c r="J256" s="58">
        <v>9.8415928887933726E-2</v>
      </c>
    </row>
    <row r="257" spans="1:10" x14ac:dyDescent="0.25">
      <c r="A257" s="53">
        <v>317</v>
      </c>
      <c r="B257" s="55">
        <v>430860</v>
      </c>
      <c r="C257" s="55" t="s">
        <v>1285</v>
      </c>
      <c r="D257" s="55" t="s">
        <v>1286</v>
      </c>
      <c r="E257" s="56">
        <v>41243</v>
      </c>
      <c r="F257" s="55" t="s">
        <v>1549</v>
      </c>
      <c r="G257" s="57">
        <v>819071.84000000497</v>
      </c>
      <c r="H257" s="58">
        <v>0.1101499352854788</v>
      </c>
      <c r="I257" s="59">
        <v>936973.05055556085</v>
      </c>
      <c r="J257" s="58">
        <v>0.13307836786620439</v>
      </c>
    </row>
    <row r="258" spans="1:10" x14ac:dyDescent="0.25">
      <c r="A258" s="53">
        <v>318</v>
      </c>
      <c r="B258" s="55">
        <v>431410</v>
      </c>
      <c r="C258" s="55" t="s">
        <v>1288</v>
      </c>
      <c r="D258" s="55" t="s">
        <v>1289</v>
      </c>
      <c r="E258" s="56">
        <v>41247</v>
      </c>
      <c r="F258" s="55" t="s">
        <v>1550</v>
      </c>
      <c r="G258" s="57">
        <v>510925.84000000148</v>
      </c>
      <c r="H258" s="58">
        <v>4.1959600016286333E-2</v>
      </c>
      <c r="I258" s="59">
        <v>591741.58101190592</v>
      </c>
      <c r="J258" s="58">
        <v>5.2355426269601497E-2</v>
      </c>
    </row>
    <row r="259" spans="1:10" x14ac:dyDescent="0.25">
      <c r="A259" s="53">
        <v>319</v>
      </c>
      <c r="B259" s="55">
        <v>431690</v>
      </c>
      <c r="C259" s="55" t="s">
        <v>1288</v>
      </c>
      <c r="D259" s="55" t="s">
        <v>1314</v>
      </c>
      <c r="E259" s="56">
        <v>41265</v>
      </c>
      <c r="F259" s="55" t="s">
        <v>1551</v>
      </c>
      <c r="G259" s="57">
        <v>773763.46000000276</v>
      </c>
      <c r="H259" s="58">
        <v>0.10609908409149731</v>
      </c>
      <c r="I259" s="59">
        <v>892528.57333333732</v>
      </c>
      <c r="J259" s="58">
        <v>0.12213028305434311</v>
      </c>
    </row>
    <row r="260" spans="1:10" x14ac:dyDescent="0.25">
      <c r="A260" s="53">
        <v>320</v>
      </c>
      <c r="B260" s="55">
        <v>431890</v>
      </c>
      <c r="C260" s="55" t="s">
        <v>1288</v>
      </c>
      <c r="D260" s="55" t="s">
        <v>1306</v>
      </c>
      <c r="E260" s="56">
        <v>41334</v>
      </c>
      <c r="F260" s="55" t="s">
        <v>1552</v>
      </c>
      <c r="G260" s="57">
        <v>552322.69000000088</v>
      </c>
      <c r="H260" s="58">
        <v>0.12515927311907649</v>
      </c>
      <c r="I260" s="59">
        <v>656435.78333333472</v>
      </c>
      <c r="J260" s="58">
        <v>0.10013992200592969</v>
      </c>
    </row>
    <row r="261" spans="1:10" x14ac:dyDescent="0.25">
      <c r="A261" s="53">
        <v>321</v>
      </c>
      <c r="B261" s="55">
        <v>432080</v>
      </c>
      <c r="C261" s="55" t="s">
        <v>1288</v>
      </c>
      <c r="D261" s="55" t="s">
        <v>1314</v>
      </c>
      <c r="E261" s="56">
        <v>41325</v>
      </c>
      <c r="F261" s="55" t="s">
        <v>1553</v>
      </c>
      <c r="G261" s="57">
        <v>396213.35499999969</v>
      </c>
      <c r="H261" s="58">
        <v>8.3148463789612784E-2</v>
      </c>
      <c r="I261" s="59">
        <v>420115.51749999955</v>
      </c>
      <c r="J261" s="58">
        <v>8.0584791656233751E-2</v>
      </c>
    </row>
    <row r="262" spans="1:10" x14ac:dyDescent="0.25">
      <c r="A262" s="53">
        <v>322</v>
      </c>
      <c r="B262" s="55">
        <v>430510</v>
      </c>
      <c r="C262" s="55" t="s">
        <v>1285</v>
      </c>
      <c r="D262" s="55" t="s">
        <v>1286</v>
      </c>
      <c r="E262" s="56">
        <v>41320</v>
      </c>
      <c r="F262" s="55" t="s">
        <v>1554</v>
      </c>
      <c r="G262" s="57">
        <v>1062299.1500000081</v>
      </c>
      <c r="H262" s="58">
        <v>7.817749705064822E-2</v>
      </c>
      <c r="I262" s="59">
        <v>1221736.1634722282</v>
      </c>
      <c r="J262" s="58">
        <v>0.10647402746182739</v>
      </c>
    </row>
    <row r="263" spans="1:10" x14ac:dyDescent="0.25">
      <c r="A263" s="53">
        <v>323</v>
      </c>
      <c r="B263" s="55">
        <v>430510</v>
      </c>
      <c r="C263" s="55" t="s">
        <v>1285</v>
      </c>
      <c r="D263" s="55" t="s">
        <v>1286</v>
      </c>
      <c r="E263" s="56">
        <v>41324</v>
      </c>
      <c r="F263" s="55" t="s">
        <v>1555</v>
      </c>
      <c r="G263" s="57">
        <v>684936.8100000025</v>
      </c>
      <c r="H263" s="58">
        <v>8.5452325767866405E-2</v>
      </c>
      <c r="I263" s="59">
        <v>728373.70469444699</v>
      </c>
      <c r="J263" s="58">
        <v>8.2387793312860336E-2</v>
      </c>
    </row>
    <row r="264" spans="1:10" x14ac:dyDescent="0.25">
      <c r="A264" s="53">
        <v>324</v>
      </c>
      <c r="B264" s="55">
        <v>431690</v>
      </c>
      <c r="C264" s="55" t="s">
        <v>1288</v>
      </c>
      <c r="D264" s="55" t="s">
        <v>1314</v>
      </c>
      <c r="E264" s="56">
        <v>41334</v>
      </c>
      <c r="F264" s="55" t="s">
        <v>1556</v>
      </c>
      <c r="G264" s="57">
        <v>673336.23500000313</v>
      </c>
      <c r="H264" s="58">
        <v>7.4830913672432747E-2</v>
      </c>
      <c r="I264" s="59">
        <v>743742.33041666972</v>
      </c>
      <c r="J264" s="58">
        <v>0.1024149712466472</v>
      </c>
    </row>
    <row r="265" spans="1:10" x14ac:dyDescent="0.25">
      <c r="A265" s="53">
        <v>325</v>
      </c>
      <c r="B265" s="55">
        <v>430610</v>
      </c>
      <c r="C265" s="55" t="s">
        <v>1288</v>
      </c>
      <c r="D265" s="55" t="s">
        <v>1314</v>
      </c>
      <c r="E265" s="56">
        <v>41361</v>
      </c>
      <c r="F265" s="55" t="s">
        <v>1557</v>
      </c>
      <c r="G265" s="57">
        <v>1017148.400000007</v>
      </c>
      <c r="H265" s="58">
        <v>0.16571450357428161</v>
      </c>
      <c r="I265" s="59">
        <v>1078140.0797222292</v>
      </c>
      <c r="J265" s="58">
        <v>0.17108952499230909</v>
      </c>
    </row>
    <row r="266" spans="1:10" x14ac:dyDescent="0.25">
      <c r="A266" s="53">
        <v>326</v>
      </c>
      <c r="B266" s="55">
        <v>430920</v>
      </c>
      <c r="C266" s="55" t="s">
        <v>1285</v>
      </c>
      <c r="D266" s="55" t="s">
        <v>1330</v>
      </c>
      <c r="E266" s="56">
        <v>41362</v>
      </c>
      <c r="F266" s="55" t="s">
        <v>1558</v>
      </c>
      <c r="G266" s="57">
        <v>506646.74666666577</v>
      </c>
      <c r="H266" s="58">
        <v>6.3599115021004446E-2</v>
      </c>
      <c r="I266" s="59">
        <v>574675.17138888885</v>
      </c>
      <c r="J266" s="58">
        <v>7.1054958692501613E-2</v>
      </c>
    </row>
    <row r="267" spans="1:10" x14ac:dyDescent="0.25">
      <c r="A267" s="53">
        <v>327</v>
      </c>
      <c r="B267" s="55">
        <v>430230</v>
      </c>
      <c r="C267" s="55" t="s">
        <v>1285</v>
      </c>
      <c r="D267" s="55" t="s">
        <v>1286</v>
      </c>
      <c r="E267" s="56">
        <v>41304</v>
      </c>
      <c r="F267" s="55" t="s">
        <v>388</v>
      </c>
      <c r="G267" s="57">
        <v>800421.06000000448</v>
      </c>
      <c r="H267" s="58">
        <v>0.16538211959533539</v>
      </c>
      <c r="I267" s="59">
        <v>858540.87333333737</v>
      </c>
      <c r="J267" s="58">
        <v>0.14716260168195991</v>
      </c>
    </row>
    <row r="268" spans="1:10" x14ac:dyDescent="0.25">
      <c r="A268" s="53">
        <v>328</v>
      </c>
      <c r="B268" s="55">
        <v>431820</v>
      </c>
      <c r="C268" s="55" t="s">
        <v>1285</v>
      </c>
      <c r="D268" s="55" t="s">
        <v>1286</v>
      </c>
      <c r="E268" s="56">
        <v>41348</v>
      </c>
      <c r="F268" s="55" t="s">
        <v>1559</v>
      </c>
      <c r="G268" s="57">
        <v>469511.97999999952</v>
      </c>
      <c r="H268" s="58">
        <v>7.424581226011609E-2</v>
      </c>
      <c r="I268" s="59">
        <v>477040.65361111035</v>
      </c>
      <c r="J268" s="58">
        <v>5.2216275107480913E-2</v>
      </c>
    </row>
    <row r="269" spans="1:10" x14ac:dyDescent="0.25">
      <c r="A269" s="53">
        <v>329</v>
      </c>
      <c r="B269" s="55">
        <v>432160</v>
      </c>
      <c r="C269" s="55" t="s">
        <v>1285</v>
      </c>
      <c r="D269" s="55" t="s">
        <v>1368</v>
      </c>
      <c r="E269" s="56">
        <v>41393</v>
      </c>
      <c r="F269" s="55" t="s">
        <v>1560</v>
      </c>
      <c r="G269" s="57">
        <v>693947.4850000022</v>
      </c>
      <c r="H269" s="58">
        <v>9.5296005436593029E-2</v>
      </c>
      <c r="I269" s="59">
        <v>595192.37125000043</v>
      </c>
      <c r="J269" s="58">
        <v>6.1979983761750089E-2</v>
      </c>
    </row>
    <row r="270" spans="1:10" x14ac:dyDescent="0.25">
      <c r="A270" s="53">
        <v>331</v>
      </c>
      <c r="B270" s="55">
        <v>432000</v>
      </c>
      <c r="C270" s="55" t="s">
        <v>1285</v>
      </c>
      <c r="D270" s="55" t="s">
        <v>1330</v>
      </c>
      <c r="E270" s="56">
        <v>41389</v>
      </c>
      <c r="F270" s="55" t="s">
        <v>1561</v>
      </c>
      <c r="G270" s="57">
        <v>814977.67000000505</v>
      </c>
      <c r="H270" s="58">
        <v>0.12553334629231411</v>
      </c>
      <c r="I270" s="59">
        <v>879668.25597222708</v>
      </c>
      <c r="J270" s="58">
        <v>0.12470359675352451</v>
      </c>
    </row>
    <row r="271" spans="1:10" x14ac:dyDescent="0.25">
      <c r="A271" s="53">
        <v>332</v>
      </c>
      <c r="B271" s="55">
        <v>431690</v>
      </c>
      <c r="C271" s="55" t="s">
        <v>1288</v>
      </c>
      <c r="D271" s="55" t="s">
        <v>1314</v>
      </c>
      <c r="E271" s="56">
        <v>41390</v>
      </c>
      <c r="F271" s="55" t="s">
        <v>1562</v>
      </c>
      <c r="G271" s="57">
        <v>732404.63000000245</v>
      </c>
      <c r="H271" s="58">
        <v>5.7991225200601508E-2</v>
      </c>
      <c r="I271" s="59">
        <v>846865.44458333624</v>
      </c>
      <c r="J271" s="58">
        <v>6.7033700932278145E-2</v>
      </c>
    </row>
    <row r="272" spans="1:10" x14ac:dyDescent="0.25">
      <c r="A272" s="53">
        <v>335</v>
      </c>
      <c r="B272" s="55">
        <v>431410</v>
      </c>
      <c r="C272" s="55" t="s">
        <v>1288</v>
      </c>
      <c r="D272" s="55" t="s">
        <v>1289</v>
      </c>
      <c r="E272" s="56">
        <v>41416</v>
      </c>
      <c r="F272" s="55" t="s">
        <v>1563</v>
      </c>
      <c r="G272" s="57">
        <v>735568.01500000549</v>
      </c>
      <c r="H272" s="58">
        <v>0.12592233810230591</v>
      </c>
      <c r="I272" s="59">
        <v>794760.95000000542</v>
      </c>
      <c r="J272" s="58">
        <v>0.13265038175587679</v>
      </c>
    </row>
    <row r="273" spans="1:10" x14ac:dyDescent="0.25">
      <c r="A273" s="53">
        <v>339</v>
      </c>
      <c r="B273" s="55">
        <v>430693</v>
      </c>
      <c r="C273" s="55" t="s">
        <v>1288</v>
      </c>
      <c r="D273" s="55" t="s">
        <v>1306</v>
      </c>
      <c r="E273" s="56">
        <v>41501</v>
      </c>
      <c r="F273" s="55" t="s">
        <v>1564</v>
      </c>
      <c r="G273" s="57">
        <v>599435.08000000159</v>
      </c>
      <c r="H273" s="58">
        <v>0.12445173053538219</v>
      </c>
      <c r="I273" s="59">
        <v>630898.85347222351</v>
      </c>
      <c r="J273" s="58">
        <v>0.13090144177898591</v>
      </c>
    </row>
    <row r="274" spans="1:10" x14ac:dyDescent="0.25">
      <c r="A274" s="53">
        <v>340</v>
      </c>
      <c r="B274" s="55">
        <v>430780</v>
      </c>
      <c r="C274" s="55" t="s">
        <v>1288</v>
      </c>
      <c r="D274" s="55" t="s">
        <v>1314</v>
      </c>
      <c r="E274" s="56">
        <v>41829</v>
      </c>
      <c r="F274" s="55" t="s">
        <v>1565</v>
      </c>
      <c r="G274" s="57">
        <v>873901.17000000481</v>
      </c>
      <c r="H274" s="58">
        <v>0.1308617672856151</v>
      </c>
      <c r="I274" s="59">
        <v>935502.53625000501</v>
      </c>
      <c r="J274" s="58">
        <v>0.1377562332025728</v>
      </c>
    </row>
    <row r="275" spans="1:10" x14ac:dyDescent="0.25">
      <c r="A275" s="53">
        <v>341</v>
      </c>
      <c r="B275" s="55">
        <v>431690</v>
      </c>
      <c r="C275" s="55" t="s">
        <v>1288</v>
      </c>
      <c r="D275" s="55" t="s">
        <v>1314</v>
      </c>
      <c r="E275" s="56">
        <v>41864</v>
      </c>
      <c r="F275" s="55" t="s">
        <v>1566</v>
      </c>
      <c r="G275" s="57">
        <v>1358212.075833336</v>
      </c>
      <c r="H275" s="58">
        <v>8.4973739085260527E-2</v>
      </c>
      <c r="I275" s="59">
        <v>1465066.8847916704</v>
      </c>
      <c r="J275" s="58">
        <v>9.5577211919044239E-2</v>
      </c>
    </row>
    <row r="276" spans="1:10" x14ac:dyDescent="0.25">
      <c r="A276" s="53">
        <v>342</v>
      </c>
      <c r="B276" s="55">
        <v>431410</v>
      </c>
      <c r="C276" s="55" t="s">
        <v>1288</v>
      </c>
      <c r="D276" s="55" t="s">
        <v>1289</v>
      </c>
      <c r="E276" s="56">
        <v>41481</v>
      </c>
      <c r="F276" s="55" t="s">
        <v>1567</v>
      </c>
      <c r="G276" s="57">
        <v>1208510.630000005</v>
      </c>
      <c r="H276" s="58">
        <v>0.13947952578786249</v>
      </c>
      <c r="I276" s="59">
        <v>1241213.0129166727</v>
      </c>
      <c r="J276" s="58">
        <v>0.15701657037159611</v>
      </c>
    </row>
    <row r="277" spans="1:10" x14ac:dyDescent="0.25">
      <c r="A277" s="53">
        <v>344</v>
      </c>
      <c r="B277" s="55">
        <v>432150</v>
      </c>
      <c r="C277" s="55" t="s">
        <v>1285</v>
      </c>
      <c r="D277" s="55" t="s">
        <v>1368</v>
      </c>
      <c r="E277" s="56">
        <v>41523</v>
      </c>
      <c r="F277" s="55" t="s">
        <v>1568</v>
      </c>
      <c r="G277" s="57">
        <v>488955.56999999942</v>
      </c>
      <c r="H277" s="58">
        <v>0.1196367789840693</v>
      </c>
      <c r="I277" s="59">
        <v>440848.32583333249</v>
      </c>
      <c r="J277" s="58">
        <v>6.9744127899784306E-2</v>
      </c>
    </row>
    <row r="278" spans="1:10" x14ac:dyDescent="0.25">
      <c r="A278" s="53">
        <v>345</v>
      </c>
      <c r="B278" s="55">
        <v>431340</v>
      </c>
      <c r="C278" s="55" t="s">
        <v>1285</v>
      </c>
      <c r="D278" s="55" t="s">
        <v>1330</v>
      </c>
      <c r="E278" s="56">
        <v>41522</v>
      </c>
      <c r="F278" s="55" t="s">
        <v>1569</v>
      </c>
      <c r="G278" s="57">
        <v>560918.79000000027</v>
      </c>
      <c r="H278" s="58">
        <v>8.4620115632418016E-2</v>
      </c>
      <c r="I278" s="59">
        <v>658472.96077777946</v>
      </c>
      <c r="J278" s="58">
        <v>8.7159736558170831E-2</v>
      </c>
    </row>
    <row r="279" spans="1:10" x14ac:dyDescent="0.25">
      <c r="A279" s="53">
        <v>346</v>
      </c>
      <c r="B279" s="55">
        <v>431440</v>
      </c>
      <c r="C279" s="55" t="s">
        <v>1288</v>
      </c>
      <c r="D279" s="55" t="s">
        <v>1306</v>
      </c>
      <c r="E279" s="56">
        <v>41554</v>
      </c>
      <c r="F279" s="55" t="s">
        <v>1570</v>
      </c>
      <c r="G279" s="57">
        <v>600267.71000000089</v>
      </c>
      <c r="H279" s="58">
        <v>9.4213874079446827E-2</v>
      </c>
      <c r="I279" s="59">
        <v>694690.67743055744</v>
      </c>
      <c r="J279" s="58">
        <v>9.9158538624567846E-2</v>
      </c>
    </row>
    <row r="280" spans="1:10" x14ac:dyDescent="0.25">
      <c r="A280" s="53">
        <v>347</v>
      </c>
      <c r="B280" s="55">
        <v>430460</v>
      </c>
      <c r="C280" s="55" t="s">
        <v>1285</v>
      </c>
      <c r="D280" s="55" t="s">
        <v>1368</v>
      </c>
      <c r="E280" s="56">
        <v>41590</v>
      </c>
      <c r="F280" s="55" t="s">
        <v>1571</v>
      </c>
      <c r="G280" s="57">
        <v>944068.67500000703</v>
      </c>
      <c r="H280" s="58">
        <v>9.1120160755621529E-2</v>
      </c>
      <c r="I280" s="59">
        <v>1113177.9957638956</v>
      </c>
      <c r="J280" s="58">
        <v>9.93508963916854E-2</v>
      </c>
    </row>
    <row r="281" spans="1:10" x14ac:dyDescent="0.25">
      <c r="A281" s="53">
        <v>348</v>
      </c>
      <c r="B281" s="55">
        <v>432000</v>
      </c>
      <c r="C281" s="55" t="s">
        <v>1285</v>
      </c>
      <c r="D281" s="55" t="s">
        <v>1330</v>
      </c>
      <c r="E281" s="56">
        <v>41583</v>
      </c>
      <c r="F281" s="55" t="s">
        <v>1572</v>
      </c>
      <c r="G281" s="57">
        <v>394501.61999999947</v>
      </c>
      <c r="H281" s="58">
        <v>2.7192812591137771E-2</v>
      </c>
      <c r="I281" s="59">
        <v>503519.64958333317</v>
      </c>
      <c r="J281" s="58">
        <v>5.3691697420813311E-2</v>
      </c>
    </row>
    <row r="282" spans="1:10" x14ac:dyDescent="0.25">
      <c r="A282" s="53">
        <v>350</v>
      </c>
      <c r="B282" s="55">
        <v>430680</v>
      </c>
      <c r="C282" s="55" t="s">
        <v>1288</v>
      </c>
      <c r="D282" s="55" t="s">
        <v>1314</v>
      </c>
      <c r="E282" s="56">
        <v>41629</v>
      </c>
      <c r="F282" s="55" t="s">
        <v>1573</v>
      </c>
      <c r="G282" s="57">
        <v>1223504.0300000061</v>
      </c>
      <c r="H282" s="58">
        <v>0.1222595826723257</v>
      </c>
      <c r="I282" s="59">
        <v>1271765.8390277836</v>
      </c>
      <c r="J282" s="58">
        <v>0.13771278827352909</v>
      </c>
    </row>
    <row r="283" spans="1:10" x14ac:dyDescent="0.25">
      <c r="A283" s="53">
        <v>351</v>
      </c>
      <c r="B283" s="55">
        <v>431440</v>
      </c>
      <c r="C283" s="55" t="s">
        <v>1288</v>
      </c>
      <c r="D283" s="55" t="s">
        <v>1306</v>
      </c>
      <c r="E283" s="56">
        <v>41625</v>
      </c>
      <c r="F283" s="55" t="s">
        <v>1574</v>
      </c>
      <c r="G283" s="57">
        <v>432797.77999999939</v>
      </c>
      <c r="H283" s="58">
        <v>3.6379158121437147E-2</v>
      </c>
      <c r="I283" s="59">
        <v>461649.05486111017</v>
      </c>
      <c r="J283" s="58">
        <v>4.0458194739056277E-2</v>
      </c>
    </row>
    <row r="284" spans="1:10" x14ac:dyDescent="0.25">
      <c r="A284" s="53">
        <v>353</v>
      </c>
      <c r="B284" s="55">
        <v>431560</v>
      </c>
      <c r="C284" s="55" t="s">
        <v>1288</v>
      </c>
      <c r="D284" s="55" t="s">
        <v>1306</v>
      </c>
      <c r="E284" s="56">
        <v>41656</v>
      </c>
      <c r="F284" s="55" t="s">
        <v>1575</v>
      </c>
      <c r="G284" s="57">
        <v>1858436.3900000041</v>
      </c>
      <c r="H284" s="58">
        <v>0.15039837997849051</v>
      </c>
      <c r="I284" s="59">
        <v>1575036.7597222263</v>
      </c>
      <c r="J284" s="58">
        <v>0.1179876912269387</v>
      </c>
    </row>
    <row r="285" spans="1:10" x14ac:dyDescent="0.25">
      <c r="A285" s="53">
        <v>354</v>
      </c>
      <c r="B285" s="55">
        <v>432280</v>
      </c>
      <c r="C285" s="55" t="s">
        <v>1285</v>
      </c>
      <c r="D285" s="55" t="s">
        <v>1286</v>
      </c>
      <c r="E285" s="56">
        <v>41660</v>
      </c>
      <c r="F285" s="55" t="s">
        <v>1576</v>
      </c>
      <c r="G285" s="57">
        <v>527688.30999999982</v>
      </c>
      <c r="H285" s="58">
        <v>1.235704842715105E-2</v>
      </c>
      <c r="I285" s="59">
        <v>353448.89541666611</v>
      </c>
      <c r="J285" s="58">
        <v>1.737252756724569E-3</v>
      </c>
    </row>
    <row r="286" spans="1:10" x14ac:dyDescent="0.25">
      <c r="A286" s="53">
        <v>355</v>
      </c>
      <c r="B286" s="55">
        <v>431690</v>
      </c>
      <c r="C286" s="55" t="s">
        <v>1288</v>
      </c>
      <c r="D286" s="55" t="s">
        <v>1314</v>
      </c>
      <c r="E286" s="56">
        <v>41995</v>
      </c>
      <c r="F286" s="55" t="s">
        <v>1577</v>
      </c>
      <c r="G286" s="57">
        <v>771607.67000000458</v>
      </c>
      <c r="H286" s="58">
        <v>0.1166771232306468</v>
      </c>
      <c r="I286" s="59">
        <v>873777.46583333798</v>
      </c>
      <c r="J286" s="58">
        <v>0.1205608864915933</v>
      </c>
    </row>
    <row r="287" spans="1:10" x14ac:dyDescent="0.25">
      <c r="A287" s="53">
        <v>356</v>
      </c>
      <c r="B287" s="55">
        <v>420900</v>
      </c>
      <c r="C287" s="55" t="s">
        <v>1288</v>
      </c>
      <c r="D287" s="55" t="s">
        <v>1289</v>
      </c>
      <c r="E287" s="56">
        <v>41689</v>
      </c>
      <c r="F287" s="55" t="s">
        <v>1578</v>
      </c>
      <c r="G287" s="57">
        <v>681094.85500000278</v>
      </c>
      <c r="H287" s="58">
        <v>8.5905807410414328E-2</v>
      </c>
      <c r="I287" s="59">
        <v>691052.69166666886</v>
      </c>
      <c r="J287" s="58">
        <v>0.1032957986048289</v>
      </c>
    </row>
    <row r="288" spans="1:10" x14ac:dyDescent="0.25">
      <c r="A288" s="53">
        <v>357</v>
      </c>
      <c r="B288" s="55">
        <v>431140</v>
      </c>
      <c r="C288" s="55" t="s">
        <v>1288</v>
      </c>
      <c r="D288" s="55" t="s">
        <v>1314</v>
      </c>
      <c r="E288" s="56">
        <v>41659</v>
      </c>
      <c r="F288" s="55" t="s">
        <v>1579</v>
      </c>
      <c r="G288" s="57">
        <v>883689.40000000433</v>
      </c>
      <c r="H288" s="58">
        <v>8.0075637034217897E-2</v>
      </c>
      <c r="I288" s="59">
        <v>1012358.7148611159</v>
      </c>
      <c r="J288" s="58">
        <v>0.1043113447297437</v>
      </c>
    </row>
    <row r="289" spans="1:10" x14ac:dyDescent="0.25">
      <c r="A289" s="53">
        <v>358</v>
      </c>
      <c r="B289" s="55">
        <v>430210</v>
      </c>
      <c r="C289" s="55" t="s">
        <v>1285</v>
      </c>
      <c r="D289" s="55" t="s">
        <v>1286</v>
      </c>
      <c r="E289" s="56">
        <v>41865</v>
      </c>
      <c r="F289" s="55" t="s">
        <v>1580</v>
      </c>
      <c r="G289" s="57">
        <v>1024853.550000007</v>
      </c>
      <c r="H289" s="58">
        <v>0.16791301452787641</v>
      </c>
      <c r="I289" s="59">
        <v>1128993.4550000061</v>
      </c>
      <c r="J289" s="58">
        <v>0.17397968083768181</v>
      </c>
    </row>
    <row r="290" spans="1:10" x14ac:dyDescent="0.25">
      <c r="A290" s="53">
        <v>359</v>
      </c>
      <c r="B290" s="55">
        <v>430210</v>
      </c>
      <c r="C290" s="55" t="s">
        <v>1285</v>
      </c>
      <c r="D290" s="55" t="s">
        <v>1286</v>
      </c>
      <c r="E290" s="56">
        <v>41699</v>
      </c>
      <c r="F290" s="55" t="s">
        <v>1581</v>
      </c>
      <c r="G290" s="57">
        <v>454770.97499999963</v>
      </c>
      <c r="H290" s="58">
        <v>5.1214458813224763E-2</v>
      </c>
      <c r="I290" s="59">
        <v>475238.17374999932</v>
      </c>
      <c r="J290" s="58">
        <v>6.88953532392306E-2</v>
      </c>
    </row>
    <row r="291" spans="1:10" x14ac:dyDescent="0.25">
      <c r="A291" s="53">
        <v>360</v>
      </c>
      <c r="B291" s="55">
        <v>430510</v>
      </c>
      <c r="C291" s="55" t="s">
        <v>1285</v>
      </c>
      <c r="D291" s="55" t="s">
        <v>1286</v>
      </c>
      <c r="E291" s="56">
        <v>41685</v>
      </c>
      <c r="F291" s="55" t="s">
        <v>1582</v>
      </c>
      <c r="G291" s="57">
        <v>615636.28000000096</v>
      </c>
      <c r="H291" s="58">
        <v>0.1156318534773039</v>
      </c>
      <c r="I291" s="59">
        <v>655293.8045833346</v>
      </c>
      <c r="J291" s="58">
        <v>0.106765380655561</v>
      </c>
    </row>
    <row r="292" spans="1:10" x14ac:dyDescent="0.25">
      <c r="A292" s="53">
        <v>361</v>
      </c>
      <c r="B292" s="55">
        <v>430210</v>
      </c>
      <c r="C292" s="55" t="s">
        <v>1285</v>
      </c>
      <c r="D292" s="55" t="s">
        <v>1286</v>
      </c>
      <c r="E292" s="56">
        <v>41789</v>
      </c>
      <c r="F292" s="55" t="s">
        <v>1583</v>
      </c>
      <c r="G292" s="57">
        <v>446324.32999999973</v>
      </c>
      <c r="H292" s="58">
        <v>9.312793047864848E-2</v>
      </c>
      <c r="I292" s="59">
        <v>456740.82187499944</v>
      </c>
      <c r="J292" s="58">
        <v>9.8901317832563312E-2</v>
      </c>
    </row>
    <row r="293" spans="1:10" x14ac:dyDescent="0.25">
      <c r="A293" s="53">
        <v>362</v>
      </c>
      <c r="B293" s="55">
        <v>430510</v>
      </c>
      <c r="C293" s="55" t="s">
        <v>1285</v>
      </c>
      <c r="D293" s="55" t="s">
        <v>1286</v>
      </c>
      <c r="E293" s="56">
        <v>41729</v>
      </c>
      <c r="F293" s="55" t="s">
        <v>1584</v>
      </c>
      <c r="G293" s="57">
        <v>400979.99999999919</v>
      </c>
      <c r="H293" s="58">
        <v>2.4512625363626209E-2</v>
      </c>
      <c r="I293" s="59">
        <v>426734.43999999942</v>
      </c>
      <c r="J293" s="58">
        <v>3.8532715998127097E-2</v>
      </c>
    </row>
    <row r="294" spans="1:10" x14ac:dyDescent="0.25">
      <c r="A294" s="53">
        <v>363</v>
      </c>
      <c r="B294" s="55">
        <v>430510</v>
      </c>
      <c r="C294" s="55" t="s">
        <v>1285</v>
      </c>
      <c r="D294" s="55" t="s">
        <v>1286</v>
      </c>
      <c r="E294" s="56">
        <v>41729</v>
      </c>
      <c r="F294" s="55" t="s">
        <v>1585</v>
      </c>
      <c r="G294" s="57">
        <v>779430.58500000392</v>
      </c>
      <c r="H294" s="58">
        <v>7.6695227668917412E-2</v>
      </c>
      <c r="I294" s="59">
        <v>844621.01225000375</v>
      </c>
      <c r="J294" s="58">
        <v>9.3337156755864639E-2</v>
      </c>
    </row>
    <row r="295" spans="1:10" x14ac:dyDescent="0.25">
      <c r="A295" s="53">
        <v>365</v>
      </c>
      <c r="B295" s="55">
        <v>432250</v>
      </c>
      <c r="C295" s="55" t="s">
        <v>1285</v>
      </c>
      <c r="D295" s="55" t="s">
        <v>1286</v>
      </c>
      <c r="E295" s="56">
        <v>41729</v>
      </c>
      <c r="F295" s="55" t="s">
        <v>1586</v>
      </c>
      <c r="G295" s="57">
        <v>1364185.1750000049</v>
      </c>
      <c r="H295" s="58">
        <v>0.1146247136003669</v>
      </c>
      <c r="I295" s="59">
        <v>1212425.5690972263</v>
      </c>
      <c r="J295" s="58">
        <v>0.1125123047429748</v>
      </c>
    </row>
    <row r="296" spans="1:10" x14ac:dyDescent="0.25">
      <c r="A296" s="53">
        <v>366</v>
      </c>
      <c r="B296" s="55">
        <v>430510</v>
      </c>
      <c r="C296" s="55" t="s">
        <v>1285</v>
      </c>
      <c r="D296" s="55" t="s">
        <v>1286</v>
      </c>
      <c r="E296" s="56">
        <v>41744</v>
      </c>
      <c r="F296" s="55" t="s">
        <v>1587</v>
      </c>
      <c r="G296" s="57">
        <v>484930.89000000141</v>
      </c>
      <c r="H296" s="58">
        <v>6.3306480668636506E-2</v>
      </c>
      <c r="I296" s="59">
        <v>545967.33541666798</v>
      </c>
      <c r="J296" s="58">
        <v>6.6599377710951493E-2</v>
      </c>
    </row>
    <row r="297" spans="1:10" x14ac:dyDescent="0.25">
      <c r="A297" s="53">
        <v>367</v>
      </c>
      <c r="B297" s="55">
        <v>430510</v>
      </c>
      <c r="C297" s="55" t="s">
        <v>1285</v>
      </c>
      <c r="D297" s="55" t="s">
        <v>1286</v>
      </c>
      <c r="E297" s="56">
        <v>41718</v>
      </c>
      <c r="F297" s="55" t="s">
        <v>1588</v>
      </c>
      <c r="G297" s="57">
        <v>410863.19000000041</v>
      </c>
      <c r="H297" s="58">
        <v>-7.4745780722237692E-4</v>
      </c>
      <c r="I297" s="59">
        <v>495018.9766666686</v>
      </c>
      <c r="J297" s="58">
        <v>0.1279348822997369</v>
      </c>
    </row>
    <row r="298" spans="1:10" x14ac:dyDescent="0.25">
      <c r="A298" s="53">
        <v>368</v>
      </c>
      <c r="B298" s="55">
        <v>430210</v>
      </c>
      <c r="C298" s="55" t="s">
        <v>1285</v>
      </c>
      <c r="D298" s="55" t="s">
        <v>1286</v>
      </c>
      <c r="E298" s="56">
        <v>41746</v>
      </c>
      <c r="F298" s="55" t="s">
        <v>1589</v>
      </c>
      <c r="G298" s="57">
        <v>271252.239999999</v>
      </c>
      <c r="H298" s="58">
        <v>-0.1043832830975063</v>
      </c>
      <c r="I298" s="59">
        <v>295280.87833333254</v>
      </c>
      <c r="J298" s="58">
        <v>2.337023499784531E-2</v>
      </c>
    </row>
    <row r="299" spans="1:10" x14ac:dyDescent="0.25">
      <c r="A299" s="53">
        <v>369</v>
      </c>
      <c r="B299" s="55">
        <v>430510</v>
      </c>
      <c r="C299" s="55" t="s">
        <v>1285</v>
      </c>
      <c r="D299" s="55" t="s">
        <v>1286</v>
      </c>
      <c r="E299" s="56">
        <v>41768</v>
      </c>
      <c r="F299" s="55" t="s">
        <v>1590</v>
      </c>
      <c r="G299" s="57">
        <v>808540.08500000532</v>
      </c>
      <c r="H299" s="58">
        <v>0.14108254846388321</v>
      </c>
      <c r="I299" s="59">
        <v>873496.7058796346</v>
      </c>
      <c r="J299" s="58">
        <v>0.13875389028201049</v>
      </c>
    </row>
    <row r="300" spans="1:10" x14ac:dyDescent="0.25">
      <c r="A300" s="53">
        <v>370</v>
      </c>
      <c r="B300" s="55">
        <v>430300</v>
      </c>
      <c r="C300" s="55" t="s">
        <v>1288</v>
      </c>
      <c r="D300" s="55" t="s">
        <v>1314</v>
      </c>
      <c r="E300" s="56">
        <v>41759</v>
      </c>
      <c r="F300" s="55" t="s">
        <v>1591</v>
      </c>
      <c r="G300" s="57">
        <v>640546.17000000167</v>
      </c>
      <c r="H300" s="58">
        <v>0.1043197809433284</v>
      </c>
      <c r="I300" s="59">
        <v>733842.42125000234</v>
      </c>
      <c r="J300" s="58">
        <v>0.10902776629338511</v>
      </c>
    </row>
    <row r="301" spans="1:10" x14ac:dyDescent="0.25">
      <c r="A301" s="53">
        <v>371</v>
      </c>
      <c r="B301" s="55">
        <v>431240</v>
      </c>
      <c r="C301" s="55" t="s">
        <v>1285</v>
      </c>
      <c r="D301" s="55" t="s">
        <v>1330</v>
      </c>
      <c r="E301" s="56">
        <v>41768</v>
      </c>
      <c r="F301" s="55" t="s">
        <v>1592</v>
      </c>
      <c r="G301" s="57">
        <v>526949.82000000146</v>
      </c>
      <c r="H301" s="58">
        <v>4.8270755787438308E-2</v>
      </c>
      <c r="I301" s="59">
        <v>604828.58625000145</v>
      </c>
      <c r="J301" s="58">
        <v>9.6684990779356564E-2</v>
      </c>
    </row>
    <row r="302" spans="1:10" x14ac:dyDescent="0.25">
      <c r="A302" s="53">
        <v>372</v>
      </c>
      <c r="B302" s="55">
        <v>430790</v>
      </c>
      <c r="C302" s="55" t="s">
        <v>1285</v>
      </c>
      <c r="D302" s="55" t="s">
        <v>1286</v>
      </c>
      <c r="E302" s="56">
        <v>41745</v>
      </c>
      <c r="F302" s="55" t="s">
        <v>1593</v>
      </c>
      <c r="G302" s="57">
        <v>365134.40499999921</v>
      </c>
      <c r="H302" s="58">
        <v>4.6081617975238971E-2</v>
      </c>
      <c r="I302" s="59">
        <v>392052.43541666609</v>
      </c>
      <c r="J302" s="58">
        <v>7.493992864289159E-2</v>
      </c>
    </row>
    <row r="303" spans="1:10" x14ac:dyDescent="0.25">
      <c r="A303" s="53">
        <v>373</v>
      </c>
      <c r="B303" s="55">
        <v>420670</v>
      </c>
      <c r="C303" s="55" t="s">
        <v>1288</v>
      </c>
      <c r="D303" s="55" t="s">
        <v>1289</v>
      </c>
      <c r="E303" s="56">
        <v>41769</v>
      </c>
      <c r="F303" s="55" t="s">
        <v>1594</v>
      </c>
      <c r="G303" s="57">
        <v>480035.3799999996</v>
      </c>
      <c r="H303" s="58">
        <v>3.1427730966649532E-2</v>
      </c>
      <c r="I303" s="59">
        <v>500149.56602777744</v>
      </c>
      <c r="J303" s="58">
        <v>4.5514225390893739E-2</v>
      </c>
    </row>
    <row r="304" spans="1:10" x14ac:dyDescent="0.25">
      <c r="A304" s="53">
        <v>374</v>
      </c>
      <c r="B304" s="55">
        <v>431870</v>
      </c>
      <c r="C304" s="55" t="s">
        <v>1285</v>
      </c>
      <c r="D304" s="55" t="s">
        <v>1330</v>
      </c>
      <c r="E304" s="56">
        <v>41768</v>
      </c>
      <c r="F304" s="55" t="s">
        <v>1595</v>
      </c>
      <c r="G304" s="57">
        <v>773416.57000000554</v>
      </c>
      <c r="H304" s="58">
        <v>7.5899861977122521E-2</v>
      </c>
      <c r="I304" s="59">
        <v>828802.33861111617</v>
      </c>
      <c r="J304" s="58">
        <v>0.104164115437796</v>
      </c>
    </row>
    <row r="305" spans="1:10" x14ac:dyDescent="0.25">
      <c r="A305" s="53">
        <v>375</v>
      </c>
      <c r="B305" s="55">
        <v>430510</v>
      </c>
      <c r="C305" s="55" t="s">
        <v>1285</v>
      </c>
      <c r="D305" s="55" t="s">
        <v>1286</v>
      </c>
      <c r="E305" s="56">
        <v>41995</v>
      </c>
      <c r="F305" s="55" t="s">
        <v>1596</v>
      </c>
      <c r="G305" s="57">
        <v>592296.78500000085</v>
      </c>
      <c r="H305" s="58">
        <v>9.6321164224797612E-2</v>
      </c>
      <c r="I305" s="59">
        <v>633968.99916666769</v>
      </c>
      <c r="J305" s="58">
        <v>0.10897131850441551</v>
      </c>
    </row>
    <row r="306" spans="1:10" x14ac:dyDescent="0.25">
      <c r="A306" s="53">
        <v>378</v>
      </c>
      <c r="B306" s="55">
        <v>431490</v>
      </c>
      <c r="C306" s="55" t="s">
        <v>1285</v>
      </c>
      <c r="D306" s="55" t="s">
        <v>1321</v>
      </c>
      <c r="E306" s="56">
        <v>42268</v>
      </c>
      <c r="F306" s="55" t="s">
        <v>1597</v>
      </c>
      <c r="G306" s="57">
        <v>571718.11500000162</v>
      </c>
      <c r="H306" s="58">
        <v>6.626141433007747E-2</v>
      </c>
      <c r="I306" s="59">
        <v>602310.89305555646</v>
      </c>
      <c r="J306" s="58">
        <v>7.0779725582951605E-2</v>
      </c>
    </row>
    <row r="307" spans="1:10" x14ac:dyDescent="0.25">
      <c r="A307" s="53">
        <v>380</v>
      </c>
      <c r="B307" s="55">
        <v>430300</v>
      </c>
      <c r="C307" s="55" t="s">
        <v>1288</v>
      </c>
      <c r="D307" s="55" t="s">
        <v>1314</v>
      </c>
      <c r="E307" s="56">
        <v>41855</v>
      </c>
      <c r="F307" s="55" t="s">
        <v>1598</v>
      </c>
      <c r="G307" s="57">
        <v>524779.01</v>
      </c>
      <c r="H307" s="58">
        <v>9.1612898640792417E-2</v>
      </c>
      <c r="I307" s="59">
        <v>613672.2558564822</v>
      </c>
      <c r="J307" s="58">
        <v>0.10714649634690759</v>
      </c>
    </row>
    <row r="308" spans="1:10" x14ac:dyDescent="0.25">
      <c r="A308" s="53">
        <v>381</v>
      </c>
      <c r="B308" s="55">
        <v>431390</v>
      </c>
      <c r="C308" s="55" t="s">
        <v>1288</v>
      </c>
      <c r="D308" s="55" t="s">
        <v>1289</v>
      </c>
      <c r="E308" s="56">
        <v>41906</v>
      </c>
      <c r="F308" s="55" t="s">
        <v>1599</v>
      </c>
      <c r="G308" s="57">
        <v>414335.93666666612</v>
      </c>
      <c r="H308" s="58">
        <v>9.2219953217436132E-2</v>
      </c>
      <c r="I308" s="59">
        <v>576888.79750000057</v>
      </c>
      <c r="J308" s="58">
        <v>0.1287177586069955</v>
      </c>
    </row>
    <row r="309" spans="1:10" x14ac:dyDescent="0.25">
      <c r="A309" s="53">
        <v>382</v>
      </c>
      <c r="B309" s="55">
        <v>432300</v>
      </c>
      <c r="C309" s="55" t="s">
        <v>1285</v>
      </c>
      <c r="D309" s="55" t="s">
        <v>1368</v>
      </c>
      <c r="E309" s="56">
        <v>41846</v>
      </c>
      <c r="F309" s="55" t="s">
        <v>1600</v>
      </c>
      <c r="G309" s="57">
        <v>409344.81999999902</v>
      </c>
      <c r="H309" s="58">
        <v>7.9829665572916542E-2</v>
      </c>
      <c r="I309" s="59">
        <v>456383.57291666581</v>
      </c>
      <c r="J309" s="58">
        <v>6.6292167368923655E-2</v>
      </c>
    </row>
    <row r="310" spans="1:10" x14ac:dyDescent="0.25">
      <c r="A310" s="53">
        <v>383</v>
      </c>
      <c r="B310" s="55">
        <v>431690</v>
      </c>
      <c r="C310" s="55" t="s">
        <v>1288</v>
      </c>
      <c r="D310" s="55" t="s">
        <v>1314</v>
      </c>
      <c r="E310" s="56">
        <v>41834</v>
      </c>
      <c r="F310" s="55" t="s">
        <v>1601</v>
      </c>
      <c r="G310" s="57">
        <v>902355.00666667102</v>
      </c>
      <c r="H310" s="58">
        <v>0.1100769798176633</v>
      </c>
      <c r="I310" s="59">
        <v>962568.86805555923</v>
      </c>
      <c r="J310" s="58">
        <v>0.1125635662062628</v>
      </c>
    </row>
    <row r="311" spans="1:10" x14ac:dyDescent="0.25">
      <c r="A311" s="53">
        <v>385</v>
      </c>
      <c r="B311" s="55">
        <v>431990</v>
      </c>
      <c r="C311" s="55" t="s">
        <v>1285</v>
      </c>
      <c r="D311" s="55" t="s">
        <v>1330</v>
      </c>
      <c r="E311" s="56">
        <v>41830</v>
      </c>
      <c r="F311" s="55" t="s">
        <v>1602</v>
      </c>
      <c r="G311" s="57">
        <v>705309.98000000091</v>
      </c>
      <c r="H311" s="58">
        <v>6.8727524073445942E-2</v>
      </c>
      <c r="I311" s="59">
        <v>662725.22291666793</v>
      </c>
      <c r="J311" s="58">
        <v>9.0934208196337088E-2</v>
      </c>
    </row>
    <row r="312" spans="1:10" x14ac:dyDescent="0.25">
      <c r="A312" s="53">
        <v>386</v>
      </c>
      <c r="B312" s="55">
        <v>431405</v>
      </c>
      <c r="C312" s="55" t="s">
        <v>1285</v>
      </c>
      <c r="D312" s="55" t="s">
        <v>1330</v>
      </c>
      <c r="E312" s="56">
        <v>41846</v>
      </c>
      <c r="F312" s="55" t="s">
        <v>1603</v>
      </c>
      <c r="G312" s="57">
        <v>697588.04000000306</v>
      </c>
      <c r="H312" s="58">
        <v>9.9509077872051474E-2</v>
      </c>
      <c r="I312" s="59">
        <v>807036.87708333693</v>
      </c>
      <c r="J312" s="58">
        <v>0.11291384442691341</v>
      </c>
    </row>
    <row r="313" spans="1:10" x14ac:dyDescent="0.25">
      <c r="A313" s="53">
        <v>387</v>
      </c>
      <c r="B313" s="55">
        <v>431410</v>
      </c>
      <c r="C313" s="55" t="s">
        <v>1288</v>
      </c>
      <c r="D313" s="55" t="s">
        <v>1289</v>
      </c>
      <c r="E313" s="56">
        <v>41850</v>
      </c>
      <c r="F313" s="55" t="s">
        <v>1604</v>
      </c>
      <c r="G313" s="57">
        <v>1009415.933333342</v>
      </c>
      <c r="H313" s="58">
        <v>0.18752722722411941</v>
      </c>
      <c r="I313" s="59">
        <v>1105145.9752777864</v>
      </c>
      <c r="J313" s="58">
        <v>0.18256091455657369</v>
      </c>
    </row>
    <row r="314" spans="1:10" x14ac:dyDescent="0.25">
      <c r="A314" s="53">
        <v>388</v>
      </c>
      <c r="B314" s="55">
        <v>431560</v>
      </c>
      <c r="C314" s="55" t="s">
        <v>1288</v>
      </c>
      <c r="D314" s="55" t="s">
        <v>1306</v>
      </c>
      <c r="E314" s="56">
        <v>41862</v>
      </c>
      <c r="F314" s="55" t="s">
        <v>1605</v>
      </c>
      <c r="G314" s="57">
        <v>533413.00000000023</v>
      </c>
      <c r="H314" s="58">
        <v>0.1301682924299451</v>
      </c>
      <c r="I314" s="59">
        <v>582020.49333333364</v>
      </c>
      <c r="J314" s="58">
        <v>0.1173840257382472</v>
      </c>
    </row>
    <row r="315" spans="1:10" x14ac:dyDescent="0.25">
      <c r="A315" s="53">
        <v>389</v>
      </c>
      <c r="B315" s="55">
        <v>431140</v>
      </c>
      <c r="C315" s="55" t="s">
        <v>1288</v>
      </c>
      <c r="D315" s="55" t="s">
        <v>1314</v>
      </c>
      <c r="E315" s="56">
        <v>41859</v>
      </c>
      <c r="F315" s="55" t="s">
        <v>1606</v>
      </c>
      <c r="G315" s="57">
        <v>708184.490000005</v>
      </c>
      <c r="H315" s="58">
        <v>8.2583414611930861E-2</v>
      </c>
      <c r="I315" s="59">
        <v>750296.43319444882</v>
      </c>
      <c r="J315" s="58">
        <v>0.1069574943693047</v>
      </c>
    </row>
    <row r="316" spans="1:10" x14ac:dyDescent="0.25">
      <c r="A316" s="53">
        <v>390</v>
      </c>
      <c r="B316" s="55">
        <v>432250</v>
      </c>
      <c r="C316" s="55" t="s">
        <v>1285</v>
      </c>
      <c r="D316" s="55" t="s">
        <v>1286</v>
      </c>
      <c r="E316" s="56">
        <v>41894</v>
      </c>
      <c r="F316" s="55" t="s">
        <v>1607</v>
      </c>
      <c r="G316" s="57">
        <v>847675.46000000404</v>
      </c>
      <c r="H316" s="58">
        <v>0.11920642743135131</v>
      </c>
      <c r="I316" s="59">
        <v>827557.46786111419</v>
      </c>
      <c r="J316" s="58">
        <v>0.1049293239836958</v>
      </c>
    </row>
    <row r="317" spans="1:10" x14ac:dyDescent="0.25">
      <c r="A317" s="53">
        <v>391</v>
      </c>
      <c r="B317" s="55">
        <v>430160</v>
      </c>
      <c r="C317" s="55" t="s">
        <v>1288</v>
      </c>
      <c r="D317" s="55" t="s">
        <v>1306</v>
      </c>
      <c r="E317" s="56">
        <v>41908</v>
      </c>
      <c r="F317" s="55" t="s">
        <v>1608</v>
      </c>
      <c r="G317" s="57">
        <v>355268.47999999928</v>
      </c>
      <c r="H317" s="58">
        <v>-1.205438497702384E-2</v>
      </c>
      <c r="I317" s="59">
        <v>386174.7883333324</v>
      </c>
      <c r="J317" s="58">
        <v>2.3721003941888828E-2</v>
      </c>
    </row>
    <row r="318" spans="1:10" x14ac:dyDescent="0.25">
      <c r="A318" s="53">
        <v>392</v>
      </c>
      <c r="B318" s="55">
        <v>431560</v>
      </c>
      <c r="C318" s="55" t="s">
        <v>1288</v>
      </c>
      <c r="D318" s="55" t="s">
        <v>1306</v>
      </c>
      <c r="E318" s="56">
        <v>41906</v>
      </c>
      <c r="F318" s="55" t="s">
        <v>1609</v>
      </c>
      <c r="G318" s="57">
        <v>300060.07999999903</v>
      </c>
      <c r="H318" s="58">
        <v>9.0409078494133821E-2</v>
      </c>
      <c r="I318" s="59">
        <v>322895.39083333226</v>
      </c>
      <c r="J318" s="58">
        <v>6.3296486033153188E-2</v>
      </c>
    </row>
    <row r="319" spans="1:10" x14ac:dyDescent="0.25">
      <c r="A319" s="53">
        <v>393</v>
      </c>
      <c r="B319" s="55">
        <v>431690</v>
      </c>
      <c r="C319" s="55" t="s">
        <v>1288</v>
      </c>
      <c r="D319" s="55" t="s">
        <v>1314</v>
      </c>
      <c r="E319" s="56">
        <v>42382</v>
      </c>
      <c r="F319" s="55" t="s">
        <v>1610</v>
      </c>
      <c r="G319" s="57">
        <v>621424.73000000091</v>
      </c>
      <c r="H319" s="58">
        <v>0.10420412291918971</v>
      </c>
      <c r="I319" s="59">
        <v>717101.05625000177</v>
      </c>
      <c r="J319" s="58">
        <v>0.1096815078888015</v>
      </c>
    </row>
    <row r="320" spans="1:10" x14ac:dyDescent="0.25">
      <c r="A320" s="53">
        <v>394</v>
      </c>
      <c r="B320" s="55">
        <v>431690</v>
      </c>
      <c r="C320" s="55" t="s">
        <v>1288</v>
      </c>
      <c r="D320" s="55" t="s">
        <v>1314</v>
      </c>
      <c r="E320" s="56">
        <v>41995</v>
      </c>
      <c r="F320" s="55" t="s">
        <v>1611</v>
      </c>
      <c r="G320" s="57">
        <v>945217.75000000675</v>
      </c>
      <c r="H320" s="58">
        <v>0.16032429348261129</v>
      </c>
      <c r="I320" s="59">
        <v>1023402.3124305635</v>
      </c>
      <c r="J320" s="58">
        <v>0.1521197659735575</v>
      </c>
    </row>
    <row r="321" spans="1:10" x14ac:dyDescent="0.25">
      <c r="A321" s="53">
        <v>395</v>
      </c>
      <c r="B321" s="55">
        <v>430130</v>
      </c>
      <c r="C321" s="55" t="s">
        <v>1288</v>
      </c>
      <c r="D321" s="55" t="s">
        <v>1306</v>
      </c>
      <c r="E321" s="56">
        <v>41923</v>
      </c>
      <c r="F321" s="55" t="s">
        <v>1612</v>
      </c>
      <c r="G321" s="57">
        <v>557643.73000000103</v>
      </c>
      <c r="H321" s="58">
        <v>0.1091504010253426</v>
      </c>
      <c r="I321" s="59">
        <v>606352.98662500107</v>
      </c>
      <c r="J321" s="58">
        <v>0.12253714636914011</v>
      </c>
    </row>
    <row r="322" spans="1:10" x14ac:dyDescent="0.25">
      <c r="A322" s="53">
        <v>396</v>
      </c>
      <c r="B322" s="55">
        <v>432260</v>
      </c>
      <c r="C322" s="55" t="s">
        <v>1288</v>
      </c>
      <c r="D322" s="55" t="s">
        <v>1314</v>
      </c>
      <c r="E322" s="56">
        <v>41995</v>
      </c>
      <c r="F322" s="55" t="s">
        <v>1613</v>
      </c>
      <c r="G322" s="57">
        <v>677604.79666666861</v>
      </c>
      <c r="H322" s="58">
        <v>7.8516102430001941E-2</v>
      </c>
      <c r="I322" s="59">
        <v>763572.07186111377</v>
      </c>
      <c r="J322" s="58">
        <v>9.058412142598686E-2</v>
      </c>
    </row>
    <row r="323" spans="1:10" x14ac:dyDescent="0.25">
      <c r="A323" s="53">
        <v>397</v>
      </c>
      <c r="B323" s="55">
        <v>431710</v>
      </c>
      <c r="C323" s="55" t="s">
        <v>1288</v>
      </c>
      <c r="D323" s="55" t="s">
        <v>1306</v>
      </c>
      <c r="E323" s="56">
        <v>41995</v>
      </c>
      <c r="F323" s="55" t="s">
        <v>1614</v>
      </c>
      <c r="G323" s="57">
        <v>340351.39999999863</v>
      </c>
      <c r="H323" s="58">
        <v>9.7469026862639543E-2</v>
      </c>
      <c r="I323" s="59">
        <v>323578.23166666529</v>
      </c>
      <c r="J323" s="58">
        <v>0.1007575158539474</v>
      </c>
    </row>
    <row r="324" spans="1:10" x14ac:dyDescent="0.25">
      <c r="A324" s="53">
        <v>398</v>
      </c>
      <c r="B324" s="55">
        <v>430160</v>
      </c>
      <c r="C324" s="55" t="s">
        <v>1288</v>
      </c>
      <c r="D324" s="55" t="s">
        <v>1306</v>
      </c>
      <c r="E324" s="56">
        <v>41950</v>
      </c>
      <c r="F324" s="55" t="s">
        <v>1615</v>
      </c>
      <c r="G324" s="57">
        <v>780782.31000000215</v>
      </c>
      <c r="H324" s="58">
        <v>5.3223633117344113E-2</v>
      </c>
      <c r="I324" s="59">
        <v>766766.43083333597</v>
      </c>
      <c r="J324" s="58">
        <v>9.7913080015073373E-2</v>
      </c>
    </row>
    <row r="325" spans="1:10" x14ac:dyDescent="0.25">
      <c r="A325" s="53">
        <v>399</v>
      </c>
      <c r="B325" s="55">
        <v>430160</v>
      </c>
      <c r="C325" s="55" t="s">
        <v>1288</v>
      </c>
      <c r="D325" s="55" t="s">
        <v>1306</v>
      </c>
      <c r="E325" s="56">
        <v>41948</v>
      </c>
      <c r="F325" s="55" t="s">
        <v>1616</v>
      </c>
      <c r="G325" s="57">
        <v>661945.16000000259</v>
      </c>
      <c r="H325" s="58">
        <v>6.427933270595354E-2</v>
      </c>
      <c r="I325" s="59">
        <v>706754.67902778031</v>
      </c>
      <c r="J325" s="58">
        <v>8.425297066329071E-2</v>
      </c>
    </row>
    <row r="326" spans="1:10" x14ac:dyDescent="0.25">
      <c r="A326" s="53">
        <v>402</v>
      </c>
      <c r="B326" s="55">
        <v>430770</v>
      </c>
      <c r="C326" s="55" t="s">
        <v>1285</v>
      </c>
      <c r="D326" s="55" t="s">
        <v>1368</v>
      </c>
      <c r="E326" s="56">
        <v>41922</v>
      </c>
      <c r="F326" s="55" t="s">
        <v>1617</v>
      </c>
      <c r="G326" s="57">
        <v>335808.04499999911</v>
      </c>
      <c r="H326" s="58">
        <v>8.6893986673826876E-2</v>
      </c>
      <c r="I326" s="59">
        <v>390614.61083333247</v>
      </c>
      <c r="J326" s="58">
        <v>7.6186389225813778E-2</v>
      </c>
    </row>
    <row r="327" spans="1:10" x14ac:dyDescent="0.25">
      <c r="A327" s="53">
        <v>403</v>
      </c>
      <c r="B327" s="55">
        <v>431410</v>
      </c>
      <c r="C327" s="55" t="s">
        <v>1288</v>
      </c>
      <c r="D327" s="55" t="s">
        <v>1289</v>
      </c>
      <c r="E327" s="56">
        <v>41925</v>
      </c>
      <c r="F327" s="55" t="s">
        <v>1618</v>
      </c>
      <c r="G327" s="57">
        <v>1603568.000000004</v>
      </c>
      <c r="H327" s="58">
        <v>0.1484724936876245</v>
      </c>
      <c r="I327" s="59">
        <v>1736091.4118055599</v>
      </c>
      <c r="J327" s="58">
        <v>0.16614418878915099</v>
      </c>
    </row>
    <row r="328" spans="1:10" x14ac:dyDescent="0.25">
      <c r="A328" s="53">
        <v>405</v>
      </c>
      <c r="B328" s="55">
        <v>431710</v>
      </c>
      <c r="C328" s="55" t="s">
        <v>1288</v>
      </c>
      <c r="D328" s="55" t="s">
        <v>1306</v>
      </c>
      <c r="E328" s="56">
        <v>41950</v>
      </c>
      <c r="F328" s="55" t="s">
        <v>1619</v>
      </c>
      <c r="G328" s="57">
        <v>364571.92999999912</v>
      </c>
      <c r="H328" s="58">
        <v>4.0525437531303589E-2</v>
      </c>
      <c r="I328" s="59">
        <v>469963.22666666558</v>
      </c>
      <c r="J328" s="58">
        <v>6.2716638669254407E-2</v>
      </c>
    </row>
    <row r="329" spans="1:10" x14ac:dyDescent="0.25">
      <c r="A329" s="53">
        <v>406</v>
      </c>
      <c r="B329" s="55">
        <v>430510</v>
      </c>
      <c r="C329" s="55" t="s">
        <v>1285</v>
      </c>
      <c r="D329" s="55" t="s">
        <v>1286</v>
      </c>
      <c r="E329" s="56">
        <v>41939</v>
      </c>
      <c r="F329" s="55" t="s">
        <v>1620</v>
      </c>
      <c r="G329" s="57">
        <v>599033.30000000086</v>
      </c>
      <c r="H329" s="58">
        <v>4.7627092176812047E-2</v>
      </c>
      <c r="I329" s="59">
        <v>597713.32680555608</v>
      </c>
      <c r="J329" s="58">
        <v>5.9972955922718438E-2</v>
      </c>
    </row>
    <row r="330" spans="1:10" x14ac:dyDescent="0.25">
      <c r="A330" s="53">
        <v>407</v>
      </c>
      <c r="B330" s="55">
        <v>430920</v>
      </c>
      <c r="C330" s="55" t="s">
        <v>1285</v>
      </c>
      <c r="D330" s="55" t="s">
        <v>1330</v>
      </c>
      <c r="E330" s="56">
        <v>41965</v>
      </c>
      <c r="F330" s="55" t="s">
        <v>1621</v>
      </c>
      <c r="G330" s="57">
        <v>297813.2799999991</v>
      </c>
      <c r="H330" s="58">
        <v>8.3412546114036423E-2</v>
      </c>
      <c r="I330" s="59">
        <v>348344.70805555471</v>
      </c>
      <c r="J330" s="58">
        <v>9.6240202345615242E-2</v>
      </c>
    </row>
    <row r="331" spans="1:10" x14ac:dyDescent="0.25">
      <c r="A331" s="53">
        <v>408</v>
      </c>
      <c r="B331" s="55">
        <v>431000</v>
      </c>
      <c r="C331" s="55" t="s">
        <v>1288</v>
      </c>
      <c r="D331" s="55" t="s">
        <v>1314</v>
      </c>
      <c r="E331" s="56">
        <v>42124</v>
      </c>
      <c r="F331" s="55" t="s">
        <v>1622</v>
      </c>
      <c r="G331" s="57">
        <v>473583.60000000068</v>
      </c>
      <c r="H331" s="58">
        <v>0.163485981836483</v>
      </c>
      <c r="I331" s="59">
        <v>524880.41541666759</v>
      </c>
      <c r="J331" s="58">
        <v>0.1261671298537877</v>
      </c>
    </row>
    <row r="332" spans="1:10" x14ac:dyDescent="0.25">
      <c r="A332" s="53">
        <v>409</v>
      </c>
      <c r="B332" s="55">
        <v>431680</v>
      </c>
      <c r="C332" s="55" t="s">
        <v>1288</v>
      </c>
      <c r="D332" s="55" t="s">
        <v>1314</v>
      </c>
      <c r="E332" s="56">
        <v>41965</v>
      </c>
      <c r="F332" s="55" t="s">
        <v>1623</v>
      </c>
      <c r="G332" s="57">
        <v>689862.67000000214</v>
      </c>
      <c r="H332" s="58">
        <v>8.6487107894810233E-2</v>
      </c>
      <c r="I332" s="59">
        <v>702664.34958333569</v>
      </c>
      <c r="J332" s="58">
        <v>9.021117659488137E-2</v>
      </c>
    </row>
    <row r="333" spans="1:10" x14ac:dyDescent="0.25">
      <c r="A333" s="53">
        <v>410</v>
      </c>
      <c r="B333" s="55">
        <v>431680</v>
      </c>
      <c r="C333" s="55" t="s">
        <v>1288</v>
      </c>
      <c r="D333" s="55" t="s">
        <v>1314</v>
      </c>
      <c r="E333" s="56">
        <v>41953</v>
      </c>
      <c r="F333" s="55" t="s">
        <v>1624</v>
      </c>
      <c r="G333" s="57">
        <v>472316.17000000039</v>
      </c>
      <c r="H333" s="58">
        <v>8.4557042310116765E-2</v>
      </c>
      <c r="I333" s="59">
        <v>543369.64791666775</v>
      </c>
      <c r="J333" s="58">
        <v>0.1022669708686241</v>
      </c>
    </row>
    <row r="334" spans="1:10" x14ac:dyDescent="0.25">
      <c r="A334" s="53">
        <v>411</v>
      </c>
      <c r="B334" s="55">
        <v>431800</v>
      </c>
      <c r="C334" s="55" t="s">
        <v>1288</v>
      </c>
      <c r="D334" s="55" t="s">
        <v>1306</v>
      </c>
      <c r="E334" s="56">
        <v>41977</v>
      </c>
      <c r="F334" s="55" t="s">
        <v>1625</v>
      </c>
      <c r="G334" s="57">
        <v>702721.33000000392</v>
      </c>
      <c r="H334" s="58">
        <v>0.13271341953819621</v>
      </c>
      <c r="I334" s="59">
        <v>765631.14833333821</v>
      </c>
      <c r="J334" s="58">
        <v>0.13831171273539991</v>
      </c>
    </row>
    <row r="335" spans="1:10" x14ac:dyDescent="0.25">
      <c r="A335" s="53">
        <v>412</v>
      </c>
      <c r="B335" s="55">
        <v>432240</v>
      </c>
      <c r="C335" s="55" t="s">
        <v>1288</v>
      </c>
      <c r="D335" s="55" t="s">
        <v>1306</v>
      </c>
      <c r="E335" s="56">
        <v>41997</v>
      </c>
      <c r="F335" s="55" t="s">
        <v>1626</v>
      </c>
      <c r="G335" s="57">
        <v>520378.06000000017</v>
      </c>
      <c r="H335" s="58">
        <v>0.1254650212513421</v>
      </c>
      <c r="I335" s="59">
        <v>595846.21597222297</v>
      </c>
      <c r="J335" s="58">
        <v>0.12842124707115379</v>
      </c>
    </row>
    <row r="336" spans="1:10" x14ac:dyDescent="0.25">
      <c r="A336" s="53">
        <v>413</v>
      </c>
      <c r="B336" s="55">
        <v>432380</v>
      </c>
      <c r="C336" s="55" t="s">
        <v>1285</v>
      </c>
      <c r="D336" s="55" t="s">
        <v>1368</v>
      </c>
      <c r="E336" s="56">
        <v>41957</v>
      </c>
      <c r="F336" s="55" t="s">
        <v>1627</v>
      </c>
      <c r="G336" s="57">
        <v>577973.24000000057</v>
      </c>
      <c r="H336" s="58">
        <v>0.15836241746870289</v>
      </c>
      <c r="I336" s="59">
        <v>464915.51944444381</v>
      </c>
      <c r="J336" s="58">
        <v>0.13279318818764649</v>
      </c>
    </row>
    <row r="337" spans="1:10" x14ac:dyDescent="0.25">
      <c r="A337" s="53">
        <v>415</v>
      </c>
      <c r="B337" s="55">
        <v>430463</v>
      </c>
      <c r="C337" s="55" t="s">
        <v>1285</v>
      </c>
      <c r="D337" s="55" t="s">
        <v>1368</v>
      </c>
      <c r="E337" s="56">
        <v>41965</v>
      </c>
      <c r="F337" s="55" t="s">
        <v>1628</v>
      </c>
      <c r="G337" s="57">
        <v>925120.02500000549</v>
      </c>
      <c r="H337" s="58">
        <v>0.14551154017145621</v>
      </c>
      <c r="I337" s="59">
        <v>702525.98870833532</v>
      </c>
      <c r="J337" s="58">
        <v>8.0177394720470835E-2</v>
      </c>
    </row>
    <row r="338" spans="1:10" x14ac:dyDescent="0.25">
      <c r="A338" s="53">
        <v>416</v>
      </c>
      <c r="B338" s="55">
        <v>430790</v>
      </c>
      <c r="C338" s="55" t="s">
        <v>1285</v>
      </c>
      <c r="D338" s="55" t="s">
        <v>1286</v>
      </c>
      <c r="E338" s="56">
        <v>42003</v>
      </c>
      <c r="F338" s="55" t="s">
        <v>1629</v>
      </c>
      <c r="G338" s="57">
        <v>1085921.930000006</v>
      </c>
      <c r="H338" s="58">
        <v>0.1108534545506035</v>
      </c>
      <c r="I338" s="59">
        <v>1087103.1633333396</v>
      </c>
      <c r="J338" s="58">
        <v>0.14174257041812369</v>
      </c>
    </row>
    <row r="339" spans="1:10" x14ac:dyDescent="0.25">
      <c r="A339" s="53">
        <v>417</v>
      </c>
      <c r="B339" s="55">
        <v>431680</v>
      </c>
      <c r="C339" s="55" t="s">
        <v>1288</v>
      </c>
      <c r="D339" s="55" t="s">
        <v>1314</v>
      </c>
      <c r="E339" s="56">
        <v>41947</v>
      </c>
      <c r="F339" s="55" t="s">
        <v>1630</v>
      </c>
      <c r="G339" s="57">
        <v>1035272.450000004</v>
      </c>
      <c r="H339" s="58">
        <v>9.0077702590054098E-2</v>
      </c>
      <c r="I339" s="59">
        <v>1178728.7501984162</v>
      </c>
      <c r="J339" s="58">
        <v>8.9233996282536837E-2</v>
      </c>
    </row>
    <row r="340" spans="1:10" x14ac:dyDescent="0.25">
      <c r="A340" s="53">
        <v>418</v>
      </c>
      <c r="B340" s="55">
        <v>432145</v>
      </c>
      <c r="C340" s="55" t="s">
        <v>1288</v>
      </c>
      <c r="D340" s="55" t="s">
        <v>1314</v>
      </c>
      <c r="E340" s="56">
        <v>41975</v>
      </c>
      <c r="F340" s="55" t="s">
        <v>1631</v>
      </c>
      <c r="G340" s="57">
        <v>471590.60000000033</v>
      </c>
      <c r="H340" s="58">
        <v>0.13870188953263191</v>
      </c>
      <c r="I340" s="59">
        <v>491633.23305555573</v>
      </c>
      <c r="J340" s="58">
        <v>0.1220043566828905</v>
      </c>
    </row>
    <row r="341" spans="1:10" x14ac:dyDescent="0.25">
      <c r="A341" s="53">
        <v>419</v>
      </c>
      <c r="B341" s="55">
        <v>431140</v>
      </c>
      <c r="C341" s="55" t="s">
        <v>1288</v>
      </c>
      <c r="D341" s="55" t="s">
        <v>1314</v>
      </c>
      <c r="E341" s="56">
        <v>41936</v>
      </c>
      <c r="F341" s="55" t="s">
        <v>1632</v>
      </c>
      <c r="G341" s="57">
        <v>842007.25000000268</v>
      </c>
      <c r="H341" s="58">
        <v>0.12814220612173721</v>
      </c>
      <c r="I341" s="59">
        <v>926613.83013889275</v>
      </c>
      <c r="J341" s="58">
        <v>0.11783689773470769</v>
      </c>
    </row>
    <row r="342" spans="1:10" x14ac:dyDescent="0.25">
      <c r="A342" s="53">
        <v>421</v>
      </c>
      <c r="B342" s="55">
        <v>432240</v>
      </c>
      <c r="C342" s="55" t="s">
        <v>1288</v>
      </c>
      <c r="D342" s="55" t="s">
        <v>1306</v>
      </c>
      <c r="E342" s="56">
        <v>41965</v>
      </c>
      <c r="F342" s="55" t="s">
        <v>1633</v>
      </c>
      <c r="G342" s="57">
        <v>752278.8100000046</v>
      </c>
      <c r="H342" s="58">
        <v>9.6137316901236808E-2</v>
      </c>
      <c r="I342" s="59">
        <v>867495.11875000584</v>
      </c>
      <c r="J342" s="58">
        <v>0.1158072642198669</v>
      </c>
    </row>
    <row r="343" spans="1:10" x14ac:dyDescent="0.25">
      <c r="A343" s="53">
        <v>426</v>
      </c>
      <c r="B343" s="55">
        <v>431340</v>
      </c>
      <c r="C343" s="55" t="s">
        <v>1285</v>
      </c>
      <c r="D343" s="55" t="s">
        <v>1330</v>
      </c>
      <c r="E343" s="56">
        <v>42188</v>
      </c>
      <c r="F343" s="55" t="s">
        <v>1634</v>
      </c>
      <c r="G343" s="57">
        <v>680758.45000000135</v>
      </c>
      <c r="H343" s="58">
        <v>4.048452719948193E-2</v>
      </c>
      <c r="I343" s="59">
        <v>691280.89812500158</v>
      </c>
      <c r="J343" s="58">
        <v>5.955191767086649E-2</v>
      </c>
    </row>
    <row r="344" spans="1:10" x14ac:dyDescent="0.25">
      <c r="A344" s="53">
        <v>427</v>
      </c>
      <c r="B344" s="55">
        <v>430860</v>
      </c>
      <c r="C344" s="55" t="s">
        <v>1285</v>
      </c>
      <c r="D344" s="55" t="s">
        <v>1286</v>
      </c>
      <c r="E344" s="56">
        <v>42219</v>
      </c>
      <c r="F344" s="55" t="s">
        <v>1635</v>
      </c>
      <c r="G344" s="57">
        <v>569239.07500000158</v>
      </c>
      <c r="H344" s="58">
        <v>9.8732705321901676E-2</v>
      </c>
      <c r="I344" s="59">
        <v>614671.50520833477</v>
      </c>
      <c r="J344" s="58">
        <v>0.11878475227716739</v>
      </c>
    </row>
    <row r="345" spans="1:10" x14ac:dyDescent="0.25">
      <c r="A345" s="53">
        <v>429</v>
      </c>
      <c r="B345" s="55">
        <v>430390</v>
      </c>
      <c r="C345" s="55" t="s">
        <v>1285</v>
      </c>
      <c r="D345" s="55" t="s">
        <v>1330</v>
      </c>
      <c r="E345" s="56">
        <v>42014</v>
      </c>
      <c r="F345" s="55" t="s">
        <v>1636</v>
      </c>
      <c r="G345" s="57">
        <v>1497701.210000006</v>
      </c>
      <c r="H345" s="58">
        <v>0.12800253771328249</v>
      </c>
      <c r="I345" s="59">
        <v>1470442.4287500037</v>
      </c>
      <c r="J345" s="58">
        <v>0.116804170908663</v>
      </c>
    </row>
    <row r="346" spans="1:10" x14ac:dyDescent="0.25">
      <c r="A346" s="53">
        <v>430</v>
      </c>
      <c r="B346" s="55">
        <v>430510</v>
      </c>
      <c r="C346" s="55" t="s">
        <v>1285</v>
      </c>
      <c r="D346" s="55" t="s">
        <v>1286</v>
      </c>
      <c r="E346" s="56">
        <v>42095</v>
      </c>
      <c r="F346" s="55" t="s">
        <v>1637</v>
      </c>
      <c r="G346" s="57">
        <v>366197.04999999859</v>
      </c>
      <c r="H346" s="58">
        <v>5.4064566281285753E-2</v>
      </c>
      <c r="I346" s="59">
        <v>393447.82902777666</v>
      </c>
      <c r="J346" s="58">
        <v>7.5682524293210401E-2</v>
      </c>
    </row>
    <row r="347" spans="1:10" x14ac:dyDescent="0.25">
      <c r="A347" s="53">
        <v>432</v>
      </c>
      <c r="B347" s="55">
        <v>430610</v>
      </c>
      <c r="C347" s="55" t="s">
        <v>1288</v>
      </c>
      <c r="D347" s="55" t="s">
        <v>1314</v>
      </c>
      <c r="E347" s="56">
        <v>42101</v>
      </c>
      <c r="F347" s="55" t="s">
        <v>1638</v>
      </c>
      <c r="G347" s="57">
        <v>435739.22499999922</v>
      </c>
      <c r="H347" s="58">
        <v>9.062600257755539E-2</v>
      </c>
      <c r="I347" s="59">
        <v>467119.79305555456</v>
      </c>
      <c r="J347" s="58">
        <v>0.1113021341058987</v>
      </c>
    </row>
    <row r="348" spans="1:10" x14ac:dyDescent="0.25">
      <c r="A348" s="53">
        <v>433</v>
      </c>
      <c r="B348" s="55">
        <v>431690</v>
      </c>
      <c r="C348" s="55" t="s">
        <v>1288</v>
      </c>
      <c r="D348" s="55" t="s">
        <v>1314</v>
      </c>
      <c r="E348" s="56">
        <v>42114</v>
      </c>
      <c r="F348" s="55" t="s">
        <v>1639</v>
      </c>
      <c r="G348" s="57">
        <v>889051.67400000698</v>
      </c>
      <c r="H348" s="58">
        <v>0.1350898115902408</v>
      </c>
      <c r="I348" s="59">
        <v>1012055.7281944514</v>
      </c>
      <c r="J348" s="58">
        <v>0.1330703397315407</v>
      </c>
    </row>
    <row r="349" spans="1:10" x14ac:dyDescent="0.25">
      <c r="A349" s="53">
        <v>434</v>
      </c>
      <c r="B349" s="55">
        <v>430480</v>
      </c>
      <c r="C349" s="55" t="s">
        <v>1285</v>
      </c>
      <c r="D349" s="55" t="s">
        <v>1286</v>
      </c>
      <c r="E349" s="56">
        <v>42095</v>
      </c>
      <c r="F349" s="55" t="s">
        <v>1640</v>
      </c>
      <c r="G349" s="57">
        <v>477632.14999999962</v>
      </c>
      <c r="H349" s="58">
        <v>0.1090000447791391</v>
      </c>
      <c r="I349" s="59">
        <v>446963.15041666612</v>
      </c>
      <c r="J349" s="58">
        <v>0.12303323667445</v>
      </c>
    </row>
    <row r="350" spans="1:10" x14ac:dyDescent="0.25">
      <c r="A350" s="53">
        <v>438</v>
      </c>
      <c r="B350" s="55">
        <v>430890</v>
      </c>
      <c r="C350" s="55" t="s">
        <v>1288</v>
      </c>
      <c r="D350" s="55" t="s">
        <v>1289</v>
      </c>
      <c r="E350" s="56">
        <v>42240</v>
      </c>
      <c r="F350" s="55" t="s">
        <v>1641</v>
      </c>
      <c r="G350" s="57">
        <v>439380.53999999887</v>
      </c>
      <c r="H350" s="58">
        <v>6.7873517924067331E-2</v>
      </c>
      <c r="I350" s="59">
        <v>559321.71458333335</v>
      </c>
      <c r="J350" s="58">
        <v>0.1229039167709205</v>
      </c>
    </row>
    <row r="351" spans="1:10" x14ac:dyDescent="0.25">
      <c r="A351" s="53">
        <v>439</v>
      </c>
      <c r="B351" s="55">
        <v>432240</v>
      </c>
      <c r="C351" s="55" t="s">
        <v>1288</v>
      </c>
      <c r="D351" s="55" t="s">
        <v>1306</v>
      </c>
      <c r="E351" s="56">
        <v>42177</v>
      </c>
      <c r="F351" s="55" t="s">
        <v>1642</v>
      </c>
      <c r="G351" s="57">
        <v>692892.74000000441</v>
      </c>
      <c r="H351" s="58">
        <v>0.12991981682681389</v>
      </c>
      <c r="I351" s="59">
        <v>859945.26541667234</v>
      </c>
      <c r="J351" s="58">
        <v>0.14727057800036661</v>
      </c>
    </row>
    <row r="352" spans="1:10" x14ac:dyDescent="0.25">
      <c r="A352" s="53">
        <v>440</v>
      </c>
      <c r="B352" s="55">
        <v>430510</v>
      </c>
      <c r="C352" s="55" t="s">
        <v>1285</v>
      </c>
      <c r="D352" s="55" t="s">
        <v>1286</v>
      </c>
      <c r="E352" s="56">
        <v>42261</v>
      </c>
      <c r="F352" s="55" t="s">
        <v>1643</v>
      </c>
      <c r="G352" s="57">
        <v>395827.55999999912</v>
      </c>
      <c r="H352" s="58">
        <v>3.9231516026828762E-2</v>
      </c>
      <c r="I352" s="59">
        <v>436381.6012499989</v>
      </c>
      <c r="J352" s="58">
        <v>5.7972198237087068E-2</v>
      </c>
    </row>
    <row r="353" spans="1:10" x14ac:dyDescent="0.25">
      <c r="A353" s="53">
        <v>443</v>
      </c>
      <c r="B353" s="55">
        <v>432260</v>
      </c>
      <c r="C353" s="55" t="s">
        <v>1288</v>
      </c>
      <c r="D353" s="55" t="s">
        <v>1314</v>
      </c>
      <c r="E353" s="56">
        <v>42426</v>
      </c>
      <c r="F353" s="55" t="s">
        <v>1644</v>
      </c>
      <c r="G353" s="57">
        <v>667401.55000000296</v>
      </c>
      <c r="H353" s="58">
        <v>0.16000353881632201</v>
      </c>
      <c r="I353" s="59">
        <v>735580.99472222535</v>
      </c>
      <c r="J353" s="58">
        <v>0.14744859887857931</v>
      </c>
    </row>
    <row r="354" spans="1:10" x14ac:dyDescent="0.25">
      <c r="A354" s="53">
        <v>444</v>
      </c>
      <c r="B354" s="55">
        <v>430450</v>
      </c>
      <c r="C354" s="55" t="s">
        <v>1288</v>
      </c>
      <c r="D354" s="55" t="s">
        <v>1306</v>
      </c>
      <c r="E354" s="56">
        <v>42177</v>
      </c>
      <c r="F354" s="55" t="s">
        <v>1645</v>
      </c>
      <c r="G354" s="57">
        <v>487571.21000000148</v>
      </c>
      <c r="H354" s="58">
        <v>0.13632834016341469</v>
      </c>
      <c r="I354" s="59">
        <v>583803.71958333522</v>
      </c>
      <c r="J354" s="58">
        <v>0.13048379910636029</v>
      </c>
    </row>
    <row r="355" spans="1:10" x14ac:dyDescent="0.25">
      <c r="A355" s="53">
        <v>447</v>
      </c>
      <c r="B355" s="55">
        <v>430350</v>
      </c>
      <c r="C355" s="55" t="s">
        <v>1285</v>
      </c>
      <c r="D355" s="55" t="s">
        <v>1321</v>
      </c>
      <c r="E355" s="56">
        <v>43854</v>
      </c>
      <c r="F355" s="55" t="s">
        <v>1646</v>
      </c>
      <c r="G355" s="57">
        <v>1048590.5325000051</v>
      </c>
      <c r="H355" s="58">
        <v>8.4644934145023928E-2</v>
      </c>
      <c r="I355" s="59">
        <v>1228681.0190377033</v>
      </c>
      <c r="J355" s="58">
        <v>0.1027861440644961</v>
      </c>
    </row>
    <row r="356" spans="1:10" x14ac:dyDescent="0.25">
      <c r="A356" s="53">
        <v>448</v>
      </c>
      <c r="B356" s="55">
        <v>431080</v>
      </c>
      <c r="C356" s="55" t="s">
        <v>1285</v>
      </c>
      <c r="D356" s="55" t="s">
        <v>1330</v>
      </c>
      <c r="E356" s="56">
        <v>42187</v>
      </c>
      <c r="F356" s="55" t="s">
        <v>1647</v>
      </c>
      <c r="G356" s="57">
        <v>1174526.2200000051</v>
      </c>
      <c r="H356" s="58">
        <v>0.1499239332276279</v>
      </c>
      <c r="I356" s="59">
        <v>1490990.3325694494</v>
      </c>
      <c r="J356" s="58">
        <v>0.13977079703132481</v>
      </c>
    </row>
    <row r="357" spans="1:10" x14ac:dyDescent="0.25">
      <c r="A357" s="53">
        <v>450</v>
      </c>
      <c r="B357" s="55">
        <v>430900</v>
      </c>
      <c r="C357" s="55" t="s">
        <v>1288</v>
      </c>
      <c r="D357" s="55" t="s">
        <v>1306</v>
      </c>
      <c r="E357" s="56">
        <v>42188</v>
      </c>
      <c r="F357" s="55" t="s">
        <v>1648</v>
      </c>
      <c r="G357" s="57">
        <v>477117.6449999992</v>
      </c>
      <c r="H357" s="58">
        <v>0.1132302980218815</v>
      </c>
      <c r="I357" s="59">
        <v>509066.67506944388</v>
      </c>
      <c r="J357" s="58">
        <v>0.11984974354962299</v>
      </c>
    </row>
    <row r="358" spans="1:10" x14ac:dyDescent="0.25">
      <c r="A358" s="53">
        <v>451</v>
      </c>
      <c r="B358" s="55">
        <v>431440</v>
      </c>
      <c r="C358" s="55" t="s">
        <v>1288</v>
      </c>
      <c r="D358" s="55" t="s">
        <v>1306</v>
      </c>
      <c r="E358" s="56">
        <v>42263</v>
      </c>
      <c r="F358" s="55" t="s">
        <v>1649</v>
      </c>
      <c r="G358" s="57">
        <v>609944.52000000176</v>
      </c>
      <c r="H358" s="58">
        <v>8.9225444617016328E-2</v>
      </c>
      <c r="I358" s="59">
        <v>607879.4648611116</v>
      </c>
      <c r="J358" s="58">
        <v>9.5828183818166324E-2</v>
      </c>
    </row>
    <row r="359" spans="1:10" x14ac:dyDescent="0.25">
      <c r="A359" s="53">
        <v>456</v>
      </c>
      <c r="B359" s="55">
        <v>432250</v>
      </c>
      <c r="C359" s="55" t="s">
        <v>1285</v>
      </c>
      <c r="D359" s="55" t="s">
        <v>1286</v>
      </c>
      <c r="E359" s="56">
        <v>42362</v>
      </c>
      <c r="F359" s="55" t="s">
        <v>1650</v>
      </c>
      <c r="G359" s="57">
        <v>765118.64000000444</v>
      </c>
      <c r="H359" s="58">
        <v>0.16363020644025211</v>
      </c>
      <c r="I359" s="59">
        <v>817543.21555555984</v>
      </c>
      <c r="J359" s="58">
        <v>0.15573070150773191</v>
      </c>
    </row>
    <row r="360" spans="1:10" x14ac:dyDescent="0.25">
      <c r="A360" s="53">
        <v>457</v>
      </c>
      <c r="B360" s="55">
        <v>430510</v>
      </c>
      <c r="C360" s="55" t="s">
        <v>1285</v>
      </c>
      <c r="D360" s="55" t="s">
        <v>1286</v>
      </c>
      <c r="E360" s="56">
        <v>42336</v>
      </c>
      <c r="F360" s="55" t="s">
        <v>1651</v>
      </c>
      <c r="G360" s="57">
        <v>731007.67000000272</v>
      </c>
      <c r="H360" s="58">
        <v>0.1202119017375772</v>
      </c>
      <c r="I360" s="59">
        <v>837865.71069444902</v>
      </c>
      <c r="J360" s="58">
        <v>0.11774972851696019</v>
      </c>
    </row>
    <row r="361" spans="1:10" x14ac:dyDescent="0.25">
      <c r="A361" s="53">
        <v>460</v>
      </c>
      <c r="B361" s="55">
        <v>430350</v>
      </c>
      <c r="C361" s="55" t="s">
        <v>1285</v>
      </c>
      <c r="D361" s="55" t="s">
        <v>1321</v>
      </c>
      <c r="E361" s="56">
        <v>42618</v>
      </c>
      <c r="F361" s="55" t="s">
        <v>1652</v>
      </c>
      <c r="G361" s="57">
        <v>438814.87</v>
      </c>
      <c r="H361" s="58">
        <v>4.3084531705238037E-2</v>
      </c>
      <c r="I361" s="59">
        <v>534143.89555555547</v>
      </c>
      <c r="J361" s="58">
        <v>6.0315055126210361E-2</v>
      </c>
    </row>
    <row r="362" spans="1:10" x14ac:dyDescent="0.25">
      <c r="A362" s="53">
        <v>462</v>
      </c>
      <c r="B362" s="55">
        <v>430390</v>
      </c>
      <c r="C362" s="55" t="s">
        <v>1285</v>
      </c>
      <c r="D362" s="55" t="s">
        <v>1330</v>
      </c>
      <c r="E362" s="56">
        <v>42191</v>
      </c>
      <c r="F362" s="55" t="s">
        <v>1653</v>
      </c>
      <c r="G362" s="57">
        <v>356357.38999999879</v>
      </c>
      <c r="H362" s="58">
        <v>2.4177432885744771E-2</v>
      </c>
      <c r="I362" s="59">
        <v>428875.8963888876</v>
      </c>
      <c r="J362" s="58">
        <v>7.357637669741815E-2</v>
      </c>
    </row>
    <row r="363" spans="1:10" x14ac:dyDescent="0.25">
      <c r="A363" s="53">
        <v>463</v>
      </c>
      <c r="B363" s="55">
        <v>430470</v>
      </c>
      <c r="C363" s="55" t="s">
        <v>1288</v>
      </c>
      <c r="D363" s="55" t="s">
        <v>1289</v>
      </c>
      <c r="E363" s="56">
        <v>42230</v>
      </c>
      <c r="F363" s="55" t="s">
        <v>1654</v>
      </c>
      <c r="G363" s="57">
        <v>525994.42999999924</v>
      </c>
      <c r="H363" s="58">
        <v>5.2288295618377688E-2</v>
      </c>
      <c r="I363" s="59">
        <v>610208.81749999989</v>
      </c>
      <c r="J363" s="58">
        <v>5.831614734530801E-2</v>
      </c>
    </row>
    <row r="364" spans="1:10" x14ac:dyDescent="0.25">
      <c r="A364" s="53">
        <v>464</v>
      </c>
      <c r="B364" s="55">
        <v>430510</v>
      </c>
      <c r="C364" s="55" t="s">
        <v>1285</v>
      </c>
      <c r="D364" s="55" t="s">
        <v>1286</v>
      </c>
      <c r="E364" s="56">
        <v>42261</v>
      </c>
      <c r="F364" s="55" t="s">
        <v>1655</v>
      </c>
      <c r="G364" s="57">
        <v>579349.82500000088</v>
      </c>
      <c r="H364" s="58">
        <v>0.1352722006973632</v>
      </c>
      <c r="I364" s="59">
        <v>622046.42083333421</v>
      </c>
      <c r="J364" s="58">
        <v>0.1270900231433684</v>
      </c>
    </row>
    <row r="365" spans="1:10" x14ac:dyDescent="0.25">
      <c r="A365" s="53">
        <v>465</v>
      </c>
      <c r="B365" s="55">
        <v>430760</v>
      </c>
      <c r="C365" s="55" t="s">
        <v>1285</v>
      </c>
      <c r="D365" s="55" t="s">
        <v>1330</v>
      </c>
      <c r="E365" s="56">
        <v>42191</v>
      </c>
      <c r="F365" s="55" t="s">
        <v>1656</v>
      </c>
      <c r="G365" s="57">
        <v>579657.05000000051</v>
      </c>
      <c r="H365" s="58">
        <v>9.8418488063382825E-2</v>
      </c>
      <c r="I365" s="59">
        <v>632878.77222222346</v>
      </c>
      <c r="J365" s="58">
        <v>0.1206501099361431</v>
      </c>
    </row>
    <row r="366" spans="1:10" x14ac:dyDescent="0.25">
      <c r="A366" s="53">
        <v>467</v>
      </c>
      <c r="B366" s="55">
        <v>431350</v>
      </c>
      <c r="C366" s="55" t="s">
        <v>1285</v>
      </c>
      <c r="D366" s="55" t="s">
        <v>1368</v>
      </c>
      <c r="E366" s="56">
        <v>42538</v>
      </c>
      <c r="F366" s="55" t="s">
        <v>1657</v>
      </c>
      <c r="G366" s="57">
        <v>1050518.4125000041</v>
      </c>
      <c r="H366" s="58">
        <v>0.1334232258632648</v>
      </c>
      <c r="I366" s="59">
        <v>1126783.1277083391</v>
      </c>
      <c r="J366" s="58">
        <v>0.12820433279245541</v>
      </c>
    </row>
    <row r="367" spans="1:10" x14ac:dyDescent="0.25">
      <c r="A367" s="53">
        <v>469</v>
      </c>
      <c r="B367" s="55">
        <v>431740</v>
      </c>
      <c r="C367" s="55" t="s">
        <v>1288</v>
      </c>
      <c r="D367" s="55" t="s">
        <v>1306</v>
      </c>
      <c r="E367" s="56">
        <v>42361</v>
      </c>
      <c r="F367" s="55" t="s">
        <v>1658</v>
      </c>
      <c r="G367" s="57">
        <v>736360.66000000353</v>
      </c>
      <c r="H367" s="58">
        <v>9.2376913374402722E-2</v>
      </c>
      <c r="I367" s="59">
        <v>825947.18093055941</v>
      </c>
      <c r="J367" s="58">
        <v>0.1088044820436722</v>
      </c>
    </row>
    <row r="368" spans="1:10" x14ac:dyDescent="0.25">
      <c r="A368" s="53">
        <v>470</v>
      </c>
      <c r="B368" s="55">
        <v>430210</v>
      </c>
      <c r="C368" s="55" t="s">
        <v>1285</v>
      </c>
      <c r="D368" s="55" t="s">
        <v>1286</v>
      </c>
      <c r="E368" s="56">
        <v>42261</v>
      </c>
      <c r="F368" s="55" t="s">
        <v>1659</v>
      </c>
      <c r="G368" s="57">
        <v>640752.40000000224</v>
      </c>
      <c r="H368" s="58">
        <v>8.8489800026380294E-2</v>
      </c>
      <c r="I368" s="59">
        <v>723196.03875000228</v>
      </c>
      <c r="J368" s="58">
        <v>0.1126090397761831</v>
      </c>
    </row>
    <row r="369" spans="1:10" x14ac:dyDescent="0.25">
      <c r="A369" s="53">
        <v>473</v>
      </c>
      <c r="B369" s="55">
        <v>431830</v>
      </c>
      <c r="C369" s="55" t="s">
        <v>1288</v>
      </c>
      <c r="D369" s="55" t="s">
        <v>1306</v>
      </c>
      <c r="E369" s="56">
        <v>42361</v>
      </c>
      <c r="F369" s="55" t="s">
        <v>1660</v>
      </c>
      <c r="G369" s="57">
        <v>1323121.170000006</v>
      </c>
      <c r="H369" s="58">
        <v>0.15845360553257681</v>
      </c>
      <c r="I369" s="59">
        <v>1482292.9854166722</v>
      </c>
      <c r="J369" s="58">
        <v>0.14837938086265981</v>
      </c>
    </row>
    <row r="370" spans="1:10" x14ac:dyDescent="0.25">
      <c r="A370" s="53">
        <v>475</v>
      </c>
      <c r="B370" s="55">
        <v>431480</v>
      </c>
      <c r="C370" s="55" t="s">
        <v>1285</v>
      </c>
      <c r="D370" s="55" t="s">
        <v>1330</v>
      </c>
      <c r="E370" s="56">
        <v>42322</v>
      </c>
      <c r="F370" s="55" t="s">
        <v>1661</v>
      </c>
      <c r="G370" s="57">
        <v>1305327.6000000059</v>
      </c>
      <c r="H370" s="58">
        <v>0.15726981740777349</v>
      </c>
      <c r="I370" s="59">
        <v>1375859.4098611164</v>
      </c>
      <c r="J370" s="58">
        <v>0.16124120556639701</v>
      </c>
    </row>
    <row r="371" spans="1:10" x14ac:dyDescent="0.25">
      <c r="A371" s="53">
        <v>476</v>
      </c>
      <c r="B371" s="55">
        <v>431830</v>
      </c>
      <c r="C371" s="55" t="s">
        <v>1288</v>
      </c>
      <c r="D371" s="55" t="s">
        <v>1306</v>
      </c>
      <c r="E371" s="56">
        <v>42271</v>
      </c>
      <c r="F371" s="55" t="s">
        <v>1662</v>
      </c>
      <c r="G371" s="57">
        <v>567647.69000000041</v>
      </c>
      <c r="H371" s="58">
        <v>0.11026297508952269</v>
      </c>
      <c r="I371" s="59">
        <v>627969.73792658793</v>
      </c>
      <c r="J371" s="58">
        <v>0.1116790573568827</v>
      </c>
    </row>
    <row r="372" spans="1:10" x14ac:dyDescent="0.25">
      <c r="A372" s="53">
        <v>479</v>
      </c>
      <c r="B372" s="55">
        <v>430610</v>
      </c>
      <c r="C372" s="55" t="s">
        <v>1288</v>
      </c>
      <c r="D372" s="55" t="s">
        <v>1314</v>
      </c>
      <c r="E372" s="56">
        <v>42293</v>
      </c>
      <c r="F372" s="55" t="s">
        <v>1663</v>
      </c>
      <c r="G372" s="57">
        <v>434978.63999999902</v>
      </c>
      <c r="H372" s="58">
        <v>0.15084725875568719</v>
      </c>
      <c r="I372" s="59">
        <v>479257.94249999872</v>
      </c>
      <c r="J372" s="58">
        <v>0.14077822892888139</v>
      </c>
    </row>
    <row r="373" spans="1:10" x14ac:dyDescent="0.25">
      <c r="A373" s="53">
        <v>482</v>
      </c>
      <c r="B373" s="55">
        <v>431490</v>
      </c>
      <c r="C373" s="55" t="s">
        <v>1285</v>
      </c>
      <c r="D373" s="55" t="s">
        <v>1321</v>
      </c>
      <c r="E373" s="56">
        <v>43125</v>
      </c>
      <c r="F373" s="55" t="s">
        <v>1664</v>
      </c>
      <c r="G373" s="57">
        <v>370423.10999999888</v>
      </c>
      <c r="H373" s="58">
        <v>3.867989194533504E-3</v>
      </c>
      <c r="I373" s="59">
        <v>417729.15874999878</v>
      </c>
      <c r="J373" s="58">
        <v>7.7541163002733449E-2</v>
      </c>
    </row>
    <row r="374" spans="1:10" x14ac:dyDescent="0.25">
      <c r="A374" s="53">
        <v>483</v>
      </c>
      <c r="B374" s="55">
        <v>431490</v>
      </c>
      <c r="C374" s="55" t="s">
        <v>1285</v>
      </c>
      <c r="D374" s="55" t="s">
        <v>1321</v>
      </c>
      <c r="E374" s="56">
        <v>42704</v>
      </c>
      <c r="F374" s="55" t="s">
        <v>1665</v>
      </c>
      <c r="G374" s="57">
        <v>451712.25999999902</v>
      </c>
      <c r="H374" s="58">
        <v>5.9370399435747491E-2</v>
      </c>
      <c r="I374" s="59">
        <v>479794.79791666591</v>
      </c>
      <c r="J374" s="58">
        <v>9.2827034540679837E-2</v>
      </c>
    </row>
    <row r="375" spans="1:10" x14ac:dyDescent="0.25">
      <c r="A375" s="53">
        <v>485</v>
      </c>
      <c r="B375" s="55">
        <v>430460</v>
      </c>
      <c r="C375" s="55" t="s">
        <v>1285</v>
      </c>
      <c r="D375" s="55" t="s">
        <v>1368</v>
      </c>
      <c r="E375" s="56">
        <v>42277</v>
      </c>
      <c r="F375" s="55" t="s">
        <v>1666</v>
      </c>
      <c r="G375" s="57">
        <v>624386.5400000026</v>
      </c>
      <c r="H375" s="58">
        <v>8.9788967190677749E-2</v>
      </c>
      <c r="I375" s="59">
        <v>719370.23277778027</v>
      </c>
      <c r="J375" s="58">
        <v>7.5837994061731043E-2</v>
      </c>
    </row>
    <row r="376" spans="1:10" x14ac:dyDescent="0.25">
      <c r="A376" s="53">
        <v>486</v>
      </c>
      <c r="B376" s="55">
        <v>430930</v>
      </c>
      <c r="C376" s="55" t="s">
        <v>1285</v>
      </c>
      <c r="D376" s="55" t="s">
        <v>1321</v>
      </c>
      <c r="E376" s="56">
        <v>42292</v>
      </c>
      <c r="F376" s="55" t="s">
        <v>1667</v>
      </c>
      <c r="G376" s="57">
        <v>358622.66999999888</v>
      </c>
      <c r="H376" s="58">
        <v>3.6611504935071461E-2</v>
      </c>
      <c r="I376" s="59">
        <v>407130.94520833221</v>
      </c>
      <c r="J376" s="58">
        <v>7.3233498662880522E-2</v>
      </c>
    </row>
    <row r="377" spans="1:10" x14ac:dyDescent="0.25">
      <c r="A377" s="53">
        <v>487</v>
      </c>
      <c r="B377" s="55">
        <v>431410</v>
      </c>
      <c r="C377" s="55" t="s">
        <v>1288</v>
      </c>
      <c r="D377" s="55" t="s">
        <v>1289</v>
      </c>
      <c r="E377" s="56">
        <v>42380</v>
      </c>
      <c r="F377" s="55" t="s">
        <v>1668</v>
      </c>
      <c r="G377" s="57">
        <v>638800.36000000162</v>
      </c>
      <c r="H377" s="58">
        <v>0.16284377866732219</v>
      </c>
      <c r="I377" s="59">
        <v>673024.50013889081</v>
      </c>
      <c r="J377" s="58">
        <v>0.16292499789854981</v>
      </c>
    </row>
    <row r="378" spans="1:10" x14ac:dyDescent="0.25">
      <c r="A378" s="53">
        <v>488</v>
      </c>
      <c r="B378" s="55">
        <v>431440</v>
      </c>
      <c r="C378" s="55" t="s">
        <v>1288</v>
      </c>
      <c r="D378" s="55" t="s">
        <v>1306</v>
      </c>
      <c r="E378" s="56">
        <v>42308</v>
      </c>
      <c r="F378" s="55" t="s">
        <v>1669</v>
      </c>
      <c r="G378" s="57">
        <v>403306.08999999863</v>
      </c>
      <c r="H378" s="58">
        <v>7.8814534081257104E-2</v>
      </c>
      <c r="I378" s="59">
        <v>425603.01499999856</v>
      </c>
      <c r="J378" s="58">
        <v>8.7140993725695781E-2</v>
      </c>
    </row>
    <row r="379" spans="1:10" x14ac:dyDescent="0.25">
      <c r="A379" s="53">
        <v>491</v>
      </c>
      <c r="B379" s="55">
        <v>430510</v>
      </c>
      <c r="C379" s="55" t="s">
        <v>1285</v>
      </c>
      <c r="D379" s="55" t="s">
        <v>1286</v>
      </c>
      <c r="E379" s="56">
        <v>42528</v>
      </c>
      <c r="F379" s="55" t="s">
        <v>1670</v>
      </c>
      <c r="G379" s="57">
        <v>615029.29000000167</v>
      </c>
      <c r="H379" s="58">
        <v>9.2374453106630311E-2</v>
      </c>
      <c r="I379" s="59">
        <v>627925.04791666777</v>
      </c>
      <c r="J379" s="58">
        <v>0.11644513928957879</v>
      </c>
    </row>
    <row r="380" spans="1:10" x14ac:dyDescent="0.25">
      <c r="A380" s="53">
        <v>492</v>
      </c>
      <c r="B380" s="55">
        <v>431870</v>
      </c>
      <c r="C380" s="55" t="s">
        <v>1285</v>
      </c>
      <c r="D380" s="55" t="s">
        <v>1330</v>
      </c>
      <c r="E380" s="56">
        <v>42424</v>
      </c>
      <c r="F380" s="55" t="s">
        <v>1671</v>
      </c>
      <c r="G380" s="57">
        <v>1111064.0000000049</v>
      </c>
      <c r="H380" s="58">
        <v>0.14657646583516809</v>
      </c>
      <c r="I380" s="59">
        <v>1229007.1314583393</v>
      </c>
      <c r="J380" s="58">
        <v>0.15807886257036041</v>
      </c>
    </row>
    <row r="381" spans="1:10" x14ac:dyDescent="0.25">
      <c r="A381" s="53">
        <v>493</v>
      </c>
      <c r="B381" s="55">
        <v>430060</v>
      </c>
      <c r="C381" s="55" t="s">
        <v>1285</v>
      </c>
      <c r="D381" s="55" t="s">
        <v>1368</v>
      </c>
      <c r="E381" s="56">
        <v>42293</v>
      </c>
      <c r="F381" s="55" t="s">
        <v>1672</v>
      </c>
      <c r="G381" s="57">
        <v>441881.06999999919</v>
      </c>
      <c r="H381" s="58">
        <v>7.2628935974454176E-2</v>
      </c>
      <c r="I381" s="59">
        <v>495259.2634722215</v>
      </c>
      <c r="J381" s="58">
        <v>8.9286467365301034E-2</v>
      </c>
    </row>
    <row r="382" spans="1:10" x14ac:dyDescent="0.25">
      <c r="A382" s="53">
        <v>494</v>
      </c>
      <c r="B382" s="55">
        <v>430460</v>
      </c>
      <c r="C382" s="55" t="s">
        <v>1285</v>
      </c>
      <c r="D382" s="55" t="s">
        <v>1368</v>
      </c>
      <c r="E382" s="56">
        <v>42277</v>
      </c>
      <c r="F382" s="55" t="s">
        <v>1673</v>
      </c>
      <c r="G382" s="57">
        <v>686246.07000000344</v>
      </c>
      <c r="H382" s="58">
        <v>0.14336487127804659</v>
      </c>
      <c r="I382" s="59">
        <v>766387.15861111542</v>
      </c>
      <c r="J382" s="58">
        <v>0.15420214251291309</v>
      </c>
    </row>
    <row r="383" spans="1:10" x14ac:dyDescent="0.25">
      <c r="A383" s="53">
        <v>495</v>
      </c>
      <c r="B383" s="55">
        <v>430460</v>
      </c>
      <c r="C383" s="55" t="s">
        <v>1285</v>
      </c>
      <c r="D383" s="55" t="s">
        <v>1368</v>
      </c>
      <c r="E383" s="56">
        <v>42457</v>
      </c>
      <c r="F383" s="55" t="s">
        <v>1674</v>
      </c>
      <c r="G383" s="57">
        <v>459091.16000000009</v>
      </c>
      <c r="H383" s="58">
        <v>6.5922368076142546E-2</v>
      </c>
      <c r="I383" s="59">
        <v>593597.93152777862</v>
      </c>
      <c r="J383" s="58">
        <v>9.695227199483919E-2</v>
      </c>
    </row>
    <row r="384" spans="1:10" x14ac:dyDescent="0.25">
      <c r="A384" s="53">
        <v>496</v>
      </c>
      <c r="B384" s="55">
        <v>431490</v>
      </c>
      <c r="C384" s="55" t="s">
        <v>1285</v>
      </c>
      <c r="D384" s="55" t="s">
        <v>1321</v>
      </c>
      <c r="E384" s="56">
        <v>42299</v>
      </c>
      <c r="F384" s="55" t="s">
        <v>1675</v>
      </c>
      <c r="G384" s="57">
        <v>289596.41999999911</v>
      </c>
      <c r="H384" s="58">
        <v>-3.5295525047674539E-2</v>
      </c>
      <c r="I384" s="59">
        <v>335113.56152777671</v>
      </c>
      <c r="J384" s="58">
        <v>1.643178688289958E-2</v>
      </c>
    </row>
    <row r="385" spans="1:10" x14ac:dyDescent="0.25">
      <c r="A385" s="53">
        <v>498</v>
      </c>
      <c r="B385" s="55">
        <v>431490</v>
      </c>
      <c r="C385" s="55" t="s">
        <v>1285</v>
      </c>
      <c r="D385" s="55" t="s">
        <v>1321</v>
      </c>
      <c r="E385" s="56">
        <v>42298</v>
      </c>
      <c r="F385" s="55" t="s">
        <v>1676</v>
      </c>
      <c r="G385" s="57">
        <v>787459.83000000392</v>
      </c>
      <c r="H385" s="58">
        <v>0.10195746067804699</v>
      </c>
      <c r="I385" s="59">
        <v>860664.6921527813</v>
      </c>
      <c r="J385" s="58">
        <v>0.11131434007196001</v>
      </c>
    </row>
    <row r="386" spans="1:10" x14ac:dyDescent="0.25">
      <c r="A386" s="53">
        <v>499</v>
      </c>
      <c r="B386" s="55">
        <v>431490</v>
      </c>
      <c r="C386" s="55" t="s">
        <v>1285</v>
      </c>
      <c r="D386" s="55" t="s">
        <v>1321</v>
      </c>
      <c r="E386" s="56">
        <v>42305</v>
      </c>
      <c r="F386" s="55" t="s">
        <v>1677</v>
      </c>
      <c r="G386" s="57">
        <v>366686.93499999988</v>
      </c>
      <c r="H386" s="58">
        <v>-5.9617860034098517E-2</v>
      </c>
      <c r="I386" s="59">
        <v>490083.33388888906</v>
      </c>
      <c r="J386" s="58">
        <v>-4.2895661408866286E-3</v>
      </c>
    </row>
    <row r="387" spans="1:10" x14ac:dyDescent="0.25">
      <c r="A387" s="53">
        <v>500</v>
      </c>
      <c r="B387" s="55">
        <v>431490</v>
      </c>
      <c r="C387" s="55" t="s">
        <v>1285</v>
      </c>
      <c r="D387" s="55" t="s">
        <v>1321</v>
      </c>
      <c r="E387" s="56">
        <v>42321</v>
      </c>
      <c r="F387" s="55" t="s">
        <v>1678</v>
      </c>
      <c r="G387" s="57">
        <v>406565.46999999892</v>
      </c>
      <c r="H387" s="58">
        <v>3.5184699278614798E-2</v>
      </c>
      <c r="I387" s="59">
        <v>453255.30777777656</v>
      </c>
      <c r="J387" s="58">
        <v>6.9104884555387436E-2</v>
      </c>
    </row>
    <row r="388" spans="1:10" x14ac:dyDescent="0.25">
      <c r="A388" s="53">
        <v>501</v>
      </c>
      <c r="B388" s="55">
        <v>431490</v>
      </c>
      <c r="C388" s="55" t="s">
        <v>1285</v>
      </c>
      <c r="D388" s="55" t="s">
        <v>1321</v>
      </c>
      <c r="E388" s="56">
        <v>42720</v>
      </c>
      <c r="F388" s="55" t="s">
        <v>1679</v>
      </c>
      <c r="G388" s="57">
        <v>1022792.3150000049</v>
      </c>
      <c r="H388" s="58">
        <v>7.9267975998474238E-2</v>
      </c>
      <c r="I388" s="59">
        <v>1161997.1404166718</v>
      </c>
      <c r="J388" s="58">
        <v>8.7135124751155632E-2</v>
      </c>
    </row>
    <row r="389" spans="1:10" x14ac:dyDescent="0.25">
      <c r="A389" s="53">
        <v>502</v>
      </c>
      <c r="B389" s="55">
        <v>430930</v>
      </c>
      <c r="C389" s="55" t="s">
        <v>1285</v>
      </c>
      <c r="D389" s="55" t="s">
        <v>1321</v>
      </c>
      <c r="E389" s="56">
        <v>42292</v>
      </c>
      <c r="F389" s="55" t="s">
        <v>1680</v>
      </c>
      <c r="G389" s="57">
        <v>207300.73499999929</v>
      </c>
      <c r="H389" s="58">
        <v>-5.5033485095638143E-2</v>
      </c>
      <c r="I389" s="59">
        <v>230694.28263888822</v>
      </c>
      <c r="J389" s="58">
        <v>2.219690346561606E-2</v>
      </c>
    </row>
    <row r="390" spans="1:10" x14ac:dyDescent="0.25">
      <c r="A390" s="53">
        <v>503</v>
      </c>
      <c r="B390" s="55">
        <v>430930</v>
      </c>
      <c r="C390" s="55" t="s">
        <v>1285</v>
      </c>
      <c r="D390" s="55" t="s">
        <v>1321</v>
      </c>
      <c r="E390" s="56">
        <v>42308</v>
      </c>
      <c r="F390" s="55" t="s">
        <v>1681</v>
      </c>
      <c r="G390" s="57">
        <v>746504.72500000452</v>
      </c>
      <c r="H390" s="58">
        <v>0.11833038665225511</v>
      </c>
      <c r="I390" s="59">
        <v>792589.22916667152</v>
      </c>
      <c r="J390" s="58">
        <v>0.13250465857531171</v>
      </c>
    </row>
    <row r="391" spans="1:10" x14ac:dyDescent="0.25">
      <c r="A391" s="53">
        <v>506</v>
      </c>
      <c r="B391" s="55">
        <v>431490</v>
      </c>
      <c r="C391" s="55" t="s">
        <v>1285</v>
      </c>
      <c r="D391" s="55" t="s">
        <v>1321</v>
      </c>
      <c r="E391" s="56">
        <v>42704</v>
      </c>
      <c r="F391" s="55" t="s">
        <v>1682</v>
      </c>
      <c r="G391" s="57">
        <v>364392.84999999893</v>
      </c>
      <c r="H391" s="58">
        <v>-4.1307465006906264E-3</v>
      </c>
      <c r="I391" s="59">
        <v>426975.85208333214</v>
      </c>
      <c r="J391" s="58">
        <v>4.0588126444691758E-2</v>
      </c>
    </row>
    <row r="392" spans="1:10" x14ac:dyDescent="0.25">
      <c r="A392" s="53">
        <v>508</v>
      </c>
      <c r="B392" s="55">
        <v>430920</v>
      </c>
      <c r="C392" s="55" t="s">
        <v>1285</v>
      </c>
      <c r="D392" s="55" t="s">
        <v>1330</v>
      </c>
      <c r="E392" s="56">
        <v>42321</v>
      </c>
      <c r="F392" s="55" t="s">
        <v>1683</v>
      </c>
      <c r="G392" s="57">
        <v>1027469.2000000071</v>
      </c>
      <c r="H392" s="58">
        <v>0.15994308296828291</v>
      </c>
      <c r="I392" s="59">
        <v>1152595.3207500076</v>
      </c>
      <c r="J392" s="58">
        <v>0.1701146232675074</v>
      </c>
    </row>
    <row r="393" spans="1:10" x14ac:dyDescent="0.25">
      <c r="A393" s="53">
        <v>511</v>
      </c>
      <c r="B393" s="55">
        <v>431690</v>
      </c>
      <c r="C393" s="55" t="s">
        <v>1288</v>
      </c>
      <c r="D393" s="55" t="s">
        <v>1314</v>
      </c>
      <c r="E393" s="56">
        <v>42408</v>
      </c>
      <c r="F393" s="55" t="s">
        <v>1684</v>
      </c>
      <c r="G393" s="57">
        <v>869840.57000000519</v>
      </c>
      <c r="H393" s="58">
        <v>0.13691751117022249</v>
      </c>
      <c r="I393" s="59">
        <v>1006030.4288333402</v>
      </c>
      <c r="J393" s="58">
        <v>0.1515158456444699</v>
      </c>
    </row>
    <row r="394" spans="1:10" x14ac:dyDescent="0.25">
      <c r="A394" s="53">
        <v>512</v>
      </c>
      <c r="B394" s="55">
        <v>432100</v>
      </c>
      <c r="C394" s="55" t="s">
        <v>1288</v>
      </c>
      <c r="D394" s="55" t="s">
        <v>1314</v>
      </c>
      <c r="E394" s="56">
        <v>42353</v>
      </c>
      <c r="F394" s="55" t="s">
        <v>318</v>
      </c>
      <c r="G394" s="57">
        <v>868783.49000000604</v>
      </c>
      <c r="H394" s="58">
        <v>0.1732969721519784</v>
      </c>
      <c r="I394" s="59">
        <v>892857.24487500591</v>
      </c>
      <c r="J394" s="58">
        <v>0.1933286921746992</v>
      </c>
    </row>
    <row r="395" spans="1:10" x14ac:dyDescent="0.25">
      <c r="A395" s="53">
        <v>513</v>
      </c>
      <c r="B395" s="55">
        <v>431440</v>
      </c>
      <c r="C395" s="55" t="s">
        <v>1288</v>
      </c>
      <c r="D395" s="55" t="s">
        <v>1306</v>
      </c>
      <c r="E395" s="56">
        <v>42388</v>
      </c>
      <c r="F395" s="55" t="s">
        <v>1685</v>
      </c>
      <c r="G395" s="57">
        <v>570732.91000000038</v>
      </c>
      <c r="H395" s="58">
        <v>0.12675169524534299</v>
      </c>
      <c r="I395" s="59">
        <v>643060.20581349335</v>
      </c>
      <c r="J395" s="58">
        <v>0.1174123430535048</v>
      </c>
    </row>
    <row r="396" spans="1:10" x14ac:dyDescent="0.25">
      <c r="A396" s="53">
        <v>514</v>
      </c>
      <c r="B396" s="55">
        <v>431490</v>
      </c>
      <c r="C396" s="55" t="s">
        <v>1285</v>
      </c>
      <c r="D396" s="55" t="s">
        <v>1321</v>
      </c>
      <c r="E396" s="56">
        <v>42590</v>
      </c>
      <c r="F396" s="55" t="s">
        <v>1686</v>
      </c>
      <c r="G396" s="57">
        <v>801965.26500000292</v>
      </c>
      <c r="H396" s="58">
        <v>-1.2135406316364479E-2</v>
      </c>
      <c r="I396" s="59">
        <v>890701.08686111483</v>
      </c>
      <c r="J396" s="58">
        <v>5.5039102452932129E-2</v>
      </c>
    </row>
    <row r="397" spans="1:10" x14ac:dyDescent="0.25">
      <c r="A397" s="53">
        <v>515</v>
      </c>
      <c r="B397" s="55">
        <v>431690</v>
      </c>
      <c r="C397" s="55" t="s">
        <v>1288</v>
      </c>
      <c r="D397" s="55" t="s">
        <v>1314</v>
      </c>
      <c r="E397" s="56">
        <v>42682</v>
      </c>
      <c r="F397" s="55" t="s">
        <v>1687</v>
      </c>
      <c r="G397" s="57">
        <v>565005.40500000096</v>
      </c>
      <c r="H397" s="58">
        <v>9.360465559601816E-2</v>
      </c>
      <c r="I397" s="59">
        <v>640849.45708333456</v>
      </c>
      <c r="J397" s="58">
        <v>0.1093787713101073</v>
      </c>
    </row>
    <row r="398" spans="1:10" x14ac:dyDescent="0.25">
      <c r="A398" s="53">
        <v>516</v>
      </c>
      <c r="B398" s="55">
        <v>431870</v>
      </c>
      <c r="C398" s="55" t="s">
        <v>1285</v>
      </c>
      <c r="D398" s="55" t="s">
        <v>1330</v>
      </c>
      <c r="E398" s="56">
        <v>42675</v>
      </c>
      <c r="F398" s="55" t="s">
        <v>1688</v>
      </c>
      <c r="G398" s="57">
        <v>453892.79999999941</v>
      </c>
      <c r="H398" s="58">
        <v>-1.536755639886276E-2</v>
      </c>
      <c r="I398" s="59">
        <v>529589.25472222187</v>
      </c>
      <c r="J398" s="58">
        <v>3.3402059839404107E-2</v>
      </c>
    </row>
    <row r="399" spans="1:10" x14ac:dyDescent="0.25">
      <c r="A399" s="53">
        <v>517</v>
      </c>
      <c r="B399" s="55">
        <v>431870</v>
      </c>
      <c r="C399" s="55" t="s">
        <v>1285</v>
      </c>
      <c r="D399" s="55" t="s">
        <v>1330</v>
      </c>
      <c r="E399" s="56">
        <v>42538</v>
      </c>
      <c r="F399" s="55" t="s">
        <v>1689</v>
      </c>
      <c r="G399" s="57">
        <v>650075.58000000217</v>
      </c>
      <c r="H399" s="58">
        <v>0.1242912209671735</v>
      </c>
      <c r="I399" s="59">
        <v>808368.79069444875</v>
      </c>
      <c r="J399" s="58">
        <v>0.14179162983229071</v>
      </c>
    </row>
    <row r="400" spans="1:10" x14ac:dyDescent="0.25">
      <c r="A400" s="53">
        <v>519</v>
      </c>
      <c r="B400" s="55">
        <v>431690</v>
      </c>
      <c r="C400" s="55" t="s">
        <v>1288</v>
      </c>
      <c r="D400" s="55" t="s">
        <v>1314</v>
      </c>
      <c r="E400" s="56">
        <v>42534</v>
      </c>
      <c r="F400" s="55" t="s">
        <v>1690</v>
      </c>
      <c r="G400" s="57">
        <v>514679.83999999933</v>
      </c>
      <c r="H400" s="58">
        <v>0.1066649953528149</v>
      </c>
      <c r="I400" s="59">
        <v>587071.21847222222</v>
      </c>
      <c r="J400" s="58">
        <v>0.1223158327425682</v>
      </c>
    </row>
    <row r="401" spans="1:10" x14ac:dyDescent="0.25">
      <c r="A401" s="53">
        <v>521</v>
      </c>
      <c r="B401" s="55">
        <v>430040</v>
      </c>
      <c r="C401" s="55" t="s">
        <v>1288</v>
      </c>
      <c r="D401" s="55" t="s">
        <v>1306</v>
      </c>
      <c r="E401" s="56">
        <v>42635</v>
      </c>
      <c r="F401" s="55" t="s">
        <v>1691</v>
      </c>
      <c r="G401" s="57">
        <v>1191076.5200000049</v>
      </c>
      <c r="H401" s="58">
        <v>0.1958497546335061</v>
      </c>
      <c r="I401" s="59">
        <v>1340671.9531944499</v>
      </c>
      <c r="J401" s="58">
        <v>0.1940078101710066</v>
      </c>
    </row>
    <row r="402" spans="1:10" x14ac:dyDescent="0.25">
      <c r="A402" s="53">
        <v>523</v>
      </c>
      <c r="B402" s="55">
        <v>430460</v>
      </c>
      <c r="C402" s="55" t="s">
        <v>1285</v>
      </c>
      <c r="D402" s="55" t="s">
        <v>1368</v>
      </c>
      <c r="E402" s="56">
        <v>42746</v>
      </c>
      <c r="F402" s="55" t="s">
        <v>1692</v>
      </c>
      <c r="G402" s="57">
        <v>383120.46999999898</v>
      </c>
      <c r="H402" s="58">
        <v>9.2923795281816976E-2</v>
      </c>
      <c r="I402" s="59">
        <v>451352.8265277769</v>
      </c>
      <c r="J402" s="58">
        <v>9.8614667902250819E-2</v>
      </c>
    </row>
    <row r="403" spans="1:10" x14ac:dyDescent="0.25">
      <c r="A403" s="53">
        <v>524</v>
      </c>
      <c r="B403" s="55">
        <v>430920</v>
      </c>
      <c r="C403" s="55" t="s">
        <v>1285</v>
      </c>
      <c r="D403" s="55" t="s">
        <v>1330</v>
      </c>
      <c r="E403" s="56">
        <v>42503</v>
      </c>
      <c r="F403" s="55" t="s">
        <v>1693</v>
      </c>
      <c r="G403" s="57">
        <v>530530.01</v>
      </c>
      <c r="H403" s="58">
        <v>8.7227831324782443E-2</v>
      </c>
      <c r="I403" s="59">
        <v>743262.47986111336</v>
      </c>
      <c r="J403" s="58">
        <v>0.1221775663349355</v>
      </c>
    </row>
    <row r="404" spans="1:10" x14ac:dyDescent="0.25">
      <c r="A404" s="53">
        <v>525</v>
      </c>
      <c r="B404" s="55">
        <v>430930</v>
      </c>
      <c r="C404" s="55" t="s">
        <v>1285</v>
      </c>
      <c r="D404" s="55" t="s">
        <v>1321</v>
      </c>
      <c r="E404" s="56">
        <v>42468</v>
      </c>
      <c r="F404" s="55" t="s">
        <v>1694</v>
      </c>
      <c r="G404" s="57">
        <v>474286.92999999953</v>
      </c>
      <c r="H404" s="58">
        <v>9.9942131090913017E-2</v>
      </c>
      <c r="I404" s="59">
        <v>556808.64291666634</v>
      </c>
      <c r="J404" s="58">
        <v>0.1152026098954452</v>
      </c>
    </row>
    <row r="405" spans="1:10" x14ac:dyDescent="0.25">
      <c r="A405" s="53">
        <v>527</v>
      </c>
      <c r="B405" s="55">
        <v>431410</v>
      </c>
      <c r="C405" s="55" t="s">
        <v>1288</v>
      </c>
      <c r="D405" s="55" t="s">
        <v>1289</v>
      </c>
      <c r="E405" s="56">
        <v>42356</v>
      </c>
      <c r="F405" s="55" t="s">
        <v>1695</v>
      </c>
      <c r="G405" s="57">
        <v>571801.69000000088</v>
      </c>
      <c r="H405" s="58">
        <v>0.1213996810715557</v>
      </c>
      <c r="I405" s="59">
        <v>617864.86847222282</v>
      </c>
      <c r="J405" s="58">
        <v>0.13624982697574539</v>
      </c>
    </row>
    <row r="406" spans="1:10" x14ac:dyDescent="0.25">
      <c r="A406" s="53">
        <v>529</v>
      </c>
      <c r="B406" s="55">
        <v>431410</v>
      </c>
      <c r="C406" s="55" t="s">
        <v>1288</v>
      </c>
      <c r="D406" s="55" t="s">
        <v>1289</v>
      </c>
      <c r="E406" s="56">
        <v>42712</v>
      </c>
      <c r="F406" s="55" t="s">
        <v>1696</v>
      </c>
      <c r="G406" s="57">
        <v>828126.1550000041</v>
      </c>
      <c r="H406" s="58">
        <v>0.16031997411105189</v>
      </c>
      <c r="I406" s="59">
        <v>874856.28861111542</v>
      </c>
      <c r="J406" s="58">
        <v>0.15462918574361251</v>
      </c>
    </row>
    <row r="407" spans="1:10" x14ac:dyDescent="0.25">
      <c r="A407" s="53">
        <v>537</v>
      </c>
      <c r="B407" s="55">
        <v>431490</v>
      </c>
      <c r="C407" s="55" t="s">
        <v>1285</v>
      </c>
      <c r="D407" s="55" t="s">
        <v>1321</v>
      </c>
      <c r="E407" s="56">
        <v>42527</v>
      </c>
      <c r="F407" s="55" t="s">
        <v>1697</v>
      </c>
      <c r="G407" s="57">
        <v>523170.38999999978</v>
      </c>
      <c r="H407" s="58">
        <v>8.8678812245132146E-2</v>
      </c>
      <c r="I407" s="59">
        <v>569584.30472222227</v>
      </c>
      <c r="J407" s="58">
        <v>8.4648727415291211E-2</v>
      </c>
    </row>
    <row r="408" spans="1:10" x14ac:dyDescent="0.25">
      <c r="A408" s="53">
        <v>539</v>
      </c>
      <c r="B408" s="55">
        <v>430460</v>
      </c>
      <c r="C408" s="55" t="s">
        <v>1285</v>
      </c>
      <c r="D408" s="55" t="s">
        <v>1368</v>
      </c>
      <c r="E408" s="56">
        <v>42857</v>
      </c>
      <c r="F408" s="55" t="s">
        <v>1698</v>
      </c>
      <c r="G408" s="57">
        <v>588797.48000000068</v>
      </c>
      <c r="H408" s="58">
        <v>7.9446506962635152E-2</v>
      </c>
      <c r="I408" s="59">
        <v>686362.10708333447</v>
      </c>
      <c r="J408" s="58">
        <v>0.1074895291697226</v>
      </c>
    </row>
    <row r="409" spans="1:10" x14ac:dyDescent="0.25">
      <c r="A409" s="53">
        <v>540</v>
      </c>
      <c r="B409" s="55">
        <v>430510</v>
      </c>
      <c r="C409" s="55" t="s">
        <v>1285</v>
      </c>
      <c r="D409" s="55" t="s">
        <v>1286</v>
      </c>
      <c r="E409" s="56">
        <v>42419</v>
      </c>
      <c r="F409" s="55" t="s">
        <v>1699</v>
      </c>
      <c r="G409" s="57">
        <v>397767.04999999912</v>
      </c>
      <c r="H409" s="58">
        <v>6.1343045684098298E-2</v>
      </c>
      <c r="I409" s="59">
        <v>447502.23208333255</v>
      </c>
      <c r="J409" s="58">
        <v>0.12252299425101471</v>
      </c>
    </row>
    <row r="410" spans="1:10" x14ac:dyDescent="0.25">
      <c r="A410" s="53">
        <v>542</v>
      </c>
      <c r="B410" s="55">
        <v>431530</v>
      </c>
      <c r="C410" s="55" t="s">
        <v>1288</v>
      </c>
      <c r="D410" s="55" t="s">
        <v>1306</v>
      </c>
      <c r="E410" s="56">
        <v>42411</v>
      </c>
      <c r="F410" s="55" t="s">
        <v>1700</v>
      </c>
      <c r="G410" s="57">
        <v>2735885.9775000089</v>
      </c>
      <c r="H410" s="58">
        <v>0.19757656571122151</v>
      </c>
      <c r="I410" s="59">
        <v>2700336.2996527874</v>
      </c>
      <c r="J410" s="58">
        <v>0.19536053451735499</v>
      </c>
    </row>
    <row r="411" spans="1:10" x14ac:dyDescent="0.25">
      <c r="A411" s="53">
        <v>544</v>
      </c>
      <c r="B411" s="55">
        <v>431680</v>
      </c>
      <c r="C411" s="55" t="s">
        <v>1288</v>
      </c>
      <c r="D411" s="55" t="s">
        <v>1314</v>
      </c>
      <c r="E411" s="56">
        <v>42480</v>
      </c>
      <c r="F411" s="55" t="s">
        <v>1701</v>
      </c>
      <c r="G411" s="57">
        <v>965829.44333333825</v>
      </c>
      <c r="H411" s="58">
        <v>9.5205856566800154E-2</v>
      </c>
      <c r="I411" s="59">
        <v>1118478.7184722272</v>
      </c>
      <c r="J411" s="58">
        <v>0.1097850676956576</v>
      </c>
    </row>
    <row r="412" spans="1:10" x14ac:dyDescent="0.25">
      <c r="A412" s="53">
        <v>545</v>
      </c>
      <c r="B412" s="55">
        <v>431900</v>
      </c>
      <c r="C412" s="55" t="s">
        <v>1285</v>
      </c>
      <c r="D412" s="55" t="s">
        <v>1286</v>
      </c>
      <c r="E412" s="56">
        <v>42426</v>
      </c>
      <c r="F412" s="55" t="s">
        <v>1702</v>
      </c>
      <c r="G412" s="57">
        <v>989194.12428571982</v>
      </c>
      <c r="H412" s="58">
        <v>0.1577105316560635</v>
      </c>
      <c r="I412" s="59">
        <v>1026240.8693849262</v>
      </c>
      <c r="J412" s="58">
        <v>0.15458048209432529</v>
      </c>
    </row>
    <row r="413" spans="1:10" x14ac:dyDescent="0.25">
      <c r="A413" s="53">
        <v>546</v>
      </c>
      <c r="B413" s="55">
        <v>420540</v>
      </c>
      <c r="C413" s="55" t="s">
        <v>1285</v>
      </c>
      <c r="D413" s="55" t="s">
        <v>1441</v>
      </c>
      <c r="E413" s="56">
        <v>42507</v>
      </c>
      <c r="F413" s="55" t="s">
        <v>1703</v>
      </c>
      <c r="G413" s="57">
        <v>940176.26000000245</v>
      </c>
      <c r="H413" s="58">
        <v>0.10913011060683959</v>
      </c>
      <c r="I413" s="59">
        <v>962662.75812500296</v>
      </c>
      <c r="J413" s="58">
        <v>0.103666422021798</v>
      </c>
    </row>
    <row r="414" spans="1:10" x14ac:dyDescent="0.25">
      <c r="A414" s="53">
        <v>548</v>
      </c>
      <c r="B414" s="55">
        <v>430460</v>
      </c>
      <c r="C414" s="55" t="s">
        <v>1285</v>
      </c>
      <c r="D414" s="55" t="s">
        <v>1368</v>
      </c>
      <c r="E414" s="56">
        <v>42501</v>
      </c>
      <c r="F414" s="55" t="s">
        <v>1704</v>
      </c>
      <c r="G414" s="57">
        <v>419852.38999999862</v>
      </c>
      <c r="H414" s="58">
        <v>5.6270183743170069E-2</v>
      </c>
      <c r="I414" s="59">
        <v>477151.78416666534</v>
      </c>
      <c r="J414" s="58">
        <v>6.3090264270887084E-2</v>
      </c>
    </row>
    <row r="415" spans="1:10" x14ac:dyDescent="0.25">
      <c r="A415" s="53">
        <v>549</v>
      </c>
      <c r="B415" s="55">
        <v>430510</v>
      </c>
      <c r="C415" s="55" t="s">
        <v>1285</v>
      </c>
      <c r="D415" s="55" t="s">
        <v>1286</v>
      </c>
      <c r="E415" s="56">
        <v>42909</v>
      </c>
      <c r="F415" s="55" t="s">
        <v>1705</v>
      </c>
      <c r="G415" s="57">
        <v>406888.25999999949</v>
      </c>
      <c r="H415" s="58">
        <v>3.8243372288802598E-2</v>
      </c>
      <c r="I415" s="59">
        <v>479015.70619444485</v>
      </c>
      <c r="J415" s="58">
        <v>6.7289534740712434E-2</v>
      </c>
    </row>
    <row r="416" spans="1:10" x14ac:dyDescent="0.25">
      <c r="A416" s="53">
        <v>550</v>
      </c>
      <c r="B416" s="55">
        <v>430463</v>
      </c>
      <c r="C416" s="55" t="s">
        <v>1285</v>
      </c>
      <c r="D416" s="55" t="s">
        <v>1368</v>
      </c>
      <c r="E416" s="56">
        <v>42427</v>
      </c>
      <c r="F416" s="55" t="s">
        <v>1706</v>
      </c>
      <c r="G416" s="57">
        <v>1298070.335000003</v>
      </c>
      <c r="H416" s="58">
        <v>0.16502803949545039</v>
      </c>
      <c r="I416" s="59">
        <v>827088.54638889071</v>
      </c>
      <c r="J416" s="58">
        <v>0.12524115122310731</v>
      </c>
    </row>
    <row r="417" spans="1:10" x14ac:dyDescent="0.25">
      <c r="A417" s="53">
        <v>551</v>
      </c>
      <c r="B417" s="55">
        <v>431490</v>
      </c>
      <c r="C417" s="55" t="s">
        <v>1285</v>
      </c>
      <c r="D417" s="55" t="s">
        <v>1321</v>
      </c>
      <c r="E417" s="56">
        <v>42733</v>
      </c>
      <c r="F417" s="55" t="s">
        <v>1707</v>
      </c>
      <c r="G417" s="57">
        <v>365469.32999999932</v>
      </c>
      <c r="H417" s="58">
        <v>8.7953964925224625E-3</v>
      </c>
      <c r="I417" s="59">
        <v>429925.82347222132</v>
      </c>
      <c r="J417" s="58">
        <v>3.6670719285576921E-2</v>
      </c>
    </row>
    <row r="418" spans="1:10" x14ac:dyDescent="0.25">
      <c r="A418" s="53">
        <v>553</v>
      </c>
      <c r="B418" s="55">
        <v>420540</v>
      </c>
      <c r="C418" s="55" t="s">
        <v>1285</v>
      </c>
      <c r="D418" s="55" t="s">
        <v>1441</v>
      </c>
      <c r="E418" s="56">
        <v>42559</v>
      </c>
      <c r="F418" s="55" t="s">
        <v>1708</v>
      </c>
      <c r="G418" s="57">
        <v>516091.81999999989</v>
      </c>
      <c r="H418" s="58">
        <v>3.3769844440903703E-2</v>
      </c>
      <c r="I418" s="59">
        <v>557965.13645833347</v>
      </c>
      <c r="J418" s="58">
        <v>4.3527768882859502E-2</v>
      </c>
    </row>
    <row r="419" spans="1:10" x14ac:dyDescent="0.25">
      <c r="A419" s="53">
        <v>557</v>
      </c>
      <c r="B419" s="55">
        <v>431340</v>
      </c>
      <c r="C419" s="55" t="s">
        <v>1285</v>
      </c>
      <c r="D419" s="55" t="s">
        <v>1330</v>
      </c>
      <c r="E419" s="56">
        <v>42468</v>
      </c>
      <c r="F419" s="55" t="s">
        <v>1709</v>
      </c>
      <c r="G419" s="57">
        <v>712260.92000000435</v>
      </c>
      <c r="H419" s="58">
        <v>0.11754480312509839</v>
      </c>
      <c r="I419" s="59">
        <v>783082.9700000044</v>
      </c>
      <c r="J419" s="58">
        <v>0.14448856822261991</v>
      </c>
    </row>
    <row r="420" spans="1:10" x14ac:dyDescent="0.25">
      <c r="A420" s="53">
        <v>559</v>
      </c>
      <c r="B420" s="55">
        <v>431870</v>
      </c>
      <c r="C420" s="55" t="s">
        <v>1285</v>
      </c>
      <c r="D420" s="55" t="s">
        <v>1330</v>
      </c>
      <c r="E420" s="56">
        <v>42473</v>
      </c>
      <c r="F420" s="55" t="s">
        <v>1710</v>
      </c>
      <c r="G420" s="57">
        <v>669055.66000000213</v>
      </c>
      <c r="H420" s="58">
        <v>0.13519936592637491</v>
      </c>
      <c r="I420" s="59">
        <v>707754.01297619252</v>
      </c>
      <c r="J420" s="58">
        <v>0.12669894429618181</v>
      </c>
    </row>
    <row r="421" spans="1:10" x14ac:dyDescent="0.25">
      <c r="A421" s="53">
        <v>561</v>
      </c>
      <c r="B421" s="55">
        <v>421190</v>
      </c>
      <c r="C421" s="55" t="s">
        <v>1285</v>
      </c>
      <c r="D421" s="55" t="s">
        <v>1441</v>
      </c>
      <c r="E421" s="56">
        <v>42507</v>
      </c>
      <c r="F421" s="55" t="s">
        <v>1711</v>
      </c>
      <c r="G421" s="57">
        <v>972108.69000000262</v>
      </c>
      <c r="H421" s="58">
        <v>0.12325066407188789</v>
      </c>
      <c r="I421" s="59">
        <v>1069428.4043055591</v>
      </c>
      <c r="J421" s="58">
        <v>0.14817617418431789</v>
      </c>
    </row>
    <row r="422" spans="1:10" x14ac:dyDescent="0.25">
      <c r="A422" s="53">
        <v>563</v>
      </c>
      <c r="B422" s="55">
        <v>431750</v>
      </c>
      <c r="C422" s="55" t="s">
        <v>1288</v>
      </c>
      <c r="D422" s="55" t="s">
        <v>1306</v>
      </c>
      <c r="E422" s="56">
        <v>42515</v>
      </c>
      <c r="F422" s="55" t="s">
        <v>1712</v>
      </c>
      <c r="G422" s="57">
        <v>772252.28000000375</v>
      </c>
      <c r="H422" s="58">
        <v>5.5990954485817937E-2</v>
      </c>
      <c r="I422" s="59">
        <v>892227.37380159169</v>
      </c>
      <c r="J422" s="58">
        <v>8.114216617270463E-2</v>
      </c>
    </row>
    <row r="423" spans="1:10" x14ac:dyDescent="0.25">
      <c r="A423" s="53">
        <v>565</v>
      </c>
      <c r="B423" s="55">
        <v>420930</v>
      </c>
      <c r="C423" s="55" t="s">
        <v>1285</v>
      </c>
      <c r="D423" s="55" t="s">
        <v>1441</v>
      </c>
      <c r="E423" s="56">
        <v>42557</v>
      </c>
      <c r="F423" s="55" t="s">
        <v>1713</v>
      </c>
      <c r="G423" s="57">
        <v>264531.16999999958</v>
      </c>
      <c r="H423" s="58">
        <v>1.5527115894328831E-2</v>
      </c>
      <c r="I423" s="59">
        <v>298238.23013888841</v>
      </c>
      <c r="J423" s="58">
        <v>8.6411911187527397E-3</v>
      </c>
    </row>
    <row r="424" spans="1:10" x14ac:dyDescent="0.25">
      <c r="A424" s="53">
        <v>566</v>
      </c>
      <c r="B424" s="55">
        <v>432150</v>
      </c>
      <c r="C424" s="55" t="s">
        <v>1285</v>
      </c>
      <c r="D424" s="55" t="s">
        <v>1368</v>
      </c>
      <c r="E424" s="56">
        <v>42504</v>
      </c>
      <c r="F424" s="55" t="s">
        <v>1714</v>
      </c>
      <c r="G424" s="57">
        <v>930655.25000000582</v>
      </c>
      <c r="H424" s="58">
        <v>0.11241619126120921</v>
      </c>
      <c r="I424" s="59">
        <v>772713.70794444729</v>
      </c>
      <c r="J424" s="58">
        <v>8.4559819227966154E-2</v>
      </c>
    </row>
    <row r="425" spans="1:10" x14ac:dyDescent="0.25">
      <c r="A425" s="53">
        <v>567</v>
      </c>
      <c r="B425" s="55">
        <v>420540</v>
      </c>
      <c r="C425" s="55" t="s">
        <v>1285</v>
      </c>
      <c r="D425" s="55" t="s">
        <v>1441</v>
      </c>
      <c r="E425" s="56">
        <v>42555</v>
      </c>
      <c r="F425" s="55" t="s">
        <v>1715</v>
      </c>
      <c r="G425" s="57">
        <v>1161088.960000003</v>
      </c>
      <c r="H425" s="58">
        <v>0.101103813860421</v>
      </c>
      <c r="I425" s="59">
        <v>1225508.2126388934</v>
      </c>
      <c r="J425" s="58">
        <v>0.1152932081812839</v>
      </c>
    </row>
    <row r="426" spans="1:10" x14ac:dyDescent="0.25">
      <c r="A426" s="53">
        <v>570</v>
      </c>
      <c r="B426" s="55">
        <v>431340</v>
      </c>
      <c r="C426" s="55" t="s">
        <v>1285</v>
      </c>
      <c r="D426" s="55" t="s">
        <v>1330</v>
      </c>
      <c r="E426" s="56">
        <v>42559</v>
      </c>
      <c r="F426" s="55" t="s">
        <v>1716</v>
      </c>
      <c r="G426" s="57">
        <v>401466.35799999908</v>
      </c>
      <c r="H426" s="58">
        <v>7.8254196233792636E-2</v>
      </c>
      <c r="I426" s="59">
        <v>563168.8960833326</v>
      </c>
      <c r="J426" s="58">
        <v>7.8820986717438854E-2</v>
      </c>
    </row>
    <row r="427" spans="1:10" x14ac:dyDescent="0.25">
      <c r="A427" s="53">
        <v>571</v>
      </c>
      <c r="B427" s="55">
        <v>432180</v>
      </c>
      <c r="C427" s="55" t="s">
        <v>1288</v>
      </c>
      <c r="D427" s="55" t="s">
        <v>1289</v>
      </c>
      <c r="E427" s="56">
        <v>42601</v>
      </c>
      <c r="F427" s="55" t="s">
        <v>1717</v>
      </c>
      <c r="G427" s="57">
        <v>532216.15333333355</v>
      </c>
      <c r="H427" s="58">
        <v>0.10990435799636419</v>
      </c>
      <c r="I427" s="59">
        <v>598856.6173611118</v>
      </c>
      <c r="J427" s="58">
        <v>0.10576637644234051</v>
      </c>
    </row>
    <row r="428" spans="1:10" x14ac:dyDescent="0.25">
      <c r="A428" s="53">
        <v>573</v>
      </c>
      <c r="B428" s="55">
        <v>430310</v>
      </c>
      <c r="C428" s="55" t="s">
        <v>1285</v>
      </c>
      <c r="D428" s="55" t="s">
        <v>1330</v>
      </c>
      <c r="E428" s="56">
        <v>42527</v>
      </c>
      <c r="F428" s="55" t="s">
        <v>1718</v>
      </c>
      <c r="G428" s="57">
        <v>246723.10999999911</v>
      </c>
      <c r="H428" s="58">
        <v>2.4566204885715742E-2</v>
      </c>
      <c r="I428" s="59">
        <v>296665.10374999902</v>
      </c>
      <c r="J428" s="58">
        <v>3.8186172705161177E-2</v>
      </c>
    </row>
    <row r="429" spans="1:10" x14ac:dyDescent="0.25">
      <c r="A429" s="53">
        <v>574</v>
      </c>
      <c r="B429" s="55">
        <v>431240</v>
      </c>
      <c r="C429" s="55" t="s">
        <v>1285</v>
      </c>
      <c r="D429" s="55" t="s">
        <v>1330</v>
      </c>
      <c r="E429" s="56">
        <v>42527</v>
      </c>
      <c r="F429" s="55" t="s">
        <v>1719</v>
      </c>
      <c r="G429" s="57">
        <v>649290.42000000179</v>
      </c>
      <c r="H429" s="58">
        <v>7.4213683435848721E-2</v>
      </c>
      <c r="I429" s="59">
        <v>614577.98944444524</v>
      </c>
      <c r="J429" s="58">
        <v>0.1022869395547706</v>
      </c>
    </row>
    <row r="430" spans="1:10" x14ac:dyDescent="0.25">
      <c r="A430" s="53">
        <v>575</v>
      </c>
      <c r="B430" s="55">
        <v>431490</v>
      </c>
      <c r="C430" s="55" t="s">
        <v>1285</v>
      </c>
      <c r="D430" s="55" t="s">
        <v>1321</v>
      </c>
      <c r="E430" s="56">
        <v>42528</v>
      </c>
      <c r="F430" s="55" t="s">
        <v>1720</v>
      </c>
      <c r="G430" s="57">
        <v>245914.04999999909</v>
      </c>
      <c r="H430" s="58">
        <v>1.6058195218521169E-3</v>
      </c>
      <c r="I430" s="59">
        <v>299508.60041666578</v>
      </c>
      <c r="J430" s="58">
        <v>3.9462286543731698E-2</v>
      </c>
    </row>
    <row r="431" spans="1:10" x14ac:dyDescent="0.25">
      <c r="A431" s="53">
        <v>576</v>
      </c>
      <c r="B431" s="55">
        <v>431870</v>
      </c>
      <c r="C431" s="55" t="s">
        <v>1285</v>
      </c>
      <c r="D431" s="55" t="s">
        <v>1330</v>
      </c>
      <c r="E431" s="56">
        <v>42615</v>
      </c>
      <c r="F431" s="55" t="s">
        <v>1721</v>
      </c>
      <c r="G431" s="57">
        <v>676145.32000000263</v>
      </c>
      <c r="H431" s="58">
        <v>4.7673916404318999E-2</v>
      </c>
      <c r="I431" s="59">
        <v>730447.17791666882</v>
      </c>
      <c r="J431" s="58">
        <v>8.1505695243161563E-2</v>
      </c>
    </row>
    <row r="432" spans="1:10" x14ac:dyDescent="0.25">
      <c r="A432" s="53">
        <v>577</v>
      </c>
      <c r="B432" s="55">
        <v>410690</v>
      </c>
      <c r="C432" s="55" t="s">
        <v>1288</v>
      </c>
      <c r="D432" s="55" t="s">
        <v>1722</v>
      </c>
      <c r="E432" s="56">
        <v>42555</v>
      </c>
      <c r="F432" s="55" t="s">
        <v>1723</v>
      </c>
      <c r="G432" s="57">
        <v>633206.54000000202</v>
      </c>
      <c r="H432" s="58">
        <v>1.917039136743014E-2</v>
      </c>
      <c r="I432" s="59">
        <v>710734.30722222466</v>
      </c>
      <c r="J432" s="58">
        <v>3.001544771322438E-2</v>
      </c>
    </row>
    <row r="433" spans="1:10" x14ac:dyDescent="0.25">
      <c r="A433" s="53">
        <v>578</v>
      </c>
      <c r="B433" s="55">
        <v>421190</v>
      </c>
      <c r="C433" s="55" t="s">
        <v>1285</v>
      </c>
      <c r="D433" s="55" t="s">
        <v>1441</v>
      </c>
      <c r="E433" s="56">
        <v>42555</v>
      </c>
      <c r="F433" s="55" t="s">
        <v>1724</v>
      </c>
      <c r="G433" s="57">
        <v>322891.37999999919</v>
      </c>
      <c r="H433" s="58">
        <v>-2.5401940029880221E-2</v>
      </c>
      <c r="I433" s="59">
        <v>351358.57569444372</v>
      </c>
      <c r="J433" s="58">
        <v>1.5725481057032809E-2</v>
      </c>
    </row>
    <row r="434" spans="1:10" x14ac:dyDescent="0.25">
      <c r="A434" s="53">
        <v>580</v>
      </c>
      <c r="B434" s="55">
        <v>430790</v>
      </c>
      <c r="C434" s="55" t="s">
        <v>1285</v>
      </c>
      <c r="D434" s="55" t="s">
        <v>1286</v>
      </c>
      <c r="E434" s="56">
        <v>42824</v>
      </c>
      <c r="F434" s="55" t="s">
        <v>1725</v>
      </c>
      <c r="G434" s="57">
        <v>334043.27999999892</v>
      </c>
      <c r="H434" s="58">
        <v>7.337180397279576E-2</v>
      </c>
      <c r="I434" s="59">
        <v>392371.79284722102</v>
      </c>
      <c r="J434" s="58">
        <v>0.1079779980593235</v>
      </c>
    </row>
    <row r="435" spans="1:10" x14ac:dyDescent="0.25">
      <c r="A435" s="53">
        <v>584</v>
      </c>
      <c r="B435" s="55">
        <v>431240</v>
      </c>
      <c r="C435" s="55" t="s">
        <v>1285</v>
      </c>
      <c r="D435" s="55" t="s">
        <v>1330</v>
      </c>
      <c r="E435" s="56">
        <v>42555</v>
      </c>
      <c r="F435" s="55" t="s">
        <v>1726</v>
      </c>
      <c r="G435" s="57">
        <v>608502.55000000016</v>
      </c>
      <c r="H435" s="58">
        <v>6.3320299823042617E-2</v>
      </c>
      <c r="I435" s="59">
        <v>630708.34305555641</v>
      </c>
      <c r="J435" s="58">
        <v>0.1048609059888941</v>
      </c>
    </row>
    <row r="436" spans="1:10" x14ac:dyDescent="0.25">
      <c r="A436" s="53">
        <v>585</v>
      </c>
      <c r="B436" s="55">
        <v>432160</v>
      </c>
      <c r="C436" s="55" t="s">
        <v>1285</v>
      </c>
      <c r="D436" s="55" t="s">
        <v>1368</v>
      </c>
      <c r="E436" s="56">
        <v>42706</v>
      </c>
      <c r="F436" s="55" t="s">
        <v>1727</v>
      </c>
      <c r="G436" s="57">
        <v>631696.48000000115</v>
      </c>
      <c r="H436" s="58">
        <v>0.1229080376822195</v>
      </c>
      <c r="I436" s="59">
        <v>470143.73499999969</v>
      </c>
      <c r="J436" s="58">
        <v>7.0602749076910179E-2</v>
      </c>
    </row>
    <row r="437" spans="1:10" x14ac:dyDescent="0.25">
      <c r="A437" s="53">
        <v>586</v>
      </c>
      <c r="B437" s="55">
        <v>432380</v>
      </c>
      <c r="C437" s="55" t="s">
        <v>1285</v>
      </c>
      <c r="D437" s="55" t="s">
        <v>1368</v>
      </c>
      <c r="E437" s="56">
        <v>42544</v>
      </c>
      <c r="F437" s="55" t="s">
        <v>1728</v>
      </c>
      <c r="G437" s="57">
        <v>488013.41999999969</v>
      </c>
      <c r="H437" s="58">
        <v>0.10193884619357819</v>
      </c>
      <c r="I437" s="59">
        <v>358866.88937499974</v>
      </c>
      <c r="J437" s="58">
        <v>3.0524224215092891E-2</v>
      </c>
    </row>
    <row r="438" spans="1:10" x14ac:dyDescent="0.25">
      <c r="A438" s="53">
        <v>587</v>
      </c>
      <c r="B438" s="55">
        <v>430790</v>
      </c>
      <c r="C438" s="55" t="s">
        <v>1285</v>
      </c>
      <c r="D438" s="55" t="s">
        <v>1286</v>
      </c>
      <c r="E438" s="56">
        <v>42625</v>
      </c>
      <c r="F438" s="55" t="s">
        <v>1729</v>
      </c>
      <c r="G438" s="57">
        <v>578966.59000000078</v>
      </c>
      <c r="H438" s="58">
        <v>8.5461908412067536E-2</v>
      </c>
      <c r="I438" s="59">
        <v>614805.27375000075</v>
      </c>
      <c r="J438" s="58">
        <v>0.1071430060104118</v>
      </c>
    </row>
    <row r="439" spans="1:10" x14ac:dyDescent="0.25">
      <c r="A439" s="53">
        <v>588</v>
      </c>
      <c r="B439" s="55">
        <v>432300</v>
      </c>
      <c r="C439" s="55" t="s">
        <v>1285</v>
      </c>
      <c r="D439" s="55" t="s">
        <v>1368</v>
      </c>
      <c r="E439" s="56">
        <v>42555</v>
      </c>
      <c r="F439" s="55" t="s">
        <v>1730</v>
      </c>
      <c r="G439" s="57">
        <v>401839.06999999902</v>
      </c>
      <c r="H439" s="58">
        <v>4.6468188368524073E-2</v>
      </c>
      <c r="I439" s="59">
        <v>419325.94993055466</v>
      </c>
      <c r="J439" s="58">
        <v>6.2863075646665406E-2</v>
      </c>
    </row>
    <row r="440" spans="1:10" x14ac:dyDescent="0.25">
      <c r="A440" s="53">
        <v>590</v>
      </c>
      <c r="B440" s="55">
        <v>431490</v>
      </c>
      <c r="C440" s="55" t="s">
        <v>1285</v>
      </c>
      <c r="D440" s="55" t="s">
        <v>1321</v>
      </c>
      <c r="E440" s="56">
        <v>42555</v>
      </c>
      <c r="F440" s="55" t="s">
        <v>1731</v>
      </c>
      <c r="G440" s="57">
        <v>251052.80999999901</v>
      </c>
      <c r="H440" s="58">
        <v>-1.978447531572667E-2</v>
      </c>
      <c r="I440" s="59">
        <v>321438.46569444326</v>
      </c>
      <c r="J440" s="58">
        <v>6.6431921273049338E-2</v>
      </c>
    </row>
    <row r="441" spans="1:10" x14ac:dyDescent="0.25">
      <c r="A441" s="53">
        <v>591</v>
      </c>
      <c r="B441" s="55">
        <v>420570</v>
      </c>
      <c r="C441" s="55" t="s">
        <v>1285</v>
      </c>
      <c r="D441" s="55" t="s">
        <v>1441</v>
      </c>
      <c r="E441" s="56">
        <v>42622</v>
      </c>
      <c r="F441" s="55" t="s">
        <v>1732</v>
      </c>
      <c r="G441" s="57">
        <v>626196.70000000298</v>
      </c>
      <c r="H441" s="58">
        <v>0.14067493478620541</v>
      </c>
      <c r="I441" s="59">
        <v>666185.13875000121</v>
      </c>
      <c r="J441" s="58">
        <v>0.10729891391210709</v>
      </c>
    </row>
    <row r="442" spans="1:10" x14ac:dyDescent="0.25">
      <c r="A442" s="53">
        <v>593</v>
      </c>
      <c r="B442" s="55">
        <v>430790</v>
      </c>
      <c r="C442" s="55" t="s">
        <v>1285</v>
      </c>
      <c r="D442" s="55" t="s">
        <v>1286</v>
      </c>
      <c r="E442" s="56">
        <v>42837</v>
      </c>
      <c r="F442" s="55" t="s">
        <v>1733</v>
      </c>
      <c r="G442" s="57">
        <v>268338.70999999921</v>
      </c>
      <c r="H442" s="58">
        <v>3.3900105853075131E-3</v>
      </c>
      <c r="I442" s="59">
        <v>290624.22666666581</v>
      </c>
      <c r="J442" s="58">
        <v>5.6287090021909313E-2</v>
      </c>
    </row>
    <row r="443" spans="1:10" x14ac:dyDescent="0.25">
      <c r="A443" s="53">
        <v>595</v>
      </c>
      <c r="B443" s="55">
        <v>430460</v>
      </c>
      <c r="C443" s="55" t="s">
        <v>1285</v>
      </c>
      <c r="D443" s="55" t="s">
        <v>1368</v>
      </c>
      <c r="E443" s="56">
        <v>43063</v>
      </c>
      <c r="F443" s="55" t="s">
        <v>1734</v>
      </c>
      <c r="G443" s="57">
        <v>543895.74000000081</v>
      </c>
      <c r="H443" s="58">
        <v>7.950892398332228E-2</v>
      </c>
      <c r="I443" s="59">
        <v>540701.82291666686</v>
      </c>
      <c r="J443" s="58">
        <v>5.6403396600634807E-2</v>
      </c>
    </row>
    <row r="444" spans="1:10" x14ac:dyDescent="0.25">
      <c r="A444" s="53">
        <v>596</v>
      </c>
      <c r="B444" s="55">
        <v>431490</v>
      </c>
      <c r="C444" s="55" t="s">
        <v>1285</v>
      </c>
      <c r="D444" s="55" t="s">
        <v>1321</v>
      </c>
      <c r="E444" s="56">
        <v>42622</v>
      </c>
      <c r="F444" s="55" t="s">
        <v>1735</v>
      </c>
      <c r="G444" s="57">
        <v>747823.11000000266</v>
      </c>
      <c r="H444" s="58">
        <v>7.8258134747427266E-2</v>
      </c>
      <c r="I444" s="59">
        <v>772692.43791666918</v>
      </c>
      <c r="J444" s="58">
        <v>6.7134612903992377E-2</v>
      </c>
    </row>
    <row r="445" spans="1:10" x14ac:dyDescent="0.25">
      <c r="A445" s="53">
        <v>598</v>
      </c>
      <c r="B445" s="55">
        <v>431490</v>
      </c>
      <c r="C445" s="55" t="s">
        <v>1285</v>
      </c>
      <c r="D445" s="55" t="s">
        <v>1321</v>
      </c>
      <c r="E445" s="56">
        <v>42622</v>
      </c>
      <c r="F445" s="55" t="s">
        <v>1736</v>
      </c>
      <c r="G445" s="57">
        <v>490099.48999999982</v>
      </c>
      <c r="H445" s="58">
        <v>6.3257040058656386E-2</v>
      </c>
      <c r="I445" s="59">
        <v>536956.90791666659</v>
      </c>
      <c r="J445" s="58">
        <v>7.0322682219851051E-2</v>
      </c>
    </row>
    <row r="446" spans="1:10" x14ac:dyDescent="0.25">
      <c r="A446" s="53">
        <v>599</v>
      </c>
      <c r="B446" s="55">
        <v>431490</v>
      </c>
      <c r="C446" s="55" t="s">
        <v>1285</v>
      </c>
      <c r="D446" s="55" t="s">
        <v>1321</v>
      </c>
      <c r="E446" s="56">
        <v>42632</v>
      </c>
      <c r="F446" s="55" t="s">
        <v>1737</v>
      </c>
      <c r="G446" s="57">
        <v>652250.74000000162</v>
      </c>
      <c r="H446" s="58">
        <v>7.9405922416307131E-2</v>
      </c>
      <c r="I446" s="59">
        <v>672775.73305555678</v>
      </c>
      <c r="J446" s="58">
        <v>8.743844431280709E-2</v>
      </c>
    </row>
    <row r="447" spans="1:10" x14ac:dyDescent="0.25">
      <c r="A447" s="53">
        <v>600</v>
      </c>
      <c r="B447" s="55">
        <v>420540</v>
      </c>
      <c r="C447" s="55" t="s">
        <v>1285</v>
      </c>
      <c r="D447" s="55" t="s">
        <v>1441</v>
      </c>
      <c r="E447" s="56">
        <v>43077</v>
      </c>
      <c r="F447" s="55" t="s">
        <v>1738</v>
      </c>
      <c r="G447" s="57">
        <v>653411.26000000199</v>
      </c>
      <c r="H447" s="58">
        <v>0.1000184061390345</v>
      </c>
      <c r="I447" s="59">
        <v>613923.78291666764</v>
      </c>
      <c r="J447" s="58">
        <v>8.7766058258944513E-2</v>
      </c>
    </row>
    <row r="448" spans="1:10" x14ac:dyDescent="0.25">
      <c r="A448" s="53">
        <v>601</v>
      </c>
      <c r="B448" s="55">
        <v>420540</v>
      </c>
      <c r="C448" s="55" t="s">
        <v>1285</v>
      </c>
      <c r="D448" s="55" t="s">
        <v>1441</v>
      </c>
      <c r="E448" s="56">
        <v>42720</v>
      </c>
      <c r="F448" s="55" t="s">
        <v>1739</v>
      </c>
      <c r="G448" s="57">
        <v>2331527.5900000059</v>
      </c>
      <c r="H448" s="58">
        <v>0.21737988053205931</v>
      </c>
      <c r="I448" s="59">
        <v>1440739.5901388954</v>
      </c>
      <c r="J448" s="58">
        <v>0.1485562813007173</v>
      </c>
    </row>
    <row r="449" spans="1:10" x14ac:dyDescent="0.25">
      <c r="A449" s="53">
        <v>602</v>
      </c>
      <c r="B449" s="55">
        <v>420830</v>
      </c>
      <c r="C449" s="55" t="s">
        <v>1285</v>
      </c>
      <c r="D449" s="55" t="s">
        <v>1441</v>
      </c>
      <c r="E449" s="56">
        <v>42674</v>
      </c>
      <c r="F449" s="55" t="s">
        <v>1740</v>
      </c>
      <c r="G449" s="57">
        <v>709492.56000000215</v>
      </c>
      <c r="H449" s="58">
        <v>5.7332206077334677E-2</v>
      </c>
      <c r="I449" s="59">
        <v>567911.94430555601</v>
      </c>
      <c r="J449" s="58">
        <v>4.2577005031711267E-2</v>
      </c>
    </row>
    <row r="450" spans="1:10" x14ac:dyDescent="0.25">
      <c r="A450" s="53">
        <v>608</v>
      </c>
      <c r="B450" s="55">
        <v>431340</v>
      </c>
      <c r="C450" s="55" t="s">
        <v>1285</v>
      </c>
      <c r="D450" s="55" t="s">
        <v>1330</v>
      </c>
      <c r="E450" s="56">
        <v>42646</v>
      </c>
      <c r="F450" s="55" t="s">
        <v>1741</v>
      </c>
      <c r="G450" s="57">
        <v>738001.04000000376</v>
      </c>
      <c r="H450" s="58">
        <v>0.10039174337701651</v>
      </c>
      <c r="I450" s="59">
        <v>861540.51194444858</v>
      </c>
      <c r="J450" s="58">
        <v>0.1188144424487992</v>
      </c>
    </row>
    <row r="451" spans="1:10" x14ac:dyDescent="0.25">
      <c r="A451" s="53">
        <v>612</v>
      </c>
      <c r="B451" s="55">
        <v>420830</v>
      </c>
      <c r="C451" s="55" t="s">
        <v>1285</v>
      </c>
      <c r="D451" s="55" t="s">
        <v>1441</v>
      </c>
      <c r="E451" s="56">
        <v>42705</v>
      </c>
      <c r="F451" s="55" t="s">
        <v>1742</v>
      </c>
      <c r="G451" s="57">
        <v>486477.10999999952</v>
      </c>
      <c r="H451" s="58">
        <v>8.4590440860805916E-2</v>
      </c>
      <c r="I451" s="59">
        <v>514058.76937499951</v>
      </c>
      <c r="J451" s="58">
        <v>0.1006971962179805</v>
      </c>
    </row>
    <row r="452" spans="1:10" x14ac:dyDescent="0.25">
      <c r="A452" s="53">
        <v>613</v>
      </c>
      <c r="B452" s="55">
        <v>421660</v>
      </c>
      <c r="C452" s="55" t="s">
        <v>1285</v>
      </c>
      <c r="D452" s="55" t="s">
        <v>1441</v>
      </c>
      <c r="E452" s="56">
        <v>42733</v>
      </c>
      <c r="F452" s="55" t="s">
        <v>1743</v>
      </c>
      <c r="G452" s="57">
        <v>697926.2550000014</v>
      </c>
      <c r="H452" s="58">
        <v>0.1136610668573395</v>
      </c>
      <c r="I452" s="59">
        <v>753512.10375000385</v>
      </c>
      <c r="J452" s="58">
        <v>0.159473851409898</v>
      </c>
    </row>
    <row r="453" spans="1:10" x14ac:dyDescent="0.25">
      <c r="A453" s="53">
        <v>615</v>
      </c>
      <c r="B453" s="55">
        <v>431350</v>
      </c>
      <c r="C453" s="55" t="s">
        <v>1285</v>
      </c>
      <c r="D453" s="55" t="s">
        <v>1368</v>
      </c>
      <c r="E453" s="56">
        <v>42797</v>
      </c>
      <c r="F453" s="55" t="s">
        <v>1744</v>
      </c>
      <c r="G453" s="57">
        <v>857212.00000000407</v>
      </c>
      <c r="H453" s="58">
        <v>0.1418938412683057</v>
      </c>
      <c r="I453" s="59">
        <v>904792.17375000531</v>
      </c>
      <c r="J453" s="58">
        <v>0.13206137737874171</v>
      </c>
    </row>
    <row r="454" spans="1:10" x14ac:dyDescent="0.25">
      <c r="A454" s="53">
        <v>617</v>
      </c>
      <c r="B454" s="55">
        <v>431460</v>
      </c>
      <c r="C454" s="55" t="s">
        <v>1288</v>
      </c>
      <c r="D454" s="55" t="s">
        <v>1306</v>
      </c>
      <c r="E454" s="56">
        <v>42888</v>
      </c>
      <c r="F454" s="55" t="s">
        <v>1745</v>
      </c>
      <c r="G454" s="57">
        <v>309659.7599999989</v>
      </c>
      <c r="H454" s="58">
        <v>7.7914992040682515E-2</v>
      </c>
      <c r="I454" s="59">
        <v>360481.09701388795</v>
      </c>
      <c r="J454" s="58">
        <v>9.51182655346305E-2</v>
      </c>
    </row>
    <row r="455" spans="1:10" x14ac:dyDescent="0.25">
      <c r="A455" s="53">
        <v>618</v>
      </c>
      <c r="B455" s="55">
        <v>430460</v>
      </c>
      <c r="C455" s="55" t="s">
        <v>1285</v>
      </c>
      <c r="D455" s="55" t="s">
        <v>1368</v>
      </c>
      <c r="E455" s="56">
        <v>42720</v>
      </c>
      <c r="F455" s="55" t="s">
        <v>1746</v>
      </c>
      <c r="G455" s="57">
        <v>1124375.2825000079</v>
      </c>
      <c r="H455" s="58">
        <v>0.1088491676982173</v>
      </c>
      <c r="I455" s="59">
        <v>1121861.5063194532</v>
      </c>
      <c r="J455" s="58">
        <v>0.12528260114138709</v>
      </c>
    </row>
    <row r="456" spans="1:10" x14ac:dyDescent="0.25">
      <c r="A456" s="53">
        <v>619</v>
      </c>
      <c r="B456" s="55">
        <v>431490</v>
      </c>
      <c r="C456" s="55" t="s">
        <v>1285</v>
      </c>
      <c r="D456" s="55" t="s">
        <v>1321</v>
      </c>
      <c r="E456" s="56">
        <v>42866</v>
      </c>
      <c r="F456" s="55" t="s">
        <v>1747</v>
      </c>
      <c r="G456" s="57">
        <v>753143.01333333482</v>
      </c>
      <c r="H456" s="58">
        <v>7.6480839027638498E-2</v>
      </c>
      <c r="I456" s="59">
        <v>813816.19618055748</v>
      </c>
      <c r="J456" s="58">
        <v>7.5261150256129866E-2</v>
      </c>
    </row>
    <row r="457" spans="1:10" x14ac:dyDescent="0.25">
      <c r="A457" s="53">
        <v>621</v>
      </c>
      <c r="B457" s="55">
        <v>430390</v>
      </c>
      <c r="C457" s="55" t="s">
        <v>1285</v>
      </c>
      <c r="D457" s="55" t="s">
        <v>1330</v>
      </c>
      <c r="E457" s="56">
        <v>42721</v>
      </c>
      <c r="F457" s="55" t="s">
        <v>1748</v>
      </c>
      <c r="G457" s="57">
        <v>312357.20999999892</v>
      </c>
      <c r="H457" s="58">
        <v>4.0773158578447453E-2</v>
      </c>
      <c r="I457" s="59">
        <v>365885.51708333212</v>
      </c>
      <c r="J457" s="58">
        <v>6.5332489521967255E-2</v>
      </c>
    </row>
    <row r="458" spans="1:10" x14ac:dyDescent="0.25">
      <c r="A458" s="53">
        <v>622</v>
      </c>
      <c r="B458" s="55">
        <v>420930</v>
      </c>
      <c r="C458" s="55" t="s">
        <v>1285</v>
      </c>
      <c r="D458" s="55" t="s">
        <v>1441</v>
      </c>
      <c r="E458" s="56">
        <v>42782</v>
      </c>
      <c r="F458" s="55" t="s">
        <v>1749</v>
      </c>
      <c r="G458" s="57">
        <v>907432.0100000035</v>
      </c>
      <c r="H458" s="58">
        <v>0.1017761374336225</v>
      </c>
      <c r="I458" s="59">
        <v>922905.75258333713</v>
      </c>
      <c r="J458" s="58">
        <v>9.0084360631910304E-2</v>
      </c>
    </row>
    <row r="459" spans="1:10" x14ac:dyDescent="0.25">
      <c r="A459" s="53">
        <v>623</v>
      </c>
      <c r="B459" s="55">
        <v>431340</v>
      </c>
      <c r="C459" s="55" t="s">
        <v>1285</v>
      </c>
      <c r="D459" s="55" t="s">
        <v>1330</v>
      </c>
      <c r="E459" s="56">
        <v>42975</v>
      </c>
      <c r="F459" s="55" t="s">
        <v>1750</v>
      </c>
      <c r="G459" s="57">
        <v>370795.9399999993</v>
      </c>
      <c r="H459" s="58">
        <v>2.9408526179415261E-2</v>
      </c>
      <c r="I459" s="59">
        <v>376661.457916666</v>
      </c>
      <c r="J459" s="58">
        <v>6.0156714100816008E-2</v>
      </c>
    </row>
    <row r="460" spans="1:10" x14ac:dyDescent="0.25">
      <c r="A460" s="53">
        <v>624</v>
      </c>
      <c r="B460" s="55">
        <v>431890</v>
      </c>
      <c r="C460" s="55" t="s">
        <v>1288</v>
      </c>
      <c r="D460" s="55" t="s">
        <v>1306</v>
      </c>
      <c r="E460" s="56">
        <v>42727</v>
      </c>
      <c r="F460" s="55" t="s">
        <v>1751</v>
      </c>
      <c r="G460" s="57">
        <v>1440703.4700000039</v>
      </c>
      <c r="H460" s="58">
        <v>0.15893156928982299</v>
      </c>
      <c r="I460" s="59">
        <v>1678449.238888893</v>
      </c>
      <c r="J460" s="58">
        <v>0.16310094593808119</v>
      </c>
    </row>
    <row r="461" spans="1:10" x14ac:dyDescent="0.25">
      <c r="A461" s="53">
        <v>625</v>
      </c>
      <c r="B461" s="55">
        <v>431800</v>
      </c>
      <c r="C461" s="55" t="s">
        <v>1288</v>
      </c>
      <c r="D461" s="55" t="s">
        <v>1306</v>
      </c>
      <c r="E461" s="56">
        <v>42752</v>
      </c>
      <c r="F461" s="55" t="s">
        <v>1752</v>
      </c>
      <c r="G461" s="57">
        <v>455811.44499999908</v>
      </c>
      <c r="H461" s="58">
        <v>9.4572099324507081E-2</v>
      </c>
      <c r="I461" s="59">
        <v>472474.35333333234</v>
      </c>
      <c r="J461" s="58">
        <v>0.1090168894297726</v>
      </c>
    </row>
    <row r="462" spans="1:10" x14ac:dyDescent="0.25">
      <c r="A462" s="53">
        <v>626</v>
      </c>
      <c r="B462" s="55">
        <v>431880</v>
      </c>
      <c r="C462" s="55" t="s">
        <v>1288</v>
      </c>
      <c r="D462" s="55" t="s">
        <v>1306</v>
      </c>
      <c r="E462" s="56">
        <v>42752</v>
      </c>
      <c r="F462" s="55" t="s">
        <v>1753</v>
      </c>
      <c r="G462" s="57">
        <v>452198.14400000073</v>
      </c>
      <c r="H462" s="58">
        <v>8.0582797679878485E-2</v>
      </c>
      <c r="I462" s="59">
        <v>467128.56158333336</v>
      </c>
      <c r="J462" s="58">
        <v>8.2950314956020829E-2</v>
      </c>
    </row>
    <row r="463" spans="1:10" x14ac:dyDescent="0.25">
      <c r="A463" s="53">
        <v>627</v>
      </c>
      <c r="B463" s="55">
        <v>430510</v>
      </c>
      <c r="C463" s="55" t="s">
        <v>1285</v>
      </c>
      <c r="D463" s="55" t="s">
        <v>1286</v>
      </c>
      <c r="E463" s="56">
        <v>42770</v>
      </c>
      <c r="F463" s="55" t="s">
        <v>1754</v>
      </c>
      <c r="G463" s="57">
        <v>254786.50999999919</v>
      </c>
      <c r="H463" s="58">
        <v>4.6698700968775847E-2</v>
      </c>
      <c r="I463" s="59">
        <v>293424.99083333247</v>
      </c>
      <c r="J463" s="58">
        <v>9.5991708195753617E-2</v>
      </c>
    </row>
    <row r="464" spans="1:10" x14ac:dyDescent="0.25">
      <c r="A464" s="53">
        <v>628</v>
      </c>
      <c r="B464" s="55">
        <v>430820</v>
      </c>
      <c r="C464" s="55" t="s">
        <v>1285</v>
      </c>
      <c r="D464" s="55" t="s">
        <v>1286</v>
      </c>
      <c r="E464" s="56">
        <v>42767</v>
      </c>
      <c r="F464" s="55" t="s">
        <v>1755</v>
      </c>
      <c r="G464" s="57">
        <v>244716.09999999939</v>
      </c>
      <c r="H464" s="58">
        <v>-9.7684579482082094E-3</v>
      </c>
      <c r="I464" s="59">
        <v>263992.06458333269</v>
      </c>
      <c r="J464" s="58">
        <v>1.0706921186236141E-2</v>
      </c>
    </row>
    <row r="465" spans="1:10" x14ac:dyDescent="0.25">
      <c r="A465" s="53">
        <v>629</v>
      </c>
      <c r="B465" s="55">
        <v>431306</v>
      </c>
      <c r="C465" s="55" t="s">
        <v>1285</v>
      </c>
      <c r="D465" s="55" t="s">
        <v>1330</v>
      </c>
      <c r="E465" s="56">
        <v>42769</v>
      </c>
      <c r="F465" s="55" t="s">
        <v>675</v>
      </c>
      <c r="G465" s="57">
        <v>429711.5899999988</v>
      </c>
      <c r="H465" s="58">
        <v>8.5330775525906899E-2</v>
      </c>
      <c r="I465" s="59">
        <v>473875.80708333239</v>
      </c>
      <c r="J465" s="58">
        <v>0.1039916202646714</v>
      </c>
    </row>
    <row r="466" spans="1:10" x14ac:dyDescent="0.25">
      <c r="A466" s="53">
        <v>631</v>
      </c>
      <c r="B466" s="55">
        <v>430510</v>
      </c>
      <c r="C466" s="55" t="s">
        <v>1285</v>
      </c>
      <c r="D466" s="55" t="s">
        <v>1286</v>
      </c>
      <c r="E466" s="56">
        <v>42909</v>
      </c>
      <c r="F466" s="55" t="s">
        <v>1756</v>
      </c>
      <c r="G466" s="57">
        <v>434909.75999999931</v>
      </c>
      <c r="H466" s="58">
        <v>2.1343646114149649E-2</v>
      </c>
      <c r="I466" s="59">
        <v>460166.12222222146</v>
      </c>
      <c r="J466" s="58">
        <v>6.49277205744547E-2</v>
      </c>
    </row>
    <row r="467" spans="1:10" x14ac:dyDescent="0.25">
      <c r="A467" s="53">
        <v>632</v>
      </c>
      <c r="B467" s="55">
        <v>430510</v>
      </c>
      <c r="C467" s="55" t="s">
        <v>1285</v>
      </c>
      <c r="D467" s="55" t="s">
        <v>1286</v>
      </c>
      <c r="E467" s="56">
        <v>42984</v>
      </c>
      <c r="F467" s="55" t="s">
        <v>1757</v>
      </c>
      <c r="G467" s="57">
        <v>473570.34999999893</v>
      </c>
      <c r="H467" s="58">
        <v>0.1271636218549734</v>
      </c>
      <c r="I467" s="59">
        <v>514349.80549603089</v>
      </c>
      <c r="J467" s="58">
        <v>0.1341224809830433</v>
      </c>
    </row>
    <row r="468" spans="1:10" x14ac:dyDescent="0.25">
      <c r="A468" s="53">
        <v>633</v>
      </c>
      <c r="B468" s="55">
        <v>430290</v>
      </c>
      <c r="C468" s="55" t="s">
        <v>1288</v>
      </c>
      <c r="D468" s="55" t="s">
        <v>1306</v>
      </c>
      <c r="E468" s="56">
        <v>42821</v>
      </c>
      <c r="F468" s="55" t="s">
        <v>536</v>
      </c>
      <c r="G468" s="57">
        <v>563694.9650000009</v>
      </c>
      <c r="H468" s="58">
        <v>0.1333685351928508</v>
      </c>
      <c r="I468" s="59">
        <v>621059.32902777882</v>
      </c>
      <c r="J468" s="58">
        <v>0.14546280041476811</v>
      </c>
    </row>
    <row r="469" spans="1:10" x14ac:dyDescent="0.25">
      <c r="A469" s="53">
        <v>636</v>
      </c>
      <c r="B469" s="55">
        <v>431990</v>
      </c>
      <c r="C469" s="55" t="s">
        <v>1285</v>
      </c>
      <c r="D469" s="55" t="s">
        <v>1330</v>
      </c>
      <c r="E469" s="56">
        <v>42812</v>
      </c>
      <c r="F469" s="55" t="s">
        <v>1758</v>
      </c>
      <c r="G469" s="57">
        <v>472413.8399999995</v>
      </c>
      <c r="H469" s="58">
        <v>5.7047643635610358E-2</v>
      </c>
      <c r="I469" s="59">
        <v>541561.69041666656</v>
      </c>
      <c r="J469" s="58">
        <v>0.10940832935145819</v>
      </c>
    </row>
    <row r="470" spans="1:10" x14ac:dyDescent="0.25">
      <c r="A470" s="53">
        <v>637</v>
      </c>
      <c r="B470" s="55">
        <v>431033</v>
      </c>
      <c r="C470" s="55" t="s">
        <v>1285</v>
      </c>
      <c r="D470" s="55" t="s">
        <v>1368</v>
      </c>
      <c r="E470" s="56">
        <v>42832</v>
      </c>
      <c r="F470" s="55" t="s">
        <v>1759</v>
      </c>
      <c r="G470" s="57">
        <v>994170.58000000485</v>
      </c>
      <c r="H470" s="58">
        <v>0.1527130814966354</v>
      </c>
      <c r="I470" s="59">
        <v>676976.22666666727</v>
      </c>
      <c r="J470" s="58">
        <v>0.1133944345063426</v>
      </c>
    </row>
    <row r="471" spans="1:10" x14ac:dyDescent="0.25">
      <c r="A471" s="53">
        <v>639</v>
      </c>
      <c r="B471" s="55">
        <v>430310</v>
      </c>
      <c r="C471" s="55" t="s">
        <v>1285</v>
      </c>
      <c r="D471" s="55" t="s">
        <v>1330</v>
      </c>
      <c r="E471" s="56">
        <v>42823</v>
      </c>
      <c r="F471" s="55" t="s">
        <v>1760</v>
      </c>
      <c r="G471" s="57">
        <v>633295.35000000231</v>
      </c>
      <c r="H471" s="58">
        <v>9.1947904320583002E-2</v>
      </c>
      <c r="I471" s="59">
        <v>692681.72166666959</v>
      </c>
      <c r="J471" s="58">
        <v>0.1079201038759857</v>
      </c>
    </row>
    <row r="472" spans="1:10" x14ac:dyDescent="0.25">
      <c r="A472" s="53">
        <v>640</v>
      </c>
      <c r="B472" s="55">
        <v>430460</v>
      </c>
      <c r="C472" s="55" t="s">
        <v>1285</v>
      </c>
      <c r="D472" s="55" t="s">
        <v>1368</v>
      </c>
      <c r="E472" s="56">
        <v>42811</v>
      </c>
      <c r="F472" s="55" t="s">
        <v>1761</v>
      </c>
      <c r="G472" s="57">
        <v>320613.58999999898</v>
      </c>
      <c r="H472" s="58">
        <v>8.1185804423144159E-2</v>
      </c>
      <c r="I472" s="59">
        <v>356944.21458333224</v>
      </c>
      <c r="J472" s="58">
        <v>8.1668959924554932E-2</v>
      </c>
    </row>
    <row r="473" spans="1:10" x14ac:dyDescent="0.25">
      <c r="A473" s="53">
        <v>643</v>
      </c>
      <c r="B473" s="55">
        <v>431340</v>
      </c>
      <c r="C473" s="55" t="s">
        <v>1285</v>
      </c>
      <c r="D473" s="55" t="s">
        <v>1330</v>
      </c>
      <c r="E473" s="56">
        <v>43017</v>
      </c>
      <c r="F473" s="55" t="s">
        <v>1762</v>
      </c>
      <c r="G473" s="57">
        <v>1451224.320000005</v>
      </c>
      <c r="H473" s="58">
        <v>0.1082971030967986</v>
      </c>
      <c r="I473" s="59">
        <v>1641929.1385263398</v>
      </c>
      <c r="J473" s="58">
        <v>0.11699495148372541</v>
      </c>
    </row>
    <row r="474" spans="1:10" x14ac:dyDescent="0.25">
      <c r="A474" s="53">
        <v>644</v>
      </c>
      <c r="B474" s="55">
        <v>431690</v>
      </c>
      <c r="C474" s="55" t="s">
        <v>1288</v>
      </c>
      <c r="D474" s="55" t="s">
        <v>1314</v>
      </c>
      <c r="E474" s="56">
        <v>42982</v>
      </c>
      <c r="F474" s="55" t="s">
        <v>1763</v>
      </c>
      <c r="G474" s="57">
        <v>474611.62333333318</v>
      </c>
      <c r="H474" s="58">
        <v>0.1012461474862389</v>
      </c>
      <c r="I474" s="59">
        <v>596929.00027777813</v>
      </c>
      <c r="J474" s="58">
        <v>0.1051447691516121</v>
      </c>
    </row>
    <row r="475" spans="1:10" x14ac:dyDescent="0.25">
      <c r="A475" s="53">
        <v>645</v>
      </c>
      <c r="B475" s="55">
        <v>431740</v>
      </c>
      <c r="C475" s="55" t="s">
        <v>1288</v>
      </c>
      <c r="D475" s="55" t="s">
        <v>1306</v>
      </c>
      <c r="E475" s="56">
        <v>42831</v>
      </c>
      <c r="F475" s="55" t="s">
        <v>1764</v>
      </c>
      <c r="G475" s="57">
        <v>448006.68999999959</v>
      </c>
      <c r="H475" s="58">
        <v>6.8071649267204395E-2</v>
      </c>
      <c r="I475" s="59">
        <v>517713.43361111078</v>
      </c>
      <c r="J475" s="58">
        <v>7.8576007844045975E-2</v>
      </c>
    </row>
    <row r="476" spans="1:10" x14ac:dyDescent="0.25">
      <c r="A476" s="53">
        <v>647</v>
      </c>
      <c r="B476" s="55">
        <v>432170</v>
      </c>
      <c r="C476" s="55" t="s">
        <v>1285</v>
      </c>
      <c r="D476" s="55" t="s">
        <v>1330</v>
      </c>
      <c r="E476" s="56">
        <v>42823</v>
      </c>
      <c r="F476" s="55" t="s">
        <v>1765</v>
      </c>
      <c r="G476" s="57">
        <v>203755.1099999994</v>
      </c>
      <c r="H476" s="58">
        <v>9.5412912566532157E-2</v>
      </c>
      <c r="I476" s="59">
        <v>232997.61069444384</v>
      </c>
      <c r="J476" s="58">
        <v>8.6621386054448815E-2</v>
      </c>
    </row>
    <row r="477" spans="1:10" x14ac:dyDescent="0.25">
      <c r="A477" s="53">
        <v>648</v>
      </c>
      <c r="B477" s="55">
        <v>430460</v>
      </c>
      <c r="C477" s="55" t="s">
        <v>1285</v>
      </c>
      <c r="D477" s="55" t="s">
        <v>1368</v>
      </c>
      <c r="E477" s="56">
        <v>42858</v>
      </c>
      <c r="F477" s="55" t="s">
        <v>1766</v>
      </c>
      <c r="G477" s="57">
        <v>816839.37500000396</v>
      </c>
      <c r="H477" s="58">
        <v>0.102740135387201</v>
      </c>
      <c r="I477" s="59">
        <v>863554.11111111578</v>
      </c>
      <c r="J477" s="58">
        <v>0.11217152732232839</v>
      </c>
    </row>
    <row r="478" spans="1:10" x14ac:dyDescent="0.25">
      <c r="A478" s="53">
        <v>649</v>
      </c>
      <c r="B478" s="55">
        <v>430510</v>
      </c>
      <c r="C478" s="55" t="s">
        <v>1285</v>
      </c>
      <c r="D478" s="55" t="s">
        <v>1286</v>
      </c>
      <c r="E478" s="56">
        <v>43029</v>
      </c>
      <c r="F478" s="55" t="s">
        <v>1767</v>
      </c>
      <c r="G478" s="57">
        <v>593520.76666666928</v>
      </c>
      <c r="H478" s="58">
        <v>0.1289212508867906</v>
      </c>
      <c r="I478" s="59">
        <v>636611.05291666917</v>
      </c>
      <c r="J478" s="58">
        <v>0.14675098230929501</v>
      </c>
    </row>
    <row r="479" spans="1:10" x14ac:dyDescent="0.25">
      <c r="A479" s="53">
        <v>650</v>
      </c>
      <c r="B479" s="55">
        <v>431000</v>
      </c>
      <c r="C479" s="55" t="s">
        <v>1288</v>
      </c>
      <c r="D479" s="55" t="s">
        <v>1314</v>
      </c>
      <c r="E479" s="56">
        <v>42947</v>
      </c>
      <c r="F479" s="55" t="s">
        <v>1768</v>
      </c>
      <c r="G479" s="57">
        <v>842123.83000000706</v>
      </c>
      <c r="H479" s="58">
        <v>0.15133492426482881</v>
      </c>
      <c r="I479" s="59">
        <v>918773.22861111816</v>
      </c>
      <c r="J479" s="58">
        <v>0.15584398661736121</v>
      </c>
    </row>
    <row r="480" spans="1:10" x14ac:dyDescent="0.25">
      <c r="A480" s="53">
        <v>651</v>
      </c>
      <c r="B480" s="55">
        <v>431337</v>
      </c>
      <c r="C480" s="55" t="s">
        <v>1285</v>
      </c>
      <c r="D480" s="55" t="s">
        <v>1368</v>
      </c>
      <c r="E480" s="56">
        <v>43196</v>
      </c>
      <c r="F480" s="55" t="s">
        <v>1769</v>
      </c>
      <c r="G480" s="57">
        <v>1364637.947142862</v>
      </c>
      <c r="H480" s="58">
        <v>0.15871360510858559</v>
      </c>
      <c r="I480" s="59">
        <v>1412269.4019841326</v>
      </c>
      <c r="J480" s="58">
        <v>0.14643013875488481</v>
      </c>
    </row>
    <row r="481" spans="1:10" x14ac:dyDescent="0.25">
      <c r="A481" s="53">
        <v>653</v>
      </c>
      <c r="B481" s="55">
        <v>431640</v>
      </c>
      <c r="C481" s="55" t="s">
        <v>1288</v>
      </c>
      <c r="D481" s="55" t="s">
        <v>1306</v>
      </c>
      <c r="E481" s="56">
        <v>42999</v>
      </c>
      <c r="F481" s="55" t="s">
        <v>1770</v>
      </c>
      <c r="G481" s="57">
        <v>647118.0866666683</v>
      </c>
      <c r="H481" s="58">
        <v>7.723949375730961E-2</v>
      </c>
      <c r="I481" s="59">
        <v>690042.25361111294</v>
      </c>
      <c r="J481" s="58">
        <v>8.0010016224681721E-2</v>
      </c>
    </row>
    <row r="482" spans="1:10" x14ac:dyDescent="0.25">
      <c r="A482" s="53">
        <v>655</v>
      </c>
      <c r="B482" s="55">
        <v>432240</v>
      </c>
      <c r="C482" s="55" t="s">
        <v>1288</v>
      </c>
      <c r="D482" s="55" t="s">
        <v>1306</v>
      </c>
      <c r="E482" s="56">
        <v>42887</v>
      </c>
      <c r="F482" s="55" t="s">
        <v>1771</v>
      </c>
      <c r="G482" s="57">
        <v>568538.25000000093</v>
      </c>
      <c r="H482" s="58">
        <v>0.14885370818045979</v>
      </c>
      <c r="I482" s="59">
        <v>657798.76666666847</v>
      </c>
      <c r="J482" s="58">
        <v>0.14649596603561249</v>
      </c>
    </row>
    <row r="483" spans="1:10" x14ac:dyDescent="0.25">
      <c r="A483" s="53">
        <v>656</v>
      </c>
      <c r="B483" s="55">
        <v>430510</v>
      </c>
      <c r="C483" s="55" t="s">
        <v>1285</v>
      </c>
      <c r="D483" s="55" t="s">
        <v>1286</v>
      </c>
      <c r="E483" s="56">
        <v>42853</v>
      </c>
      <c r="F483" s="55" t="s">
        <v>1772</v>
      </c>
      <c r="G483" s="57">
        <v>455091.80999999942</v>
      </c>
      <c r="H483" s="58">
        <v>5.2666731321311111E-2</v>
      </c>
      <c r="I483" s="59">
        <v>504859.13805555529</v>
      </c>
      <c r="J483" s="58">
        <v>8.7076964153573577E-2</v>
      </c>
    </row>
    <row r="484" spans="1:10" x14ac:dyDescent="0.25">
      <c r="A484" s="53">
        <v>658</v>
      </c>
      <c r="B484" s="55">
        <v>430910</v>
      </c>
      <c r="C484" s="55" t="s">
        <v>1285</v>
      </c>
      <c r="D484" s="55" t="s">
        <v>1286</v>
      </c>
      <c r="E484" s="56">
        <v>42843</v>
      </c>
      <c r="F484" s="55" t="s">
        <v>1773</v>
      </c>
      <c r="G484" s="57">
        <v>271724.239999999</v>
      </c>
      <c r="H484" s="58">
        <v>7.2140082122941693E-2</v>
      </c>
      <c r="I484" s="59">
        <v>353585.02583333221</v>
      </c>
      <c r="J484" s="58">
        <v>6.5167513714557104E-2</v>
      </c>
    </row>
    <row r="485" spans="1:10" x14ac:dyDescent="0.25">
      <c r="A485" s="53">
        <v>659</v>
      </c>
      <c r="B485" s="55">
        <v>431490</v>
      </c>
      <c r="C485" s="55" t="s">
        <v>1285</v>
      </c>
      <c r="D485" s="55" t="s">
        <v>1321</v>
      </c>
      <c r="E485" s="56">
        <v>42881</v>
      </c>
      <c r="F485" s="55" t="s">
        <v>1774</v>
      </c>
      <c r="G485" s="57">
        <v>532586.73000000103</v>
      </c>
      <c r="H485" s="58">
        <v>5.6060037921749031E-2</v>
      </c>
      <c r="I485" s="59">
        <v>556212.86833333387</v>
      </c>
      <c r="J485" s="58">
        <v>0.109478617715457</v>
      </c>
    </row>
    <row r="486" spans="1:10" x14ac:dyDescent="0.25">
      <c r="A486" s="53">
        <v>660</v>
      </c>
      <c r="B486" s="55">
        <v>431690</v>
      </c>
      <c r="C486" s="55" t="s">
        <v>1288</v>
      </c>
      <c r="D486" s="55" t="s">
        <v>1314</v>
      </c>
      <c r="E486" s="56">
        <v>42860</v>
      </c>
      <c r="F486" s="55" t="s">
        <v>1775</v>
      </c>
      <c r="G486" s="57">
        <v>412111.78999999887</v>
      </c>
      <c r="H486" s="58">
        <v>3.4645867577861471E-2</v>
      </c>
      <c r="I486" s="59">
        <v>453610.84749999898</v>
      </c>
      <c r="J486" s="58">
        <v>6.957628655248449E-2</v>
      </c>
    </row>
    <row r="487" spans="1:10" x14ac:dyDescent="0.25">
      <c r="A487" s="53">
        <v>661</v>
      </c>
      <c r="B487" s="55">
        <v>431690</v>
      </c>
      <c r="C487" s="55" t="s">
        <v>1288</v>
      </c>
      <c r="D487" s="55" t="s">
        <v>1314</v>
      </c>
      <c r="E487" s="56">
        <v>42860</v>
      </c>
      <c r="F487" s="55" t="s">
        <v>1776</v>
      </c>
      <c r="G487" s="57">
        <v>454429.78999999922</v>
      </c>
      <c r="H487" s="58">
        <v>0.12646271708462639</v>
      </c>
      <c r="I487" s="59">
        <v>499877.72458333237</v>
      </c>
      <c r="J487" s="58">
        <v>0.1432710414380185</v>
      </c>
    </row>
    <row r="488" spans="1:10" x14ac:dyDescent="0.25">
      <c r="A488" s="53">
        <v>664</v>
      </c>
      <c r="B488" s="55">
        <v>431440</v>
      </c>
      <c r="C488" s="55" t="s">
        <v>1288</v>
      </c>
      <c r="D488" s="55" t="s">
        <v>1306</v>
      </c>
      <c r="E488" s="56">
        <v>42898</v>
      </c>
      <c r="F488" s="55" t="s">
        <v>1777</v>
      </c>
      <c r="G488" s="57">
        <v>738598.24000000395</v>
      </c>
      <c r="H488" s="58">
        <v>0.1292862386641935</v>
      </c>
      <c r="I488" s="59">
        <v>807427.1770833371</v>
      </c>
      <c r="J488" s="58">
        <v>0.12700048793540211</v>
      </c>
    </row>
    <row r="489" spans="1:10" x14ac:dyDescent="0.25">
      <c r="A489" s="53">
        <v>665</v>
      </c>
      <c r="B489" s="55">
        <v>431490</v>
      </c>
      <c r="C489" s="55" t="s">
        <v>1285</v>
      </c>
      <c r="D489" s="55" t="s">
        <v>1321</v>
      </c>
      <c r="E489" s="56">
        <v>42867</v>
      </c>
      <c r="F489" s="55" t="s">
        <v>1778</v>
      </c>
      <c r="G489" s="57">
        <v>358083.1899999993</v>
      </c>
      <c r="H489" s="58">
        <v>5.8980400494447839E-2</v>
      </c>
      <c r="I489" s="59">
        <v>403449.00380555465</v>
      </c>
      <c r="J489" s="58">
        <v>7.8144955333351307E-2</v>
      </c>
    </row>
    <row r="490" spans="1:10" x14ac:dyDescent="0.25">
      <c r="A490" s="53">
        <v>670</v>
      </c>
      <c r="B490" s="55">
        <v>431010</v>
      </c>
      <c r="C490" s="55" t="s">
        <v>1285</v>
      </c>
      <c r="D490" s="55" t="s">
        <v>1330</v>
      </c>
      <c r="E490" s="56">
        <v>43036</v>
      </c>
      <c r="F490" s="55" t="s">
        <v>1779</v>
      </c>
      <c r="G490" s="57">
        <v>329462.74999999901</v>
      </c>
      <c r="H490" s="58">
        <v>2.0372490023587531E-2</v>
      </c>
      <c r="I490" s="59">
        <v>442132.26458333241</v>
      </c>
      <c r="J490" s="58">
        <v>6.8189457355648811E-2</v>
      </c>
    </row>
    <row r="491" spans="1:10" x14ac:dyDescent="0.25">
      <c r="A491" s="53">
        <v>671</v>
      </c>
      <c r="B491" s="55">
        <v>431060</v>
      </c>
      <c r="C491" s="55" t="s">
        <v>1288</v>
      </c>
      <c r="D491" s="55" t="s">
        <v>1306</v>
      </c>
      <c r="E491" s="56">
        <v>42948</v>
      </c>
      <c r="F491" s="55" t="s">
        <v>1780</v>
      </c>
      <c r="G491" s="57">
        <v>255144.71999999901</v>
      </c>
      <c r="H491" s="58">
        <v>9.7405372639473062E-2</v>
      </c>
      <c r="I491" s="59">
        <v>295951.85499999888</v>
      </c>
      <c r="J491" s="58">
        <v>9.0098804976034841E-2</v>
      </c>
    </row>
    <row r="492" spans="1:10" x14ac:dyDescent="0.25">
      <c r="A492" s="53">
        <v>674</v>
      </c>
      <c r="B492" s="55">
        <v>430460</v>
      </c>
      <c r="C492" s="55" t="s">
        <v>1285</v>
      </c>
      <c r="D492" s="55" t="s">
        <v>1368</v>
      </c>
      <c r="E492" s="56">
        <v>42868</v>
      </c>
      <c r="F492" s="55" t="s">
        <v>1781</v>
      </c>
      <c r="G492" s="57">
        <v>616562.4300000018</v>
      </c>
      <c r="H492" s="58">
        <v>9.421069724994148E-2</v>
      </c>
      <c r="I492" s="59">
        <v>666457.52826389123</v>
      </c>
      <c r="J492" s="58">
        <v>0.13659672008290999</v>
      </c>
    </row>
    <row r="493" spans="1:10" x14ac:dyDescent="0.25">
      <c r="A493" s="53">
        <v>676</v>
      </c>
      <c r="B493" s="55">
        <v>421930</v>
      </c>
      <c r="C493" s="55" t="s">
        <v>1288</v>
      </c>
      <c r="D493" s="55" t="s">
        <v>1289</v>
      </c>
      <c r="E493" s="56">
        <v>42900</v>
      </c>
      <c r="F493" s="55" t="s">
        <v>1782</v>
      </c>
      <c r="G493" s="57">
        <v>733531.93500000215</v>
      </c>
      <c r="H493" s="58">
        <v>0.11367803246177779</v>
      </c>
      <c r="I493" s="59">
        <v>848459.61380555818</v>
      </c>
      <c r="J493" s="58">
        <v>0.15487468909508401</v>
      </c>
    </row>
    <row r="494" spans="1:10" x14ac:dyDescent="0.25">
      <c r="A494" s="53">
        <v>678</v>
      </c>
      <c r="B494" s="55">
        <v>432260</v>
      </c>
      <c r="C494" s="55" t="s">
        <v>1288</v>
      </c>
      <c r="D494" s="55" t="s">
        <v>1314</v>
      </c>
      <c r="E494" s="56">
        <v>42999</v>
      </c>
      <c r="F494" s="55" t="s">
        <v>1783</v>
      </c>
      <c r="G494" s="57">
        <v>518868.4000000002</v>
      </c>
      <c r="H494" s="58">
        <v>0.14386396237342611</v>
      </c>
      <c r="I494" s="59">
        <v>570422.86833333352</v>
      </c>
      <c r="J494" s="58">
        <v>0.1289745188251547</v>
      </c>
    </row>
    <row r="495" spans="1:10" x14ac:dyDescent="0.25">
      <c r="A495" s="53">
        <v>680</v>
      </c>
      <c r="B495" s="55">
        <v>431440</v>
      </c>
      <c r="C495" s="55" t="s">
        <v>1288</v>
      </c>
      <c r="D495" s="55" t="s">
        <v>1306</v>
      </c>
      <c r="E495" s="56">
        <v>42909</v>
      </c>
      <c r="F495" s="55" t="s">
        <v>1784</v>
      </c>
      <c r="G495" s="57">
        <v>513891.25000000041</v>
      </c>
      <c r="H495" s="58">
        <v>2.5757765094701918E-2</v>
      </c>
      <c r="I495" s="59">
        <v>521310.57583333366</v>
      </c>
      <c r="J495" s="58">
        <v>4.2922326849214508E-2</v>
      </c>
    </row>
    <row r="496" spans="1:10" x14ac:dyDescent="0.25">
      <c r="A496" s="53">
        <v>682</v>
      </c>
      <c r="B496" s="55">
        <v>431490</v>
      </c>
      <c r="C496" s="55" t="s">
        <v>1285</v>
      </c>
      <c r="D496" s="55" t="s">
        <v>1321</v>
      </c>
      <c r="E496" s="56">
        <v>42975</v>
      </c>
      <c r="F496" s="55" t="s">
        <v>1785</v>
      </c>
      <c r="G496" s="57">
        <v>518336.21000000031</v>
      </c>
      <c r="H496" s="58">
        <v>-3.771470010572256E-3</v>
      </c>
      <c r="I496" s="59">
        <v>537805.37569444429</v>
      </c>
      <c r="J496" s="58">
        <v>7.2953359372700977E-2</v>
      </c>
    </row>
    <row r="497" spans="1:10" x14ac:dyDescent="0.25">
      <c r="A497" s="53">
        <v>683</v>
      </c>
      <c r="B497" s="55">
        <v>431290</v>
      </c>
      <c r="C497" s="55" t="s">
        <v>1285</v>
      </c>
      <c r="D497" s="55" t="s">
        <v>1286</v>
      </c>
      <c r="E497" s="56">
        <v>42909</v>
      </c>
      <c r="F497" s="55" t="s">
        <v>251</v>
      </c>
      <c r="G497" s="57">
        <v>495461.41999999952</v>
      </c>
      <c r="H497" s="58">
        <v>0.12897661397573801</v>
      </c>
      <c r="I497" s="59">
        <v>508176.47249999939</v>
      </c>
      <c r="J497" s="58">
        <v>0.122979851982258</v>
      </c>
    </row>
    <row r="498" spans="1:10" x14ac:dyDescent="0.25">
      <c r="A498" s="53">
        <v>684</v>
      </c>
      <c r="B498" s="55">
        <v>431490</v>
      </c>
      <c r="C498" s="55" t="s">
        <v>1285</v>
      </c>
      <c r="D498" s="55" t="s">
        <v>1321</v>
      </c>
      <c r="E498" s="56">
        <v>42909</v>
      </c>
      <c r="F498" s="55" t="s">
        <v>1786</v>
      </c>
      <c r="G498" s="57">
        <v>443046.32999999903</v>
      </c>
      <c r="H498" s="58">
        <v>9.8292502330784681E-2</v>
      </c>
      <c r="I498" s="59">
        <v>519707.53361111041</v>
      </c>
      <c r="J498" s="58">
        <v>0.1263488913147158</v>
      </c>
    </row>
    <row r="499" spans="1:10" x14ac:dyDescent="0.25">
      <c r="A499" s="53">
        <v>685</v>
      </c>
      <c r="B499" s="55">
        <v>431490</v>
      </c>
      <c r="C499" s="55" t="s">
        <v>1285</v>
      </c>
      <c r="D499" s="55" t="s">
        <v>1321</v>
      </c>
      <c r="E499" s="56">
        <v>42930</v>
      </c>
      <c r="F499" s="55" t="s">
        <v>1787</v>
      </c>
      <c r="G499" s="57">
        <v>335625.80999999947</v>
      </c>
      <c r="H499" s="58">
        <v>-1.231027121251463E-2</v>
      </c>
      <c r="I499" s="59">
        <v>429258.59305555484</v>
      </c>
      <c r="J499" s="58">
        <v>4.8254080382411212E-2</v>
      </c>
    </row>
    <row r="500" spans="1:10" x14ac:dyDescent="0.25">
      <c r="A500" s="53">
        <v>688</v>
      </c>
      <c r="B500" s="55">
        <v>420230</v>
      </c>
      <c r="C500" s="55" t="s">
        <v>1285</v>
      </c>
      <c r="D500" s="55" t="s">
        <v>1441</v>
      </c>
      <c r="E500" s="56">
        <v>42989</v>
      </c>
      <c r="F500" s="55" t="s">
        <v>1788</v>
      </c>
      <c r="G500" s="57">
        <v>585500.33500000043</v>
      </c>
      <c r="H500" s="58">
        <v>9.0933898850464684E-2</v>
      </c>
      <c r="I500" s="59">
        <v>614715.22797222284</v>
      </c>
      <c r="J500" s="58">
        <v>6.0539967255100191E-2</v>
      </c>
    </row>
    <row r="501" spans="1:10" x14ac:dyDescent="0.25">
      <c r="A501" s="53">
        <v>689</v>
      </c>
      <c r="B501" s="55">
        <v>421570</v>
      </c>
      <c r="C501" s="55" t="s">
        <v>1285</v>
      </c>
      <c r="D501" s="55" t="s">
        <v>1441</v>
      </c>
      <c r="E501" s="56">
        <v>42924</v>
      </c>
      <c r="F501" s="55" t="s">
        <v>1789</v>
      </c>
      <c r="G501" s="57">
        <v>279020.07999999961</v>
      </c>
      <c r="H501" s="58">
        <v>8.576293654669026E-3</v>
      </c>
      <c r="I501" s="59">
        <v>309795.66916666611</v>
      </c>
      <c r="J501" s="58">
        <v>2.2609808637979241E-2</v>
      </c>
    </row>
    <row r="502" spans="1:10" x14ac:dyDescent="0.25">
      <c r="A502" s="53">
        <v>690</v>
      </c>
      <c r="B502" s="55">
        <v>430510</v>
      </c>
      <c r="C502" s="55" t="s">
        <v>1285</v>
      </c>
      <c r="D502" s="55" t="s">
        <v>1286</v>
      </c>
      <c r="E502" s="56">
        <v>43245</v>
      </c>
      <c r="F502" s="55" t="s">
        <v>1790</v>
      </c>
      <c r="G502" s="57">
        <v>281888.76999999903</v>
      </c>
      <c r="H502" s="58">
        <v>5.4462699716837253E-2</v>
      </c>
      <c r="I502" s="59">
        <v>314185.43541666557</v>
      </c>
      <c r="J502" s="58">
        <v>8.4436466516547529E-2</v>
      </c>
    </row>
    <row r="503" spans="1:10" x14ac:dyDescent="0.25">
      <c r="A503" s="53">
        <v>691</v>
      </c>
      <c r="B503" s="55">
        <v>430920</v>
      </c>
      <c r="C503" s="55" t="s">
        <v>1285</v>
      </c>
      <c r="D503" s="55" t="s">
        <v>1330</v>
      </c>
      <c r="E503" s="56">
        <v>42910</v>
      </c>
      <c r="F503" s="55" t="s">
        <v>1791</v>
      </c>
      <c r="G503" s="57">
        <v>952543.90000000678</v>
      </c>
      <c r="H503" s="58">
        <v>0.1150685551838342</v>
      </c>
      <c r="I503" s="59">
        <v>1099148.2925000053</v>
      </c>
      <c r="J503" s="58">
        <v>0.1144285324866363</v>
      </c>
    </row>
    <row r="504" spans="1:10" x14ac:dyDescent="0.25">
      <c r="A504" s="53">
        <v>692</v>
      </c>
      <c r="B504" s="55">
        <v>430510</v>
      </c>
      <c r="C504" s="55" t="s">
        <v>1285</v>
      </c>
      <c r="D504" s="55" t="s">
        <v>1286</v>
      </c>
      <c r="E504" s="56">
        <v>43371</v>
      </c>
      <c r="F504" s="55" t="s">
        <v>1792</v>
      </c>
      <c r="G504" s="57">
        <v>268975.929999999</v>
      </c>
      <c r="H504" s="58">
        <v>2.0724102749037691E-2</v>
      </c>
      <c r="I504" s="59">
        <v>280456.58194444352</v>
      </c>
      <c r="J504" s="58">
        <v>5.4662694527930503E-2</v>
      </c>
    </row>
    <row r="505" spans="1:10" x14ac:dyDescent="0.25">
      <c r="A505" s="53">
        <v>694</v>
      </c>
      <c r="B505" s="55">
        <v>431490</v>
      </c>
      <c r="C505" s="55" t="s">
        <v>1285</v>
      </c>
      <c r="D505" s="55" t="s">
        <v>1321</v>
      </c>
      <c r="E505" s="56">
        <v>42909</v>
      </c>
      <c r="F505" s="55" t="s">
        <v>1793</v>
      </c>
      <c r="G505" s="57">
        <v>333637.29333333269</v>
      </c>
      <c r="H505" s="58">
        <v>-4.6813472705684853E-2</v>
      </c>
      <c r="I505" s="59">
        <v>404526.00986111053</v>
      </c>
      <c r="J505" s="58">
        <v>7.4770605009363451E-3</v>
      </c>
    </row>
    <row r="506" spans="1:10" x14ac:dyDescent="0.25">
      <c r="A506" s="53">
        <v>696</v>
      </c>
      <c r="B506" s="55">
        <v>431340</v>
      </c>
      <c r="C506" s="55" t="s">
        <v>1285</v>
      </c>
      <c r="D506" s="55" t="s">
        <v>1330</v>
      </c>
      <c r="E506" s="56">
        <v>43195</v>
      </c>
      <c r="F506" s="55" t="s">
        <v>1794</v>
      </c>
      <c r="G506" s="57">
        <v>561334.00000000081</v>
      </c>
      <c r="H506" s="58">
        <v>0.13170766056002511</v>
      </c>
      <c r="I506" s="59">
        <v>590705.31250000047</v>
      </c>
      <c r="J506" s="58">
        <v>0.12468384136223711</v>
      </c>
    </row>
    <row r="507" spans="1:10" x14ac:dyDescent="0.25">
      <c r="A507" s="53">
        <v>699</v>
      </c>
      <c r="B507" s="55">
        <v>430760</v>
      </c>
      <c r="C507" s="55" t="s">
        <v>1285</v>
      </c>
      <c r="D507" s="55" t="s">
        <v>1330</v>
      </c>
      <c r="E507" s="56">
        <v>42940</v>
      </c>
      <c r="F507" s="55" t="s">
        <v>1795</v>
      </c>
      <c r="G507" s="57">
        <v>701668.00333333749</v>
      </c>
      <c r="H507" s="58">
        <v>0.1527679476214544</v>
      </c>
      <c r="I507" s="59">
        <v>728230.53527778119</v>
      </c>
      <c r="J507" s="58">
        <v>0.14352952264910501</v>
      </c>
    </row>
    <row r="508" spans="1:10" x14ac:dyDescent="0.25">
      <c r="A508" s="53">
        <v>700</v>
      </c>
      <c r="B508" s="55">
        <v>431350</v>
      </c>
      <c r="C508" s="55" t="s">
        <v>1285</v>
      </c>
      <c r="D508" s="55" t="s">
        <v>1368</v>
      </c>
      <c r="E508" s="56">
        <v>43122</v>
      </c>
      <c r="F508" s="55" t="s">
        <v>1796</v>
      </c>
      <c r="G508" s="57">
        <v>352807.82999999879</v>
      </c>
      <c r="H508" s="58">
        <v>8.5337192565662454E-2</v>
      </c>
      <c r="I508" s="59">
        <v>382836.13499999885</v>
      </c>
      <c r="J508" s="58">
        <v>9.6129424601261781E-2</v>
      </c>
    </row>
    <row r="509" spans="1:10" x14ac:dyDescent="0.25">
      <c r="A509" s="53">
        <v>702</v>
      </c>
      <c r="B509" s="55">
        <v>431180</v>
      </c>
      <c r="C509" s="55" t="s">
        <v>1288</v>
      </c>
      <c r="D509" s="55" t="s">
        <v>1289</v>
      </c>
      <c r="E509" s="56">
        <v>42947</v>
      </c>
      <c r="F509" s="55" t="s">
        <v>1797</v>
      </c>
      <c r="G509" s="57">
        <v>298356.6199999993</v>
      </c>
      <c r="H509" s="58">
        <v>5.4668075805057302E-2</v>
      </c>
      <c r="I509" s="59">
        <v>313791.54999999929</v>
      </c>
      <c r="J509" s="58">
        <v>6.7323723603810726E-2</v>
      </c>
    </row>
    <row r="510" spans="1:10" x14ac:dyDescent="0.25">
      <c r="A510" s="53">
        <v>704</v>
      </c>
      <c r="B510" s="55">
        <v>430310</v>
      </c>
      <c r="C510" s="55" t="s">
        <v>1285</v>
      </c>
      <c r="D510" s="55" t="s">
        <v>1330</v>
      </c>
      <c r="E510" s="56">
        <v>42975</v>
      </c>
      <c r="F510" s="55" t="s">
        <v>1798</v>
      </c>
      <c r="G510" s="57">
        <v>484664.87</v>
      </c>
      <c r="H510" s="58">
        <v>2.9744832712064039E-2</v>
      </c>
      <c r="I510" s="59">
        <v>561067.83354166674</v>
      </c>
      <c r="J510" s="58">
        <v>6.6376020592978188E-2</v>
      </c>
    </row>
    <row r="511" spans="1:10" x14ac:dyDescent="0.25">
      <c r="A511" s="53">
        <v>708</v>
      </c>
      <c r="B511" s="55">
        <v>431490</v>
      </c>
      <c r="C511" s="55" t="s">
        <v>1285</v>
      </c>
      <c r="D511" s="55" t="s">
        <v>1321</v>
      </c>
      <c r="E511" s="56">
        <v>42955</v>
      </c>
      <c r="F511" s="55" t="s">
        <v>1799</v>
      </c>
      <c r="G511" s="57">
        <v>255130.18999999919</v>
      </c>
      <c r="H511" s="58">
        <v>-6.0088068640461227E-2</v>
      </c>
      <c r="I511" s="59">
        <v>274699.28479166585</v>
      </c>
      <c r="J511" s="58">
        <v>-3.5324160018376559E-3</v>
      </c>
    </row>
    <row r="512" spans="1:10" x14ac:dyDescent="0.25">
      <c r="A512" s="53">
        <v>709</v>
      </c>
      <c r="B512" s="55">
        <v>430440</v>
      </c>
      <c r="C512" s="55" t="s">
        <v>1285</v>
      </c>
      <c r="D512" s="55" t="s">
        <v>1286</v>
      </c>
      <c r="E512" s="56">
        <v>43004</v>
      </c>
      <c r="F512" s="55" t="s">
        <v>1800</v>
      </c>
      <c r="G512" s="57">
        <v>866904.49000000465</v>
      </c>
      <c r="H512" s="58">
        <v>0.10630091464488151</v>
      </c>
      <c r="I512" s="59">
        <v>925283.61599074549</v>
      </c>
      <c r="J512" s="58">
        <v>0.1130747665172037</v>
      </c>
    </row>
    <row r="513" spans="1:10" x14ac:dyDescent="0.25">
      <c r="A513" s="53">
        <v>710</v>
      </c>
      <c r="B513" s="55">
        <v>430105</v>
      </c>
      <c r="C513" s="55" t="s">
        <v>1285</v>
      </c>
      <c r="D513" s="55" t="s">
        <v>1368</v>
      </c>
      <c r="E513" s="56">
        <v>42978</v>
      </c>
      <c r="F513" s="55" t="s">
        <v>1801</v>
      </c>
      <c r="G513" s="57">
        <v>976060.24000000476</v>
      </c>
      <c r="H513" s="58">
        <v>0.17398109456970751</v>
      </c>
      <c r="I513" s="59">
        <v>695099.13250000088</v>
      </c>
      <c r="J513" s="58">
        <v>0.1245337676199936</v>
      </c>
    </row>
    <row r="514" spans="1:10" x14ac:dyDescent="0.25">
      <c r="A514" s="53">
        <v>713</v>
      </c>
      <c r="B514" s="55">
        <v>431490</v>
      </c>
      <c r="C514" s="55" t="s">
        <v>1285</v>
      </c>
      <c r="D514" s="55" t="s">
        <v>1321</v>
      </c>
      <c r="E514" s="56">
        <v>44183</v>
      </c>
      <c r="F514" s="55" t="s">
        <v>1802</v>
      </c>
      <c r="G514" s="57">
        <v>1333830.5166666689</v>
      </c>
      <c r="H514" s="58">
        <v>7.2276724190556196E-2</v>
      </c>
      <c r="I514" s="59">
        <v>1455918.1089655047</v>
      </c>
      <c r="J514" s="58">
        <v>0.11148880604064609</v>
      </c>
    </row>
    <row r="515" spans="1:10" x14ac:dyDescent="0.25">
      <c r="A515" s="53">
        <v>714</v>
      </c>
      <c r="B515" s="55">
        <v>431490</v>
      </c>
      <c r="C515" s="55" t="s">
        <v>1285</v>
      </c>
      <c r="D515" s="55" t="s">
        <v>1321</v>
      </c>
      <c r="E515" s="56">
        <v>43089</v>
      </c>
      <c r="F515" s="55" t="s">
        <v>1803</v>
      </c>
      <c r="G515" s="57">
        <v>354478.40999999881</v>
      </c>
      <c r="H515" s="58">
        <v>-4.2022159261494593E-2</v>
      </c>
      <c r="I515" s="59">
        <v>398880.43541666534</v>
      </c>
      <c r="J515" s="58">
        <v>3.6446368280029291E-2</v>
      </c>
    </row>
    <row r="516" spans="1:10" x14ac:dyDescent="0.25">
      <c r="A516" s="53">
        <v>715</v>
      </c>
      <c r="B516" s="55">
        <v>431870</v>
      </c>
      <c r="C516" s="55" t="s">
        <v>1285</v>
      </c>
      <c r="D516" s="55" t="s">
        <v>1330</v>
      </c>
      <c r="E516" s="56">
        <v>43216</v>
      </c>
      <c r="F516" s="55" t="s">
        <v>1804</v>
      </c>
      <c r="G516" s="57">
        <v>252967.8899999994</v>
      </c>
      <c r="H516" s="58">
        <v>-3.4494975552122969E-3</v>
      </c>
      <c r="I516" s="59">
        <v>296577.65916666592</v>
      </c>
      <c r="J516" s="58">
        <v>3.5031140230458543E-2</v>
      </c>
    </row>
    <row r="517" spans="1:10" x14ac:dyDescent="0.25">
      <c r="A517" s="53">
        <v>718</v>
      </c>
      <c r="B517" s="55">
        <v>432160</v>
      </c>
      <c r="C517" s="55" t="s">
        <v>1285</v>
      </c>
      <c r="D517" s="55" t="s">
        <v>1368</v>
      </c>
      <c r="E517" s="56">
        <v>43090</v>
      </c>
      <c r="F517" s="55" t="s">
        <v>1805</v>
      </c>
      <c r="G517" s="57">
        <v>676861.26500000176</v>
      </c>
      <c r="H517" s="58">
        <v>9.0744972766606188E-2</v>
      </c>
      <c r="I517" s="59">
        <v>610880.29791666707</v>
      </c>
      <c r="J517" s="58">
        <v>5.3034342938531313E-2</v>
      </c>
    </row>
    <row r="518" spans="1:10" x14ac:dyDescent="0.25">
      <c r="A518" s="53">
        <v>720</v>
      </c>
      <c r="B518" s="55">
        <v>421660</v>
      </c>
      <c r="C518" s="55" t="s">
        <v>1285</v>
      </c>
      <c r="D518" s="55" t="s">
        <v>1441</v>
      </c>
      <c r="E518" s="56">
        <v>42999</v>
      </c>
      <c r="F518" s="55" t="s">
        <v>1806</v>
      </c>
      <c r="G518" s="57">
        <v>275671.17999999918</v>
      </c>
      <c r="H518" s="58">
        <v>8.1937186644732898E-3</v>
      </c>
      <c r="I518" s="59">
        <v>318087.08916666597</v>
      </c>
      <c r="J518" s="58">
        <v>4.6624585465536141E-2</v>
      </c>
    </row>
    <row r="519" spans="1:10" x14ac:dyDescent="0.25">
      <c r="A519" s="53">
        <v>721</v>
      </c>
      <c r="B519" s="55">
        <v>430190</v>
      </c>
      <c r="C519" s="55" t="s">
        <v>1285</v>
      </c>
      <c r="D519" s="55" t="s">
        <v>1321</v>
      </c>
      <c r="E519" s="56">
        <v>43077</v>
      </c>
      <c r="F519" s="55" t="s">
        <v>574</v>
      </c>
      <c r="G519" s="57">
        <v>670000.51000000292</v>
      </c>
      <c r="H519" s="58">
        <v>0.1373062185214779</v>
      </c>
      <c r="I519" s="59">
        <v>726729.3845833363</v>
      </c>
      <c r="J519" s="58">
        <v>0.13942737683715531</v>
      </c>
    </row>
    <row r="520" spans="1:10" x14ac:dyDescent="0.25">
      <c r="A520" s="53">
        <v>722</v>
      </c>
      <c r="B520" s="55">
        <v>430930</v>
      </c>
      <c r="C520" s="55" t="s">
        <v>1285</v>
      </c>
      <c r="D520" s="55" t="s">
        <v>1321</v>
      </c>
      <c r="E520" s="56">
        <v>42968</v>
      </c>
      <c r="F520" s="55" t="s">
        <v>1807</v>
      </c>
      <c r="G520" s="57">
        <v>404638.81999999902</v>
      </c>
      <c r="H520" s="58">
        <v>7.6018830262588197E-2</v>
      </c>
      <c r="I520" s="59">
        <v>439391.59401984024</v>
      </c>
      <c r="J520" s="58">
        <v>7.8317878455525194E-2</v>
      </c>
    </row>
    <row r="521" spans="1:10" x14ac:dyDescent="0.25">
      <c r="A521" s="53">
        <v>724</v>
      </c>
      <c r="B521" s="55">
        <v>431710</v>
      </c>
      <c r="C521" s="55" t="s">
        <v>1288</v>
      </c>
      <c r="D521" s="55" t="s">
        <v>1306</v>
      </c>
      <c r="E521" s="56">
        <v>43042</v>
      </c>
      <c r="F521" s="55" t="s">
        <v>1808</v>
      </c>
      <c r="G521" s="57">
        <v>479510.27000000043</v>
      </c>
      <c r="H521" s="58">
        <v>0.11911321084196411</v>
      </c>
      <c r="I521" s="59">
        <v>516615.37208333355</v>
      </c>
      <c r="J521" s="58">
        <v>0.10243890707789401</v>
      </c>
    </row>
    <row r="522" spans="1:10" x14ac:dyDescent="0.25">
      <c r="A522" s="53">
        <v>726</v>
      </c>
      <c r="B522" s="55">
        <v>430510</v>
      </c>
      <c r="C522" s="55" t="s">
        <v>1285</v>
      </c>
      <c r="D522" s="55" t="s">
        <v>1286</v>
      </c>
      <c r="E522" s="56">
        <v>42984</v>
      </c>
      <c r="F522" s="55" t="s">
        <v>1809</v>
      </c>
      <c r="G522" s="57">
        <v>682044.13000000222</v>
      </c>
      <c r="H522" s="58">
        <v>3.2936944513568489E-2</v>
      </c>
      <c r="I522" s="59">
        <v>771409.22361111443</v>
      </c>
      <c r="J522" s="58">
        <v>6.5089714864765266E-2</v>
      </c>
    </row>
    <row r="523" spans="1:10" x14ac:dyDescent="0.25">
      <c r="A523" s="53">
        <v>727</v>
      </c>
      <c r="B523" s="55">
        <v>430650</v>
      </c>
      <c r="C523" s="55" t="s">
        <v>1285</v>
      </c>
      <c r="D523" s="55" t="s">
        <v>1321</v>
      </c>
      <c r="E523" s="56">
        <v>43007</v>
      </c>
      <c r="F523" s="55" t="s">
        <v>885</v>
      </c>
      <c r="G523" s="57">
        <v>469229.13999999978</v>
      </c>
      <c r="H523" s="58">
        <v>0.15706086228454649</v>
      </c>
      <c r="I523" s="59">
        <v>513506.19708333327</v>
      </c>
      <c r="J523" s="58">
        <v>0.14158650944858281</v>
      </c>
    </row>
    <row r="524" spans="1:10" x14ac:dyDescent="0.25">
      <c r="A524" s="53">
        <v>731</v>
      </c>
      <c r="B524" s="55">
        <v>430960</v>
      </c>
      <c r="C524" s="55" t="s">
        <v>1288</v>
      </c>
      <c r="D524" s="55" t="s">
        <v>1289</v>
      </c>
      <c r="E524" s="56">
        <v>43028</v>
      </c>
      <c r="F524" s="55" t="s">
        <v>1810</v>
      </c>
      <c r="G524" s="57">
        <v>1075377.5100000061</v>
      </c>
      <c r="H524" s="58">
        <v>0.18700398171266219</v>
      </c>
      <c r="I524" s="59">
        <v>1197509.6600694503</v>
      </c>
      <c r="J524" s="58">
        <v>0.17379558139125251</v>
      </c>
    </row>
    <row r="525" spans="1:10" x14ac:dyDescent="0.25">
      <c r="A525" s="53">
        <v>732</v>
      </c>
      <c r="B525" s="55">
        <v>420540</v>
      </c>
      <c r="C525" s="55" t="s">
        <v>1285</v>
      </c>
      <c r="D525" s="55" t="s">
        <v>1441</v>
      </c>
      <c r="E525" s="56">
        <v>43098</v>
      </c>
      <c r="F525" s="55" t="s">
        <v>1811</v>
      </c>
      <c r="G525" s="57">
        <v>859940.86666667147</v>
      </c>
      <c r="H525" s="58">
        <v>0.1608556472328446</v>
      </c>
      <c r="I525" s="59">
        <v>845610.16527778201</v>
      </c>
      <c r="J525" s="58">
        <v>0.15370174699588479</v>
      </c>
    </row>
    <row r="526" spans="1:10" x14ac:dyDescent="0.25">
      <c r="A526" s="53">
        <v>733</v>
      </c>
      <c r="B526" s="55">
        <v>430310</v>
      </c>
      <c r="C526" s="55" t="s">
        <v>1285</v>
      </c>
      <c r="D526" s="55" t="s">
        <v>1330</v>
      </c>
      <c r="E526" s="56">
        <v>43007</v>
      </c>
      <c r="F526" s="55" t="s">
        <v>1812</v>
      </c>
      <c r="G526" s="57">
        <v>515734.39000000007</v>
      </c>
      <c r="H526" s="58">
        <v>9.1969900556235371E-2</v>
      </c>
      <c r="I526" s="59">
        <v>620348.9104166677</v>
      </c>
      <c r="J526" s="58">
        <v>0.1055436293072521</v>
      </c>
    </row>
    <row r="527" spans="1:10" x14ac:dyDescent="0.25">
      <c r="A527" s="53">
        <v>735</v>
      </c>
      <c r="B527" s="55">
        <v>430468</v>
      </c>
      <c r="C527" s="55" t="s">
        <v>1285</v>
      </c>
      <c r="D527" s="55" t="s">
        <v>1330</v>
      </c>
      <c r="E527" s="56">
        <v>43089</v>
      </c>
      <c r="F527" s="55" t="s">
        <v>664</v>
      </c>
      <c r="G527" s="57">
        <v>662130.28000000352</v>
      </c>
      <c r="H527" s="58">
        <v>0.13964253473590341</v>
      </c>
      <c r="I527" s="59">
        <v>726001.85541667056</v>
      </c>
      <c r="J527" s="58">
        <v>0.15899359700318069</v>
      </c>
    </row>
    <row r="528" spans="1:10" x14ac:dyDescent="0.25">
      <c r="A528" s="53">
        <v>740</v>
      </c>
      <c r="B528" s="55">
        <v>432150</v>
      </c>
      <c r="C528" s="55" t="s">
        <v>1285</v>
      </c>
      <c r="D528" s="55" t="s">
        <v>1368</v>
      </c>
      <c r="E528" s="56">
        <v>43122</v>
      </c>
      <c r="F528" s="55" t="s">
        <v>1813</v>
      </c>
      <c r="G528" s="57">
        <v>979489.37000000675</v>
      </c>
      <c r="H528" s="58">
        <v>0.1479486402479884</v>
      </c>
      <c r="I528" s="59">
        <v>896118.04333333811</v>
      </c>
      <c r="J528" s="58">
        <v>0.1346828292689807</v>
      </c>
    </row>
    <row r="529" spans="1:10" x14ac:dyDescent="0.25">
      <c r="A529" s="53">
        <v>741</v>
      </c>
      <c r="B529" s="55">
        <v>430760</v>
      </c>
      <c r="C529" s="55" t="s">
        <v>1285</v>
      </c>
      <c r="D529" s="55" t="s">
        <v>1330</v>
      </c>
      <c r="E529" s="56">
        <v>43089</v>
      </c>
      <c r="F529" s="55" t="s">
        <v>1814</v>
      </c>
      <c r="G529" s="57">
        <v>400797.10999999882</v>
      </c>
      <c r="H529" s="58">
        <v>7.6866615172534347E-2</v>
      </c>
      <c r="I529" s="59">
        <v>421577.32652777643</v>
      </c>
      <c r="J529" s="58">
        <v>0.1044045602588715</v>
      </c>
    </row>
    <row r="530" spans="1:10" x14ac:dyDescent="0.25">
      <c r="A530" s="53">
        <v>743</v>
      </c>
      <c r="B530" s="55">
        <v>431690</v>
      </c>
      <c r="C530" s="55" t="s">
        <v>1288</v>
      </c>
      <c r="D530" s="55" t="s">
        <v>1314</v>
      </c>
      <c r="E530" s="56">
        <v>43028</v>
      </c>
      <c r="F530" s="55" t="s">
        <v>1815</v>
      </c>
      <c r="G530" s="57">
        <v>465981.43000000058</v>
      </c>
      <c r="H530" s="58">
        <v>6.7565091868351912E-2</v>
      </c>
      <c r="I530" s="59">
        <v>513490.48275000066</v>
      </c>
      <c r="J530" s="58">
        <v>7.1885192167532849E-2</v>
      </c>
    </row>
    <row r="531" spans="1:10" x14ac:dyDescent="0.25">
      <c r="A531" s="53">
        <v>745</v>
      </c>
      <c r="B531" s="55">
        <v>432145</v>
      </c>
      <c r="C531" s="55" t="s">
        <v>1288</v>
      </c>
      <c r="D531" s="55" t="s">
        <v>1314</v>
      </c>
      <c r="E531" s="56">
        <v>43042</v>
      </c>
      <c r="F531" s="55" t="s">
        <v>1816</v>
      </c>
      <c r="G531" s="57">
        <v>502733.28999999957</v>
      </c>
      <c r="H531" s="58">
        <v>0.1142866852200536</v>
      </c>
      <c r="I531" s="59">
        <v>538167.24541666638</v>
      </c>
      <c r="J531" s="58">
        <v>0.13566280593726929</v>
      </c>
    </row>
    <row r="532" spans="1:10" x14ac:dyDescent="0.25">
      <c r="A532" s="53">
        <v>746</v>
      </c>
      <c r="B532" s="55">
        <v>420540</v>
      </c>
      <c r="C532" s="55" t="s">
        <v>1285</v>
      </c>
      <c r="D532" s="55" t="s">
        <v>1441</v>
      </c>
      <c r="E532" s="56">
        <v>43089</v>
      </c>
      <c r="F532" s="55" t="s">
        <v>1817</v>
      </c>
      <c r="G532" s="57">
        <v>544554.78</v>
      </c>
      <c r="H532" s="58">
        <v>7.255109701169947E-2</v>
      </c>
      <c r="I532" s="59">
        <v>571581.22736111085</v>
      </c>
      <c r="J532" s="58">
        <v>7.7487569065541051E-2</v>
      </c>
    </row>
    <row r="533" spans="1:10" x14ac:dyDescent="0.25">
      <c r="A533" s="53">
        <v>747</v>
      </c>
      <c r="B533" s="55">
        <v>421660</v>
      </c>
      <c r="C533" s="55" t="s">
        <v>1285</v>
      </c>
      <c r="D533" s="55" t="s">
        <v>1441</v>
      </c>
      <c r="E533" s="56">
        <v>43057</v>
      </c>
      <c r="F533" s="55" t="s">
        <v>1818</v>
      </c>
      <c r="G533" s="57">
        <v>548095.08333333372</v>
      </c>
      <c r="H533" s="58">
        <v>6.7710684729247031E-2</v>
      </c>
      <c r="I533" s="59">
        <v>607724.05736111186</v>
      </c>
      <c r="J533" s="58">
        <v>0.1014485702477945</v>
      </c>
    </row>
    <row r="534" spans="1:10" x14ac:dyDescent="0.25">
      <c r="A534" s="53">
        <v>748</v>
      </c>
      <c r="B534" s="55">
        <v>430390</v>
      </c>
      <c r="C534" s="55" t="s">
        <v>1285</v>
      </c>
      <c r="D534" s="55" t="s">
        <v>1330</v>
      </c>
      <c r="E534" s="56">
        <v>43038</v>
      </c>
      <c r="F534" s="55" t="s">
        <v>1819</v>
      </c>
      <c r="G534" s="57">
        <v>555175.74000000092</v>
      </c>
      <c r="H534" s="58">
        <v>9.9582674644266428E-2</v>
      </c>
      <c r="I534" s="59">
        <v>612444.97888888989</v>
      </c>
      <c r="J534" s="58">
        <v>9.8866918045327823E-2</v>
      </c>
    </row>
    <row r="535" spans="1:10" x14ac:dyDescent="0.25">
      <c r="A535" s="53">
        <v>755</v>
      </c>
      <c r="B535" s="55">
        <v>431710</v>
      </c>
      <c r="C535" s="55" t="s">
        <v>1288</v>
      </c>
      <c r="D535" s="55" t="s">
        <v>1306</v>
      </c>
      <c r="E535" s="56">
        <v>43042</v>
      </c>
      <c r="F535" s="55" t="s">
        <v>1820</v>
      </c>
      <c r="G535" s="57">
        <v>558088.88000000222</v>
      </c>
      <c r="H535" s="58">
        <v>0.1070227773019311</v>
      </c>
      <c r="I535" s="59">
        <v>553675.32416666846</v>
      </c>
      <c r="J535" s="58">
        <v>0.107126974824755</v>
      </c>
    </row>
    <row r="536" spans="1:10" x14ac:dyDescent="0.25">
      <c r="A536" s="53">
        <v>756</v>
      </c>
      <c r="B536" s="55">
        <v>432150</v>
      </c>
      <c r="C536" s="55" t="s">
        <v>1285</v>
      </c>
      <c r="D536" s="55" t="s">
        <v>1368</v>
      </c>
      <c r="E536" s="56">
        <v>43040</v>
      </c>
      <c r="F536" s="55" t="s">
        <v>1821</v>
      </c>
      <c r="G536" s="57">
        <v>739381.47000000335</v>
      </c>
      <c r="H536" s="58">
        <v>0.1731104782230096</v>
      </c>
      <c r="I536" s="59">
        <v>434629.14395833394</v>
      </c>
      <c r="J536" s="58">
        <v>4.7206702042640457E-2</v>
      </c>
    </row>
    <row r="537" spans="1:10" x14ac:dyDescent="0.25">
      <c r="A537" s="53">
        <v>757</v>
      </c>
      <c r="B537" s="55">
        <v>432000</v>
      </c>
      <c r="C537" s="55" t="s">
        <v>1285</v>
      </c>
      <c r="D537" s="55" t="s">
        <v>1330</v>
      </c>
      <c r="E537" s="56">
        <v>43042</v>
      </c>
      <c r="F537" s="55" t="s">
        <v>1822</v>
      </c>
      <c r="G537" s="57">
        <v>481750.70000000019</v>
      </c>
      <c r="H537" s="58">
        <v>5.6828265424178542E-2</v>
      </c>
      <c r="I537" s="59">
        <v>575296.17541666853</v>
      </c>
      <c r="J537" s="58">
        <v>9.4667465727732686E-2</v>
      </c>
    </row>
    <row r="538" spans="1:10" x14ac:dyDescent="0.25">
      <c r="A538" s="53">
        <v>758</v>
      </c>
      <c r="B538" s="55">
        <v>430280</v>
      </c>
      <c r="C538" s="55" t="s">
        <v>1288</v>
      </c>
      <c r="D538" s="55" t="s">
        <v>1314</v>
      </c>
      <c r="E538" s="56">
        <v>43042</v>
      </c>
      <c r="F538" s="55" t="s">
        <v>1823</v>
      </c>
      <c r="G538" s="57">
        <v>463221.94499999989</v>
      </c>
      <c r="H538" s="58">
        <v>-0.18599016381818559</v>
      </c>
      <c r="I538" s="59">
        <v>376269.26430555503</v>
      </c>
      <c r="J538" s="58">
        <v>7.7040012901232469E-2</v>
      </c>
    </row>
    <row r="539" spans="1:10" x14ac:dyDescent="0.25">
      <c r="A539" s="53">
        <v>759</v>
      </c>
      <c r="B539" s="55">
        <v>430460</v>
      </c>
      <c r="C539" s="55" t="s">
        <v>1285</v>
      </c>
      <c r="D539" s="55" t="s">
        <v>1368</v>
      </c>
      <c r="E539" s="56">
        <v>43040</v>
      </c>
      <c r="F539" s="55" t="s">
        <v>1824</v>
      </c>
      <c r="G539" s="57">
        <v>696463.59000000416</v>
      </c>
      <c r="H539" s="58">
        <v>0.11287746208617851</v>
      </c>
      <c r="I539" s="59">
        <v>824963.97977778141</v>
      </c>
      <c r="J539" s="58">
        <v>0.12647202102528771</v>
      </c>
    </row>
    <row r="540" spans="1:10" x14ac:dyDescent="0.25">
      <c r="A540" s="53">
        <v>761</v>
      </c>
      <c r="B540" s="55">
        <v>430760</v>
      </c>
      <c r="C540" s="55" t="s">
        <v>1285</v>
      </c>
      <c r="D540" s="55" t="s">
        <v>1330</v>
      </c>
      <c r="E540" s="56">
        <v>43059</v>
      </c>
      <c r="F540" s="55" t="s">
        <v>1825</v>
      </c>
      <c r="G540" s="57">
        <v>288286.35999999917</v>
      </c>
      <c r="H540" s="58">
        <v>2.3387165697665468E-2</v>
      </c>
      <c r="I540" s="59">
        <v>338161.23249999923</v>
      </c>
      <c r="J540" s="58">
        <v>4.7500590425887619E-2</v>
      </c>
    </row>
    <row r="541" spans="1:10" x14ac:dyDescent="0.25">
      <c r="A541" s="53">
        <v>763</v>
      </c>
      <c r="B541" s="55">
        <v>431490</v>
      </c>
      <c r="C541" s="55" t="s">
        <v>1285</v>
      </c>
      <c r="D541" s="55" t="s">
        <v>1321</v>
      </c>
      <c r="E541" s="56">
        <v>43042</v>
      </c>
      <c r="F541" s="55" t="s">
        <v>1826</v>
      </c>
      <c r="G541" s="57">
        <v>646473.42000000179</v>
      </c>
      <c r="H541" s="58">
        <v>8.6767230507142981E-2</v>
      </c>
      <c r="I541" s="59">
        <v>627783.12375000108</v>
      </c>
      <c r="J541" s="58">
        <v>9.4073445148236762E-2</v>
      </c>
    </row>
    <row r="542" spans="1:10" x14ac:dyDescent="0.25">
      <c r="A542" s="53">
        <v>764</v>
      </c>
      <c r="B542" s="55">
        <v>431490</v>
      </c>
      <c r="C542" s="55" t="s">
        <v>1285</v>
      </c>
      <c r="D542" s="55" t="s">
        <v>1321</v>
      </c>
      <c r="E542" s="56">
        <v>43042</v>
      </c>
      <c r="F542" s="55" t="s">
        <v>1827</v>
      </c>
      <c r="G542" s="57">
        <v>519677.25000000192</v>
      </c>
      <c r="H542" s="58">
        <v>4.9787973374711338E-2</v>
      </c>
      <c r="I542" s="59">
        <v>580431.47645833518</v>
      </c>
      <c r="J542" s="58">
        <v>7.6123517739924748E-2</v>
      </c>
    </row>
    <row r="543" spans="1:10" x14ac:dyDescent="0.25">
      <c r="A543" s="53">
        <v>768</v>
      </c>
      <c r="B543" s="55">
        <v>430270</v>
      </c>
      <c r="C543" s="55" t="s">
        <v>1285</v>
      </c>
      <c r="D543" s="55" t="s">
        <v>1368</v>
      </c>
      <c r="E543" s="56">
        <v>43164</v>
      </c>
      <c r="F543" s="55" t="s">
        <v>1828</v>
      </c>
      <c r="G543" s="57">
        <v>724416.83500000299</v>
      </c>
      <c r="H543" s="58">
        <v>9.1683405110765046E-2</v>
      </c>
      <c r="I543" s="59">
        <v>777160.88666667009</v>
      </c>
      <c r="J543" s="58">
        <v>0.1170966830311586</v>
      </c>
    </row>
    <row r="544" spans="1:10" x14ac:dyDescent="0.25">
      <c r="A544" s="53">
        <v>770</v>
      </c>
      <c r="B544" s="55">
        <v>420540</v>
      </c>
      <c r="C544" s="55" t="s">
        <v>1285</v>
      </c>
      <c r="D544" s="55" t="s">
        <v>1441</v>
      </c>
      <c r="E544" s="56">
        <v>43099</v>
      </c>
      <c r="F544" s="55" t="s">
        <v>1829</v>
      </c>
      <c r="G544" s="57">
        <v>1395472.260000004</v>
      </c>
      <c r="H544" s="58">
        <v>0.1114634061338504</v>
      </c>
      <c r="I544" s="59">
        <v>1290811.30055556</v>
      </c>
      <c r="J544" s="58">
        <v>0.12016659589023709</v>
      </c>
    </row>
    <row r="545" spans="1:10" x14ac:dyDescent="0.25">
      <c r="A545" s="53">
        <v>773</v>
      </c>
      <c r="B545" s="55">
        <v>430310</v>
      </c>
      <c r="C545" s="55" t="s">
        <v>1285</v>
      </c>
      <c r="D545" s="55" t="s">
        <v>1330</v>
      </c>
      <c r="E545" s="56">
        <v>43059</v>
      </c>
      <c r="F545" s="55" t="s">
        <v>1830</v>
      </c>
      <c r="G545" s="57">
        <v>414811.47999999928</v>
      </c>
      <c r="H545" s="58">
        <v>4.4661486229660863E-3</v>
      </c>
      <c r="I545" s="59">
        <v>506485.58416666603</v>
      </c>
      <c r="J545" s="58">
        <v>4.421569604016249E-2</v>
      </c>
    </row>
    <row r="546" spans="1:10" x14ac:dyDescent="0.25">
      <c r="A546" s="53">
        <v>774</v>
      </c>
      <c r="B546" s="55">
        <v>431490</v>
      </c>
      <c r="C546" s="55" t="s">
        <v>1285</v>
      </c>
      <c r="D546" s="55" t="s">
        <v>1321</v>
      </c>
      <c r="E546" s="56">
        <v>43165</v>
      </c>
      <c r="F546" s="55" t="s">
        <v>1831</v>
      </c>
      <c r="G546" s="57">
        <v>407188.99999999878</v>
      </c>
      <c r="H546" s="58">
        <v>4.6582173695295173E-2</v>
      </c>
      <c r="I546" s="59">
        <v>464652.23708333215</v>
      </c>
      <c r="J546" s="58">
        <v>7.7000534627260905E-2</v>
      </c>
    </row>
    <row r="547" spans="1:10" x14ac:dyDescent="0.25">
      <c r="A547" s="53">
        <v>775</v>
      </c>
      <c r="B547" s="55">
        <v>432160</v>
      </c>
      <c r="C547" s="55" t="s">
        <v>1285</v>
      </c>
      <c r="D547" s="55" t="s">
        <v>1368</v>
      </c>
      <c r="E547" s="56">
        <v>43067</v>
      </c>
      <c r="F547" s="55" t="s">
        <v>1832</v>
      </c>
      <c r="G547" s="57">
        <v>702146.94000000309</v>
      </c>
      <c r="H547" s="58">
        <v>0.1433464113920962</v>
      </c>
      <c r="I547" s="59">
        <v>607052.47208333446</v>
      </c>
      <c r="J547" s="58">
        <v>0.1088212504253612</v>
      </c>
    </row>
    <row r="548" spans="1:10" x14ac:dyDescent="0.25">
      <c r="A548" s="53">
        <v>780</v>
      </c>
      <c r="B548" s="55">
        <v>431550</v>
      </c>
      <c r="C548" s="55" t="s">
        <v>1288</v>
      </c>
      <c r="D548" s="55" t="s">
        <v>1314</v>
      </c>
      <c r="E548" s="56">
        <v>43161</v>
      </c>
      <c r="F548" s="55" t="s">
        <v>1833</v>
      </c>
      <c r="G548" s="57">
        <v>658132.93000000203</v>
      </c>
      <c r="H548" s="58">
        <v>0.1157388105492691</v>
      </c>
      <c r="I548" s="59">
        <v>700547.5197083354</v>
      </c>
      <c r="J548" s="58">
        <v>0.13382698769090881</v>
      </c>
    </row>
    <row r="549" spans="1:10" x14ac:dyDescent="0.25">
      <c r="A549" s="53">
        <v>782</v>
      </c>
      <c r="B549" s="55">
        <v>432260</v>
      </c>
      <c r="C549" s="55" t="s">
        <v>1288</v>
      </c>
      <c r="D549" s="55" t="s">
        <v>1314</v>
      </c>
      <c r="E549" s="56">
        <v>43453</v>
      </c>
      <c r="F549" s="55" t="s">
        <v>1834</v>
      </c>
      <c r="G549" s="57">
        <v>573937.66666666698</v>
      </c>
      <c r="H549" s="58">
        <v>7.2496724447638175E-2</v>
      </c>
      <c r="I549" s="59">
        <v>659228.85722672811</v>
      </c>
      <c r="J549" s="58">
        <v>8.7081828784845064E-2</v>
      </c>
    </row>
    <row r="550" spans="1:10" x14ac:dyDescent="0.25">
      <c r="A550" s="53">
        <v>783</v>
      </c>
      <c r="B550" s="55">
        <v>432300</v>
      </c>
      <c r="C550" s="55" t="s">
        <v>1285</v>
      </c>
      <c r="D550" s="55" t="s">
        <v>1368</v>
      </c>
      <c r="E550" s="56">
        <v>43166</v>
      </c>
      <c r="F550" s="55" t="s">
        <v>1835</v>
      </c>
      <c r="G550" s="57">
        <v>442695.10833333258</v>
      </c>
      <c r="H550" s="58">
        <v>6.7275165430902673E-2</v>
      </c>
      <c r="I550" s="59">
        <v>571237.16638888896</v>
      </c>
      <c r="J550" s="58">
        <v>6.2760688649594928E-2</v>
      </c>
    </row>
    <row r="551" spans="1:10" x14ac:dyDescent="0.25">
      <c r="A551" s="53">
        <v>785</v>
      </c>
      <c r="B551" s="55">
        <v>431390</v>
      </c>
      <c r="C551" s="55" t="s">
        <v>1288</v>
      </c>
      <c r="D551" s="55" t="s">
        <v>1289</v>
      </c>
      <c r="E551" s="56">
        <v>43181</v>
      </c>
      <c r="F551" s="55" t="s">
        <v>1836</v>
      </c>
      <c r="G551" s="57">
        <v>479167.77999999962</v>
      </c>
      <c r="H551" s="58">
        <v>0.1197480163547672</v>
      </c>
      <c r="I551" s="59">
        <v>588711.79458333401</v>
      </c>
      <c r="J551" s="58">
        <v>0.1326266324612313</v>
      </c>
    </row>
    <row r="552" spans="1:10" x14ac:dyDescent="0.25">
      <c r="A552" s="53">
        <v>787</v>
      </c>
      <c r="B552" s="55">
        <v>431690</v>
      </c>
      <c r="C552" s="55" t="s">
        <v>1288</v>
      </c>
      <c r="D552" s="55" t="s">
        <v>1314</v>
      </c>
      <c r="E552" s="56">
        <v>43167</v>
      </c>
      <c r="F552" s="55" t="s">
        <v>1837</v>
      </c>
      <c r="G552" s="57">
        <v>375247.96499999921</v>
      </c>
      <c r="H552" s="58">
        <v>5.367708398180078E-2</v>
      </c>
      <c r="I552" s="59">
        <v>437106.56138071907</v>
      </c>
      <c r="J552" s="58">
        <v>6.4113813382776733E-2</v>
      </c>
    </row>
    <row r="553" spans="1:10" x14ac:dyDescent="0.25">
      <c r="A553" s="53">
        <v>790</v>
      </c>
      <c r="B553" s="55">
        <v>431690</v>
      </c>
      <c r="C553" s="55" t="s">
        <v>1288</v>
      </c>
      <c r="D553" s="55" t="s">
        <v>1314</v>
      </c>
      <c r="E553" s="56">
        <v>43178</v>
      </c>
      <c r="F553" s="55" t="s">
        <v>1838</v>
      </c>
      <c r="G553" s="57">
        <v>340766.37999999989</v>
      </c>
      <c r="H553" s="58">
        <v>4.6760045660834422E-2</v>
      </c>
      <c r="I553" s="59">
        <v>388011.84666666662</v>
      </c>
      <c r="J553" s="58">
        <v>8.4789256936474072E-2</v>
      </c>
    </row>
    <row r="554" spans="1:10" x14ac:dyDescent="0.25">
      <c r="A554" s="53">
        <v>791</v>
      </c>
      <c r="B554" s="55">
        <v>430450</v>
      </c>
      <c r="C554" s="55" t="s">
        <v>1288</v>
      </c>
      <c r="D554" s="55" t="s">
        <v>1306</v>
      </c>
      <c r="E554" s="56">
        <v>43245</v>
      </c>
      <c r="F554" s="55" t="s">
        <v>1839</v>
      </c>
      <c r="G554" s="57">
        <v>573550.36000000138</v>
      </c>
      <c r="H554" s="58">
        <v>8.9510019706163263E-2</v>
      </c>
      <c r="I554" s="59">
        <v>649999.29013889004</v>
      </c>
      <c r="J554" s="58">
        <v>0.1113088834136777</v>
      </c>
    </row>
    <row r="555" spans="1:10" x14ac:dyDescent="0.25">
      <c r="A555" s="53">
        <v>792</v>
      </c>
      <c r="B555" s="55">
        <v>430610</v>
      </c>
      <c r="C555" s="55" t="s">
        <v>1288</v>
      </c>
      <c r="D555" s="55" t="s">
        <v>1314</v>
      </c>
      <c r="E555" s="56">
        <v>43286</v>
      </c>
      <c r="F555" s="55" t="s">
        <v>1840</v>
      </c>
      <c r="G555" s="57">
        <v>320274.28999999858</v>
      </c>
      <c r="H555" s="58">
        <v>0.12669566081049091</v>
      </c>
      <c r="I555" s="59">
        <v>384809.24166666524</v>
      </c>
      <c r="J555" s="58">
        <v>0.13494523596979</v>
      </c>
    </row>
    <row r="556" spans="1:10" x14ac:dyDescent="0.25">
      <c r="A556" s="53">
        <v>795</v>
      </c>
      <c r="B556" s="55">
        <v>431760</v>
      </c>
      <c r="C556" s="55" t="s">
        <v>1285</v>
      </c>
      <c r="D556" s="55" t="s">
        <v>1368</v>
      </c>
      <c r="E556" s="56">
        <v>43238</v>
      </c>
      <c r="F556" s="55" t="s">
        <v>1841</v>
      </c>
      <c r="G556" s="57">
        <v>597658.24000000174</v>
      </c>
      <c r="H556" s="58">
        <v>0.1375196100053136</v>
      </c>
      <c r="I556" s="59">
        <v>663263.08347222419</v>
      </c>
      <c r="J556" s="58">
        <v>0.12356200239167391</v>
      </c>
    </row>
    <row r="557" spans="1:10" x14ac:dyDescent="0.25">
      <c r="A557" s="53">
        <v>797</v>
      </c>
      <c r="B557" s="55">
        <v>420320</v>
      </c>
      <c r="C557" s="55" t="s">
        <v>1285</v>
      </c>
      <c r="D557" s="55" t="s">
        <v>1441</v>
      </c>
      <c r="E557" s="56">
        <v>43266</v>
      </c>
      <c r="F557" s="55" t="s">
        <v>1842</v>
      </c>
      <c r="G557" s="57">
        <v>793090.65000000549</v>
      </c>
      <c r="H557" s="58">
        <v>0.103321119461316</v>
      </c>
      <c r="I557" s="59">
        <v>841071.2781666714</v>
      </c>
      <c r="J557" s="58">
        <v>8.9234064799617457E-2</v>
      </c>
    </row>
    <row r="558" spans="1:10" x14ac:dyDescent="0.25">
      <c r="A558" s="53">
        <v>806</v>
      </c>
      <c r="B558" s="55">
        <v>431340</v>
      </c>
      <c r="C558" s="55" t="s">
        <v>1285</v>
      </c>
      <c r="D558" s="55" t="s">
        <v>1330</v>
      </c>
      <c r="E558" s="56">
        <v>43368</v>
      </c>
      <c r="F558" s="55" t="s">
        <v>1843</v>
      </c>
      <c r="G558" s="57">
        <v>581486.0900000023</v>
      </c>
      <c r="H558" s="58">
        <v>0.11636820803093741</v>
      </c>
      <c r="I558" s="59">
        <v>638470.0287500018</v>
      </c>
      <c r="J558" s="58">
        <v>0.1217840489869866</v>
      </c>
    </row>
    <row r="559" spans="1:10" x14ac:dyDescent="0.25">
      <c r="A559" s="53">
        <v>807</v>
      </c>
      <c r="B559" s="55">
        <v>431410</v>
      </c>
      <c r="C559" s="55" t="s">
        <v>1288</v>
      </c>
      <c r="D559" s="55" t="s">
        <v>1289</v>
      </c>
      <c r="E559" s="56">
        <v>43412</v>
      </c>
      <c r="F559" s="55" t="s">
        <v>1844</v>
      </c>
      <c r="G559" s="57">
        <v>449273.80999999959</v>
      </c>
      <c r="H559" s="58">
        <v>2.05727495769275E-2</v>
      </c>
      <c r="I559" s="59">
        <v>463258.2731944439</v>
      </c>
      <c r="J559" s="58">
        <v>5.34744645105431E-2</v>
      </c>
    </row>
    <row r="560" spans="1:10" x14ac:dyDescent="0.25">
      <c r="A560" s="53">
        <v>808</v>
      </c>
      <c r="B560" s="55">
        <v>431490</v>
      </c>
      <c r="C560" s="55" t="s">
        <v>1285</v>
      </c>
      <c r="D560" s="55" t="s">
        <v>1321</v>
      </c>
      <c r="E560" s="56">
        <v>43335</v>
      </c>
      <c r="F560" s="55" t="s">
        <v>1845</v>
      </c>
      <c r="G560" s="57">
        <v>665463.55000000284</v>
      </c>
      <c r="H560" s="58">
        <v>4.4258326049872773E-2</v>
      </c>
      <c r="I560" s="59">
        <v>759189.81347222487</v>
      </c>
      <c r="J560" s="58">
        <v>5.0342544041548323E-2</v>
      </c>
    </row>
    <row r="561" spans="1:10" x14ac:dyDescent="0.25">
      <c r="A561" s="53">
        <v>810</v>
      </c>
      <c r="B561" s="55">
        <v>420540</v>
      </c>
      <c r="C561" s="55" t="s">
        <v>1285</v>
      </c>
      <c r="D561" s="55" t="s">
        <v>1441</v>
      </c>
      <c r="E561" s="56">
        <v>43363</v>
      </c>
      <c r="F561" s="55" t="s">
        <v>1846</v>
      </c>
      <c r="G561" s="57">
        <v>473751.52999999921</v>
      </c>
      <c r="H561" s="58">
        <v>7.7430758448323631E-2</v>
      </c>
      <c r="I561" s="59">
        <v>426429.94291666552</v>
      </c>
      <c r="J561" s="58">
        <v>6.116128263771118E-2</v>
      </c>
    </row>
    <row r="562" spans="1:10" x14ac:dyDescent="0.25">
      <c r="A562" s="53">
        <v>814</v>
      </c>
      <c r="B562" s="55">
        <v>432180</v>
      </c>
      <c r="C562" s="55" t="s">
        <v>1288</v>
      </c>
      <c r="D562" s="55" t="s">
        <v>1289</v>
      </c>
      <c r="E562" s="56">
        <v>43455</v>
      </c>
      <c r="F562" s="55" t="s">
        <v>1847</v>
      </c>
      <c r="G562" s="57">
        <v>588637.0900000016</v>
      </c>
      <c r="H562" s="58">
        <v>0.1401005981642558</v>
      </c>
      <c r="I562" s="59">
        <v>656544.24180555705</v>
      </c>
      <c r="J562" s="58">
        <v>0.12506598935786281</v>
      </c>
    </row>
    <row r="563" spans="1:10" x14ac:dyDescent="0.25">
      <c r="A563" s="53">
        <v>815</v>
      </c>
      <c r="B563" s="55">
        <v>431490</v>
      </c>
      <c r="C563" s="55" t="s">
        <v>1285</v>
      </c>
      <c r="D563" s="55" t="s">
        <v>1321</v>
      </c>
      <c r="E563" s="56">
        <v>43462</v>
      </c>
      <c r="F563" s="55" t="s">
        <v>1848</v>
      </c>
      <c r="G563" s="57">
        <v>449040.255</v>
      </c>
      <c r="H563" s="58">
        <v>7.9926705048467758E-2</v>
      </c>
      <c r="I563" s="59">
        <v>529497.79123611131</v>
      </c>
      <c r="J563" s="58">
        <v>0.1093200738766404</v>
      </c>
    </row>
    <row r="564" spans="1:10" x14ac:dyDescent="0.25">
      <c r="A564" s="53">
        <v>816</v>
      </c>
      <c r="B564" s="55">
        <v>431110</v>
      </c>
      <c r="C564" s="55" t="s">
        <v>1288</v>
      </c>
      <c r="D564" s="55" t="s">
        <v>1306</v>
      </c>
      <c r="E564" s="56">
        <v>43455</v>
      </c>
      <c r="F564" s="55" t="s">
        <v>411</v>
      </c>
      <c r="G564" s="57">
        <v>773799.26833333622</v>
      </c>
      <c r="H564" s="58">
        <v>0.1698785656552296</v>
      </c>
      <c r="I564" s="59">
        <v>842307.1820833371</v>
      </c>
      <c r="J564" s="58">
        <v>0.1443392795175969</v>
      </c>
    </row>
    <row r="565" spans="1:10" x14ac:dyDescent="0.25">
      <c r="A565" s="53">
        <v>817</v>
      </c>
      <c r="B565" s="55">
        <v>431690</v>
      </c>
      <c r="C565" s="55" t="s">
        <v>1288</v>
      </c>
      <c r="D565" s="55" t="s">
        <v>1314</v>
      </c>
      <c r="E565" s="56">
        <v>43895</v>
      </c>
      <c r="F565" s="55" t="s">
        <v>1849</v>
      </c>
      <c r="G565" s="57">
        <v>790705.77000000223</v>
      </c>
      <c r="H565" s="58">
        <v>7.4767780370587761E-2</v>
      </c>
      <c r="I565" s="59">
        <v>861189.09458333661</v>
      </c>
      <c r="J565" s="58">
        <v>0.1024758224205637</v>
      </c>
    </row>
    <row r="566" spans="1:10" x14ac:dyDescent="0.25">
      <c r="A566" s="53">
        <v>819</v>
      </c>
      <c r="B566" s="55">
        <v>431490</v>
      </c>
      <c r="C566" s="55" t="s">
        <v>1285</v>
      </c>
      <c r="D566" s="55" t="s">
        <v>1321</v>
      </c>
      <c r="E566" s="56">
        <v>43249</v>
      </c>
      <c r="F566" s="55" t="s">
        <v>1850</v>
      </c>
      <c r="G566" s="57">
        <v>725891.01111111592</v>
      </c>
      <c r="H566" s="58">
        <v>4.5616795727076873E-2</v>
      </c>
      <c r="I566" s="59">
        <v>868624.44259259745</v>
      </c>
      <c r="J566" s="58">
        <v>7.0235671042081102E-2</v>
      </c>
    </row>
    <row r="567" spans="1:10" x14ac:dyDescent="0.25">
      <c r="A567" s="53">
        <v>820</v>
      </c>
      <c r="B567" s="55">
        <v>431490</v>
      </c>
      <c r="C567" s="55" t="s">
        <v>1285</v>
      </c>
      <c r="D567" s="55" t="s">
        <v>1321</v>
      </c>
      <c r="E567" s="56">
        <v>44298</v>
      </c>
      <c r="F567" s="55" t="s">
        <v>1851</v>
      </c>
      <c r="G567" s="57">
        <v>249544.87999999939</v>
      </c>
      <c r="H567" s="58">
        <v>-9.6771071928915459E-4</v>
      </c>
      <c r="I567" s="59">
        <v>291276.29249999922</v>
      </c>
      <c r="J567" s="58">
        <v>3.1623589559452728E-2</v>
      </c>
    </row>
    <row r="568" spans="1:10" x14ac:dyDescent="0.25">
      <c r="A568" s="53">
        <v>821</v>
      </c>
      <c r="B568" s="55">
        <v>432120</v>
      </c>
      <c r="C568" s="55" t="s">
        <v>1285</v>
      </c>
      <c r="D568" s="55" t="s">
        <v>1330</v>
      </c>
      <c r="E568" s="56">
        <v>43546</v>
      </c>
      <c r="F568" s="55" t="s">
        <v>1852</v>
      </c>
      <c r="G568" s="57">
        <v>860747.03000000515</v>
      </c>
      <c r="H568" s="58">
        <v>9.7270757225340468E-2</v>
      </c>
      <c r="I568" s="59">
        <v>974987.10720635427</v>
      </c>
      <c r="J568" s="58">
        <v>0.11024189247306521</v>
      </c>
    </row>
    <row r="569" spans="1:10" x14ac:dyDescent="0.25">
      <c r="A569" s="53">
        <v>822</v>
      </c>
      <c r="B569" s="55">
        <v>431440</v>
      </c>
      <c r="C569" s="55" t="s">
        <v>1288</v>
      </c>
      <c r="D569" s="55" t="s">
        <v>1306</v>
      </c>
      <c r="E569" s="56">
        <v>42362</v>
      </c>
      <c r="F569" s="55" t="s">
        <v>1853</v>
      </c>
      <c r="G569" s="57">
        <v>326965.91999999952</v>
      </c>
      <c r="H569" s="58">
        <v>6.0675163343677251E-2</v>
      </c>
      <c r="I569" s="59">
        <v>378793.82416666608</v>
      </c>
      <c r="J569" s="58">
        <v>5.1705697296103942E-2</v>
      </c>
    </row>
    <row r="570" spans="1:10" x14ac:dyDescent="0.25">
      <c r="A570" s="53">
        <v>825</v>
      </c>
      <c r="B570" s="55">
        <v>432200</v>
      </c>
      <c r="C570" s="55" t="s">
        <v>1285</v>
      </c>
      <c r="D570" s="55" t="s">
        <v>1368</v>
      </c>
      <c r="E570" s="56">
        <v>43589</v>
      </c>
      <c r="F570" s="55" t="s">
        <v>1854</v>
      </c>
      <c r="G570" s="57">
        <v>313421.9099999991</v>
      </c>
      <c r="H570" s="58">
        <v>4.5428657159108793E-2</v>
      </c>
      <c r="I570" s="59">
        <v>399890.18708333274</v>
      </c>
      <c r="J570" s="58">
        <v>9.9622029818038138E-2</v>
      </c>
    </row>
    <row r="571" spans="1:10" x14ac:dyDescent="0.25">
      <c r="A571" s="53">
        <v>827</v>
      </c>
      <c r="B571" s="55">
        <v>431490</v>
      </c>
      <c r="C571" s="55" t="s">
        <v>1285</v>
      </c>
      <c r="D571" s="55" t="s">
        <v>1321</v>
      </c>
      <c r="E571" s="56">
        <v>43609</v>
      </c>
      <c r="F571" s="55" t="s">
        <v>1855</v>
      </c>
      <c r="G571" s="57">
        <v>495666.1399999992</v>
      </c>
      <c r="H571" s="58">
        <v>9.9966666256073006E-2</v>
      </c>
      <c r="I571" s="59">
        <v>528541.21083333262</v>
      </c>
      <c r="J571" s="58">
        <v>0.10201720847039369</v>
      </c>
    </row>
    <row r="572" spans="1:10" x14ac:dyDescent="0.25">
      <c r="A572" s="53">
        <v>829</v>
      </c>
      <c r="B572" s="55">
        <v>431490</v>
      </c>
      <c r="C572" s="55" t="s">
        <v>1285</v>
      </c>
      <c r="D572" s="55" t="s">
        <v>1321</v>
      </c>
      <c r="E572" s="56">
        <v>43635</v>
      </c>
      <c r="F572" s="55" t="s">
        <v>1856</v>
      </c>
      <c r="G572" s="57">
        <v>609415.75000000151</v>
      </c>
      <c r="H572" s="58">
        <v>9.9507213503555E-2</v>
      </c>
      <c r="I572" s="59">
        <v>650548.84291666851</v>
      </c>
      <c r="J572" s="58">
        <v>0.1174988556476893</v>
      </c>
    </row>
    <row r="573" spans="1:10" x14ac:dyDescent="0.25">
      <c r="A573" s="53">
        <v>832</v>
      </c>
      <c r="B573" s="55">
        <v>431450</v>
      </c>
      <c r="C573" s="55" t="s">
        <v>1288</v>
      </c>
      <c r="D573" s="55" t="s">
        <v>1306</v>
      </c>
      <c r="E573" s="56">
        <v>43278</v>
      </c>
      <c r="F573" s="55" t="s">
        <v>500</v>
      </c>
      <c r="G573" s="57">
        <v>1021561.510000005</v>
      </c>
      <c r="H573" s="58">
        <v>0.17670726806944501</v>
      </c>
      <c r="I573" s="59">
        <v>1117811.611250005</v>
      </c>
      <c r="J573" s="58">
        <v>0.17824485249719291</v>
      </c>
    </row>
    <row r="574" spans="1:10" x14ac:dyDescent="0.25">
      <c r="A574" s="53">
        <v>833</v>
      </c>
      <c r="B574" s="55">
        <v>431490</v>
      </c>
      <c r="C574" s="55" t="s">
        <v>1285</v>
      </c>
      <c r="D574" s="55" t="s">
        <v>1321</v>
      </c>
      <c r="E574" s="56">
        <v>42471</v>
      </c>
      <c r="F574" s="55" t="s">
        <v>1857</v>
      </c>
      <c r="G574" s="57">
        <v>511726.81500000157</v>
      </c>
      <c r="H574" s="58">
        <v>-9.7979560918934946E-3</v>
      </c>
      <c r="I574" s="59">
        <v>631350.39597222558</v>
      </c>
      <c r="J574" s="58">
        <v>2.7369245101285831E-2</v>
      </c>
    </row>
    <row r="575" spans="1:10" x14ac:dyDescent="0.25">
      <c r="A575" s="53">
        <v>834</v>
      </c>
      <c r="B575" s="55">
        <v>431440</v>
      </c>
      <c r="C575" s="55" t="s">
        <v>1288</v>
      </c>
      <c r="D575" s="55" t="s">
        <v>1306</v>
      </c>
      <c r="E575" s="56">
        <v>43283</v>
      </c>
      <c r="F575" s="55" t="s">
        <v>1858</v>
      </c>
      <c r="G575" s="57">
        <v>528722.05000000005</v>
      </c>
      <c r="H575" s="58">
        <v>4.9492243162841558E-2</v>
      </c>
      <c r="I575" s="59">
        <v>585611.56430555589</v>
      </c>
      <c r="J575" s="58">
        <v>6.4771908951310894E-2</v>
      </c>
    </row>
    <row r="576" spans="1:10" x14ac:dyDescent="0.25">
      <c r="A576" s="53">
        <v>835</v>
      </c>
      <c r="B576" s="55">
        <v>431850</v>
      </c>
      <c r="C576" s="55" t="s">
        <v>1288</v>
      </c>
      <c r="D576" s="55" t="s">
        <v>1306</v>
      </c>
      <c r="E576" s="56">
        <v>42586</v>
      </c>
      <c r="F576" s="55" t="s">
        <v>1859</v>
      </c>
      <c r="G576" s="57">
        <v>858335.33000000473</v>
      </c>
      <c r="H576" s="58">
        <v>0.1632118895011995</v>
      </c>
      <c r="I576" s="59">
        <v>910832.31055556145</v>
      </c>
      <c r="J576" s="58">
        <v>0.15219040710022319</v>
      </c>
    </row>
    <row r="577" spans="1:10" x14ac:dyDescent="0.25">
      <c r="A577" s="53">
        <v>836</v>
      </c>
      <c r="B577" s="55">
        <v>432220</v>
      </c>
      <c r="C577" s="55" t="s">
        <v>1288</v>
      </c>
      <c r="D577" s="55" t="s">
        <v>1314</v>
      </c>
      <c r="E577" s="56">
        <v>43711</v>
      </c>
      <c r="F577" s="55" t="s">
        <v>1860</v>
      </c>
      <c r="G577" s="57">
        <v>1002308.275000007</v>
      </c>
      <c r="H577" s="58">
        <v>0.1520117365791534</v>
      </c>
      <c r="I577" s="59">
        <v>1111900.536944452</v>
      </c>
      <c r="J577" s="58">
        <v>0.15717982107618911</v>
      </c>
    </row>
    <row r="578" spans="1:10" x14ac:dyDescent="0.25">
      <c r="A578" s="53">
        <v>837</v>
      </c>
      <c r="B578" s="55">
        <v>431760</v>
      </c>
      <c r="C578" s="55" t="s">
        <v>1285</v>
      </c>
      <c r="D578" s="55" t="s">
        <v>1368</v>
      </c>
      <c r="E578" s="56">
        <v>43686</v>
      </c>
      <c r="F578" s="55" t="s">
        <v>1861</v>
      </c>
      <c r="G578" s="57">
        <v>413693.83999999939</v>
      </c>
      <c r="H578" s="58">
        <v>8.1600009837328888E-2</v>
      </c>
      <c r="I578" s="59">
        <v>447785.75458333286</v>
      </c>
      <c r="J578" s="58">
        <v>9.8102334457041307E-2</v>
      </c>
    </row>
    <row r="579" spans="1:10" x14ac:dyDescent="0.25">
      <c r="A579" s="53">
        <v>838</v>
      </c>
      <c r="B579" s="55">
        <v>430510</v>
      </c>
      <c r="C579" s="55" t="s">
        <v>1285</v>
      </c>
      <c r="D579" s="55" t="s">
        <v>1286</v>
      </c>
      <c r="E579" s="56">
        <v>43703</v>
      </c>
      <c r="F579" s="55" t="s">
        <v>1862</v>
      </c>
      <c r="G579" s="57">
        <v>133879.38999999961</v>
      </c>
      <c r="H579" s="58">
        <v>-8.9531661931845336E-2</v>
      </c>
      <c r="I579" s="59">
        <v>167104.57999999952</v>
      </c>
      <c r="J579" s="58">
        <v>5.2223971378221767E-2</v>
      </c>
    </row>
    <row r="580" spans="1:10" x14ac:dyDescent="0.25">
      <c r="A580" s="53">
        <v>840</v>
      </c>
      <c r="B580" s="55">
        <v>431240</v>
      </c>
      <c r="C580" s="55" t="s">
        <v>1285</v>
      </c>
      <c r="D580" s="55" t="s">
        <v>1330</v>
      </c>
      <c r="E580" s="56">
        <v>44092</v>
      </c>
      <c r="F580" s="55" t="s">
        <v>1863</v>
      </c>
      <c r="G580" s="57">
        <v>1115171.5800000071</v>
      </c>
      <c r="H580" s="58">
        <v>3.4723041212227572E-2</v>
      </c>
      <c r="I580" s="59">
        <v>1322149.5668055608</v>
      </c>
      <c r="J580" s="58">
        <v>8.817124064307659E-2</v>
      </c>
    </row>
    <row r="581" spans="1:10" x14ac:dyDescent="0.25">
      <c r="A581" s="53">
        <v>841</v>
      </c>
      <c r="B581" s="55">
        <v>410720</v>
      </c>
      <c r="C581" s="55" t="s">
        <v>1288</v>
      </c>
      <c r="D581" s="55" t="s">
        <v>1722</v>
      </c>
      <c r="E581" s="56">
        <v>43817</v>
      </c>
      <c r="F581" s="55" t="s">
        <v>1864</v>
      </c>
      <c r="G581" s="57">
        <v>582325.79000000062</v>
      </c>
      <c r="H581" s="58">
        <v>5.4534866185818529E-2</v>
      </c>
      <c r="I581" s="59">
        <v>631653.63180555648</v>
      </c>
      <c r="J581" s="58">
        <v>8.0387927253287542E-2</v>
      </c>
    </row>
    <row r="582" spans="1:10" x14ac:dyDescent="0.25">
      <c r="A582" s="53">
        <v>842</v>
      </c>
      <c r="B582" s="55">
        <v>410840</v>
      </c>
      <c r="C582" s="55" t="s">
        <v>1288</v>
      </c>
      <c r="D582" s="55" t="s">
        <v>1722</v>
      </c>
      <c r="E582" s="56">
        <v>43826</v>
      </c>
      <c r="F582" s="55" t="s">
        <v>1865</v>
      </c>
      <c r="G582" s="57">
        <v>545872.53000000049</v>
      </c>
      <c r="H582" s="58">
        <v>5.2529796158701438E-2</v>
      </c>
      <c r="I582" s="59">
        <v>571794.62083333335</v>
      </c>
      <c r="J582" s="58">
        <v>7.6126671908113744E-2</v>
      </c>
    </row>
    <row r="583" spans="1:10" x14ac:dyDescent="0.25">
      <c r="A583" s="53">
        <v>843</v>
      </c>
      <c r="B583" s="55">
        <v>432240</v>
      </c>
      <c r="C583" s="55" t="s">
        <v>1288</v>
      </c>
      <c r="D583" s="55" t="s">
        <v>1306</v>
      </c>
      <c r="E583" s="56">
        <v>42112</v>
      </c>
      <c r="F583" s="55" t="s">
        <v>1866</v>
      </c>
      <c r="G583" s="57">
        <v>934953.7100000059</v>
      </c>
      <c r="H583" s="58">
        <v>0.1238554324850019</v>
      </c>
      <c r="I583" s="59">
        <v>1086164.1541666735</v>
      </c>
      <c r="J583" s="58">
        <v>0.13623487135786999</v>
      </c>
    </row>
    <row r="584" spans="1:10" x14ac:dyDescent="0.25">
      <c r="A584" s="53">
        <v>844</v>
      </c>
      <c r="B584" s="55">
        <v>421770</v>
      </c>
      <c r="C584" s="55" t="s">
        <v>1285</v>
      </c>
      <c r="D584" s="55" t="s">
        <v>1441</v>
      </c>
      <c r="E584" s="56">
        <v>43783</v>
      </c>
      <c r="F584" s="55" t="s">
        <v>1867</v>
      </c>
      <c r="G584" s="57">
        <v>642419.55000000144</v>
      </c>
      <c r="H584" s="58">
        <v>7.5279913927035022E-2</v>
      </c>
      <c r="I584" s="59">
        <v>669109.72166666819</v>
      </c>
      <c r="J584" s="58">
        <v>6.0764424939947277E-2</v>
      </c>
    </row>
    <row r="585" spans="1:10" x14ac:dyDescent="0.25">
      <c r="A585" s="53">
        <v>845</v>
      </c>
      <c r="B585" s="55">
        <v>431490</v>
      </c>
      <c r="C585" s="55" t="s">
        <v>1285</v>
      </c>
      <c r="D585" s="55" t="s">
        <v>1321</v>
      </c>
      <c r="E585" s="56">
        <v>43829</v>
      </c>
      <c r="F585" s="55" t="s">
        <v>1868</v>
      </c>
      <c r="G585" s="57">
        <v>1073918.440000003</v>
      </c>
      <c r="H585" s="58">
        <v>7.6147454195979347E-2</v>
      </c>
      <c r="I585" s="59">
        <v>1094488.2131666702</v>
      </c>
      <c r="J585" s="58">
        <v>6.0251100373202408E-2</v>
      </c>
    </row>
    <row r="586" spans="1:10" x14ac:dyDescent="0.25">
      <c r="A586" s="53">
        <v>846</v>
      </c>
      <c r="B586" s="55">
        <v>431490</v>
      </c>
      <c r="C586" s="55" t="s">
        <v>1285</v>
      </c>
      <c r="D586" s="55" t="s">
        <v>1321</v>
      </c>
      <c r="E586" s="56">
        <v>43768</v>
      </c>
      <c r="F586" s="55" t="s">
        <v>1869</v>
      </c>
      <c r="G586" s="57">
        <v>653112.22000000183</v>
      </c>
      <c r="H586" s="58">
        <v>0.1046497135210544</v>
      </c>
      <c r="I586" s="59">
        <v>719635.08791666839</v>
      </c>
      <c r="J586" s="58">
        <v>0.1078223298333857</v>
      </c>
    </row>
    <row r="587" spans="1:10" x14ac:dyDescent="0.25">
      <c r="A587" s="53">
        <v>847</v>
      </c>
      <c r="B587" s="55">
        <v>431410</v>
      </c>
      <c r="C587" s="55" t="s">
        <v>1288</v>
      </c>
      <c r="D587" s="55" t="s">
        <v>1289</v>
      </c>
      <c r="E587" s="56">
        <v>43826</v>
      </c>
      <c r="F587" s="55" t="s">
        <v>1870</v>
      </c>
      <c r="G587" s="57">
        <v>792505.84000000171</v>
      </c>
      <c r="H587" s="58">
        <v>8.2849366426111723E-2</v>
      </c>
      <c r="I587" s="59">
        <v>851071.86377778009</v>
      </c>
      <c r="J587" s="58">
        <v>0.10151376553058671</v>
      </c>
    </row>
    <row r="588" spans="1:10" x14ac:dyDescent="0.25">
      <c r="A588" s="53">
        <v>848</v>
      </c>
      <c r="B588" s="55">
        <v>430920</v>
      </c>
      <c r="C588" s="55" t="s">
        <v>1285</v>
      </c>
      <c r="D588" s="55" t="s">
        <v>1330</v>
      </c>
      <c r="E588" s="56">
        <v>43767</v>
      </c>
      <c r="F588" s="55" t="s">
        <v>1871</v>
      </c>
      <c r="G588" s="57">
        <v>436945.39999999868</v>
      </c>
      <c r="H588" s="58">
        <v>0.11189756422813089</v>
      </c>
      <c r="I588" s="59">
        <v>491594.91472222115</v>
      </c>
      <c r="J588" s="58">
        <v>0.1097641067582155</v>
      </c>
    </row>
    <row r="589" spans="1:10" x14ac:dyDescent="0.25">
      <c r="A589" s="53">
        <v>851</v>
      </c>
      <c r="B589" s="55">
        <v>410880</v>
      </c>
      <c r="C589" s="55" t="s">
        <v>1288</v>
      </c>
      <c r="D589" s="55" t="s">
        <v>1722</v>
      </c>
      <c r="E589" s="56">
        <v>43817</v>
      </c>
      <c r="F589" s="55" t="s">
        <v>1872</v>
      </c>
      <c r="G589" s="57">
        <v>1082315.240000007</v>
      </c>
      <c r="H589" s="58">
        <v>0.13656669013593711</v>
      </c>
      <c r="I589" s="59">
        <v>1138608.7069444507</v>
      </c>
      <c r="J589" s="58">
        <v>0.12012059084700891</v>
      </c>
    </row>
    <row r="590" spans="1:10" x14ac:dyDescent="0.25">
      <c r="A590" s="53">
        <v>852</v>
      </c>
      <c r="B590" s="55">
        <v>410550</v>
      </c>
      <c r="C590" s="55" t="s">
        <v>1288</v>
      </c>
      <c r="D590" s="55" t="s">
        <v>1722</v>
      </c>
      <c r="E590" s="56">
        <v>43930</v>
      </c>
      <c r="F590" s="55" t="s">
        <v>1873</v>
      </c>
      <c r="G590" s="57">
        <v>343353.91999999923</v>
      </c>
      <c r="H590" s="58">
        <v>4.2837823669417449E-2</v>
      </c>
      <c r="I590" s="59">
        <v>370987.5861111104</v>
      </c>
      <c r="J590" s="58">
        <v>2.8998273716893709E-2</v>
      </c>
    </row>
    <row r="591" spans="1:10" x14ac:dyDescent="0.25">
      <c r="A591" s="53">
        <v>853</v>
      </c>
      <c r="B591" s="55">
        <v>410150</v>
      </c>
      <c r="C591" s="55" t="s">
        <v>1288</v>
      </c>
      <c r="D591" s="55" t="s">
        <v>1722</v>
      </c>
      <c r="E591" s="56">
        <v>44078</v>
      </c>
      <c r="F591" s="55" t="s">
        <v>1874</v>
      </c>
      <c r="G591" s="57">
        <v>814973.58833333885</v>
      </c>
      <c r="H591" s="58">
        <v>0.1126120673899316</v>
      </c>
      <c r="I591" s="59">
        <v>880301.209722228</v>
      </c>
      <c r="J591" s="58">
        <v>0.1185527263364107</v>
      </c>
    </row>
    <row r="592" spans="1:10" x14ac:dyDescent="0.25">
      <c r="A592" s="53">
        <v>854</v>
      </c>
      <c r="B592" s="55">
        <v>410100</v>
      </c>
      <c r="C592" s="55" t="s">
        <v>1288</v>
      </c>
      <c r="D592" s="55" t="s">
        <v>1722</v>
      </c>
      <c r="E592" s="56">
        <v>43817</v>
      </c>
      <c r="F592" s="55" t="s">
        <v>1875</v>
      </c>
      <c r="G592" s="57">
        <v>420487.58999999921</v>
      </c>
      <c r="H592" s="58">
        <v>8.6859181997192406E-2</v>
      </c>
      <c r="I592" s="59">
        <v>466643.58249999909</v>
      </c>
      <c r="J592" s="58">
        <v>9.6930860400976052E-2</v>
      </c>
    </row>
    <row r="593" spans="1:10" x14ac:dyDescent="0.25">
      <c r="A593" s="53">
        <v>855</v>
      </c>
      <c r="B593" s="55">
        <v>410840</v>
      </c>
      <c r="C593" s="55" t="s">
        <v>1288</v>
      </c>
      <c r="D593" s="55" t="s">
        <v>1722</v>
      </c>
      <c r="E593" s="56">
        <v>43826</v>
      </c>
      <c r="F593" s="55" t="s">
        <v>1876</v>
      </c>
      <c r="G593" s="57">
        <v>587159.95000000065</v>
      </c>
      <c r="H593" s="58">
        <v>0.1037676496115416</v>
      </c>
      <c r="I593" s="59">
        <v>624476.96479166707</v>
      </c>
      <c r="J593" s="58">
        <v>0.11782254211255801</v>
      </c>
    </row>
    <row r="594" spans="1:10" x14ac:dyDescent="0.25">
      <c r="A594" s="53">
        <v>856</v>
      </c>
      <c r="B594" s="55">
        <v>430460</v>
      </c>
      <c r="C594" s="55" t="s">
        <v>1285</v>
      </c>
      <c r="D594" s="55" t="s">
        <v>1368</v>
      </c>
      <c r="E594" s="56">
        <v>44095</v>
      </c>
      <c r="F594" s="55" t="s">
        <v>1877</v>
      </c>
      <c r="G594" s="57">
        <v>903511.08000000543</v>
      </c>
      <c r="H594" s="58">
        <v>0.1692303797973658</v>
      </c>
      <c r="I594" s="59">
        <v>994051.52486111724</v>
      </c>
      <c r="J594" s="58">
        <v>0.1688029251072686</v>
      </c>
    </row>
    <row r="595" spans="1:10" x14ac:dyDescent="0.25">
      <c r="A595" s="53">
        <v>857</v>
      </c>
      <c r="B595" s="55">
        <v>430770</v>
      </c>
      <c r="C595" s="55" t="s">
        <v>1285</v>
      </c>
      <c r="D595" s="55" t="s">
        <v>1368</v>
      </c>
      <c r="E595" s="56">
        <v>45080</v>
      </c>
      <c r="F595" s="55" t="s">
        <v>1878</v>
      </c>
      <c r="G595" s="57">
        <v>473919.95999999932</v>
      </c>
      <c r="H595" s="58">
        <v>6.8443501309739183E-2</v>
      </c>
      <c r="I595" s="59">
        <v>542163.9656944439</v>
      </c>
      <c r="J595" s="58">
        <v>0.1029804723354744</v>
      </c>
    </row>
    <row r="596" spans="1:10" x14ac:dyDescent="0.25">
      <c r="A596" s="53">
        <v>858</v>
      </c>
      <c r="B596" s="55">
        <v>432090</v>
      </c>
      <c r="C596" s="55" t="s">
        <v>1288</v>
      </c>
      <c r="D596" s="55" t="s">
        <v>1289</v>
      </c>
      <c r="E596" s="56">
        <v>43826</v>
      </c>
      <c r="F596" s="55" t="s">
        <v>1879</v>
      </c>
      <c r="G596" s="57">
        <v>812517.45000000403</v>
      </c>
      <c r="H596" s="58">
        <v>0.15814620232533089</v>
      </c>
      <c r="I596" s="59">
        <v>903518.39694444882</v>
      </c>
      <c r="J596" s="58">
        <v>0.13399809395156381</v>
      </c>
    </row>
    <row r="597" spans="1:10" x14ac:dyDescent="0.25">
      <c r="A597" s="53">
        <v>859</v>
      </c>
      <c r="B597" s="55">
        <v>410140</v>
      </c>
      <c r="C597" s="55" t="s">
        <v>1288</v>
      </c>
      <c r="D597" s="55" t="s">
        <v>1722</v>
      </c>
      <c r="E597" s="56">
        <v>43889</v>
      </c>
      <c r="F597" s="55" t="s">
        <v>1880</v>
      </c>
      <c r="G597" s="57">
        <v>881513.2900000019</v>
      </c>
      <c r="H597" s="58">
        <v>4.6764124827589723E-2</v>
      </c>
      <c r="I597" s="59">
        <v>886133.83338889165</v>
      </c>
      <c r="J597" s="58">
        <v>8.041114214203704E-2</v>
      </c>
    </row>
    <row r="598" spans="1:10" x14ac:dyDescent="0.25">
      <c r="A598" s="53">
        <v>860</v>
      </c>
      <c r="B598" s="55">
        <v>410430</v>
      </c>
      <c r="C598" s="55" t="s">
        <v>1288</v>
      </c>
      <c r="D598" s="55" t="s">
        <v>1722</v>
      </c>
      <c r="E598" s="56">
        <v>43889</v>
      </c>
      <c r="F598" s="55" t="s">
        <v>1881</v>
      </c>
      <c r="G598" s="57">
        <v>348557.47999999888</v>
      </c>
      <c r="H598" s="58">
        <v>2.090880909549267E-2</v>
      </c>
      <c r="I598" s="59">
        <v>342813.31633333239</v>
      </c>
      <c r="J598" s="58">
        <v>2.8795695331835149E-2</v>
      </c>
    </row>
    <row r="599" spans="1:10" x14ac:dyDescent="0.25">
      <c r="A599" s="53">
        <v>861</v>
      </c>
      <c r="B599" s="55">
        <v>412625</v>
      </c>
      <c r="C599" s="55" t="s">
        <v>1288</v>
      </c>
      <c r="D599" s="55" t="s">
        <v>1722</v>
      </c>
      <c r="E599" s="56">
        <v>43889</v>
      </c>
      <c r="F599" s="55" t="s">
        <v>1882</v>
      </c>
      <c r="G599" s="57">
        <v>564412.21</v>
      </c>
      <c r="H599" s="58">
        <v>8.3884659326930691E-2</v>
      </c>
      <c r="I599" s="59">
        <v>603666.97375</v>
      </c>
      <c r="J599" s="58">
        <v>7.3619535770776248E-2</v>
      </c>
    </row>
    <row r="600" spans="1:10" x14ac:dyDescent="0.25">
      <c r="A600" s="53">
        <v>862</v>
      </c>
      <c r="B600" s="55">
        <v>411930</v>
      </c>
      <c r="C600" s="55" t="s">
        <v>1288</v>
      </c>
      <c r="D600" s="55" t="s">
        <v>1722</v>
      </c>
      <c r="E600" s="56">
        <v>43951</v>
      </c>
      <c r="F600" s="55" t="s">
        <v>1883</v>
      </c>
      <c r="G600" s="57">
        <v>639723.15000000247</v>
      </c>
      <c r="H600" s="58">
        <v>0.1270205145917771</v>
      </c>
      <c r="I600" s="59">
        <v>684757.61458333617</v>
      </c>
      <c r="J600" s="58">
        <v>0.1322474592406496</v>
      </c>
    </row>
    <row r="601" spans="1:10" x14ac:dyDescent="0.25">
      <c r="A601" s="53">
        <v>863</v>
      </c>
      <c r="B601" s="55">
        <v>412090</v>
      </c>
      <c r="C601" s="55" t="s">
        <v>1288</v>
      </c>
      <c r="D601" s="55" t="s">
        <v>1722</v>
      </c>
      <c r="E601" s="56">
        <v>43955</v>
      </c>
      <c r="F601" s="55" t="s">
        <v>1884</v>
      </c>
      <c r="G601" s="57">
        <v>941196.51000000513</v>
      </c>
      <c r="H601" s="58">
        <v>0.1233710859670893</v>
      </c>
      <c r="I601" s="59">
        <v>922896.3276388942</v>
      </c>
      <c r="J601" s="58">
        <v>0.11852540193951359</v>
      </c>
    </row>
    <row r="602" spans="1:10" x14ac:dyDescent="0.25">
      <c r="A602" s="53">
        <v>864</v>
      </c>
      <c r="B602" s="55">
        <v>432000</v>
      </c>
      <c r="C602" s="55" t="s">
        <v>1285</v>
      </c>
      <c r="D602" s="55" t="s">
        <v>1330</v>
      </c>
      <c r="E602" s="56">
        <v>43829</v>
      </c>
      <c r="F602" s="55" t="s">
        <v>1885</v>
      </c>
      <c r="G602" s="57">
        <v>806461.04000000458</v>
      </c>
      <c r="H602" s="58">
        <v>0.14493574490056671</v>
      </c>
      <c r="I602" s="59">
        <v>889600.37861111725</v>
      </c>
      <c r="J602" s="58">
        <v>0.16070915798479321</v>
      </c>
    </row>
    <row r="603" spans="1:10" x14ac:dyDescent="0.25">
      <c r="A603" s="53">
        <v>865</v>
      </c>
      <c r="B603" s="55">
        <v>410720</v>
      </c>
      <c r="C603" s="55" t="s">
        <v>1288</v>
      </c>
      <c r="D603" s="55" t="s">
        <v>1722</v>
      </c>
      <c r="E603" s="56">
        <v>43889</v>
      </c>
      <c r="F603" s="55" t="s">
        <v>1886</v>
      </c>
      <c r="G603" s="57">
        <v>396155.13999999908</v>
      </c>
      <c r="H603" s="58">
        <v>7.4269143919533251E-2</v>
      </c>
      <c r="I603" s="59">
        <v>457069.41180555499</v>
      </c>
      <c r="J603" s="58">
        <v>5.1420430883194201E-2</v>
      </c>
    </row>
    <row r="604" spans="1:10" x14ac:dyDescent="0.25">
      <c r="A604" s="53">
        <v>866</v>
      </c>
      <c r="B604" s="55">
        <v>411330</v>
      </c>
      <c r="C604" s="55" t="s">
        <v>1288</v>
      </c>
      <c r="D604" s="55" t="s">
        <v>1722</v>
      </c>
      <c r="E604" s="56">
        <v>43889</v>
      </c>
      <c r="F604" s="55" t="s">
        <v>148</v>
      </c>
      <c r="G604" s="57">
        <v>976631.34000000509</v>
      </c>
      <c r="H604" s="58">
        <v>9.2140124114548083E-2</v>
      </c>
      <c r="I604" s="59">
        <v>951658.08041667112</v>
      </c>
      <c r="J604" s="58">
        <v>8.9607582650360978E-2</v>
      </c>
    </row>
    <row r="605" spans="1:10" x14ac:dyDescent="0.25">
      <c r="A605" s="53">
        <v>868</v>
      </c>
      <c r="B605" s="55">
        <v>430460</v>
      </c>
      <c r="C605" s="55" t="s">
        <v>1285</v>
      </c>
      <c r="D605" s="55" t="s">
        <v>1368</v>
      </c>
      <c r="E605" s="56">
        <v>43845</v>
      </c>
      <c r="F605" s="55" t="s">
        <v>1887</v>
      </c>
      <c r="G605" s="57">
        <v>444088.29999999888</v>
      </c>
      <c r="H605" s="58">
        <v>5.8680230844055242E-2</v>
      </c>
      <c r="I605" s="59">
        <v>460857.07999999868</v>
      </c>
      <c r="J605" s="58">
        <v>9.8534620966112318E-2</v>
      </c>
    </row>
    <row r="606" spans="1:10" x14ac:dyDescent="0.25">
      <c r="A606" s="53">
        <v>869</v>
      </c>
      <c r="B606" s="55">
        <v>410550</v>
      </c>
      <c r="C606" s="55" t="s">
        <v>1288</v>
      </c>
      <c r="D606" s="55" t="s">
        <v>1722</v>
      </c>
      <c r="E606" s="56">
        <v>43930</v>
      </c>
      <c r="F606" s="55" t="s">
        <v>1888</v>
      </c>
      <c r="G606" s="57">
        <v>628905.87000000093</v>
      </c>
      <c r="H606" s="58">
        <v>5.8147613299494777E-2</v>
      </c>
      <c r="I606" s="59">
        <v>719497.55829166807</v>
      </c>
      <c r="J606" s="58">
        <v>7.3947004703151062E-2</v>
      </c>
    </row>
    <row r="607" spans="1:10" x14ac:dyDescent="0.25">
      <c r="A607" s="53">
        <v>870</v>
      </c>
      <c r="B607" s="55">
        <v>430510</v>
      </c>
      <c r="C607" s="55" t="s">
        <v>1285</v>
      </c>
      <c r="D607" s="55" t="s">
        <v>1286</v>
      </c>
      <c r="E607" s="56">
        <v>44158</v>
      </c>
      <c r="F607" s="55" t="s">
        <v>1889</v>
      </c>
      <c r="G607" s="57">
        <v>348170.5399999987</v>
      </c>
      <c r="H607" s="58">
        <v>0.1119651110483975</v>
      </c>
      <c r="I607" s="59">
        <v>400059.2034027765</v>
      </c>
      <c r="J607" s="58">
        <v>0.1125839206734347</v>
      </c>
    </row>
    <row r="608" spans="1:10" x14ac:dyDescent="0.25">
      <c r="A608" s="53">
        <v>871</v>
      </c>
      <c r="B608" s="55">
        <v>430470</v>
      </c>
      <c r="C608" s="55" t="s">
        <v>1288</v>
      </c>
      <c r="D608" s="55" t="s">
        <v>1289</v>
      </c>
      <c r="E608" s="56">
        <v>42278</v>
      </c>
      <c r="F608" s="55" t="s">
        <v>1890</v>
      </c>
      <c r="G608" s="57">
        <v>505288.41499999951</v>
      </c>
      <c r="H608" s="58">
        <v>8.8473520038044984E-2</v>
      </c>
      <c r="I608" s="59">
        <v>511795.35624999943</v>
      </c>
      <c r="J608" s="58">
        <v>9.5478190466428928E-2</v>
      </c>
    </row>
    <row r="609" spans="1:10" x14ac:dyDescent="0.25">
      <c r="A609" s="53">
        <v>872</v>
      </c>
      <c r="B609" s="55">
        <v>432010</v>
      </c>
      <c r="C609" s="55" t="s">
        <v>1288</v>
      </c>
      <c r="D609" s="55" t="s">
        <v>1289</v>
      </c>
      <c r="E609" s="56">
        <v>42100</v>
      </c>
      <c r="F609" s="55" t="s">
        <v>1891</v>
      </c>
      <c r="G609" s="57">
        <v>1419494.8550000039</v>
      </c>
      <c r="H609" s="58">
        <v>0.155324307296766</v>
      </c>
      <c r="I609" s="59">
        <v>1625322.2829166695</v>
      </c>
      <c r="J609" s="58">
        <v>0.1603550764282802</v>
      </c>
    </row>
    <row r="610" spans="1:10" x14ac:dyDescent="0.25">
      <c r="A610" s="53">
        <v>873</v>
      </c>
      <c r="B610" s="55">
        <v>430280</v>
      </c>
      <c r="C610" s="55" t="s">
        <v>1288</v>
      </c>
      <c r="D610" s="55" t="s">
        <v>1314</v>
      </c>
      <c r="E610" s="56">
        <v>43815</v>
      </c>
      <c r="F610" s="55" t="s">
        <v>1892</v>
      </c>
      <c r="G610" s="57">
        <v>834798.35000000277</v>
      </c>
      <c r="H610" s="58">
        <v>0.1192673667821232</v>
      </c>
      <c r="I610" s="59">
        <v>1025850.403690481</v>
      </c>
      <c r="J610" s="58">
        <v>0.14638733750282701</v>
      </c>
    </row>
    <row r="611" spans="1:10" x14ac:dyDescent="0.25">
      <c r="A611" s="53">
        <v>874</v>
      </c>
      <c r="B611" s="55">
        <v>410140</v>
      </c>
      <c r="C611" s="55" t="s">
        <v>1288</v>
      </c>
      <c r="D611" s="55" t="s">
        <v>1722</v>
      </c>
      <c r="E611" s="56">
        <v>43987</v>
      </c>
      <c r="F611" s="55" t="s">
        <v>1893</v>
      </c>
      <c r="G611" s="57">
        <v>449429.16499999911</v>
      </c>
      <c r="H611" s="58">
        <v>5.8876526701131693E-2</v>
      </c>
      <c r="I611" s="59">
        <v>439332.94988700451</v>
      </c>
      <c r="J611" s="58">
        <v>8.086153413252245E-2</v>
      </c>
    </row>
    <row r="612" spans="1:10" x14ac:dyDescent="0.25">
      <c r="A612" s="53">
        <v>875</v>
      </c>
      <c r="B612" s="55">
        <v>420380</v>
      </c>
      <c r="C612" s="55" t="s">
        <v>1288</v>
      </c>
      <c r="D612" s="55" t="s">
        <v>1289</v>
      </c>
      <c r="E612" s="56">
        <v>43889</v>
      </c>
      <c r="F612" s="55" t="s">
        <v>1894</v>
      </c>
      <c r="G612" s="57">
        <v>1128541.0900000019</v>
      </c>
      <c r="H612" s="58">
        <v>0.13010563104068601</v>
      </c>
      <c r="I612" s="59">
        <v>1219622.9411111164</v>
      </c>
      <c r="J612" s="58">
        <v>0.12438044329119791</v>
      </c>
    </row>
    <row r="613" spans="1:10" x14ac:dyDescent="0.25">
      <c r="A613" s="53">
        <v>877</v>
      </c>
      <c r="B613" s="55">
        <v>410140</v>
      </c>
      <c r="C613" s="55" t="s">
        <v>1288</v>
      </c>
      <c r="D613" s="55" t="s">
        <v>1722</v>
      </c>
      <c r="E613" s="56">
        <v>43930</v>
      </c>
      <c r="F613" s="55" t="s">
        <v>1895</v>
      </c>
      <c r="G613" s="57">
        <v>532398.00999999989</v>
      </c>
      <c r="H613" s="58">
        <v>4.4866229732757702E-2</v>
      </c>
      <c r="I613" s="59">
        <v>557105.32208333339</v>
      </c>
      <c r="J613" s="58">
        <v>7.7859739145753115E-2</v>
      </c>
    </row>
    <row r="614" spans="1:10" x14ac:dyDescent="0.25">
      <c r="A614" s="53">
        <v>895</v>
      </c>
      <c r="B614" s="55">
        <v>410140</v>
      </c>
      <c r="C614" s="55" t="s">
        <v>1288</v>
      </c>
      <c r="D614" s="55" t="s">
        <v>1722</v>
      </c>
      <c r="E614" s="56">
        <v>43930</v>
      </c>
      <c r="F614" s="55" t="s">
        <v>1896</v>
      </c>
      <c r="G614" s="57">
        <v>793059.73000000557</v>
      </c>
      <c r="H614" s="58">
        <v>8.7764071933333271E-2</v>
      </c>
      <c r="I614" s="59">
        <v>806297.35625000426</v>
      </c>
      <c r="J614" s="58">
        <v>0.1149552736522048</v>
      </c>
    </row>
    <row r="615" spans="1:10" x14ac:dyDescent="0.25">
      <c r="A615" s="53">
        <v>896</v>
      </c>
      <c r="B615" s="55">
        <v>410480</v>
      </c>
      <c r="C615" s="55" t="s">
        <v>1288</v>
      </c>
      <c r="D615" s="55" t="s">
        <v>1722</v>
      </c>
      <c r="E615" s="56">
        <v>44004</v>
      </c>
      <c r="F615" s="55" t="s">
        <v>1897</v>
      </c>
      <c r="G615" s="57">
        <v>835225.06000000541</v>
      </c>
      <c r="H615" s="58">
        <v>0.13909390570510999</v>
      </c>
      <c r="I615" s="59">
        <v>919980.95738095732</v>
      </c>
      <c r="J615" s="58">
        <v>0.1052322262762978</v>
      </c>
    </row>
    <row r="616" spans="1:10" x14ac:dyDescent="0.25">
      <c r="A616" s="53">
        <v>897</v>
      </c>
      <c r="B616" s="55">
        <v>430770</v>
      </c>
      <c r="C616" s="55" t="s">
        <v>1285</v>
      </c>
      <c r="D616" s="55" t="s">
        <v>1368</v>
      </c>
      <c r="E616" s="56">
        <v>44134</v>
      </c>
      <c r="F616" s="55" t="s">
        <v>1898</v>
      </c>
      <c r="G616" s="57">
        <v>472708.71999999922</v>
      </c>
      <c r="H616" s="58">
        <v>0.1229946759134138</v>
      </c>
      <c r="I616" s="59">
        <v>527303.09236111061</v>
      </c>
      <c r="J616" s="58">
        <v>0.11895030488219099</v>
      </c>
    </row>
    <row r="617" spans="1:10" x14ac:dyDescent="0.25">
      <c r="A617" s="53">
        <v>899</v>
      </c>
      <c r="B617" s="55">
        <v>430510</v>
      </c>
      <c r="C617" s="55" t="s">
        <v>1285</v>
      </c>
      <c r="D617" s="55" t="s">
        <v>1286</v>
      </c>
      <c r="E617" s="56">
        <v>43949</v>
      </c>
      <c r="F617" s="55" t="s">
        <v>1899</v>
      </c>
      <c r="G617" s="57">
        <v>756315.97000000428</v>
      </c>
      <c r="H617" s="58">
        <v>0.12107179678983469</v>
      </c>
      <c r="I617" s="59">
        <v>842187.38222222682</v>
      </c>
      <c r="J617" s="58">
        <v>0.1303469504718284</v>
      </c>
    </row>
    <row r="618" spans="1:10" x14ac:dyDescent="0.25">
      <c r="A618" s="53">
        <v>905</v>
      </c>
      <c r="B618" s="55">
        <v>411480</v>
      </c>
      <c r="C618" s="55" t="s">
        <v>1288</v>
      </c>
      <c r="D618" s="55" t="s">
        <v>1722</v>
      </c>
      <c r="E618" s="56">
        <v>44005</v>
      </c>
      <c r="F618" s="55" t="s">
        <v>1900</v>
      </c>
      <c r="G618" s="57">
        <v>658295.55000000284</v>
      </c>
      <c r="H618" s="58">
        <v>2.831372074509372E-2</v>
      </c>
      <c r="I618" s="59">
        <v>731762.06812500244</v>
      </c>
      <c r="J618" s="58">
        <v>6.7406796951341358E-2</v>
      </c>
    </row>
    <row r="619" spans="1:10" x14ac:dyDescent="0.25">
      <c r="A619" s="53">
        <v>907</v>
      </c>
      <c r="B619" s="55">
        <v>411520</v>
      </c>
      <c r="C619" s="55" t="s">
        <v>1288</v>
      </c>
      <c r="D619" s="55" t="s">
        <v>1722</v>
      </c>
      <c r="E619" s="56">
        <v>44162</v>
      </c>
      <c r="F619" s="55" t="s">
        <v>1901</v>
      </c>
      <c r="G619" s="57">
        <v>501982.14499999949</v>
      </c>
      <c r="H619" s="58">
        <v>5.0474154173068192E-2</v>
      </c>
      <c r="I619" s="59">
        <v>543638.56533333298</v>
      </c>
      <c r="J619" s="58">
        <v>6.6634635931761818E-2</v>
      </c>
    </row>
    <row r="620" spans="1:10" x14ac:dyDescent="0.25">
      <c r="A620" s="53">
        <v>908</v>
      </c>
      <c r="B620" s="55">
        <v>411520</v>
      </c>
      <c r="C620" s="55" t="s">
        <v>1288</v>
      </c>
      <c r="D620" s="55" t="s">
        <v>1722</v>
      </c>
      <c r="E620" s="56">
        <v>44077</v>
      </c>
      <c r="F620" s="55" t="s">
        <v>1902</v>
      </c>
      <c r="G620" s="57">
        <v>441192.15999999928</v>
      </c>
      <c r="H620" s="58">
        <v>2.7364054222159359E-2</v>
      </c>
      <c r="I620" s="59">
        <v>489599.54958333267</v>
      </c>
      <c r="J620" s="58">
        <v>1.847565310641696E-2</v>
      </c>
    </row>
    <row r="621" spans="1:10" x14ac:dyDescent="0.25">
      <c r="A621" s="53">
        <v>909</v>
      </c>
      <c r="B621" s="55">
        <v>411420</v>
      </c>
      <c r="C621" s="55" t="s">
        <v>1288</v>
      </c>
      <c r="D621" s="55" t="s">
        <v>1722</v>
      </c>
      <c r="E621" s="56">
        <v>44188</v>
      </c>
      <c r="F621" s="55" t="s">
        <v>147</v>
      </c>
      <c r="G621" s="57">
        <v>302089.22999999922</v>
      </c>
      <c r="H621" s="58">
        <v>-2.0489930451486501E-2</v>
      </c>
      <c r="I621" s="59">
        <v>318998.07291666593</v>
      </c>
      <c r="J621" s="58">
        <v>-4.1486197669504121E-2</v>
      </c>
    </row>
    <row r="622" spans="1:10" x14ac:dyDescent="0.25">
      <c r="A622" s="53">
        <v>910</v>
      </c>
      <c r="B622" s="55">
        <v>430510</v>
      </c>
      <c r="C622" s="55" t="s">
        <v>1285</v>
      </c>
      <c r="D622" s="55" t="s">
        <v>1286</v>
      </c>
      <c r="E622" s="56">
        <v>44004</v>
      </c>
      <c r="F622" s="55" t="s">
        <v>1903</v>
      </c>
      <c r="G622" s="57">
        <v>652088.89000000246</v>
      </c>
      <c r="H622" s="58">
        <v>0.13299585516161971</v>
      </c>
      <c r="I622" s="59">
        <v>681496.21750000224</v>
      </c>
      <c r="J622" s="58">
        <v>0.15357217896570391</v>
      </c>
    </row>
    <row r="623" spans="1:10" x14ac:dyDescent="0.25">
      <c r="A623" s="53">
        <v>911</v>
      </c>
      <c r="B623" s="55">
        <v>410480</v>
      </c>
      <c r="C623" s="55" t="s">
        <v>1288</v>
      </c>
      <c r="D623" s="55" t="s">
        <v>1722</v>
      </c>
      <c r="E623" s="56">
        <v>44075</v>
      </c>
      <c r="F623" s="55" t="s">
        <v>1904</v>
      </c>
      <c r="G623" s="57">
        <v>646348.71500000102</v>
      </c>
      <c r="H623" s="58">
        <v>7.4995499133541699E-2</v>
      </c>
      <c r="I623" s="59">
        <v>649318.72875000082</v>
      </c>
      <c r="J623" s="58">
        <v>7.2872406844114279E-2</v>
      </c>
    </row>
    <row r="624" spans="1:10" x14ac:dyDescent="0.25">
      <c r="A624" s="53">
        <v>912</v>
      </c>
      <c r="B624" s="55">
        <v>431140</v>
      </c>
      <c r="C624" s="55" t="s">
        <v>1288</v>
      </c>
      <c r="D624" s="55" t="s">
        <v>1314</v>
      </c>
      <c r="E624" s="56">
        <v>42188</v>
      </c>
      <c r="F624" s="55" t="s">
        <v>1905</v>
      </c>
      <c r="G624" s="57">
        <v>1436425.9100000041</v>
      </c>
      <c r="H624" s="58">
        <v>0.1243408102540137</v>
      </c>
      <c r="I624" s="59">
        <v>1546298.0744722253</v>
      </c>
      <c r="J624" s="58">
        <v>0.1408785933201683</v>
      </c>
    </row>
    <row r="625" spans="1:10" x14ac:dyDescent="0.25">
      <c r="A625" s="53">
        <v>913</v>
      </c>
      <c r="B625" s="55">
        <v>432250</v>
      </c>
      <c r="C625" s="55" t="s">
        <v>1285</v>
      </c>
      <c r="D625" s="55" t="s">
        <v>1286</v>
      </c>
      <c r="E625" s="56">
        <v>44018</v>
      </c>
      <c r="F625" s="55" t="s">
        <v>1906</v>
      </c>
      <c r="G625" s="57">
        <v>593999.5900000009</v>
      </c>
      <c r="H625" s="58">
        <v>9.0136556086869365E-2</v>
      </c>
      <c r="I625" s="59">
        <v>683803.95180555724</v>
      </c>
      <c r="J625" s="58">
        <v>8.7341357437804759E-2</v>
      </c>
    </row>
    <row r="626" spans="1:10" x14ac:dyDescent="0.25">
      <c r="A626" s="53">
        <v>914</v>
      </c>
      <c r="B626" s="55">
        <v>432080</v>
      </c>
      <c r="C626" s="55" t="s">
        <v>1288</v>
      </c>
      <c r="D626" s="55" t="s">
        <v>1314</v>
      </c>
      <c r="E626" s="56">
        <v>42247</v>
      </c>
      <c r="F626" s="55" t="s">
        <v>1907</v>
      </c>
      <c r="G626" s="57">
        <v>986777.11000000453</v>
      </c>
      <c r="H626" s="58">
        <v>0.16798747901678129</v>
      </c>
      <c r="I626" s="59">
        <v>1106760.337986117</v>
      </c>
      <c r="J626" s="58">
        <v>0.15781822868811529</v>
      </c>
    </row>
    <row r="627" spans="1:10" x14ac:dyDescent="0.25">
      <c r="A627" s="53">
        <v>915</v>
      </c>
      <c r="B627" s="55">
        <v>430163</v>
      </c>
      <c r="C627" s="55" t="s">
        <v>1285</v>
      </c>
      <c r="D627" s="55" t="s">
        <v>1368</v>
      </c>
      <c r="E627" s="56">
        <v>44022</v>
      </c>
      <c r="F627" s="55" t="s">
        <v>1908</v>
      </c>
      <c r="G627" s="57">
        <v>815645.60000000475</v>
      </c>
      <c r="H627" s="58">
        <v>0.1666583416042362</v>
      </c>
      <c r="I627" s="59">
        <v>497863.78527777846</v>
      </c>
      <c r="J627" s="58">
        <v>8.6960679166781976E-2</v>
      </c>
    </row>
    <row r="628" spans="1:10" x14ac:dyDescent="0.25">
      <c r="A628" s="53">
        <v>916</v>
      </c>
      <c r="B628" s="55">
        <v>411210</v>
      </c>
      <c r="C628" s="55" t="s">
        <v>1288</v>
      </c>
      <c r="D628" s="55" t="s">
        <v>1722</v>
      </c>
      <c r="E628" s="56">
        <v>44049</v>
      </c>
      <c r="F628" s="55" t="s">
        <v>1909</v>
      </c>
      <c r="G628" s="57">
        <v>1096264.370000005</v>
      </c>
      <c r="H628" s="58">
        <v>5.5697793220325892E-2</v>
      </c>
      <c r="I628" s="59">
        <v>1093680.9920833369</v>
      </c>
      <c r="J628" s="58">
        <v>8.2748901370471736E-2</v>
      </c>
    </row>
    <row r="629" spans="1:10" x14ac:dyDescent="0.25">
      <c r="A629" s="53">
        <v>917</v>
      </c>
      <c r="B629" s="55">
        <v>431870</v>
      </c>
      <c r="C629" s="55" t="s">
        <v>1285</v>
      </c>
      <c r="D629" s="55" t="s">
        <v>1330</v>
      </c>
      <c r="E629" s="56">
        <v>44134</v>
      </c>
      <c r="F629" s="55" t="s">
        <v>1910</v>
      </c>
      <c r="G629" s="57">
        <v>657689.21000000183</v>
      </c>
      <c r="H629" s="58">
        <v>0.1231052808578581</v>
      </c>
      <c r="I629" s="59">
        <v>687433.33344246191</v>
      </c>
      <c r="J629" s="58">
        <v>0.1111341127044287</v>
      </c>
    </row>
    <row r="630" spans="1:10" x14ac:dyDescent="0.25">
      <c r="A630" s="53">
        <v>918</v>
      </c>
      <c r="B630" s="55">
        <v>430660</v>
      </c>
      <c r="C630" s="55" t="s">
        <v>1288</v>
      </c>
      <c r="D630" s="55" t="s">
        <v>1306</v>
      </c>
      <c r="E630" s="56">
        <v>44047</v>
      </c>
      <c r="F630" s="55" t="s">
        <v>1911</v>
      </c>
      <c r="G630" s="57">
        <v>895941.92000000551</v>
      </c>
      <c r="H630" s="58">
        <v>0.1509757448894917</v>
      </c>
      <c r="I630" s="59">
        <v>980418.69125000632</v>
      </c>
      <c r="J630" s="58">
        <v>0.16345747756457449</v>
      </c>
    </row>
    <row r="631" spans="1:10" x14ac:dyDescent="0.25">
      <c r="A631" s="53">
        <v>919</v>
      </c>
      <c r="B631" s="55">
        <v>430510</v>
      </c>
      <c r="C631" s="55" t="s">
        <v>1285</v>
      </c>
      <c r="D631" s="55" t="s">
        <v>1286</v>
      </c>
      <c r="E631" s="56">
        <v>44049</v>
      </c>
      <c r="F631" s="55" t="s">
        <v>1912</v>
      </c>
      <c r="G631" s="57">
        <v>288305.70999999909</v>
      </c>
      <c r="H631" s="58">
        <v>6.8562167012836212E-2</v>
      </c>
      <c r="I631" s="59">
        <v>317178.48666666588</v>
      </c>
      <c r="J631" s="58">
        <v>4.994076043010439E-2</v>
      </c>
    </row>
    <row r="632" spans="1:10" x14ac:dyDescent="0.25">
      <c r="A632" s="53">
        <v>920</v>
      </c>
      <c r="B632" s="55">
        <v>412120</v>
      </c>
      <c r="C632" s="55" t="s">
        <v>1288</v>
      </c>
      <c r="D632" s="55" t="s">
        <v>1722</v>
      </c>
      <c r="E632" s="56">
        <v>44133</v>
      </c>
      <c r="F632" s="55" t="s">
        <v>662</v>
      </c>
      <c r="G632" s="57">
        <v>724632.33333333686</v>
      </c>
      <c r="H632" s="58">
        <v>0.11118373808011441</v>
      </c>
      <c r="I632" s="59">
        <v>829499.11586806003</v>
      </c>
      <c r="J632" s="58">
        <v>0.127518563096048</v>
      </c>
    </row>
    <row r="633" spans="1:10" x14ac:dyDescent="0.25">
      <c r="A633" s="53">
        <v>921</v>
      </c>
      <c r="B633" s="55">
        <v>410550</v>
      </c>
      <c r="C633" s="55" t="s">
        <v>1288</v>
      </c>
      <c r="D633" s="55" t="s">
        <v>1722</v>
      </c>
      <c r="E633" s="56">
        <v>44050</v>
      </c>
      <c r="F633" s="55" t="s">
        <v>1913</v>
      </c>
      <c r="G633" s="57">
        <v>413073.21999999922</v>
      </c>
      <c r="H633" s="58">
        <v>7.6351254355342388E-2</v>
      </c>
      <c r="I633" s="59">
        <v>458522.06999999896</v>
      </c>
      <c r="J633" s="58">
        <v>7.0563524242855613E-2</v>
      </c>
    </row>
    <row r="634" spans="1:10" x14ac:dyDescent="0.25">
      <c r="A634" s="53">
        <v>923</v>
      </c>
      <c r="B634" s="55">
        <v>411750</v>
      </c>
      <c r="C634" s="55" t="s">
        <v>1288</v>
      </c>
      <c r="D634" s="55" t="s">
        <v>1722</v>
      </c>
      <c r="E634" s="56">
        <v>44104</v>
      </c>
      <c r="F634" s="55" t="s">
        <v>1914</v>
      </c>
      <c r="G634" s="57">
        <v>482403.62999999948</v>
      </c>
      <c r="H634" s="58">
        <v>8.7646307074642493E-2</v>
      </c>
      <c r="I634" s="59">
        <v>515930.17458333285</v>
      </c>
      <c r="J634" s="58">
        <v>7.5914342609978328E-2</v>
      </c>
    </row>
    <row r="635" spans="1:10" x14ac:dyDescent="0.25">
      <c r="A635" s="53">
        <v>924</v>
      </c>
      <c r="B635" s="55">
        <v>410210</v>
      </c>
      <c r="C635" s="55" t="s">
        <v>1288</v>
      </c>
      <c r="D635" s="55" t="s">
        <v>1722</v>
      </c>
      <c r="E635" s="56">
        <v>44139</v>
      </c>
      <c r="F635" s="55" t="s">
        <v>414</v>
      </c>
      <c r="G635" s="57">
        <v>619401.49000000162</v>
      </c>
      <c r="H635" s="58">
        <v>8.4551022742306359E-2</v>
      </c>
      <c r="I635" s="59">
        <v>623326.63541666744</v>
      </c>
      <c r="J635" s="58">
        <v>7.5415880868607107E-2</v>
      </c>
    </row>
    <row r="636" spans="1:10" x14ac:dyDescent="0.25">
      <c r="A636" s="53">
        <v>926</v>
      </c>
      <c r="B636" s="55">
        <v>431340</v>
      </c>
      <c r="C636" s="55" t="s">
        <v>1285</v>
      </c>
      <c r="D636" s="55" t="s">
        <v>1330</v>
      </c>
      <c r="E636" s="56">
        <v>44211</v>
      </c>
      <c r="F636" s="55" t="s">
        <v>1915</v>
      </c>
      <c r="G636" s="57">
        <v>382092.50333333208</v>
      </c>
      <c r="H636" s="58">
        <v>4.7407564228823043E-2</v>
      </c>
      <c r="I636" s="59">
        <v>404964.13069444313</v>
      </c>
      <c r="J636" s="58">
        <v>6.588910033136898E-2</v>
      </c>
    </row>
    <row r="637" spans="1:10" x14ac:dyDescent="0.25">
      <c r="A637" s="53">
        <v>927</v>
      </c>
      <c r="B637" s="55">
        <v>421290</v>
      </c>
      <c r="C637" s="55" t="s">
        <v>1288</v>
      </c>
      <c r="D637" s="55" t="s">
        <v>1289</v>
      </c>
      <c r="E637" s="56">
        <v>44188</v>
      </c>
      <c r="F637" s="55" t="s">
        <v>296</v>
      </c>
      <c r="G637" s="57">
        <v>848948.77000000398</v>
      </c>
      <c r="H637" s="58">
        <v>0.1329373228141541</v>
      </c>
      <c r="I637" s="59">
        <v>845469.67902778136</v>
      </c>
      <c r="J637" s="58">
        <v>0.14230469134773999</v>
      </c>
    </row>
    <row r="638" spans="1:10" x14ac:dyDescent="0.25">
      <c r="A638" s="53">
        <v>928</v>
      </c>
      <c r="B638" s="55">
        <v>420420</v>
      </c>
      <c r="C638" s="55" t="s">
        <v>1288</v>
      </c>
      <c r="D638" s="55" t="s">
        <v>1289</v>
      </c>
      <c r="E638" s="56">
        <v>44109</v>
      </c>
      <c r="F638" s="55" t="s">
        <v>1916</v>
      </c>
      <c r="G638" s="57">
        <v>628341.2900000019</v>
      </c>
      <c r="H638" s="58">
        <v>0.1057433014880558</v>
      </c>
      <c r="I638" s="59">
        <v>642395.22875000094</v>
      </c>
      <c r="J638" s="58">
        <v>8.8938649643292941E-2</v>
      </c>
    </row>
    <row r="639" spans="1:10" x14ac:dyDescent="0.25">
      <c r="A639" s="53">
        <v>929</v>
      </c>
      <c r="B639" s="55">
        <v>430810</v>
      </c>
      <c r="C639" s="55" t="s">
        <v>1285</v>
      </c>
      <c r="D639" s="55" t="s">
        <v>1330</v>
      </c>
      <c r="E639" s="56">
        <v>44074</v>
      </c>
      <c r="F639" s="55" t="s">
        <v>337</v>
      </c>
      <c r="G639" s="57">
        <v>991191.03000000678</v>
      </c>
      <c r="H639" s="58">
        <v>0.12934375630886619</v>
      </c>
      <c r="I639" s="59">
        <v>1071824.3300000066</v>
      </c>
      <c r="J639" s="58">
        <v>0.12758253280792911</v>
      </c>
    </row>
    <row r="640" spans="1:10" x14ac:dyDescent="0.25">
      <c r="A640" s="53">
        <v>931</v>
      </c>
      <c r="B640" s="55">
        <v>431020</v>
      </c>
      <c r="C640" s="55" t="s">
        <v>1288</v>
      </c>
      <c r="D640" s="55" t="s">
        <v>1289</v>
      </c>
      <c r="E640" s="56">
        <v>44216</v>
      </c>
      <c r="F640" s="55" t="s">
        <v>1917</v>
      </c>
      <c r="G640" s="57">
        <v>786914.63000000431</v>
      </c>
      <c r="H640" s="58">
        <v>0.13297240450998529</v>
      </c>
      <c r="I640" s="59">
        <v>875948.18208333792</v>
      </c>
      <c r="J640" s="58">
        <v>0.1281821021271792</v>
      </c>
    </row>
    <row r="641" spans="1:10" x14ac:dyDescent="0.25">
      <c r="A641" s="53">
        <v>932</v>
      </c>
      <c r="B641" s="55">
        <v>431490</v>
      </c>
      <c r="C641" s="55" t="s">
        <v>1285</v>
      </c>
      <c r="D641" s="55" t="s">
        <v>1321</v>
      </c>
      <c r="E641" s="56">
        <v>44074</v>
      </c>
      <c r="F641" s="55" t="s">
        <v>1918</v>
      </c>
      <c r="G641" s="57">
        <v>286878.0199999992</v>
      </c>
      <c r="H641" s="58">
        <v>6.1835231374942692E-2</v>
      </c>
      <c r="I641" s="59">
        <v>336042.01194444339</v>
      </c>
      <c r="J641" s="58">
        <v>7.4059372393660158E-2</v>
      </c>
    </row>
    <row r="642" spans="1:10" x14ac:dyDescent="0.25">
      <c r="A642" s="53">
        <v>933</v>
      </c>
      <c r="B642" s="55">
        <v>430460</v>
      </c>
      <c r="C642" s="55" t="s">
        <v>1285</v>
      </c>
      <c r="D642" s="55" t="s">
        <v>1368</v>
      </c>
      <c r="E642" s="56">
        <v>44061</v>
      </c>
      <c r="F642" s="55" t="s">
        <v>1919</v>
      </c>
      <c r="G642" s="57">
        <v>598749.07000000065</v>
      </c>
      <c r="H642" s="58">
        <v>0.12829861489517019</v>
      </c>
      <c r="I642" s="59">
        <v>650197.01847222343</v>
      </c>
      <c r="J642" s="58">
        <v>0.1369390716500147</v>
      </c>
    </row>
    <row r="643" spans="1:10" x14ac:dyDescent="0.25">
      <c r="A643" s="53">
        <v>934</v>
      </c>
      <c r="B643" s="55">
        <v>430920</v>
      </c>
      <c r="C643" s="55" t="s">
        <v>1285</v>
      </c>
      <c r="D643" s="55" t="s">
        <v>1330</v>
      </c>
      <c r="E643" s="56">
        <v>44064</v>
      </c>
      <c r="F643" s="55" t="s">
        <v>1920</v>
      </c>
      <c r="G643" s="57">
        <v>236497.62999999919</v>
      </c>
      <c r="H643" s="58">
        <v>7.2518610809173878E-2</v>
      </c>
      <c r="I643" s="59">
        <v>281597.5066666659</v>
      </c>
      <c r="J643" s="58">
        <v>9.1822764558672804E-2</v>
      </c>
    </row>
    <row r="644" spans="1:10" x14ac:dyDescent="0.25">
      <c r="A644" s="53">
        <v>935</v>
      </c>
      <c r="B644" s="55">
        <v>430920</v>
      </c>
      <c r="C644" s="55" t="s">
        <v>1285</v>
      </c>
      <c r="D644" s="55" t="s">
        <v>1330</v>
      </c>
      <c r="E644" s="56">
        <v>44078</v>
      </c>
      <c r="F644" s="55" t="s">
        <v>1921</v>
      </c>
      <c r="G644" s="57">
        <v>720103.43000000529</v>
      </c>
      <c r="H644" s="58">
        <v>0.14092102844313359</v>
      </c>
      <c r="I644" s="59">
        <v>839467.07625000644</v>
      </c>
      <c r="J644" s="58">
        <v>0.13827597804943259</v>
      </c>
    </row>
    <row r="645" spans="1:10" x14ac:dyDescent="0.25">
      <c r="A645" s="53">
        <v>936</v>
      </c>
      <c r="B645" s="55">
        <v>430850</v>
      </c>
      <c r="C645" s="55" t="s">
        <v>1288</v>
      </c>
      <c r="D645" s="55" t="s">
        <v>1289</v>
      </c>
      <c r="E645" s="56">
        <v>44079</v>
      </c>
      <c r="F645" s="55" t="s">
        <v>1922</v>
      </c>
      <c r="G645" s="57">
        <v>1081425.650000006</v>
      </c>
      <c r="H645" s="58">
        <v>0.18817987256802929</v>
      </c>
      <c r="I645" s="59">
        <v>1175772.6615972274</v>
      </c>
      <c r="J645" s="58">
        <v>0.18770057708137669</v>
      </c>
    </row>
    <row r="646" spans="1:10" x14ac:dyDescent="0.25">
      <c r="A646" s="53">
        <v>937</v>
      </c>
      <c r="B646" s="55">
        <v>430930</v>
      </c>
      <c r="C646" s="55" t="s">
        <v>1285</v>
      </c>
      <c r="D646" s="55" t="s">
        <v>1321</v>
      </c>
      <c r="E646" s="56">
        <v>44078</v>
      </c>
      <c r="F646" s="55" t="s">
        <v>1923</v>
      </c>
      <c r="G646" s="57">
        <v>365362.45999999868</v>
      </c>
      <c r="H646" s="58">
        <v>0.1117494101452594</v>
      </c>
      <c r="I646" s="59">
        <v>414563.88333333208</v>
      </c>
      <c r="J646" s="58">
        <v>9.9606421266034792E-2</v>
      </c>
    </row>
    <row r="647" spans="1:10" x14ac:dyDescent="0.25">
      <c r="A647" s="53">
        <v>938</v>
      </c>
      <c r="B647" s="55">
        <v>431440</v>
      </c>
      <c r="C647" s="55" t="s">
        <v>1288</v>
      </c>
      <c r="D647" s="55" t="s">
        <v>1306</v>
      </c>
      <c r="E647" s="56">
        <v>44063</v>
      </c>
      <c r="F647" s="55" t="s">
        <v>1924</v>
      </c>
      <c r="G647" s="57">
        <v>404540.52999999927</v>
      </c>
      <c r="H647" s="58">
        <v>9.6696579766269594E-2</v>
      </c>
      <c r="I647" s="59">
        <v>418124.65069444355</v>
      </c>
      <c r="J647" s="58">
        <v>9.382693859555892E-2</v>
      </c>
    </row>
    <row r="648" spans="1:10" x14ac:dyDescent="0.25">
      <c r="A648" s="53">
        <v>939</v>
      </c>
      <c r="B648" s="55">
        <v>411690</v>
      </c>
      <c r="C648" s="55" t="s">
        <v>1288</v>
      </c>
      <c r="D648" s="55" t="s">
        <v>1722</v>
      </c>
      <c r="E648" s="56">
        <v>44134</v>
      </c>
      <c r="F648" s="55" t="s">
        <v>1925</v>
      </c>
      <c r="G648" s="57">
        <v>424161.81999999931</v>
      </c>
      <c r="H648" s="58">
        <v>2.826710030633333E-2</v>
      </c>
      <c r="I648" s="59">
        <v>461706.24683333258</v>
      </c>
      <c r="J648" s="58">
        <v>2.5280321840316651E-2</v>
      </c>
    </row>
    <row r="649" spans="1:10" x14ac:dyDescent="0.25">
      <c r="A649" s="53">
        <v>940</v>
      </c>
      <c r="B649" s="55">
        <v>412625</v>
      </c>
      <c r="C649" s="55" t="s">
        <v>1288</v>
      </c>
      <c r="D649" s="55" t="s">
        <v>1722</v>
      </c>
      <c r="E649" s="56">
        <v>44165</v>
      </c>
      <c r="F649" s="55" t="s">
        <v>1926</v>
      </c>
      <c r="G649" s="57">
        <v>463155.07999999891</v>
      </c>
      <c r="H649" s="58">
        <v>0.1003484576559418</v>
      </c>
      <c r="I649" s="59">
        <v>532507.39999999932</v>
      </c>
      <c r="J649" s="58">
        <v>9.9476693913368483E-2</v>
      </c>
    </row>
    <row r="650" spans="1:10" x14ac:dyDescent="0.25">
      <c r="A650" s="53">
        <v>941</v>
      </c>
      <c r="B650" s="55">
        <v>411520</v>
      </c>
      <c r="C650" s="55" t="s">
        <v>1288</v>
      </c>
      <c r="D650" s="55" t="s">
        <v>1722</v>
      </c>
      <c r="E650" s="56">
        <v>44333</v>
      </c>
      <c r="F650" s="55" t="s">
        <v>1927</v>
      </c>
      <c r="G650" s="57">
        <v>223860.43999999951</v>
      </c>
      <c r="H650" s="58">
        <v>-2.1938261714098552E-2</v>
      </c>
      <c r="I650" s="59">
        <v>279547.40541666612</v>
      </c>
      <c r="J650" s="58">
        <v>-4.2591209952105892E-2</v>
      </c>
    </row>
    <row r="651" spans="1:10" x14ac:dyDescent="0.25">
      <c r="A651" s="53">
        <v>942</v>
      </c>
      <c r="B651" s="55">
        <v>411370</v>
      </c>
      <c r="C651" s="55" t="s">
        <v>1288</v>
      </c>
      <c r="D651" s="55" t="s">
        <v>1722</v>
      </c>
      <c r="E651" s="56">
        <v>44125</v>
      </c>
      <c r="F651" s="55" t="s">
        <v>1928</v>
      </c>
      <c r="G651" s="57">
        <v>438016.81999999919</v>
      </c>
      <c r="H651" s="58">
        <v>2.7312561467749609E-2</v>
      </c>
      <c r="I651" s="59">
        <v>476911.60638888826</v>
      </c>
      <c r="J651" s="58">
        <v>2.0660865813193791E-2</v>
      </c>
    </row>
    <row r="652" spans="1:10" x14ac:dyDescent="0.25">
      <c r="A652" s="53">
        <v>943</v>
      </c>
      <c r="B652" s="55">
        <v>411915</v>
      </c>
      <c r="C652" s="55" t="s">
        <v>1288</v>
      </c>
      <c r="D652" s="55" t="s">
        <v>1722</v>
      </c>
      <c r="E652" s="56">
        <v>44369</v>
      </c>
      <c r="F652" s="55" t="s">
        <v>55</v>
      </c>
      <c r="G652" s="57">
        <v>294273.6199999993</v>
      </c>
      <c r="H652" s="58">
        <v>-1.6996034471044301E-2</v>
      </c>
      <c r="I652" s="59">
        <v>301325.36999999936</v>
      </c>
      <c r="J652" s="58">
        <v>-2.637026814767808E-2</v>
      </c>
    </row>
    <row r="653" spans="1:10" x14ac:dyDescent="0.25">
      <c r="A653" s="53">
        <v>946</v>
      </c>
      <c r="B653" s="55">
        <v>410480</v>
      </c>
      <c r="C653" s="55" t="s">
        <v>1288</v>
      </c>
      <c r="D653" s="55" t="s">
        <v>1722</v>
      </c>
      <c r="E653" s="56">
        <v>44155</v>
      </c>
      <c r="F653" s="55" t="s">
        <v>1929</v>
      </c>
      <c r="G653" s="57">
        <v>432073.25999999949</v>
      </c>
      <c r="H653" s="58">
        <v>2.658392339725122E-2</v>
      </c>
      <c r="I653" s="59">
        <v>436543.79749999946</v>
      </c>
      <c r="J653" s="58">
        <v>1.9203919906762009E-2</v>
      </c>
    </row>
    <row r="654" spans="1:10" x14ac:dyDescent="0.25">
      <c r="A654" s="53">
        <v>980</v>
      </c>
      <c r="B654" s="55">
        <v>431490</v>
      </c>
      <c r="C654" s="55" t="s">
        <v>1285</v>
      </c>
      <c r="D654" s="55" t="s">
        <v>1321</v>
      </c>
      <c r="E654" s="56">
        <v>44552</v>
      </c>
      <c r="F654" s="55" t="s">
        <v>1930</v>
      </c>
      <c r="G654" s="57">
        <v>694661.92000000307</v>
      </c>
      <c r="H654" s="58">
        <v>0.1039484328829304</v>
      </c>
      <c r="I654" s="59">
        <v>733377.0474722255</v>
      </c>
      <c r="J654" s="58">
        <v>0.1038873109418183</v>
      </c>
    </row>
    <row r="655" spans="1:10" x14ac:dyDescent="0.25">
      <c r="A655" s="53">
        <v>982</v>
      </c>
      <c r="B655" s="55">
        <v>411010</v>
      </c>
      <c r="C655" s="55" t="s">
        <v>1288</v>
      </c>
      <c r="D655" s="55" t="s">
        <v>1722</v>
      </c>
      <c r="E655" s="56">
        <v>44166</v>
      </c>
      <c r="F655" s="55" t="s">
        <v>506</v>
      </c>
      <c r="G655" s="57">
        <v>945970.33000000636</v>
      </c>
      <c r="H655" s="58">
        <v>0.1536950294139531</v>
      </c>
      <c r="I655" s="59">
        <v>964146.17212963582</v>
      </c>
      <c r="J655" s="58">
        <v>0.15071345180182491</v>
      </c>
    </row>
    <row r="656" spans="1:10" x14ac:dyDescent="0.25">
      <c r="A656" s="53">
        <v>983</v>
      </c>
      <c r="B656" s="55">
        <v>412560</v>
      </c>
      <c r="C656" s="55" t="s">
        <v>1288</v>
      </c>
      <c r="D656" s="55" t="s">
        <v>1722</v>
      </c>
      <c r="E656" s="56">
        <v>44253</v>
      </c>
      <c r="F656" s="55" t="s">
        <v>156</v>
      </c>
      <c r="G656" s="57">
        <v>731495.31500000414</v>
      </c>
      <c r="H656" s="58">
        <v>0.1018568323308975</v>
      </c>
      <c r="I656" s="59">
        <v>720286.60125000181</v>
      </c>
      <c r="J656" s="58">
        <v>0.1166643252671191</v>
      </c>
    </row>
    <row r="657" spans="1:10" x14ac:dyDescent="0.25">
      <c r="A657" s="53">
        <v>984</v>
      </c>
      <c r="B657" s="55">
        <v>412770</v>
      </c>
      <c r="C657" s="55" t="s">
        <v>1288</v>
      </c>
      <c r="D657" s="55" t="s">
        <v>1722</v>
      </c>
      <c r="E657" s="56">
        <v>44194</v>
      </c>
      <c r="F657" s="55" t="s">
        <v>1931</v>
      </c>
      <c r="G657" s="57">
        <v>1431612.3650000039</v>
      </c>
      <c r="H657" s="58">
        <v>9.0896972650111055E-2</v>
      </c>
      <c r="I657" s="59">
        <v>1616447.8013333369</v>
      </c>
      <c r="J657" s="58">
        <v>0.1077641007184971</v>
      </c>
    </row>
    <row r="658" spans="1:10" x14ac:dyDescent="0.25">
      <c r="A658" s="53">
        <v>986</v>
      </c>
      <c r="B658" s="55">
        <v>420820</v>
      </c>
      <c r="C658" s="55" t="s">
        <v>1285</v>
      </c>
      <c r="D658" s="55" t="s">
        <v>1441</v>
      </c>
      <c r="E658" s="56">
        <v>44170</v>
      </c>
      <c r="F658" s="55" t="s">
        <v>1932</v>
      </c>
      <c r="G658" s="57">
        <v>777865.12500000384</v>
      </c>
      <c r="H658" s="58">
        <v>8.3394973054518817E-2</v>
      </c>
      <c r="I658" s="59">
        <v>774028.20277778013</v>
      </c>
      <c r="J658" s="58">
        <v>8.0831479248898441E-2</v>
      </c>
    </row>
    <row r="659" spans="1:10" x14ac:dyDescent="0.25">
      <c r="A659" s="53">
        <v>987</v>
      </c>
      <c r="B659" s="55">
        <v>430140</v>
      </c>
      <c r="C659" s="55" t="s">
        <v>1288</v>
      </c>
      <c r="D659" s="55" t="s">
        <v>1314</v>
      </c>
      <c r="E659" s="56">
        <v>44165</v>
      </c>
      <c r="F659" s="55" t="s">
        <v>513</v>
      </c>
      <c r="G659" s="57">
        <v>560302.85000000114</v>
      </c>
      <c r="H659" s="58">
        <v>0.12574966294876511</v>
      </c>
      <c r="I659" s="59">
        <v>587871.41333333415</v>
      </c>
      <c r="J659" s="58">
        <v>0.1186161077844622</v>
      </c>
    </row>
    <row r="660" spans="1:10" x14ac:dyDescent="0.25">
      <c r="A660" s="53">
        <v>988</v>
      </c>
      <c r="B660" s="55">
        <v>431490</v>
      </c>
      <c r="C660" s="55" t="s">
        <v>1285</v>
      </c>
      <c r="D660" s="55" t="s">
        <v>1321</v>
      </c>
      <c r="E660" s="56">
        <v>44155</v>
      </c>
      <c r="F660" s="55" t="s">
        <v>1933</v>
      </c>
      <c r="G660" s="57">
        <v>1006685.560000007</v>
      </c>
      <c r="H660" s="58">
        <v>0.12286149721361329</v>
      </c>
      <c r="I660" s="59">
        <v>1038214.7945833408</v>
      </c>
      <c r="J660" s="58">
        <v>0.14798980696344291</v>
      </c>
    </row>
    <row r="661" spans="1:10" x14ac:dyDescent="0.25">
      <c r="A661" s="53">
        <v>989</v>
      </c>
      <c r="B661" s="55">
        <v>432166</v>
      </c>
      <c r="C661" s="55" t="s">
        <v>1285</v>
      </c>
      <c r="D661" s="55" t="s">
        <v>1368</v>
      </c>
      <c r="E661" s="56">
        <v>44170</v>
      </c>
      <c r="F661" s="55" t="s">
        <v>391</v>
      </c>
      <c r="G661" s="57">
        <v>1036808.590000007</v>
      </c>
      <c r="H661" s="58">
        <v>0.1645138716112364</v>
      </c>
      <c r="I661" s="59">
        <v>1112091.5065972283</v>
      </c>
      <c r="J661" s="58">
        <v>0.17292798588519259</v>
      </c>
    </row>
    <row r="662" spans="1:10" x14ac:dyDescent="0.25">
      <c r="A662" s="53">
        <v>1001</v>
      </c>
      <c r="B662" s="55">
        <v>431490</v>
      </c>
      <c r="C662" s="55" t="s">
        <v>1285</v>
      </c>
      <c r="D662" s="55" t="s">
        <v>1321</v>
      </c>
      <c r="E662" s="56">
        <v>44344</v>
      </c>
      <c r="F662" s="55" t="s">
        <v>1934</v>
      </c>
      <c r="G662" s="57">
        <v>457767.27000000043</v>
      </c>
      <c r="H662" s="58">
        <v>1.873189544420302E-2</v>
      </c>
      <c r="I662" s="59">
        <v>505140.85847222217</v>
      </c>
      <c r="J662" s="58">
        <v>4.803598601880521E-2</v>
      </c>
    </row>
    <row r="663" spans="1:10" x14ac:dyDescent="0.25">
      <c r="A663" s="53">
        <v>1002</v>
      </c>
      <c r="B663" s="55">
        <v>410200</v>
      </c>
      <c r="C663" s="55" t="s">
        <v>1288</v>
      </c>
      <c r="D663" s="55" t="s">
        <v>1722</v>
      </c>
      <c r="E663" s="56">
        <v>44141</v>
      </c>
      <c r="F663" s="55" t="s">
        <v>1935</v>
      </c>
      <c r="G663" s="57">
        <v>270924.84499999939</v>
      </c>
      <c r="H663" s="58">
        <v>5.5110504732843207E-2</v>
      </c>
      <c r="I663" s="59">
        <v>324460.91249999939</v>
      </c>
      <c r="J663" s="58">
        <v>-1.1331390784517821E-2</v>
      </c>
    </row>
    <row r="664" spans="1:10" x14ac:dyDescent="0.25">
      <c r="A664" s="53">
        <v>1003</v>
      </c>
      <c r="B664" s="55">
        <v>420500</v>
      </c>
      <c r="C664" s="55" t="s">
        <v>1288</v>
      </c>
      <c r="D664" s="55" t="s">
        <v>1289</v>
      </c>
      <c r="E664" s="56">
        <v>44215</v>
      </c>
      <c r="F664" s="55" t="s">
        <v>1936</v>
      </c>
      <c r="G664" s="57">
        <v>311463.58999999892</v>
      </c>
      <c r="H664" s="58">
        <v>0.1056187565945071</v>
      </c>
      <c r="I664" s="59">
        <v>328878.82499999896</v>
      </c>
      <c r="J664" s="58">
        <v>6.4224520004084712E-2</v>
      </c>
    </row>
    <row r="665" spans="1:10" x14ac:dyDescent="0.25">
      <c r="A665" s="53">
        <v>1004</v>
      </c>
      <c r="B665" s="55">
        <v>430460</v>
      </c>
      <c r="C665" s="55" t="s">
        <v>1285</v>
      </c>
      <c r="D665" s="55" t="s">
        <v>1368</v>
      </c>
      <c r="E665" s="56">
        <v>44270</v>
      </c>
      <c r="F665" s="55" t="s">
        <v>1937</v>
      </c>
      <c r="G665" s="57">
        <v>730320.65000000293</v>
      </c>
      <c r="H665" s="58">
        <v>5.534956072054123E-2</v>
      </c>
      <c r="I665" s="59">
        <v>788780.58830555901</v>
      </c>
      <c r="J665" s="58">
        <v>7.6202954145155988E-2</v>
      </c>
    </row>
    <row r="666" spans="1:10" x14ac:dyDescent="0.25">
      <c r="A666" s="53">
        <v>1005</v>
      </c>
      <c r="B666" s="55">
        <v>430460</v>
      </c>
      <c r="C666" s="55" t="s">
        <v>1285</v>
      </c>
      <c r="D666" s="55" t="s">
        <v>1368</v>
      </c>
      <c r="E666" s="56">
        <v>44128</v>
      </c>
      <c r="F666" s="55" t="s">
        <v>1938</v>
      </c>
      <c r="G666" s="57">
        <v>532818.79000000015</v>
      </c>
      <c r="H666" s="58">
        <v>6.685995478775722E-2</v>
      </c>
      <c r="I666" s="59">
        <v>592152.31125000038</v>
      </c>
      <c r="J666" s="58">
        <v>0.1055794020967607</v>
      </c>
    </row>
    <row r="667" spans="1:10" x14ac:dyDescent="0.25">
      <c r="A667" s="53">
        <v>1006</v>
      </c>
      <c r="B667" s="55">
        <v>431690</v>
      </c>
      <c r="C667" s="55" t="s">
        <v>1288</v>
      </c>
      <c r="D667" s="55" t="s">
        <v>1314</v>
      </c>
      <c r="E667" s="56">
        <v>44179</v>
      </c>
      <c r="F667" s="55" t="s">
        <v>1939</v>
      </c>
      <c r="G667" s="57">
        <v>434828.28999999881</v>
      </c>
      <c r="H667" s="58">
        <v>6.0194999725428598E-2</v>
      </c>
      <c r="I667" s="59">
        <v>500660.94791666599</v>
      </c>
      <c r="J667" s="58">
        <v>9.0765812344065666E-2</v>
      </c>
    </row>
    <row r="668" spans="1:10" x14ac:dyDescent="0.25">
      <c r="A668" s="53">
        <v>1007</v>
      </c>
      <c r="B668" s="55">
        <v>431750</v>
      </c>
      <c r="C668" s="55" t="s">
        <v>1288</v>
      </c>
      <c r="D668" s="55" t="s">
        <v>1306</v>
      </c>
      <c r="E668" s="56">
        <v>44138</v>
      </c>
      <c r="F668" s="55" t="s">
        <v>1940</v>
      </c>
      <c r="G668" s="57">
        <v>757050.59000000346</v>
      </c>
      <c r="H668" s="58">
        <v>0.12553057731468589</v>
      </c>
      <c r="I668" s="59">
        <v>777222.25541667081</v>
      </c>
      <c r="J668" s="58">
        <v>0.14342926668993139</v>
      </c>
    </row>
    <row r="669" spans="1:10" x14ac:dyDescent="0.25">
      <c r="A669" s="53">
        <v>1008</v>
      </c>
      <c r="B669" s="55">
        <v>411410</v>
      </c>
      <c r="C669" s="55" t="s">
        <v>1288</v>
      </c>
      <c r="D669" s="55" t="s">
        <v>1722</v>
      </c>
      <c r="E669" s="56">
        <v>44280</v>
      </c>
      <c r="F669" s="55" t="s">
        <v>149</v>
      </c>
      <c r="G669" s="57">
        <v>797638.86000000581</v>
      </c>
      <c r="H669" s="58">
        <v>0.1242127025245585</v>
      </c>
      <c r="I669" s="59">
        <v>855102.45833333873</v>
      </c>
      <c r="J669" s="58">
        <v>0.1235138715655906</v>
      </c>
    </row>
    <row r="670" spans="1:10" x14ac:dyDescent="0.25">
      <c r="A670" s="53">
        <v>1009</v>
      </c>
      <c r="B670" s="55">
        <v>420540</v>
      </c>
      <c r="C670" s="55" t="s">
        <v>1285</v>
      </c>
      <c r="D670" s="55" t="s">
        <v>1441</v>
      </c>
      <c r="E670" s="56">
        <v>44163</v>
      </c>
      <c r="F670" s="55" t="s">
        <v>1941</v>
      </c>
      <c r="G670" s="57">
        <v>409374.40999999898</v>
      </c>
      <c r="H670" s="58">
        <v>7.0306291090340006E-2</v>
      </c>
      <c r="I670" s="59">
        <v>444490.17499999871</v>
      </c>
      <c r="J670" s="58">
        <v>9.93328468557753E-2</v>
      </c>
    </row>
    <row r="671" spans="1:10" x14ac:dyDescent="0.25">
      <c r="A671" s="53">
        <v>1010</v>
      </c>
      <c r="B671" s="55">
        <v>420420</v>
      </c>
      <c r="C671" s="55" t="s">
        <v>1288</v>
      </c>
      <c r="D671" s="55" t="s">
        <v>1289</v>
      </c>
      <c r="E671" s="56">
        <v>44246</v>
      </c>
      <c r="F671" s="55" t="s">
        <v>1942</v>
      </c>
      <c r="G671" s="57">
        <v>618595.12000000151</v>
      </c>
      <c r="H671" s="58">
        <v>6.035049505274441E-2</v>
      </c>
      <c r="I671" s="59">
        <v>645680.79208333429</v>
      </c>
      <c r="J671" s="58">
        <v>6.2855750450624151E-2</v>
      </c>
    </row>
    <row r="672" spans="1:10" x14ac:dyDescent="0.25">
      <c r="A672" s="53">
        <v>1011</v>
      </c>
      <c r="B672" s="55">
        <v>410430</v>
      </c>
      <c r="C672" s="55" t="s">
        <v>1288</v>
      </c>
      <c r="D672" s="55" t="s">
        <v>1722</v>
      </c>
      <c r="E672" s="56">
        <v>44228</v>
      </c>
      <c r="F672" s="55" t="s">
        <v>1943</v>
      </c>
      <c r="G672" s="57">
        <v>654512.58857143112</v>
      </c>
      <c r="H672" s="58">
        <v>7.7954102313521428E-2</v>
      </c>
      <c r="I672" s="59">
        <v>681033.64479762106</v>
      </c>
      <c r="J672" s="58">
        <v>5.1804704841473773E-2</v>
      </c>
    </row>
    <row r="673" spans="1:10" x14ac:dyDescent="0.25">
      <c r="A673" s="53">
        <v>1012</v>
      </c>
      <c r="B673" s="55">
        <v>411460</v>
      </c>
      <c r="C673" s="55" t="s">
        <v>1288</v>
      </c>
      <c r="D673" s="55" t="s">
        <v>1722</v>
      </c>
      <c r="E673" s="56">
        <v>44140</v>
      </c>
      <c r="F673" s="55" t="s">
        <v>1944</v>
      </c>
      <c r="G673" s="57">
        <v>490362.81999999977</v>
      </c>
      <c r="H673" s="58">
        <v>0.1152162347894727</v>
      </c>
      <c r="I673" s="59">
        <v>538020.06187499978</v>
      </c>
      <c r="J673" s="58">
        <v>8.1963235501347709E-2</v>
      </c>
    </row>
    <row r="674" spans="1:10" x14ac:dyDescent="0.25">
      <c r="A674" s="53">
        <v>1013</v>
      </c>
      <c r="B674" s="55">
        <v>432300</v>
      </c>
      <c r="C674" s="55" t="s">
        <v>1285</v>
      </c>
      <c r="D674" s="55" t="s">
        <v>1368</v>
      </c>
      <c r="E674" s="56">
        <v>44155</v>
      </c>
      <c r="F674" s="55" t="s">
        <v>1945</v>
      </c>
      <c r="G674" s="57">
        <v>687268.66500000295</v>
      </c>
      <c r="H674" s="58">
        <v>0.1454924613357057</v>
      </c>
      <c r="I674" s="59">
        <v>721402.43180555804</v>
      </c>
      <c r="J674" s="58">
        <v>0.14326294960895081</v>
      </c>
    </row>
    <row r="675" spans="1:10" x14ac:dyDescent="0.25">
      <c r="A675" s="53">
        <v>1014</v>
      </c>
      <c r="B675" s="55">
        <v>430700</v>
      </c>
      <c r="C675" s="55" t="s">
        <v>1288</v>
      </c>
      <c r="D675" s="55" t="s">
        <v>1289</v>
      </c>
      <c r="E675" s="56">
        <v>44167</v>
      </c>
      <c r="F675" s="55" t="s">
        <v>1946</v>
      </c>
      <c r="G675" s="57">
        <v>267123.84999999922</v>
      </c>
      <c r="H675" s="58">
        <v>5.6294964571602227E-2</v>
      </c>
      <c r="I675" s="59">
        <v>315184.13680555462</v>
      </c>
      <c r="J675" s="58">
        <v>7.8724733839976468E-2</v>
      </c>
    </row>
    <row r="676" spans="1:10" x14ac:dyDescent="0.25">
      <c r="A676" s="53">
        <v>1015</v>
      </c>
      <c r="B676" s="55">
        <v>430460</v>
      </c>
      <c r="C676" s="55" t="s">
        <v>1285</v>
      </c>
      <c r="D676" s="55" t="s">
        <v>1368</v>
      </c>
      <c r="E676" s="56">
        <v>44163</v>
      </c>
      <c r="F676" s="55" t="s">
        <v>1947</v>
      </c>
      <c r="G676" s="57">
        <v>621263.61000000185</v>
      </c>
      <c r="H676" s="58">
        <v>0.1032033655844526</v>
      </c>
      <c r="I676" s="59">
        <v>711835.40291666903</v>
      </c>
      <c r="J676" s="58">
        <v>0.12706424167062699</v>
      </c>
    </row>
    <row r="677" spans="1:10" x14ac:dyDescent="0.25">
      <c r="A677" s="53">
        <v>1016</v>
      </c>
      <c r="B677" s="55">
        <v>430110</v>
      </c>
      <c r="C677" s="55" t="s">
        <v>1285</v>
      </c>
      <c r="D677" s="55" t="s">
        <v>1368</v>
      </c>
      <c r="E677" s="56">
        <v>44195</v>
      </c>
      <c r="F677" s="55" t="s">
        <v>519</v>
      </c>
      <c r="G677" s="57">
        <v>975359.69000000565</v>
      </c>
      <c r="H677" s="58">
        <v>0.14283943097778409</v>
      </c>
      <c r="I677" s="59">
        <v>1029803.5109027835</v>
      </c>
      <c r="J677" s="58">
        <v>0.1501848032554797</v>
      </c>
    </row>
    <row r="678" spans="1:10" x14ac:dyDescent="0.25">
      <c r="A678" s="53">
        <v>1017</v>
      </c>
      <c r="B678" s="55">
        <v>412770</v>
      </c>
      <c r="C678" s="55" t="s">
        <v>1288</v>
      </c>
      <c r="D678" s="55" t="s">
        <v>1722</v>
      </c>
      <c r="E678" s="56">
        <v>44372</v>
      </c>
      <c r="F678" s="55" t="s">
        <v>1948</v>
      </c>
      <c r="G678" s="57">
        <v>660154.99000000348</v>
      </c>
      <c r="H678" s="58">
        <v>0.13582026401439221</v>
      </c>
      <c r="I678" s="59">
        <v>715702.37458333641</v>
      </c>
      <c r="J678" s="58">
        <v>0.1145222705037475</v>
      </c>
    </row>
    <row r="679" spans="1:10" x14ac:dyDescent="0.25">
      <c r="A679" s="53">
        <v>1018</v>
      </c>
      <c r="B679" s="55">
        <v>431440</v>
      </c>
      <c r="C679" s="55" t="s">
        <v>1288</v>
      </c>
      <c r="D679" s="55" t="s">
        <v>1306</v>
      </c>
      <c r="E679" s="56">
        <v>44377</v>
      </c>
      <c r="F679" s="55" t="s">
        <v>1949</v>
      </c>
      <c r="G679" s="57">
        <v>409992.33499999938</v>
      </c>
      <c r="H679" s="58">
        <v>-2.7681808996494819E-3</v>
      </c>
      <c r="I679" s="59">
        <v>438870.42361111031</v>
      </c>
      <c r="J679" s="58">
        <v>1.766612051996003E-2</v>
      </c>
    </row>
    <row r="680" spans="1:10" x14ac:dyDescent="0.25">
      <c r="A680" s="53">
        <v>1019</v>
      </c>
      <c r="B680" s="55">
        <v>430235</v>
      </c>
      <c r="C680" s="55" t="s">
        <v>1285</v>
      </c>
      <c r="D680" s="55" t="s">
        <v>1330</v>
      </c>
      <c r="E680" s="56">
        <v>44138</v>
      </c>
      <c r="F680" s="55" t="s">
        <v>323</v>
      </c>
      <c r="G680" s="57">
        <v>655147.08000000345</v>
      </c>
      <c r="H680" s="58">
        <v>0.1490556309457331</v>
      </c>
      <c r="I680" s="59">
        <v>706557.88116666919</v>
      </c>
      <c r="J680" s="58">
        <v>0.14515172571326221</v>
      </c>
    </row>
    <row r="681" spans="1:10" x14ac:dyDescent="0.25">
      <c r="A681" s="53">
        <v>1020</v>
      </c>
      <c r="B681" s="55">
        <v>431680</v>
      </c>
      <c r="C681" s="55" t="s">
        <v>1288</v>
      </c>
      <c r="D681" s="55" t="s">
        <v>1314</v>
      </c>
      <c r="E681" s="56">
        <v>44183</v>
      </c>
      <c r="F681" s="55" t="s">
        <v>1950</v>
      </c>
      <c r="G681" s="57">
        <v>1018093.0350000079</v>
      </c>
      <c r="H681" s="58">
        <v>8.1410135603618219E-2</v>
      </c>
      <c r="I681" s="59">
        <v>1271367.8697916728</v>
      </c>
      <c r="J681" s="58">
        <v>0.1425342339462882</v>
      </c>
    </row>
    <row r="682" spans="1:10" x14ac:dyDescent="0.25">
      <c r="A682" s="53">
        <v>1021</v>
      </c>
      <c r="B682" s="55">
        <v>430770</v>
      </c>
      <c r="C682" s="55" t="s">
        <v>1285</v>
      </c>
      <c r="D682" s="55" t="s">
        <v>1368</v>
      </c>
      <c r="E682" s="56">
        <v>44870</v>
      </c>
      <c r="F682" s="55" t="s">
        <v>1951</v>
      </c>
      <c r="G682" s="57">
        <v>509672.06999999948</v>
      </c>
      <c r="H682" s="58">
        <v>5.6551861797961851E-2</v>
      </c>
      <c r="I682" s="59">
        <v>595809.12555555545</v>
      </c>
      <c r="J682" s="58">
        <v>6.6539937521186684E-2</v>
      </c>
    </row>
    <row r="683" spans="1:10" x14ac:dyDescent="0.25">
      <c r="A683" s="53">
        <v>1022</v>
      </c>
      <c r="B683" s="55">
        <v>430440</v>
      </c>
      <c r="C683" s="55" t="s">
        <v>1285</v>
      </c>
      <c r="D683" s="55" t="s">
        <v>1286</v>
      </c>
      <c r="E683" s="56">
        <v>44195</v>
      </c>
      <c r="F683" s="55" t="s">
        <v>1952</v>
      </c>
      <c r="G683" s="57">
        <v>1069749.0850000069</v>
      </c>
      <c r="H683" s="58">
        <v>0.16847816198088059</v>
      </c>
      <c r="I683" s="59">
        <v>1192477.5793055615</v>
      </c>
      <c r="J683" s="58">
        <v>0.16752574631174411</v>
      </c>
    </row>
    <row r="684" spans="1:10" x14ac:dyDescent="0.25">
      <c r="A684" s="53">
        <v>1024</v>
      </c>
      <c r="B684" s="55">
        <v>431340</v>
      </c>
      <c r="C684" s="55" t="s">
        <v>1285</v>
      </c>
      <c r="D684" s="55" t="s">
        <v>1330</v>
      </c>
      <c r="E684" s="56">
        <v>44229</v>
      </c>
      <c r="F684" s="55" t="s">
        <v>1953</v>
      </c>
      <c r="G684" s="57">
        <v>308585.35999999888</v>
      </c>
      <c r="H684" s="58">
        <v>3.3387177856827648E-2</v>
      </c>
      <c r="I684" s="59">
        <v>359354.48499999876</v>
      </c>
      <c r="J684" s="58">
        <v>4.6671656158000258E-2</v>
      </c>
    </row>
    <row r="685" spans="1:10" x14ac:dyDescent="0.25">
      <c r="A685" s="53">
        <v>1025</v>
      </c>
      <c r="B685" s="55">
        <v>410180</v>
      </c>
      <c r="C685" s="55" t="s">
        <v>1288</v>
      </c>
      <c r="D685" s="55" t="s">
        <v>1722</v>
      </c>
      <c r="E685" s="56">
        <v>44268</v>
      </c>
      <c r="F685" s="55" t="s">
        <v>48</v>
      </c>
      <c r="G685" s="57">
        <v>511004.73999999888</v>
      </c>
      <c r="H685" s="58">
        <v>7.9566952582069847E-2</v>
      </c>
      <c r="I685" s="59">
        <v>567710.43791666592</v>
      </c>
      <c r="J685" s="58">
        <v>7.6458793751975701E-2</v>
      </c>
    </row>
    <row r="686" spans="1:10" x14ac:dyDescent="0.25">
      <c r="A686" s="53">
        <v>1026</v>
      </c>
      <c r="B686" s="55">
        <v>431340</v>
      </c>
      <c r="C686" s="55" t="s">
        <v>1285</v>
      </c>
      <c r="D686" s="55" t="s">
        <v>1330</v>
      </c>
      <c r="E686" s="56">
        <v>44225</v>
      </c>
      <c r="F686" s="55" t="s">
        <v>1954</v>
      </c>
      <c r="G686" s="57">
        <v>668762.03000000259</v>
      </c>
      <c r="H686" s="58">
        <v>0.13945965090038781</v>
      </c>
      <c r="I686" s="59">
        <v>725296.22708333621</v>
      </c>
      <c r="J686" s="58">
        <v>0.1473619950335926</v>
      </c>
    </row>
    <row r="687" spans="1:10" x14ac:dyDescent="0.25">
      <c r="A687" s="53">
        <v>1028</v>
      </c>
      <c r="B687" s="55">
        <v>430517</v>
      </c>
      <c r="C687" s="55" t="s">
        <v>1285</v>
      </c>
      <c r="D687" s="55" t="s">
        <v>1321</v>
      </c>
      <c r="E687" s="56">
        <v>44188</v>
      </c>
      <c r="F687" s="55" t="s">
        <v>1087</v>
      </c>
      <c r="G687" s="57">
        <v>462574.7699999999</v>
      </c>
      <c r="H687" s="58">
        <v>0.124603921496904</v>
      </c>
      <c r="I687" s="59">
        <v>507489.32583333348</v>
      </c>
      <c r="J687" s="58">
        <v>0.12637627077228311</v>
      </c>
    </row>
    <row r="688" spans="1:10" x14ac:dyDescent="0.25">
      <c r="A688" s="53">
        <v>1030</v>
      </c>
      <c r="B688" s="55">
        <v>431490</v>
      </c>
      <c r="C688" s="55" t="s">
        <v>1285</v>
      </c>
      <c r="D688" s="55" t="s">
        <v>1321</v>
      </c>
      <c r="E688" s="56">
        <v>44194</v>
      </c>
      <c r="F688" s="55" t="s">
        <v>1955</v>
      </c>
      <c r="G688" s="57">
        <v>427229.80999999912</v>
      </c>
      <c r="H688" s="58">
        <v>2.6905375426099901E-2</v>
      </c>
      <c r="I688" s="59">
        <v>430548.73944444349</v>
      </c>
      <c r="J688" s="58">
        <v>4.8227484609268949E-2</v>
      </c>
    </row>
    <row r="689" spans="1:10" x14ac:dyDescent="0.25">
      <c r="A689" s="53">
        <v>1031</v>
      </c>
      <c r="B689" s="55">
        <v>431490</v>
      </c>
      <c r="C689" s="55" t="s">
        <v>1285</v>
      </c>
      <c r="D689" s="55" t="s">
        <v>1321</v>
      </c>
      <c r="E689" s="56">
        <v>44343</v>
      </c>
      <c r="F689" s="55" t="s">
        <v>1956</v>
      </c>
      <c r="G689" s="57">
        <v>232240.49999999951</v>
      </c>
      <c r="H689" s="58">
        <v>1.0533255829599131E-2</v>
      </c>
      <c r="I689" s="59">
        <v>283819.83208333264</v>
      </c>
      <c r="J689" s="58">
        <v>4.0854239213107268E-2</v>
      </c>
    </row>
    <row r="690" spans="1:10" x14ac:dyDescent="0.25">
      <c r="A690" s="53">
        <v>1032</v>
      </c>
      <c r="B690" s="55">
        <v>430460</v>
      </c>
      <c r="C690" s="55" t="s">
        <v>1285</v>
      </c>
      <c r="D690" s="55" t="s">
        <v>1368</v>
      </c>
      <c r="E690" s="56">
        <v>44372</v>
      </c>
      <c r="F690" s="55" t="s">
        <v>1957</v>
      </c>
      <c r="G690" s="57">
        <v>788407.19000000588</v>
      </c>
      <c r="H690" s="58">
        <v>0.13700417803491929</v>
      </c>
      <c r="I690" s="59">
        <v>842110.16152778303</v>
      </c>
      <c r="J690" s="58">
        <v>0.1457279133772291</v>
      </c>
    </row>
    <row r="691" spans="1:10" x14ac:dyDescent="0.25">
      <c r="A691" s="53">
        <v>1033</v>
      </c>
      <c r="B691" s="55">
        <v>431560</v>
      </c>
      <c r="C691" s="55" t="s">
        <v>1288</v>
      </c>
      <c r="D691" s="55" t="s">
        <v>1306</v>
      </c>
      <c r="E691" s="56">
        <v>44210</v>
      </c>
      <c r="F691" s="55" t="s">
        <v>1958</v>
      </c>
      <c r="G691" s="57">
        <v>1341425.570000005</v>
      </c>
      <c r="H691" s="58">
        <v>0.161768238671533</v>
      </c>
      <c r="I691" s="59">
        <v>1503032.6270000031</v>
      </c>
      <c r="J691" s="58">
        <v>0.1685908254865118</v>
      </c>
    </row>
    <row r="692" spans="1:10" x14ac:dyDescent="0.25">
      <c r="A692" s="53">
        <v>1034</v>
      </c>
      <c r="B692" s="55">
        <v>420820</v>
      </c>
      <c r="C692" s="55" t="s">
        <v>1285</v>
      </c>
      <c r="D692" s="55" t="s">
        <v>1441</v>
      </c>
      <c r="E692" s="56">
        <v>44239</v>
      </c>
      <c r="F692" s="55" t="s">
        <v>1959</v>
      </c>
      <c r="G692" s="57">
        <v>419070.20999999909</v>
      </c>
      <c r="H692" s="58">
        <v>7.912004627349388E-3</v>
      </c>
      <c r="I692" s="59">
        <v>438293.00666666561</v>
      </c>
      <c r="J692" s="58">
        <v>5.1297326909236093E-2</v>
      </c>
    </row>
    <row r="693" spans="1:10" x14ac:dyDescent="0.25">
      <c r="A693" s="53">
        <v>1035</v>
      </c>
      <c r="B693" s="55">
        <v>410750</v>
      </c>
      <c r="C693" s="55" t="s">
        <v>1288</v>
      </c>
      <c r="D693" s="55" t="s">
        <v>1722</v>
      </c>
      <c r="E693" s="56">
        <v>44228</v>
      </c>
      <c r="F693" s="55" t="s">
        <v>569</v>
      </c>
      <c r="G693" s="57">
        <v>408081.70999999862</v>
      </c>
      <c r="H693" s="58">
        <v>7.1348370082501139E-2</v>
      </c>
      <c r="I693" s="59">
        <v>431507.54083333217</v>
      </c>
      <c r="J693" s="58">
        <v>7.1716482227728043E-2</v>
      </c>
    </row>
    <row r="694" spans="1:10" x14ac:dyDescent="0.25">
      <c r="A694" s="53">
        <v>1036</v>
      </c>
      <c r="B694" s="55">
        <v>431490</v>
      </c>
      <c r="C694" s="55" t="s">
        <v>1285</v>
      </c>
      <c r="D694" s="55" t="s">
        <v>1321</v>
      </c>
      <c r="E694" s="56">
        <v>44258</v>
      </c>
      <c r="F694" s="55" t="s">
        <v>1960</v>
      </c>
      <c r="G694" s="57">
        <v>758450.69500000309</v>
      </c>
      <c r="H694" s="58">
        <v>4.7899767167189952E-2</v>
      </c>
      <c r="I694" s="59">
        <v>881573.22430555988</v>
      </c>
      <c r="J694" s="58">
        <v>0.10635545918621039</v>
      </c>
    </row>
    <row r="695" spans="1:10" x14ac:dyDescent="0.25">
      <c r="A695" s="53">
        <v>1037</v>
      </c>
      <c r="B695" s="55">
        <v>432150</v>
      </c>
      <c r="C695" s="55" t="s">
        <v>1285</v>
      </c>
      <c r="D695" s="55" t="s">
        <v>1368</v>
      </c>
      <c r="E695" s="56">
        <v>44316</v>
      </c>
      <c r="F695" s="55" t="s">
        <v>1961</v>
      </c>
      <c r="G695" s="57">
        <v>510531.64000000042</v>
      </c>
      <c r="H695" s="58">
        <v>0.1376015396969088</v>
      </c>
      <c r="I695" s="59">
        <v>417961.6765277774</v>
      </c>
      <c r="J695" s="58">
        <v>0.1059689346287996</v>
      </c>
    </row>
    <row r="696" spans="1:10" x14ac:dyDescent="0.25">
      <c r="A696" s="53">
        <v>1038</v>
      </c>
      <c r="B696" s="55">
        <v>420910</v>
      </c>
      <c r="C696" s="55" t="s">
        <v>1285</v>
      </c>
      <c r="D696" s="55" t="s">
        <v>1441</v>
      </c>
      <c r="E696" s="56">
        <v>45014</v>
      </c>
      <c r="F696" s="55" t="s">
        <v>1962</v>
      </c>
      <c r="G696" s="57">
        <v>537186.46</v>
      </c>
      <c r="H696" s="58">
        <v>4.1201619363316747E-2</v>
      </c>
      <c r="I696" s="59">
        <v>629627.02416666725</v>
      </c>
      <c r="J696" s="58">
        <v>5.8868275077038977E-2</v>
      </c>
    </row>
    <row r="697" spans="1:10" x14ac:dyDescent="0.25">
      <c r="A697" s="53">
        <v>1040</v>
      </c>
      <c r="B697" s="55">
        <v>430510</v>
      </c>
      <c r="C697" s="55" t="s">
        <v>1285</v>
      </c>
      <c r="D697" s="55" t="s">
        <v>1286</v>
      </c>
      <c r="E697" s="56">
        <v>44186</v>
      </c>
      <c r="F697" s="55" t="s">
        <v>1963</v>
      </c>
      <c r="G697" s="57">
        <v>536820.56999999972</v>
      </c>
      <c r="H697" s="58">
        <v>0.10075277163728801</v>
      </c>
      <c r="I697" s="59">
        <v>603412.91812500043</v>
      </c>
      <c r="J697" s="58">
        <v>9.9742212450787515E-2</v>
      </c>
    </row>
    <row r="698" spans="1:10" x14ac:dyDescent="0.25">
      <c r="A698" s="53">
        <v>1041</v>
      </c>
      <c r="B698" s="55">
        <v>432300</v>
      </c>
      <c r="C698" s="55" t="s">
        <v>1285</v>
      </c>
      <c r="D698" s="55" t="s">
        <v>1368</v>
      </c>
      <c r="E698" s="56">
        <v>44170</v>
      </c>
      <c r="F698" s="55" t="s">
        <v>1964</v>
      </c>
      <c r="G698" s="57">
        <v>457140.49999999901</v>
      </c>
      <c r="H698" s="58">
        <v>9.6480158518333387E-2</v>
      </c>
      <c r="I698" s="59">
        <v>553344.69111111073</v>
      </c>
      <c r="J698" s="58">
        <v>0.1217795486219401</v>
      </c>
    </row>
    <row r="699" spans="1:10" x14ac:dyDescent="0.25">
      <c r="A699" s="53">
        <v>1042</v>
      </c>
      <c r="B699" s="55">
        <v>430200</v>
      </c>
      <c r="C699" s="55" t="s">
        <v>1288</v>
      </c>
      <c r="D699" s="55" t="s">
        <v>1314</v>
      </c>
      <c r="E699" s="56">
        <v>44268</v>
      </c>
      <c r="F699" s="55" t="s">
        <v>695</v>
      </c>
      <c r="G699" s="57">
        <v>410843.51999999868</v>
      </c>
      <c r="H699" s="58">
        <v>0.1255523662045597</v>
      </c>
      <c r="I699" s="59">
        <v>439965.38458333228</v>
      </c>
      <c r="J699" s="58">
        <v>0.1119166793147283</v>
      </c>
    </row>
    <row r="700" spans="1:10" x14ac:dyDescent="0.25">
      <c r="A700" s="53">
        <v>1043</v>
      </c>
      <c r="B700" s="55">
        <v>431320</v>
      </c>
      <c r="C700" s="55" t="s">
        <v>1285</v>
      </c>
      <c r="D700" s="55" t="s">
        <v>1286</v>
      </c>
      <c r="E700" s="56">
        <v>44223</v>
      </c>
      <c r="F700" s="55" t="s">
        <v>1965</v>
      </c>
      <c r="G700" s="57">
        <v>515195.43500000011</v>
      </c>
      <c r="H700" s="58">
        <v>9.1662898331724335E-2</v>
      </c>
      <c r="I700" s="59">
        <v>619551.94444444531</v>
      </c>
      <c r="J700" s="58">
        <v>0.1069808911133894</v>
      </c>
    </row>
    <row r="701" spans="1:10" x14ac:dyDescent="0.25">
      <c r="A701" s="53">
        <v>1044</v>
      </c>
      <c r="B701" s="55">
        <v>421930</v>
      </c>
      <c r="C701" s="55" t="s">
        <v>1288</v>
      </c>
      <c r="D701" s="55" t="s">
        <v>1289</v>
      </c>
      <c r="E701" s="56">
        <v>44223</v>
      </c>
      <c r="F701" s="55" t="s">
        <v>1966</v>
      </c>
      <c r="G701" s="57">
        <v>1289966.860000005</v>
      </c>
      <c r="H701" s="58">
        <v>0.13949678240477131</v>
      </c>
      <c r="I701" s="59">
        <v>1332836.41980556</v>
      </c>
      <c r="J701" s="58">
        <v>0.1448652938778191</v>
      </c>
    </row>
    <row r="702" spans="1:10" x14ac:dyDescent="0.25">
      <c r="A702" s="53">
        <v>1045</v>
      </c>
      <c r="B702" s="55">
        <v>430060</v>
      </c>
      <c r="C702" s="55" t="s">
        <v>1285</v>
      </c>
      <c r="D702" s="55" t="s">
        <v>1368</v>
      </c>
      <c r="E702" s="56">
        <v>44181</v>
      </c>
      <c r="F702" s="55" t="s">
        <v>1967</v>
      </c>
      <c r="G702" s="57">
        <v>627269.05000000296</v>
      </c>
      <c r="H702" s="58">
        <v>0.10930621612951059</v>
      </c>
      <c r="I702" s="59">
        <v>669264.67819444684</v>
      </c>
      <c r="J702" s="58">
        <v>0.12119952855551849</v>
      </c>
    </row>
    <row r="703" spans="1:10" x14ac:dyDescent="0.25">
      <c r="A703" s="53">
        <v>1046</v>
      </c>
      <c r="B703" s="55">
        <v>431405</v>
      </c>
      <c r="C703" s="55" t="s">
        <v>1285</v>
      </c>
      <c r="D703" s="55" t="s">
        <v>1330</v>
      </c>
      <c r="E703" s="56">
        <v>44211</v>
      </c>
      <c r="F703" s="55" t="s">
        <v>1968</v>
      </c>
      <c r="G703" s="57">
        <v>402732.92499999859</v>
      </c>
      <c r="H703" s="58">
        <v>0.10101646686684961</v>
      </c>
      <c r="I703" s="59">
        <v>434604.22083333205</v>
      </c>
      <c r="J703" s="58">
        <v>0.1036207904874117</v>
      </c>
    </row>
    <row r="704" spans="1:10" x14ac:dyDescent="0.25">
      <c r="A704" s="53">
        <v>1047</v>
      </c>
      <c r="B704" s="55">
        <v>430460</v>
      </c>
      <c r="C704" s="55" t="s">
        <v>1285</v>
      </c>
      <c r="D704" s="55" t="s">
        <v>1368</v>
      </c>
      <c r="E704" s="56">
        <v>44182</v>
      </c>
      <c r="F704" s="55" t="s">
        <v>1969</v>
      </c>
      <c r="G704" s="57">
        <v>211071.23999999941</v>
      </c>
      <c r="H704" s="58">
        <v>7.955658959986088E-2</v>
      </c>
      <c r="I704" s="59">
        <v>232678.01013888829</v>
      </c>
      <c r="J704" s="58">
        <v>8.0704617665211392E-2</v>
      </c>
    </row>
    <row r="705" spans="1:10" x14ac:dyDescent="0.25">
      <c r="A705" s="53">
        <v>1048</v>
      </c>
      <c r="B705" s="55">
        <v>430830</v>
      </c>
      <c r="C705" s="55" t="s">
        <v>1288</v>
      </c>
      <c r="D705" s="55" t="s">
        <v>1314</v>
      </c>
      <c r="E705" s="56">
        <v>44268</v>
      </c>
      <c r="F705" s="55" t="s">
        <v>590</v>
      </c>
      <c r="G705" s="57">
        <v>673082.64000000258</v>
      </c>
      <c r="H705" s="58">
        <v>0.1679407675930002</v>
      </c>
      <c r="I705" s="59">
        <v>737133.33138889202</v>
      </c>
      <c r="J705" s="58">
        <v>0.16439430891244741</v>
      </c>
    </row>
    <row r="706" spans="1:10" x14ac:dyDescent="0.25">
      <c r="A706" s="53">
        <v>1049</v>
      </c>
      <c r="B706" s="55">
        <v>430510</v>
      </c>
      <c r="C706" s="55" t="s">
        <v>1285</v>
      </c>
      <c r="D706" s="55" t="s">
        <v>1286</v>
      </c>
      <c r="E706" s="56">
        <v>44243</v>
      </c>
      <c r="F706" s="55" t="s">
        <v>1970</v>
      </c>
      <c r="G706" s="57">
        <v>958211.08000000706</v>
      </c>
      <c r="H706" s="58">
        <v>0.14368223502311761</v>
      </c>
      <c r="I706" s="59">
        <v>1110043.530000007</v>
      </c>
      <c r="J706" s="58">
        <v>0.1644980573911477</v>
      </c>
    </row>
    <row r="707" spans="1:10" x14ac:dyDescent="0.25">
      <c r="A707" s="53">
        <v>1050</v>
      </c>
      <c r="B707" s="55">
        <v>420910</v>
      </c>
      <c r="C707" s="55" t="s">
        <v>1285</v>
      </c>
      <c r="D707" s="55" t="s">
        <v>1441</v>
      </c>
      <c r="E707" s="56">
        <v>44245</v>
      </c>
      <c r="F707" s="55" t="s">
        <v>1971</v>
      </c>
      <c r="G707" s="57">
        <v>816396.46500000637</v>
      </c>
      <c r="H707" s="58">
        <v>0.17929970743679841</v>
      </c>
      <c r="I707" s="59">
        <v>852866.00250000565</v>
      </c>
      <c r="J707" s="58">
        <v>0.16070896513015309</v>
      </c>
    </row>
    <row r="708" spans="1:10" x14ac:dyDescent="0.25">
      <c r="A708" s="53">
        <v>1051</v>
      </c>
      <c r="B708" s="55">
        <v>420290</v>
      </c>
      <c r="C708" s="55" t="s">
        <v>1285</v>
      </c>
      <c r="D708" s="55" t="s">
        <v>1441</v>
      </c>
      <c r="E708" s="56">
        <v>45145</v>
      </c>
      <c r="F708" s="55" t="s">
        <v>1972</v>
      </c>
      <c r="G708" s="57">
        <v>461200.70999999961</v>
      </c>
      <c r="H708" s="58">
        <v>4.0252829016179242E-2</v>
      </c>
      <c r="I708" s="59">
        <v>437678.14124999923</v>
      </c>
      <c r="J708" s="58">
        <v>4.2736868919863551E-2</v>
      </c>
    </row>
    <row r="709" spans="1:10" x14ac:dyDescent="0.25">
      <c r="A709" s="53">
        <v>1052</v>
      </c>
      <c r="B709" s="55">
        <v>430460</v>
      </c>
      <c r="C709" s="55" t="s">
        <v>1285</v>
      </c>
      <c r="D709" s="55" t="s">
        <v>1368</v>
      </c>
      <c r="E709" s="56">
        <v>44180</v>
      </c>
      <c r="F709" s="55" t="s">
        <v>1973</v>
      </c>
      <c r="G709" s="57">
        <v>437626.51999999903</v>
      </c>
      <c r="H709" s="58">
        <v>9.9514197861557921E-2</v>
      </c>
      <c r="I709" s="59">
        <v>527603.43083333282</v>
      </c>
      <c r="J709" s="58">
        <v>9.7357908261989742E-2</v>
      </c>
    </row>
    <row r="710" spans="1:10" x14ac:dyDescent="0.25">
      <c r="A710" s="53">
        <v>1053</v>
      </c>
      <c r="B710" s="55">
        <v>430760</v>
      </c>
      <c r="C710" s="55" t="s">
        <v>1285</v>
      </c>
      <c r="D710" s="55" t="s">
        <v>1330</v>
      </c>
      <c r="E710" s="56">
        <v>44194</v>
      </c>
      <c r="F710" s="55" t="s">
        <v>1974</v>
      </c>
      <c r="G710" s="57">
        <v>527335.95999999985</v>
      </c>
      <c r="H710" s="58">
        <v>9.0574129174983919E-2</v>
      </c>
      <c r="I710" s="59">
        <v>587696.45741666679</v>
      </c>
      <c r="J710" s="58">
        <v>0.1118631697684329</v>
      </c>
    </row>
    <row r="711" spans="1:10" x14ac:dyDescent="0.25">
      <c r="A711" s="53">
        <v>1054</v>
      </c>
      <c r="B711" s="55">
        <v>430463</v>
      </c>
      <c r="C711" s="55" t="s">
        <v>1285</v>
      </c>
      <c r="D711" s="55" t="s">
        <v>1368</v>
      </c>
      <c r="E711" s="56">
        <v>44183</v>
      </c>
      <c r="F711" s="55" t="s">
        <v>1975</v>
      </c>
      <c r="G711" s="57">
        <v>754539.57000000542</v>
      </c>
      <c r="H711" s="58">
        <v>0.14104256951458871</v>
      </c>
      <c r="I711" s="59">
        <v>633404.02479166782</v>
      </c>
      <c r="J711" s="58">
        <v>0.1248868536396123</v>
      </c>
    </row>
    <row r="712" spans="1:10" x14ac:dyDescent="0.25">
      <c r="A712" s="53">
        <v>1055</v>
      </c>
      <c r="B712" s="55">
        <v>432150</v>
      </c>
      <c r="C712" s="55" t="s">
        <v>1285</v>
      </c>
      <c r="D712" s="55" t="s">
        <v>1368</v>
      </c>
      <c r="E712" s="56">
        <v>44182</v>
      </c>
      <c r="F712" s="55" t="s">
        <v>1976</v>
      </c>
      <c r="G712" s="57">
        <v>436071.22499999922</v>
      </c>
      <c r="H712" s="58">
        <v>0.1339283476358368</v>
      </c>
      <c r="I712" s="59">
        <v>388558.87541666604</v>
      </c>
      <c r="J712" s="58">
        <v>9.8491261825116722E-2</v>
      </c>
    </row>
    <row r="713" spans="1:10" x14ac:dyDescent="0.25">
      <c r="A713" s="53">
        <v>1057</v>
      </c>
      <c r="B713" s="55">
        <v>420820</v>
      </c>
      <c r="C713" s="55" t="s">
        <v>1285</v>
      </c>
      <c r="D713" s="55" t="s">
        <v>1441</v>
      </c>
      <c r="E713" s="56">
        <v>44407</v>
      </c>
      <c r="F713" s="55" t="s">
        <v>1977</v>
      </c>
      <c r="G713" s="57">
        <v>922917.90000000934</v>
      </c>
      <c r="H713" s="58">
        <v>0.13628739059032841</v>
      </c>
      <c r="I713" s="59">
        <v>930101.81958333997</v>
      </c>
      <c r="J713" s="58">
        <v>0.1522413029730067</v>
      </c>
    </row>
    <row r="714" spans="1:10" x14ac:dyDescent="0.25">
      <c r="A714" s="53">
        <v>1058</v>
      </c>
      <c r="B714" s="55">
        <v>420240</v>
      </c>
      <c r="C714" s="55" t="s">
        <v>1285</v>
      </c>
      <c r="D714" s="55" t="s">
        <v>1441</v>
      </c>
      <c r="E714" s="56">
        <v>44543</v>
      </c>
      <c r="F714" s="55" t="s">
        <v>1978</v>
      </c>
      <c r="G714" s="57">
        <v>411515.39999999898</v>
      </c>
      <c r="H714" s="58">
        <v>2.9002499968592482E-2</v>
      </c>
      <c r="I714" s="59">
        <v>455195.22749999893</v>
      </c>
      <c r="J714" s="58">
        <v>6.5973495560667922E-2</v>
      </c>
    </row>
    <row r="715" spans="1:10" x14ac:dyDescent="0.25">
      <c r="A715" s="53">
        <v>1059</v>
      </c>
      <c r="B715" s="55">
        <v>411520</v>
      </c>
      <c r="C715" s="55" t="s">
        <v>1288</v>
      </c>
      <c r="D715" s="55" t="s">
        <v>1722</v>
      </c>
      <c r="E715" s="56">
        <v>44394</v>
      </c>
      <c r="F715" s="55" t="s">
        <v>1979</v>
      </c>
      <c r="G715" s="57">
        <v>318862.06999999908</v>
      </c>
      <c r="H715" s="58">
        <v>-7.5219955604788769E-3</v>
      </c>
      <c r="I715" s="59">
        <v>335446.1262499991</v>
      </c>
      <c r="J715" s="58">
        <v>2.3633769429813829E-2</v>
      </c>
    </row>
    <row r="716" spans="1:10" x14ac:dyDescent="0.25">
      <c r="A716" s="53">
        <v>1060</v>
      </c>
      <c r="B716" s="55">
        <v>431870</v>
      </c>
      <c r="C716" s="55" t="s">
        <v>1285</v>
      </c>
      <c r="D716" s="55" t="s">
        <v>1330</v>
      </c>
      <c r="E716" s="56">
        <v>44504</v>
      </c>
      <c r="F716" s="55" t="s">
        <v>1980</v>
      </c>
      <c r="G716" s="57">
        <v>386526.99999999919</v>
      </c>
      <c r="H716" s="58">
        <v>-4.5709527848700499E-2</v>
      </c>
      <c r="I716" s="59">
        <v>431179.24416666577</v>
      </c>
      <c r="J716" s="58">
        <v>3.8875959449301577E-2</v>
      </c>
    </row>
    <row r="717" spans="1:10" x14ac:dyDescent="0.25">
      <c r="A717" s="53">
        <v>1061</v>
      </c>
      <c r="B717" s="55">
        <v>430470</v>
      </c>
      <c r="C717" s="55" t="s">
        <v>1288</v>
      </c>
      <c r="D717" s="55" t="s">
        <v>1289</v>
      </c>
      <c r="E717" s="56">
        <v>44316</v>
      </c>
      <c r="F717" s="55" t="s">
        <v>1981</v>
      </c>
      <c r="G717" s="57">
        <v>520783.96</v>
      </c>
      <c r="H717" s="58">
        <v>0.107842427935591</v>
      </c>
      <c r="I717" s="59">
        <v>552092.76541666652</v>
      </c>
      <c r="J717" s="58">
        <v>0.12530368001457401</v>
      </c>
    </row>
    <row r="718" spans="1:10" x14ac:dyDescent="0.25">
      <c r="A718" s="53">
        <v>1063</v>
      </c>
      <c r="B718" s="55">
        <v>431490</v>
      </c>
      <c r="C718" s="55" t="s">
        <v>1285</v>
      </c>
      <c r="D718" s="55" t="s">
        <v>1321</v>
      </c>
      <c r="E718" s="56">
        <v>44524</v>
      </c>
      <c r="F718" s="55" t="s">
        <v>1982</v>
      </c>
      <c r="G718" s="57">
        <v>362752.37999999849</v>
      </c>
      <c r="H718" s="58">
        <v>1.6200301591769519E-2</v>
      </c>
      <c r="I718" s="59">
        <v>403929.4237499985</v>
      </c>
      <c r="J718" s="58">
        <v>7.0496048081768917E-2</v>
      </c>
    </row>
    <row r="719" spans="1:10" x14ac:dyDescent="0.25">
      <c r="A719" s="53">
        <v>1064</v>
      </c>
      <c r="B719" s="55">
        <v>420240</v>
      </c>
      <c r="C719" s="55" t="s">
        <v>1285</v>
      </c>
      <c r="D719" s="55" t="s">
        <v>1441</v>
      </c>
      <c r="E719" s="56">
        <v>44386</v>
      </c>
      <c r="F719" s="55" t="s">
        <v>1983</v>
      </c>
      <c r="G719" s="57">
        <v>498636.55800000008</v>
      </c>
      <c r="H719" s="58">
        <v>6.4550023992793623E-2</v>
      </c>
      <c r="I719" s="59">
        <v>475904.30872222147</v>
      </c>
      <c r="J719" s="58">
        <v>0.1031273965035715</v>
      </c>
    </row>
    <row r="720" spans="1:10" x14ac:dyDescent="0.25">
      <c r="A720" s="53">
        <v>1065</v>
      </c>
      <c r="B720" s="55">
        <v>430510</v>
      </c>
      <c r="C720" s="55" t="s">
        <v>1285</v>
      </c>
      <c r="D720" s="55" t="s">
        <v>1286</v>
      </c>
      <c r="E720" s="56">
        <v>44253</v>
      </c>
      <c r="F720" s="55" t="s">
        <v>1984</v>
      </c>
      <c r="G720" s="57">
        <v>409420.679999999</v>
      </c>
      <c r="H720" s="58">
        <v>4.6164277302345638E-2</v>
      </c>
      <c r="I720" s="59">
        <v>430355.72513888776</v>
      </c>
      <c r="J720" s="58">
        <v>6.5339154512454228E-2</v>
      </c>
    </row>
    <row r="721" spans="1:10" x14ac:dyDescent="0.25">
      <c r="A721" s="53">
        <v>1066</v>
      </c>
      <c r="B721" s="55">
        <v>430435</v>
      </c>
      <c r="C721" s="55" t="s">
        <v>1288</v>
      </c>
      <c r="D721" s="55" t="s">
        <v>1306</v>
      </c>
      <c r="E721" s="56">
        <v>44229</v>
      </c>
      <c r="F721" s="55" t="s">
        <v>210</v>
      </c>
      <c r="G721" s="57">
        <v>677652.97000000346</v>
      </c>
      <c r="H721" s="58">
        <v>0.15653298287396539</v>
      </c>
      <c r="I721" s="59">
        <v>753869.09305555932</v>
      </c>
      <c r="J721" s="58">
        <v>0.1835007707685222</v>
      </c>
    </row>
    <row r="722" spans="1:10" x14ac:dyDescent="0.25">
      <c r="A722" s="53">
        <v>1067</v>
      </c>
      <c r="B722" s="55">
        <v>432020</v>
      </c>
      <c r="C722" s="55" t="s">
        <v>1288</v>
      </c>
      <c r="D722" s="55" t="s">
        <v>1289</v>
      </c>
      <c r="E722" s="56">
        <v>44239</v>
      </c>
      <c r="F722" s="55" t="s">
        <v>426</v>
      </c>
      <c r="G722" s="57">
        <v>745558.07000000309</v>
      </c>
      <c r="H722" s="58">
        <v>0.16780915996485549</v>
      </c>
      <c r="I722" s="59">
        <v>908847.61440972518</v>
      </c>
      <c r="J722" s="58">
        <v>0.12687324851706841</v>
      </c>
    </row>
    <row r="723" spans="1:10" x14ac:dyDescent="0.25">
      <c r="A723" s="53">
        <v>1069</v>
      </c>
      <c r="B723" s="55">
        <v>430510</v>
      </c>
      <c r="C723" s="55" t="s">
        <v>1285</v>
      </c>
      <c r="D723" s="55" t="s">
        <v>1286</v>
      </c>
      <c r="E723" s="56">
        <v>44246</v>
      </c>
      <c r="F723" s="55" t="s">
        <v>1985</v>
      </c>
      <c r="G723" s="57">
        <v>772743.41000000387</v>
      </c>
      <c r="H723" s="58">
        <v>0.14067053159322371</v>
      </c>
      <c r="I723" s="59">
        <v>837875.77833333763</v>
      </c>
      <c r="J723" s="58">
        <v>0.15613276129679959</v>
      </c>
    </row>
    <row r="724" spans="1:10" x14ac:dyDescent="0.25">
      <c r="A724" s="53">
        <v>1070</v>
      </c>
      <c r="B724" s="55">
        <v>430530</v>
      </c>
      <c r="C724" s="55" t="s">
        <v>1288</v>
      </c>
      <c r="D724" s="55" t="s">
        <v>1289</v>
      </c>
      <c r="E724" s="56">
        <v>44302</v>
      </c>
      <c r="F724" s="55" t="s">
        <v>302</v>
      </c>
      <c r="G724" s="57">
        <v>664996.7900000019</v>
      </c>
      <c r="H724" s="58">
        <v>0.16675103685021661</v>
      </c>
      <c r="I724" s="59">
        <v>709970.20291666908</v>
      </c>
      <c r="J724" s="58">
        <v>0.15811084116887911</v>
      </c>
    </row>
    <row r="725" spans="1:10" x14ac:dyDescent="0.25">
      <c r="A725" s="53">
        <v>1071</v>
      </c>
      <c r="B725" s="55">
        <v>430920</v>
      </c>
      <c r="C725" s="55" t="s">
        <v>1285</v>
      </c>
      <c r="D725" s="55" t="s">
        <v>1330</v>
      </c>
      <c r="E725" s="56">
        <v>44358</v>
      </c>
      <c r="F725" s="55" t="s">
        <v>1986</v>
      </c>
      <c r="G725" s="57">
        <v>587213.85500000126</v>
      </c>
      <c r="H725" s="58">
        <v>8.4214586659232801E-2</v>
      </c>
      <c r="I725" s="59">
        <v>662335.24666666787</v>
      </c>
      <c r="J725" s="58">
        <v>9.5635808254559418E-2</v>
      </c>
    </row>
    <row r="726" spans="1:10" x14ac:dyDescent="0.25">
      <c r="A726" s="53">
        <v>1073</v>
      </c>
      <c r="B726" s="55">
        <v>431410</v>
      </c>
      <c r="C726" s="55" t="s">
        <v>1288</v>
      </c>
      <c r="D726" s="55" t="s">
        <v>1289</v>
      </c>
      <c r="E726" s="56">
        <v>44643</v>
      </c>
      <c r="F726" s="55" t="s">
        <v>1987</v>
      </c>
      <c r="G726" s="57">
        <v>634162.81000000192</v>
      </c>
      <c r="H726" s="58">
        <v>0.1009227803101352</v>
      </c>
      <c r="I726" s="59">
        <v>688529.93111111305</v>
      </c>
      <c r="J726" s="58">
        <v>0.11622576870000741</v>
      </c>
    </row>
    <row r="727" spans="1:10" x14ac:dyDescent="0.25">
      <c r="A727" s="53">
        <v>1074</v>
      </c>
      <c r="B727" s="55">
        <v>431490</v>
      </c>
      <c r="C727" s="55" t="s">
        <v>1285</v>
      </c>
      <c r="D727" s="55" t="s">
        <v>1321</v>
      </c>
      <c r="E727" s="56">
        <v>44285</v>
      </c>
      <c r="F727" s="55" t="s">
        <v>1988</v>
      </c>
      <c r="G727" s="57">
        <v>687521.11000000301</v>
      </c>
      <c r="H727" s="58">
        <v>8.9579581265111258E-2</v>
      </c>
      <c r="I727" s="59">
        <v>770467.9622916705</v>
      </c>
      <c r="J727" s="58">
        <v>0.1076078962422564</v>
      </c>
    </row>
    <row r="728" spans="1:10" x14ac:dyDescent="0.25">
      <c r="A728" s="53">
        <v>1075</v>
      </c>
      <c r="B728" s="55">
        <v>431490</v>
      </c>
      <c r="C728" s="55" t="s">
        <v>1285</v>
      </c>
      <c r="D728" s="55" t="s">
        <v>1321</v>
      </c>
      <c r="E728" s="56">
        <v>45289</v>
      </c>
      <c r="F728" s="55" t="s">
        <v>1989</v>
      </c>
      <c r="G728" s="57">
        <v>392273.24999999878</v>
      </c>
      <c r="H728" s="58">
        <v>1.5935047402235971E-2</v>
      </c>
      <c r="I728" s="59">
        <v>444833.74958333187</v>
      </c>
      <c r="J728" s="58">
        <v>7.1923853034654289E-2</v>
      </c>
    </row>
    <row r="729" spans="1:10" x14ac:dyDescent="0.25">
      <c r="A729" s="53">
        <v>1076</v>
      </c>
      <c r="B729" s="55">
        <v>431490</v>
      </c>
      <c r="C729" s="55" t="s">
        <v>1285</v>
      </c>
      <c r="D729" s="55" t="s">
        <v>1321</v>
      </c>
      <c r="E729" s="56">
        <v>44256</v>
      </c>
      <c r="F729" s="55" t="s">
        <v>1990</v>
      </c>
      <c r="G729" s="57">
        <v>342979.1199999986</v>
      </c>
      <c r="H729" s="58">
        <v>4.2714747008833202E-2</v>
      </c>
      <c r="I729" s="59">
        <v>364956.94499999861</v>
      </c>
      <c r="J729" s="58">
        <v>7.2191092016306788E-2</v>
      </c>
    </row>
    <row r="730" spans="1:10" x14ac:dyDescent="0.25">
      <c r="A730" s="53">
        <v>1077</v>
      </c>
      <c r="B730" s="55">
        <v>431490</v>
      </c>
      <c r="C730" s="55" t="s">
        <v>1285</v>
      </c>
      <c r="D730" s="55" t="s">
        <v>1321</v>
      </c>
      <c r="E730" s="56">
        <v>44343</v>
      </c>
      <c r="F730" s="55" t="s">
        <v>1991</v>
      </c>
      <c r="G730" s="57">
        <v>398931.90499999921</v>
      </c>
      <c r="H730" s="58">
        <v>4.5539706433013208E-2</v>
      </c>
      <c r="I730" s="59">
        <v>397645.04124999885</v>
      </c>
      <c r="J730" s="58">
        <v>7.1604691643283397E-2</v>
      </c>
    </row>
    <row r="731" spans="1:10" x14ac:dyDescent="0.25">
      <c r="A731" s="53">
        <v>1078</v>
      </c>
      <c r="B731" s="55">
        <v>431490</v>
      </c>
      <c r="C731" s="55" t="s">
        <v>1285</v>
      </c>
      <c r="D731" s="55" t="s">
        <v>1321</v>
      </c>
      <c r="E731" s="56">
        <v>45275</v>
      </c>
      <c r="F731" s="55" t="s">
        <v>1992</v>
      </c>
      <c r="G731" s="57">
        <v>544241.31000000041</v>
      </c>
      <c r="H731" s="58">
        <v>6.778215277216984E-2</v>
      </c>
      <c r="I731" s="59">
        <v>588457.38874999993</v>
      </c>
      <c r="J731" s="58">
        <v>7.9234381033138027E-2</v>
      </c>
    </row>
    <row r="732" spans="1:10" x14ac:dyDescent="0.25">
      <c r="A732" s="53">
        <v>1079</v>
      </c>
      <c r="B732" s="55">
        <v>430470</v>
      </c>
      <c r="C732" s="55" t="s">
        <v>1288</v>
      </c>
      <c r="D732" s="55" t="s">
        <v>1289</v>
      </c>
      <c r="E732" s="56">
        <v>44463</v>
      </c>
      <c r="F732" s="55" t="s">
        <v>1993</v>
      </c>
      <c r="G732" s="57">
        <v>935756.91000000515</v>
      </c>
      <c r="H732" s="58">
        <v>0.1475606052090703</v>
      </c>
      <c r="I732" s="59">
        <v>1045339.3304166718</v>
      </c>
      <c r="J732" s="58">
        <v>0.1395554379889779</v>
      </c>
    </row>
    <row r="733" spans="1:10" x14ac:dyDescent="0.25">
      <c r="A733" s="53">
        <v>1081</v>
      </c>
      <c r="B733" s="55">
        <v>430310</v>
      </c>
      <c r="C733" s="55" t="s">
        <v>1285</v>
      </c>
      <c r="D733" s="55" t="s">
        <v>1330</v>
      </c>
      <c r="E733" s="56">
        <v>44302</v>
      </c>
      <c r="F733" s="55" t="s">
        <v>1994</v>
      </c>
      <c r="G733" s="57">
        <v>1096609.105000006</v>
      </c>
      <c r="H733" s="58">
        <v>8.0797476790330447E-2</v>
      </c>
      <c r="I733" s="59">
        <v>1285637.250972227</v>
      </c>
      <c r="J733" s="58">
        <v>0.11025059424809561</v>
      </c>
    </row>
    <row r="734" spans="1:10" x14ac:dyDescent="0.25">
      <c r="A734" s="53">
        <v>1082</v>
      </c>
      <c r="B734" s="55">
        <v>430463</v>
      </c>
      <c r="C734" s="55" t="s">
        <v>1285</v>
      </c>
      <c r="D734" s="55" t="s">
        <v>1368</v>
      </c>
      <c r="E734" s="56">
        <v>44386</v>
      </c>
      <c r="F734" s="55" t="s">
        <v>1995</v>
      </c>
      <c r="G734" s="57">
        <v>570516.80000000051</v>
      </c>
      <c r="H734" s="58">
        <v>0.1498651851011053</v>
      </c>
      <c r="I734" s="59">
        <v>555043.72263888863</v>
      </c>
      <c r="J734" s="58">
        <v>0.13538830734230531</v>
      </c>
    </row>
    <row r="735" spans="1:10" x14ac:dyDescent="0.25">
      <c r="A735" s="53">
        <v>1647</v>
      </c>
      <c r="B735" s="55">
        <v>412770</v>
      </c>
      <c r="C735" s="55" t="s">
        <v>1288</v>
      </c>
      <c r="D735" s="55" t="s">
        <v>1722</v>
      </c>
      <c r="E735" s="56">
        <v>46020</v>
      </c>
      <c r="F735" s="55" t="s">
        <v>1996</v>
      </c>
      <c r="G735" s="57">
        <v>302515.25999999908</v>
      </c>
      <c r="H735" s="58">
        <v>-0.1018629473596418</v>
      </c>
      <c r="I735" s="59">
        <v>223877.02999999945</v>
      </c>
      <c r="J735" s="58">
        <v>-0.37853059744602741</v>
      </c>
    </row>
    <row r="736" spans="1:10" x14ac:dyDescent="0.25">
      <c r="A736" s="53">
        <v>1085</v>
      </c>
      <c r="B736" s="55">
        <v>420240</v>
      </c>
      <c r="C736" s="55" t="s">
        <v>1285</v>
      </c>
      <c r="D736" s="55" t="s">
        <v>1441</v>
      </c>
      <c r="E736" s="56">
        <v>44426</v>
      </c>
      <c r="F736" s="55" t="s">
        <v>1997</v>
      </c>
      <c r="G736" s="57">
        <v>624677.95500000217</v>
      </c>
      <c r="H736" s="58">
        <v>4.2604722873875088E-2</v>
      </c>
      <c r="I736" s="59">
        <v>654985.82968055701</v>
      </c>
      <c r="J736" s="58">
        <v>8.7408262333780726E-2</v>
      </c>
    </row>
    <row r="737" spans="1:10" x14ac:dyDescent="0.25">
      <c r="A737" s="53">
        <v>1087</v>
      </c>
      <c r="B737" s="55">
        <v>420750</v>
      </c>
      <c r="C737" s="55" t="s">
        <v>1285</v>
      </c>
      <c r="D737" s="55" t="s">
        <v>1441</v>
      </c>
      <c r="E737" s="56">
        <v>44712</v>
      </c>
      <c r="F737" s="55" t="s">
        <v>1998</v>
      </c>
      <c r="G737" s="57">
        <v>374590.81999999878</v>
      </c>
      <c r="H737" s="58">
        <v>6.3489611773724419E-2</v>
      </c>
      <c r="I737" s="59">
        <v>413098.88083333225</v>
      </c>
      <c r="J737" s="58">
        <v>7.0285389197884351E-2</v>
      </c>
    </row>
    <row r="738" spans="1:10" x14ac:dyDescent="0.25">
      <c r="A738" s="53">
        <v>1089</v>
      </c>
      <c r="B738" s="55">
        <v>421050</v>
      </c>
      <c r="C738" s="55" t="s">
        <v>1288</v>
      </c>
      <c r="D738" s="55" t="s">
        <v>1289</v>
      </c>
      <c r="E738" s="56">
        <v>44496</v>
      </c>
      <c r="F738" s="55" t="s">
        <v>1999</v>
      </c>
      <c r="G738" s="57">
        <v>344472.55999999901</v>
      </c>
      <c r="H738" s="58">
        <v>6.1686313472159998E-2</v>
      </c>
      <c r="I738" s="59">
        <v>392298.89666666562</v>
      </c>
      <c r="J738" s="58">
        <v>6.5636022516668696E-2</v>
      </c>
    </row>
    <row r="739" spans="1:10" x14ac:dyDescent="0.25">
      <c r="A739" s="53">
        <v>1090</v>
      </c>
      <c r="B739" s="55">
        <v>432143</v>
      </c>
      <c r="C739" s="55" t="s">
        <v>1285</v>
      </c>
      <c r="D739" s="55" t="s">
        <v>1368</v>
      </c>
      <c r="E739" s="56">
        <v>45168</v>
      </c>
      <c r="F739" s="55" t="s">
        <v>472</v>
      </c>
      <c r="G739" s="57">
        <v>824113.2383333391</v>
      </c>
      <c r="H739" s="58">
        <v>0.15223096280416379</v>
      </c>
      <c r="I739" s="59">
        <v>884349.3104166718</v>
      </c>
      <c r="J739" s="58">
        <v>0.14120385164833041</v>
      </c>
    </row>
    <row r="740" spans="1:10" x14ac:dyDescent="0.25">
      <c r="A740" s="53">
        <v>1091</v>
      </c>
      <c r="B740" s="55">
        <v>420820</v>
      </c>
      <c r="C740" s="55" t="s">
        <v>1285</v>
      </c>
      <c r="D740" s="55" t="s">
        <v>1441</v>
      </c>
      <c r="E740" s="56">
        <v>44540</v>
      </c>
      <c r="F740" s="55" t="s">
        <v>2000</v>
      </c>
      <c r="G740" s="57">
        <v>565144.88000000059</v>
      </c>
      <c r="H740" s="58">
        <v>8.8551820178461291E-2</v>
      </c>
      <c r="I740" s="59">
        <v>612046.97666666703</v>
      </c>
      <c r="J740" s="58">
        <v>0.1040203851257161</v>
      </c>
    </row>
    <row r="741" spans="1:10" x14ac:dyDescent="0.25">
      <c r="A741" s="53">
        <v>1092</v>
      </c>
      <c r="B741" s="55">
        <v>432380</v>
      </c>
      <c r="C741" s="55" t="s">
        <v>1285</v>
      </c>
      <c r="D741" s="55" t="s">
        <v>1368</v>
      </c>
      <c r="E741" s="56">
        <v>44270</v>
      </c>
      <c r="F741" s="55" t="s">
        <v>2001</v>
      </c>
      <c r="G741" s="57">
        <v>994999.01500000339</v>
      </c>
      <c r="H741" s="58">
        <v>0.17312483116221819</v>
      </c>
      <c r="I741" s="59">
        <v>631033.32062500063</v>
      </c>
      <c r="J741" s="58">
        <v>0.1129318891213983</v>
      </c>
    </row>
    <row r="742" spans="1:10" x14ac:dyDescent="0.25">
      <c r="A742" s="53">
        <v>1093</v>
      </c>
      <c r="B742" s="55">
        <v>421750</v>
      </c>
      <c r="C742" s="55" t="s">
        <v>1288</v>
      </c>
      <c r="D742" s="55" t="s">
        <v>1289</v>
      </c>
      <c r="E742" s="56">
        <v>44314</v>
      </c>
      <c r="F742" s="55" t="s">
        <v>282</v>
      </c>
      <c r="G742" s="57">
        <v>328727.09999999899</v>
      </c>
      <c r="H742" s="58">
        <v>5.0249217798379341E-2</v>
      </c>
      <c r="I742" s="59">
        <v>337195.9733333324</v>
      </c>
      <c r="J742" s="58">
        <v>5.4062406300669753E-2</v>
      </c>
    </row>
    <row r="743" spans="1:10" x14ac:dyDescent="0.25">
      <c r="A743" s="53">
        <v>1094</v>
      </c>
      <c r="B743" s="55">
        <v>420290</v>
      </c>
      <c r="C743" s="55" t="s">
        <v>1285</v>
      </c>
      <c r="D743" s="55" t="s">
        <v>1441</v>
      </c>
      <c r="E743" s="56">
        <v>44461</v>
      </c>
      <c r="F743" s="55" t="s">
        <v>2002</v>
      </c>
      <c r="G743" s="57">
        <v>269827.74333333282</v>
      </c>
      <c r="H743" s="58">
        <v>-6.5182213230252986E-2</v>
      </c>
      <c r="I743" s="59">
        <v>291734.24069444387</v>
      </c>
      <c r="J743" s="58">
        <v>-7.0254208744149694E-3</v>
      </c>
    </row>
    <row r="744" spans="1:10" x14ac:dyDescent="0.25">
      <c r="A744" s="53">
        <v>1095</v>
      </c>
      <c r="B744" s="55">
        <v>432000</v>
      </c>
      <c r="C744" s="55" t="s">
        <v>1285</v>
      </c>
      <c r="D744" s="55" t="s">
        <v>1330</v>
      </c>
      <c r="E744" s="56">
        <v>44330</v>
      </c>
      <c r="F744" s="55" t="s">
        <v>2003</v>
      </c>
      <c r="G744" s="57">
        <v>1470072.5550000039</v>
      </c>
      <c r="H744" s="58">
        <v>0.12555239470140611</v>
      </c>
      <c r="I744" s="59">
        <v>1621610.42118056</v>
      </c>
      <c r="J744" s="58">
        <v>0.14040065773414381</v>
      </c>
    </row>
    <row r="745" spans="1:10" x14ac:dyDescent="0.25">
      <c r="A745" s="53">
        <v>1096</v>
      </c>
      <c r="B745" s="55">
        <v>430510</v>
      </c>
      <c r="C745" s="55" t="s">
        <v>1285</v>
      </c>
      <c r="D745" s="55" t="s">
        <v>1286</v>
      </c>
      <c r="E745" s="56">
        <v>44435</v>
      </c>
      <c r="F745" s="55" t="s">
        <v>2004</v>
      </c>
      <c r="G745" s="57">
        <v>456008.03999999911</v>
      </c>
      <c r="H745" s="58">
        <v>4.948371762634958E-2</v>
      </c>
      <c r="I745" s="59">
        <v>486912.82708333252</v>
      </c>
      <c r="J745" s="58">
        <v>6.6930885199044554E-2</v>
      </c>
    </row>
    <row r="746" spans="1:10" x14ac:dyDescent="0.25">
      <c r="A746" s="53">
        <v>1098</v>
      </c>
      <c r="B746" s="55">
        <v>411350</v>
      </c>
      <c r="C746" s="55" t="s">
        <v>1288</v>
      </c>
      <c r="D746" s="55" t="s">
        <v>1722</v>
      </c>
      <c r="E746" s="56">
        <v>44270</v>
      </c>
      <c r="F746" s="55" t="s">
        <v>2005</v>
      </c>
      <c r="G746" s="57">
        <v>1100087.9936923119</v>
      </c>
      <c r="H746" s="58">
        <v>0.1063889220206175</v>
      </c>
      <c r="I746" s="59">
        <v>1199280.6829465858</v>
      </c>
      <c r="J746" s="58">
        <v>0.1102553249546878</v>
      </c>
    </row>
    <row r="747" spans="1:10" x14ac:dyDescent="0.25">
      <c r="A747" s="53">
        <v>1099</v>
      </c>
      <c r="B747" s="55">
        <v>431180</v>
      </c>
      <c r="C747" s="55" t="s">
        <v>1288</v>
      </c>
      <c r="D747" s="55" t="s">
        <v>1289</v>
      </c>
      <c r="E747" s="56">
        <v>44453</v>
      </c>
      <c r="F747" s="55" t="s">
        <v>2006</v>
      </c>
      <c r="G747" s="57">
        <v>792190.84000000404</v>
      </c>
      <c r="H747" s="58">
        <v>0.1371381653012278</v>
      </c>
      <c r="I747" s="59">
        <v>846413.92583333759</v>
      </c>
      <c r="J747" s="58">
        <v>0.15667230722386</v>
      </c>
    </row>
    <row r="748" spans="1:10" x14ac:dyDescent="0.25">
      <c r="A748" s="53">
        <v>1101</v>
      </c>
      <c r="B748" s="55">
        <v>431490</v>
      </c>
      <c r="C748" s="55" t="s">
        <v>1285</v>
      </c>
      <c r="D748" s="55" t="s">
        <v>1321</v>
      </c>
      <c r="E748" s="56">
        <v>44901</v>
      </c>
      <c r="F748" s="55" t="s">
        <v>2007</v>
      </c>
      <c r="G748" s="57">
        <v>349345.37999999872</v>
      </c>
      <c r="H748" s="58">
        <v>3.5727168418893653E-2</v>
      </c>
      <c r="I748" s="59">
        <v>361226.40208333195</v>
      </c>
      <c r="J748" s="58">
        <v>6.8427098523443239E-2</v>
      </c>
    </row>
    <row r="749" spans="1:10" x14ac:dyDescent="0.25">
      <c r="A749" s="53">
        <v>1102</v>
      </c>
      <c r="B749" s="55">
        <v>431490</v>
      </c>
      <c r="C749" s="55" t="s">
        <v>1285</v>
      </c>
      <c r="D749" s="55" t="s">
        <v>1321</v>
      </c>
      <c r="E749" s="56">
        <v>44476</v>
      </c>
      <c r="F749" s="55" t="s">
        <v>2008</v>
      </c>
      <c r="G749" s="57">
        <v>362471.61499999929</v>
      </c>
      <c r="H749" s="58">
        <v>5.5491835782906937E-2</v>
      </c>
      <c r="I749" s="59">
        <v>408722.99361111032</v>
      </c>
      <c r="J749" s="58">
        <v>5.665875940966348E-2</v>
      </c>
    </row>
    <row r="750" spans="1:10" x14ac:dyDescent="0.25">
      <c r="A750" s="53">
        <v>1103</v>
      </c>
      <c r="B750" s="55">
        <v>431710</v>
      </c>
      <c r="C750" s="55" t="s">
        <v>1288</v>
      </c>
      <c r="D750" s="55" t="s">
        <v>1306</v>
      </c>
      <c r="E750" s="56">
        <v>44330</v>
      </c>
      <c r="F750" s="55" t="s">
        <v>2009</v>
      </c>
      <c r="G750" s="57">
        <v>1009087.3850000059</v>
      </c>
      <c r="H750" s="58">
        <v>0.14635504665947721</v>
      </c>
      <c r="I750" s="59">
        <v>1061373.5688029171</v>
      </c>
      <c r="J750" s="58">
        <v>0.15852742413232929</v>
      </c>
    </row>
    <row r="751" spans="1:10" x14ac:dyDescent="0.25">
      <c r="A751" s="53">
        <v>1104</v>
      </c>
      <c r="B751" s="55">
        <v>420820</v>
      </c>
      <c r="C751" s="55" t="s">
        <v>1285</v>
      </c>
      <c r="D751" s="55" t="s">
        <v>1441</v>
      </c>
      <c r="E751" s="56">
        <v>44683</v>
      </c>
      <c r="F751" s="55" t="s">
        <v>2010</v>
      </c>
      <c r="G751" s="57">
        <v>608907.41125000129</v>
      </c>
      <c r="H751" s="58">
        <v>8.2273174024638046E-2</v>
      </c>
      <c r="I751" s="59">
        <v>594335.15768750024</v>
      </c>
      <c r="J751" s="58">
        <v>8.0011859890313203E-2</v>
      </c>
    </row>
    <row r="752" spans="1:10" x14ac:dyDescent="0.25">
      <c r="A752" s="53">
        <v>1105</v>
      </c>
      <c r="B752" s="55">
        <v>411840</v>
      </c>
      <c r="C752" s="55" t="s">
        <v>1288</v>
      </c>
      <c r="D752" s="55" t="s">
        <v>1722</v>
      </c>
      <c r="E752" s="56">
        <v>44330</v>
      </c>
      <c r="F752" s="55" t="s">
        <v>2011</v>
      </c>
      <c r="G752" s="57">
        <v>966346.0966666704</v>
      </c>
      <c r="H752" s="58">
        <v>9.4236113127050727E-2</v>
      </c>
      <c r="I752" s="59">
        <v>994804.06694444886</v>
      </c>
      <c r="J752" s="58">
        <v>5.5009781610291041E-2</v>
      </c>
    </row>
    <row r="753" spans="1:10" x14ac:dyDescent="0.25">
      <c r="A753" s="53">
        <v>1106</v>
      </c>
      <c r="B753" s="55">
        <v>412570</v>
      </c>
      <c r="C753" s="55" t="s">
        <v>1288</v>
      </c>
      <c r="D753" s="55" t="s">
        <v>1722</v>
      </c>
      <c r="E753" s="56">
        <v>44287</v>
      </c>
      <c r="F753" s="55" t="s">
        <v>405</v>
      </c>
      <c r="G753" s="57">
        <v>663730.88000000303</v>
      </c>
      <c r="H753" s="58">
        <v>0.1581077000456492</v>
      </c>
      <c r="I753" s="59">
        <v>639807.07194444526</v>
      </c>
      <c r="J753" s="58">
        <v>0.13214774815820929</v>
      </c>
    </row>
    <row r="754" spans="1:10" x14ac:dyDescent="0.25">
      <c r="A754" s="53">
        <v>1107</v>
      </c>
      <c r="B754" s="55">
        <v>430270</v>
      </c>
      <c r="C754" s="55" t="s">
        <v>1285</v>
      </c>
      <c r="D754" s="55" t="s">
        <v>1368</v>
      </c>
      <c r="E754" s="56">
        <v>44371</v>
      </c>
      <c r="F754" s="55" t="s">
        <v>2012</v>
      </c>
      <c r="G754" s="57">
        <v>769696.57000000484</v>
      </c>
      <c r="H754" s="58">
        <v>0.12818012691572139</v>
      </c>
      <c r="I754" s="59">
        <v>863155.21916667186</v>
      </c>
      <c r="J754" s="58">
        <v>0.13996209988438371</v>
      </c>
    </row>
    <row r="755" spans="1:10" x14ac:dyDescent="0.25">
      <c r="A755" s="53">
        <v>1108</v>
      </c>
      <c r="B755" s="55">
        <v>430510</v>
      </c>
      <c r="C755" s="55" t="s">
        <v>1285</v>
      </c>
      <c r="D755" s="55" t="s">
        <v>1286</v>
      </c>
      <c r="E755" s="56">
        <v>44343</v>
      </c>
      <c r="F755" s="55" t="s">
        <v>2013</v>
      </c>
      <c r="G755" s="57">
        <v>1000349.485000007</v>
      </c>
      <c r="H755" s="58">
        <v>0.15895282730510371</v>
      </c>
      <c r="I755" s="59">
        <v>1065462.9172222293</v>
      </c>
      <c r="J755" s="58">
        <v>0.14030524974515579</v>
      </c>
    </row>
    <row r="756" spans="1:10" x14ac:dyDescent="0.25">
      <c r="A756" s="53">
        <v>1110</v>
      </c>
      <c r="B756" s="55">
        <v>431710</v>
      </c>
      <c r="C756" s="55" t="s">
        <v>1288</v>
      </c>
      <c r="D756" s="55" t="s">
        <v>1306</v>
      </c>
      <c r="E756" s="56">
        <v>44358</v>
      </c>
      <c r="F756" s="55" t="s">
        <v>2014</v>
      </c>
      <c r="G756" s="57">
        <v>652308.47000000218</v>
      </c>
      <c r="H756" s="58">
        <v>0.13315339398732129</v>
      </c>
      <c r="I756" s="59">
        <v>706197.91500000283</v>
      </c>
      <c r="J756" s="58">
        <v>0.12677670024350551</v>
      </c>
    </row>
    <row r="757" spans="1:10" x14ac:dyDescent="0.25">
      <c r="A757" s="53">
        <v>1111</v>
      </c>
      <c r="B757" s="55">
        <v>420840</v>
      </c>
      <c r="C757" s="55" t="s">
        <v>1288</v>
      </c>
      <c r="D757" s="55" t="s">
        <v>1289</v>
      </c>
      <c r="E757" s="56">
        <v>44390</v>
      </c>
      <c r="F757" s="55" t="s">
        <v>329</v>
      </c>
      <c r="G757" s="57">
        <v>452574.109999999</v>
      </c>
      <c r="H757" s="58">
        <v>0.10793387816003951</v>
      </c>
      <c r="I757" s="59">
        <v>500086.58916666597</v>
      </c>
      <c r="J757" s="58">
        <v>0.1059409567006732</v>
      </c>
    </row>
    <row r="758" spans="1:10" x14ac:dyDescent="0.25">
      <c r="A758" s="53">
        <v>1112</v>
      </c>
      <c r="B758" s="55">
        <v>411520</v>
      </c>
      <c r="C758" s="55" t="s">
        <v>1288</v>
      </c>
      <c r="D758" s="55" t="s">
        <v>1722</v>
      </c>
      <c r="E758" s="56">
        <v>44519</v>
      </c>
      <c r="F758" s="55" t="s">
        <v>2015</v>
      </c>
      <c r="G758" s="57">
        <v>545037.69000000111</v>
      </c>
      <c r="H758" s="58">
        <v>2.5403568221149649E-2</v>
      </c>
      <c r="I758" s="59">
        <v>572895.98902777873</v>
      </c>
      <c r="J758" s="58">
        <v>1.9853753550053449E-2</v>
      </c>
    </row>
    <row r="759" spans="1:10" x14ac:dyDescent="0.25">
      <c r="A759" s="53">
        <v>1113</v>
      </c>
      <c r="B759" s="55">
        <v>420300</v>
      </c>
      <c r="C759" s="55" t="s">
        <v>1288</v>
      </c>
      <c r="D759" s="55" t="s">
        <v>1289</v>
      </c>
      <c r="E759" s="56">
        <v>44331</v>
      </c>
      <c r="F759" s="55" t="s">
        <v>2016</v>
      </c>
      <c r="G759" s="57">
        <v>282137.60999999911</v>
      </c>
      <c r="H759" s="58">
        <v>9.2038027203192128E-3</v>
      </c>
      <c r="I759" s="59">
        <v>289670.81124999915</v>
      </c>
      <c r="J759" s="58">
        <v>2.0555812901668111E-2</v>
      </c>
    </row>
    <row r="760" spans="1:10" x14ac:dyDescent="0.25">
      <c r="A760" s="53">
        <v>1114</v>
      </c>
      <c r="B760" s="55">
        <v>432000</v>
      </c>
      <c r="C760" s="55" t="s">
        <v>1285</v>
      </c>
      <c r="D760" s="55" t="s">
        <v>1330</v>
      </c>
      <c r="E760" s="56">
        <v>44312</v>
      </c>
      <c r="F760" s="55" t="s">
        <v>2017</v>
      </c>
      <c r="G760" s="57">
        <v>845301.38000000198</v>
      </c>
      <c r="H760" s="58">
        <v>9.1209413392627253E-2</v>
      </c>
      <c r="I760" s="59">
        <v>810222.56347222568</v>
      </c>
      <c r="J760" s="58">
        <v>0.11904555323687729</v>
      </c>
    </row>
    <row r="761" spans="1:10" x14ac:dyDescent="0.25">
      <c r="A761" s="53">
        <v>1115</v>
      </c>
      <c r="B761" s="55">
        <v>431870</v>
      </c>
      <c r="C761" s="55" t="s">
        <v>1285</v>
      </c>
      <c r="D761" s="55" t="s">
        <v>1330</v>
      </c>
      <c r="E761" s="56">
        <v>44496</v>
      </c>
      <c r="F761" s="55" t="s">
        <v>2018</v>
      </c>
      <c r="G761" s="57">
        <v>342779.33999999869</v>
      </c>
      <c r="H761" s="58">
        <v>7.6808000576813015E-2</v>
      </c>
      <c r="I761" s="59">
        <v>405709.60499999882</v>
      </c>
      <c r="J761" s="58">
        <v>0.1044926424211937</v>
      </c>
    </row>
    <row r="762" spans="1:10" x14ac:dyDescent="0.25">
      <c r="A762" s="53">
        <v>1116</v>
      </c>
      <c r="B762" s="55">
        <v>420240</v>
      </c>
      <c r="C762" s="55" t="s">
        <v>1285</v>
      </c>
      <c r="D762" s="55" t="s">
        <v>1441</v>
      </c>
      <c r="E762" s="56">
        <v>44393</v>
      </c>
      <c r="F762" s="55" t="s">
        <v>2019</v>
      </c>
      <c r="G762" s="57">
        <v>266380.38999999932</v>
      </c>
      <c r="H762" s="58">
        <v>-4.251204306564399E-2</v>
      </c>
      <c r="I762" s="59">
        <v>283787.40333333274</v>
      </c>
      <c r="J762" s="58">
        <v>-4.7230042019295789E-4</v>
      </c>
    </row>
    <row r="763" spans="1:10" x14ac:dyDescent="0.25">
      <c r="A763" s="53">
        <v>1117</v>
      </c>
      <c r="B763" s="55">
        <v>431490</v>
      </c>
      <c r="C763" s="55" t="s">
        <v>1285</v>
      </c>
      <c r="D763" s="55" t="s">
        <v>1321</v>
      </c>
      <c r="E763" s="56">
        <v>44327</v>
      </c>
      <c r="F763" s="55" t="s">
        <v>2020</v>
      </c>
      <c r="G763" s="57">
        <v>368610.27499999851</v>
      </c>
      <c r="H763" s="58">
        <v>2.9317515400240499E-2</v>
      </c>
      <c r="I763" s="59">
        <v>407333.73095237935</v>
      </c>
      <c r="J763" s="58">
        <v>8.146808559117738E-2</v>
      </c>
    </row>
    <row r="764" spans="1:10" x14ac:dyDescent="0.25">
      <c r="A764" s="53">
        <v>1118</v>
      </c>
      <c r="B764" s="55">
        <v>431490</v>
      </c>
      <c r="C764" s="55" t="s">
        <v>1285</v>
      </c>
      <c r="D764" s="55" t="s">
        <v>1321</v>
      </c>
      <c r="E764" s="56">
        <v>44328</v>
      </c>
      <c r="F764" s="55" t="s">
        <v>2021</v>
      </c>
      <c r="G764" s="57">
        <v>262914.59999999963</v>
      </c>
      <c r="H764" s="58">
        <v>-6.3579896518015558E-2</v>
      </c>
      <c r="I764" s="59">
        <v>311845.8847222217</v>
      </c>
      <c r="J764" s="58">
        <v>2.9878586677336779E-2</v>
      </c>
    </row>
    <row r="765" spans="1:10" x14ac:dyDescent="0.25">
      <c r="A765" s="53">
        <v>1120</v>
      </c>
      <c r="B765" s="55">
        <v>430060</v>
      </c>
      <c r="C765" s="55" t="s">
        <v>1285</v>
      </c>
      <c r="D765" s="55" t="s">
        <v>1368</v>
      </c>
      <c r="E765" s="56">
        <v>44375</v>
      </c>
      <c r="F765" s="55" t="s">
        <v>2022</v>
      </c>
      <c r="G765" s="57">
        <v>333782.46999999892</v>
      </c>
      <c r="H765" s="58">
        <v>-2.6859504207498589E-3</v>
      </c>
      <c r="I765" s="59">
        <v>353922.9704166656</v>
      </c>
      <c r="J765" s="58">
        <v>2.0177866914406171E-2</v>
      </c>
    </row>
    <row r="766" spans="1:10" x14ac:dyDescent="0.25">
      <c r="A766" s="53">
        <v>1121</v>
      </c>
      <c r="B766" s="55">
        <v>431010</v>
      </c>
      <c r="C766" s="55" t="s">
        <v>1285</v>
      </c>
      <c r="D766" s="55" t="s">
        <v>1330</v>
      </c>
      <c r="E766" s="56">
        <v>44571</v>
      </c>
      <c r="F766" s="55" t="s">
        <v>2023</v>
      </c>
      <c r="G766" s="57">
        <v>449896.65499999892</v>
      </c>
      <c r="H766" s="58">
        <v>0.1055678790763717</v>
      </c>
      <c r="I766" s="59">
        <v>545025.34562499973</v>
      </c>
      <c r="J766" s="58">
        <v>0.11104252206136681</v>
      </c>
    </row>
    <row r="767" spans="1:10" x14ac:dyDescent="0.25">
      <c r="A767" s="53">
        <v>1122</v>
      </c>
      <c r="B767" s="55">
        <v>431490</v>
      </c>
      <c r="C767" s="55" t="s">
        <v>1285</v>
      </c>
      <c r="D767" s="55" t="s">
        <v>1321</v>
      </c>
      <c r="E767" s="56">
        <v>44427</v>
      </c>
      <c r="F767" s="55" t="s">
        <v>2024</v>
      </c>
      <c r="G767" s="57">
        <v>357853.70999999862</v>
      </c>
      <c r="H767" s="58">
        <v>3.1637613829567417E-2</v>
      </c>
      <c r="I767" s="59">
        <v>414709.75374999875</v>
      </c>
      <c r="J767" s="58">
        <v>6.6330765231272099E-2</v>
      </c>
    </row>
    <row r="768" spans="1:10" x14ac:dyDescent="0.25">
      <c r="A768" s="53">
        <v>1123</v>
      </c>
      <c r="B768" s="55">
        <v>431480</v>
      </c>
      <c r="C768" s="55" t="s">
        <v>1285</v>
      </c>
      <c r="D768" s="55" t="s">
        <v>1330</v>
      </c>
      <c r="E768" s="56">
        <v>44329</v>
      </c>
      <c r="F768" s="55" t="s">
        <v>2025</v>
      </c>
      <c r="G768" s="57">
        <v>378075.80999999878</v>
      </c>
      <c r="H768" s="58">
        <v>3.5122595457105547E-2</v>
      </c>
      <c r="I768" s="59">
        <v>425219.29041666532</v>
      </c>
      <c r="J768" s="58">
        <v>6.4716284594434098E-2</v>
      </c>
    </row>
    <row r="769" spans="1:10" x14ac:dyDescent="0.25">
      <c r="A769" s="53">
        <v>1125</v>
      </c>
      <c r="B769" s="55">
        <v>420630</v>
      </c>
      <c r="C769" s="55" t="s">
        <v>1285</v>
      </c>
      <c r="D769" s="55" t="s">
        <v>1441</v>
      </c>
      <c r="E769" s="56">
        <v>44464</v>
      </c>
      <c r="F769" s="55" t="s">
        <v>384</v>
      </c>
      <c r="G769" s="57">
        <v>490916.01999999961</v>
      </c>
      <c r="H769" s="58">
        <v>9.2227515788357639E-2</v>
      </c>
      <c r="I769" s="59">
        <v>530316.14499999944</v>
      </c>
      <c r="J769" s="58">
        <v>0.13136190664559971</v>
      </c>
    </row>
    <row r="770" spans="1:10" x14ac:dyDescent="0.25">
      <c r="A770" s="53">
        <v>1126</v>
      </c>
      <c r="B770" s="55">
        <v>420430</v>
      </c>
      <c r="C770" s="55" t="s">
        <v>1288</v>
      </c>
      <c r="D770" s="55" t="s">
        <v>1289</v>
      </c>
      <c r="E770" s="56">
        <v>44547</v>
      </c>
      <c r="F770" s="55" t="s">
        <v>2026</v>
      </c>
      <c r="G770" s="57">
        <v>1016481.142333339</v>
      </c>
      <c r="H770" s="58">
        <v>0.12648268309510749</v>
      </c>
      <c r="I770" s="59">
        <v>1071928.8120833384</v>
      </c>
      <c r="J770" s="58">
        <v>0.13015712599371171</v>
      </c>
    </row>
    <row r="771" spans="1:10" x14ac:dyDescent="0.25">
      <c r="A771" s="53">
        <v>1127</v>
      </c>
      <c r="B771" s="55">
        <v>430210</v>
      </c>
      <c r="C771" s="55" t="s">
        <v>1285</v>
      </c>
      <c r="D771" s="55" t="s">
        <v>1286</v>
      </c>
      <c r="E771" s="56">
        <v>44343</v>
      </c>
      <c r="F771" s="55" t="s">
        <v>2027</v>
      </c>
      <c r="G771" s="57">
        <v>249059.78999999931</v>
      </c>
      <c r="H771" s="58">
        <v>4.7618907889027187E-3</v>
      </c>
      <c r="I771" s="59">
        <v>264553.83534722152</v>
      </c>
      <c r="J771" s="58">
        <v>4.1948694528619948E-2</v>
      </c>
    </row>
    <row r="772" spans="1:10" x14ac:dyDescent="0.25">
      <c r="A772" s="53">
        <v>1128</v>
      </c>
      <c r="B772" s="55">
        <v>431033</v>
      </c>
      <c r="C772" s="55" t="s">
        <v>1285</v>
      </c>
      <c r="D772" s="55" t="s">
        <v>1368</v>
      </c>
      <c r="E772" s="56">
        <v>44505</v>
      </c>
      <c r="F772" s="55" t="s">
        <v>2028</v>
      </c>
      <c r="G772" s="57">
        <v>746788.18000000319</v>
      </c>
      <c r="H772" s="58">
        <v>0.16465712314943839</v>
      </c>
      <c r="I772" s="59">
        <v>549996.74583333335</v>
      </c>
      <c r="J772" s="58">
        <v>0.1211110930504805</v>
      </c>
    </row>
    <row r="773" spans="1:10" x14ac:dyDescent="0.25">
      <c r="A773" s="53">
        <v>1129</v>
      </c>
      <c r="B773" s="55">
        <v>430210</v>
      </c>
      <c r="C773" s="55" t="s">
        <v>1285</v>
      </c>
      <c r="D773" s="55" t="s">
        <v>1286</v>
      </c>
      <c r="E773" s="56">
        <v>44407</v>
      </c>
      <c r="F773" s="55" t="s">
        <v>2029</v>
      </c>
      <c r="G773" s="57">
        <v>578727.69999999995</v>
      </c>
      <c r="H773" s="58">
        <v>4.0344232343650782E-2</v>
      </c>
      <c r="I773" s="59">
        <v>628079.89611111174</v>
      </c>
      <c r="J773" s="58">
        <v>7.091958007376524E-2</v>
      </c>
    </row>
    <row r="774" spans="1:10" x14ac:dyDescent="0.25">
      <c r="A774" s="53">
        <v>1130</v>
      </c>
      <c r="B774" s="55">
        <v>430060</v>
      </c>
      <c r="C774" s="55" t="s">
        <v>1285</v>
      </c>
      <c r="D774" s="55" t="s">
        <v>1368</v>
      </c>
      <c r="E774" s="56">
        <v>44778</v>
      </c>
      <c r="F774" s="55" t="s">
        <v>2030</v>
      </c>
      <c r="G774" s="57">
        <v>241715.49999999921</v>
      </c>
      <c r="H774" s="58">
        <v>2.5692824564846669E-3</v>
      </c>
      <c r="I774" s="59">
        <v>241972.96041666588</v>
      </c>
      <c r="J774" s="58">
        <v>-2.3780070671863E-2</v>
      </c>
    </row>
    <row r="775" spans="1:10" x14ac:dyDescent="0.25">
      <c r="A775" s="53">
        <v>1131</v>
      </c>
      <c r="B775" s="55">
        <v>431690</v>
      </c>
      <c r="C775" s="55" t="s">
        <v>1288</v>
      </c>
      <c r="D775" s="55" t="s">
        <v>1314</v>
      </c>
      <c r="E775" s="56">
        <v>44407</v>
      </c>
      <c r="F775" s="55" t="s">
        <v>2031</v>
      </c>
      <c r="G775" s="57">
        <v>683278.11000000231</v>
      </c>
      <c r="H775" s="58">
        <v>0.10553273313952161</v>
      </c>
      <c r="I775" s="59">
        <v>793424.95625000354</v>
      </c>
      <c r="J775" s="58">
        <v>0.1216559162253459</v>
      </c>
    </row>
    <row r="776" spans="1:10" x14ac:dyDescent="0.25">
      <c r="A776" s="53">
        <v>1132</v>
      </c>
      <c r="B776" s="55">
        <v>420280</v>
      </c>
      <c r="C776" s="55" t="s">
        <v>1285</v>
      </c>
      <c r="D776" s="55" t="s">
        <v>1441</v>
      </c>
      <c r="E776" s="56">
        <v>44418</v>
      </c>
      <c r="F776" s="55" t="s">
        <v>2032</v>
      </c>
      <c r="G776" s="57">
        <v>692492.16000000248</v>
      </c>
      <c r="H776" s="58">
        <v>0.126254506084444</v>
      </c>
      <c r="I776" s="59">
        <v>886319.0575000043</v>
      </c>
      <c r="J776" s="58">
        <v>0.12366476823211051</v>
      </c>
    </row>
    <row r="777" spans="1:10" x14ac:dyDescent="0.25">
      <c r="A777" s="53">
        <v>1133</v>
      </c>
      <c r="B777" s="55">
        <v>420420</v>
      </c>
      <c r="C777" s="55" t="s">
        <v>1288</v>
      </c>
      <c r="D777" s="55" t="s">
        <v>1289</v>
      </c>
      <c r="E777" s="56">
        <v>44358</v>
      </c>
      <c r="F777" s="55" t="s">
        <v>2033</v>
      </c>
      <c r="G777" s="57">
        <v>403702.01999999868</v>
      </c>
      <c r="H777" s="58">
        <v>7.9962333992099455E-2</v>
      </c>
      <c r="I777" s="59">
        <v>481830.21874999901</v>
      </c>
      <c r="J777" s="58">
        <v>0.1022612943495509</v>
      </c>
    </row>
    <row r="778" spans="1:10" x14ac:dyDescent="0.25">
      <c r="A778" s="53">
        <v>1134</v>
      </c>
      <c r="B778" s="55">
        <v>421820</v>
      </c>
      <c r="C778" s="55" t="s">
        <v>1285</v>
      </c>
      <c r="D778" s="55" t="s">
        <v>1441</v>
      </c>
      <c r="E778" s="56">
        <v>44377</v>
      </c>
      <c r="F778" s="55" t="s">
        <v>2034</v>
      </c>
      <c r="G778" s="57">
        <v>401203.859999999</v>
      </c>
      <c r="H778" s="58">
        <v>8.9820829045339695E-2</v>
      </c>
      <c r="I778" s="59">
        <v>455364.38124999916</v>
      </c>
      <c r="J778" s="58">
        <v>6.8510199545653211E-2</v>
      </c>
    </row>
    <row r="779" spans="1:10" x14ac:dyDescent="0.25">
      <c r="A779" s="53">
        <v>1135</v>
      </c>
      <c r="B779" s="55">
        <v>431140</v>
      </c>
      <c r="C779" s="55" t="s">
        <v>1288</v>
      </c>
      <c r="D779" s="55" t="s">
        <v>1314</v>
      </c>
      <c r="E779" s="56">
        <v>44377</v>
      </c>
      <c r="F779" s="55" t="s">
        <v>2035</v>
      </c>
      <c r="G779" s="57">
        <v>947032.0900000066</v>
      </c>
      <c r="H779" s="58">
        <v>0.1215791975744602</v>
      </c>
      <c r="I779" s="59">
        <v>1015269.3545416725</v>
      </c>
      <c r="J779" s="58">
        <v>0.13307039791911929</v>
      </c>
    </row>
    <row r="780" spans="1:10" x14ac:dyDescent="0.25">
      <c r="A780" s="53">
        <v>1136</v>
      </c>
      <c r="B780" s="55">
        <v>420700</v>
      </c>
      <c r="C780" s="55" t="s">
        <v>1285</v>
      </c>
      <c r="D780" s="55" t="s">
        <v>1441</v>
      </c>
      <c r="E780" s="56">
        <v>44495</v>
      </c>
      <c r="F780" s="55" t="s">
        <v>2036</v>
      </c>
      <c r="G780" s="57">
        <v>573104.10000000091</v>
      </c>
      <c r="H780" s="58">
        <v>7.1709779479934677E-2</v>
      </c>
      <c r="I780" s="59">
        <v>620612.68500000087</v>
      </c>
      <c r="J780" s="58">
        <v>6.5443155244468434E-2</v>
      </c>
    </row>
    <row r="781" spans="1:10" x14ac:dyDescent="0.25">
      <c r="A781" s="53">
        <v>1137</v>
      </c>
      <c r="B781" s="55">
        <v>410150</v>
      </c>
      <c r="C781" s="55" t="s">
        <v>1288</v>
      </c>
      <c r="D781" s="55" t="s">
        <v>1722</v>
      </c>
      <c r="E781" s="56">
        <v>44552</v>
      </c>
      <c r="F781" s="55" t="s">
        <v>2037</v>
      </c>
      <c r="G781" s="57">
        <v>405368.33999999921</v>
      </c>
      <c r="H781" s="58">
        <v>4.3534671459149042E-2</v>
      </c>
      <c r="I781" s="59">
        <v>441572.42749999906</v>
      </c>
      <c r="J781" s="58">
        <v>5.3688337576435111E-2</v>
      </c>
    </row>
    <row r="782" spans="1:10" x14ac:dyDescent="0.25">
      <c r="A782" s="53">
        <v>1138</v>
      </c>
      <c r="B782" s="55">
        <v>410660</v>
      </c>
      <c r="C782" s="55" t="s">
        <v>1288</v>
      </c>
      <c r="D782" s="55" t="s">
        <v>1722</v>
      </c>
      <c r="E782" s="56">
        <v>44375</v>
      </c>
      <c r="F782" s="55" t="s">
        <v>544</v>
      </c>
      <c r="G782" s="57">
        <v>785659.1500000034</v>
      </c>
      <c r="H782" s="58">
        <v>0.1044377404348892</v>
      </c>
      <c r="I782" s="59">
        <v>899306.21055556089</v>
      </c>
      <c r="J782" s="58">
        <v>0.105838984720362</v>
      </c>
    </row>
    <row r="783" spans="1:10" x14ac:dyDescent="0.25">
      <c r="A783" s="53">
        <v>1139</v>
      </c>
      <c r="B783" s="55">
        <v>411520</v>
      </c>
      <c r="C783" s="55" t="s">
        <v>1288</v>
      </c>
      <c r="D783" s="55" t="s">
        <v>1722</v>
      </c>
      <c r="E783" s="56">
        <v>44652</v>
      </c>
      <c r="F783" s="55" t="s">
        <v>2038</v>
      </c>
      <c r="G783" s="57">
        <v>347344.36999999918</v>
      </c>
      <c r="H783" s="58">
        <v>3.1566004666821291E-4</v>
      </c>
      <c r="I783" s="59">
        <v>374584.34833333251</v>
      </c>
      <c r="J783" s="58">
        <v>-1.8452616107288201E-2</v>
      </c>
    </row>
    <row r="784" spans="1:10" x14ac:dyDescent="0.25">
      <c r="A784" s="53">
        <v>1141</v>
      </c>
      <c r="B784" s="55">
        <v>421130</v>
      </c>
      <c r="C784" s="55" t="s">
        <v>1285</v>
      </c>
      <c r="D784" s="55" t="s">
        <v>1441</v>
      </c>
      <c r="E784" s="56">
        <v>44391</v>
      </c>
      <c r="F784" s="55" t="s">
        <v>2039</v>
      </c>
      <c r="G784" s="57">
        <v>621834.12000000209</v>
      </c>
      <c r="H784" s="58">
        <v>0.12950142471667159</v>
      </c>
      <c r="I784" s="59">
        <v>590349.47000000067</v>
      </c>
      <c r="J784" s="58">
        <v>9.7467450644326881E-2</v>
      </c>
    </row>
    <row r="785" spans="1:10" x14ac:dyDescent="0.25">
      <c r="A785" s="53">
        <v>1142</v>
      </c>
      <c r="B785" s="55">
        <v>431490</v>
      </c>
      <c r="C785" s="55" t="s">
        <v>1285</v>
      </c>
      <c r="D785" s="55" t="s">
        <v>1321</v>
      </c>
      <c r="E785" s="56">
        <v>44376</v>
      </c>
      <c r="F785" s="55" t="s">
        <v>2040</v>
      </c>
      <c r="G785" s="57">
        <v>451453.4749999987</v>
      </c>
      <c r="H785" s="58">
        <v>0.1225486989361133</v>
      </c>
      <c r="I785" s="59">
        <v>495139.03833333222</v>
      </c>
      <c r="J785" s="58">
        <v>0.13538406462219779</v>
      </c>
    </row>
    <row r="786" spans="1:10" x14ac:dyDescent="0.25">
      <c r="A786" s="53">
        <v>1143</v>
      </c>
      <c r="B786" s="55">
        <v>431990</v>
      </c>
      <c r="C786" s="55" t="s">
        <v>1285</v>
      </c>
      <c r="D786" s="55" t="s">
        <v>1330</v>
      </c>
      <c r="E786" s="56">
        <v>44494</v>
      </c>
      <c r="F786" s="55" t="s">
        <v>2041</v>
      </c>
      <c r="G786" s="57">
        <v>726601.39000000409</v>
      </c>
      <c r="H786" s="58">
        <v>9.1510207290779313E-2</v>
      </c>
      <c r="I786" s="59">
        <v>804805.52297619486</v>
      </c>
      <c r="J786" s="58">
        <v>0.1327148427128349</v>
      </c>
    </row>
    <row r="787" spans="1:10" x14ac:dyDescent="0.25">
      <c r="A787" s="53">
        <v>1144</v>
      </c>
      <c r="B787" s="55">
        <v>421000</v>
      </c>
      <c r="C787" s="55" t="s">
        <v>1285</v>
      </c>
      <c r="D787" s="55" t="s">
        <v>1441</v>
      </c>
      <c r="E787" s="56">
        <v>44466</v>
      </c>
      <c r="F787" s="55" t="s">
        <v>301</v>
      </c>
      <c r="G787" s="57">
        <v>378361.68999999878</v>
      </c>
      <c r="H787" s="58">
        <v>6.5093104172223512E-2</v>
      </c>
      <c r="I787" s="59">
        <v>398847.07499999885</v>
      </c>
      <c r="J787" s="58">
        <v>9.4127703000375887E-2</v>
      </c>
    </row>
    <row r="788" spans="1:10" x14ac:dyDescent="0.25">
      <c r="A788" s="53">
        <v>1145</v>
      </c>
      <c r="B788" s="55">
        <v>411370</v>
      </c>
      <c r="C788" s="55" t="s">
        <v>1288</v>
      </c>
      <c r="D788" s="55" t="s">
        <v>1722</v>
      </c>
      <c r="E788" s="56">
        <v>44683</v>
      </c>
      <c r="F788" s="55" t="s">
        <v>2042</v>
      </c>
      <c r="G788" s="57">
        <v>352609.72999999911</v>
      </c>
      <c r="H788" s="58">
        <v>5.5562919100642788E-2</v>
      </c>
      <c r="I788" s="59">
        <v>391300.96249999915</v>
      </c>
      <c r="J788" s="58">
        <v>5.7161246754706803E-2</v>
      </c>
    </row>
    <row r="789" spans="1:10" x14ac:dyDescent="0.25">
      <c r="A789" s="53">
        <v>1146</v>
      </c>
      <c r="B789" s="55">
        <v>420650</v>
      </c>
      <c r="C789" s="55" t="s">
        <v>1285</v>
      </c>
      <c r="D789" s="55" t="s">
        <v>1441</v>
      </c>
      <c r="E789" s="56">
        <v>44436</v>
      </c>
      <c r="F789" s="55" t="s">
        <v>2043</v>
      </c>
      <c r="G789" s="57">
        <v>716361.66500000365</v>
      </c>
      <c r="H789" s="58">
        <v>0.14655596155252759</v>
      </c>
      <c r="I789" s="59">
        <v>762686.42458333669</v>
      </c>
      <c r="J789" s="58">
        <v>0.13873622846255601</v>
      </c>
    </row>
    <row r="790" spans="1:10" x14ac:dyDescent="0.25">
      <c r="A790" s="53">
        <v>1147</v>
      </c>
      <c r="B790" s="55">
        <v>432380</v>
      </c>
      <c r="C790" s="55" t="s">
        <v>1285</v>
      </c>
      <c r="D790" s="55" t="s">
        <v>1368</v>
      </c>
      <c r="E790" s="56">
        <v>44432</v>
      </c>
      <c r="F790" s="55" t="s">
        <v>2044</v>
      </c>
      <c r="G790" s="57">
        <v>552172.81000000122</v>
      </c>
      <c r="H790" s="58">
        <v>0.12619931295845749</v>
      </c>
      <c r="I790" s="59">
        <v>392093.44333333336</v>
      </c>
      <c r="J790" s="58">
        <v>9.6564989800103515E-2</v>
      </c>
    </row>
    <row r="791" spans="1:10" x14ac:dyDescent="0.25">
      <c r="A791" s="53">
        <v>1148</v>
      </c>
      <c r="B791" s="55">
        <v>431265</v>
      </c>
      <c r="C791" s="55" t="s">
        <v>1288</v>
      </c>
      <c r="D791" s="55" t="s">
        <v>1289</v>
      </c>
      <c r="E791" s="56">
        <v>44368</v>
      </c>
      <c r="F791" s="55" t="s">
        <v>2045</v>
      </c>
      <c r="G791" s="57">
        <v>1161167.320000005</v>
      </c>
      <c r="H791" s="58">
        <v>0.16629719292764311</v>
      </c>
      <c r="I791" s="59">
        <v>1218198.0922222277</v>
      </c>
      <c r="J791" s="58">
        <v>0.16223025430374199</v>
      </c>
    </row>
    <row r="792" spans="1:10" x14ac:dyDescent="0.25">
      <c r="A792" s="53">
        <v>1149</v>
      </c>
      <c r="B792" s="55">
        <v>431710</v>
      </c>
      <c r="C792" s="55" t="s">
        <v>1288</v>
      </c>
      <c r="D792" s="55" t="s">
        <v>1306</v>
      </c>
      <c r="E792" s="56">
        <v>44372</v>
      </c>
      <c r="F792" s="55" t="s">
        <v>2046</v>
      </c>
      <c r="G792" s="57">
        <v>513092.13999999972</v>
      </c>
      <c r="H792" s="58">
        <v>0.1079007022637727</v>
      </c>
      <c r="I792" s="59">
        <v>645601.50583333347</v>
      </c>
      <c r="J792" s="58">
        <v>0.1080280114633977</v>
      </c>
    </row>
    <row r="793" spans="1:10" x14ac:dyDescent="0.25">
      <c r="A793" s="53">
        <v>1150</v>
      </c>
      <c r="B793" s="55">
        <v>431490</v>
      </c>
      <c r="C793" s="55" t="s">
        <v>1285</v>
      </c>
      <c r="D793" s="55" t="s">
        <v>1321</v>
      </c>
      <c r="E793" s="56">
        <v>44435</v>
      </c>
      <c r="F793" s="55" t="s">
        <v>2047</v>
      </c>
      <c r="G793" s="57">
        <v>692788.75000000326</v>
      </c>
      <c r="H793" s="58">
        <v>8.8629004402861977E-2</v>
      </c>
      <c r="I793" s="59">
        <v>746963.50381944794</v>
      </c>
      <c r="J793" s="58">
        <v>0.114596663651649</v>
      </c>
    </row>
    <row r="794" spans="1:10" x14ac:dyDescent="0.25">
      <c r="A794" s="53">
        <v>1151</v>
      </c>
      <c r="B794" s="55">
        <v>430210</v>
      </c>
      <c r="C794" s="55" t="s">
        <v>1285</v>
      </c>
      <c r="D794" s="55" t="s">
        <v>1286</v>
      </c>
      <c r="E794" s="56">
        <v>44607</v>
      </c>
      <c r="F794" s="55" t="s">
        <v>2048</v>
      </c>
      <c r="G794" s="57">
        <v>562443.15999999968</v>
      </c>
      <c r="H794" s="58">
        <v>0.1310684052891421</v>
      </c>
      <c r="I794" s="59">
        <v>605368.67541666667</v>
      </c>
      <c r="J794" s="58">
        <v>0.12759767074565639</v>
      </c>
    </row>
    <row r="795" spans="1:10" x14ac:dyDescent="0.25">
      <c r="A795" s="53">
        <v>1152</v>
      </c>
      <c r="B795" s="55">
        <v>431140</v>
      </c>
      <c r="C795" s="55" t="s">
        <v>1288</v>
      </c>
      <c r="D795" s="55" t="s">
        <v>1314</v>
      </c>
      <c r="E795" s="56">
        <v>44435</v>
      </c>
      <c r="F795" s="55" t="s">
        <v>2049</v>
      </c>
      <c r="G795" s="57">
        <v>914685.26500000455</v>
      </c>
      <c r="H795" s="58">
        <v>0.10202310687542381</v>
      </c>
      <c r="I795" s="59">
        <v>1079421.7554027815</v>
      </c>
      <c r="J795" s="58">
        <v>0.1137278460021411</v>
      </c>
    </row>
    <row r="796" spans="1:10" x14ac:dyDescent="0.25">
      <c r="A796" s="53">
        <v>1153</v>
      </c>
      <c r="B796" s="55">
        <v>430210</v>
      </c>
      <c r="C796" s="55" t="s">
        <v>1285</v>
      </c>
      <c r="D796" s="55" t="s">
        <v>1286</v>
      </c>
      <c r="E796" s="56">
        <v>44512</v>
      </c>
      <c r="F796" s="55" t="s">
        <v>2050</v>
      </c>
      <c r="G796" s="57">
        <v>775700.70000000426</v>
      </c>
      <c r="H796" s="58">
        <v>0.13068594016547341</v>
      </c>
      <c r="I796" s="59">
        <v>824017.58208333782</v>
      </c>
      <c r="J796" s="58">
        <v>0.1406396665633935</v>
      </c>
    </row>
    <row r="797" spans="1:10" x14ac:dyDescent="0.25">
      <c r="A797" s="53">
        <v>1154</v>
      </c>
      <c r="B797" s="55">
        <v>420890</v>
      </c>
      <c r="C797" s="55" t="s">
        <v>1285</v>
      </c>
      <c r="D797" s="55" t="s">
        <v>1441</v>
      </c>
      <c r="E797" s="56">
        <v>44407</v>
      </c>
      <c r="F797" s="55" t="s">
        <v>2051</v>
      </c>
      <c r="G797" s="57">
        <v>451016.12999999931</v>
      </c>
      <c r="H797" s="58">
        <v>-1.7625337055049071E-2</v>
      </c>
      <c r="I797" s="59">
        <v>449831.31719444372</v>
      </c>
      <c r="J797" s="58">
        <v>3.9305604096582791E-2</v>
      </c>
    </row>
    <row r="798" spans="1:10" x14ac:dyDescent="0.25">
      <c r="A798" s="53">
        <v>1155</v>
      </c>
      <c r="B798" s="55">
        <v>420890</v>
      </c>
      <c r="C798" s="55" t="s">
        <v>1285</v>
      </c>
      <c r="D798" s="55" t="s">
        <v>1441</v>
      </c>
      <c r="E798" s="56">
        <v>44407</v>
      </c>
      <c r="F798" s="55" t="s">
        <v>2052</v>
      </c>
      <c r="G798" s="57">
        <v>520589.49</v>
      </c>
      <c r="H798" s="58">
        <v>6.7461237729436865E-2</v>
      </c>
      <c r="I798" s="59">
        <v>558868.65708333335</v>
      </c>
      <c r="J798" s="58">
        <v>8.701235048487195E-2</v>
      </c>
    </row>
    <row r="799" spans="1:10" x14ac:dyDescent="0.25">
      <c r="A799" s="53">
        <v>1156</v>
      </c>
      <c r="B799" s="55">
        <v>430463</v>
      </c>
      <c r="C799" s="55" t="s">
        <v>1285</v>
      </c>
      <c r="D799" s="55" t="s">
        <v>1368</v>
      </c>
      <c r="E799" s="56">
        <v>44512</v>
      </c>
      <c r="F799" s="55" t="s">
        <v>2053</v>
      </c>
      <c r="G799" s="57">
        <v>1179844.580000005</v>
      </c>
      <c r="H799" s="58">
        <v>0.13860428702619851</v>
      </c>
      <c r="I799" s="59">
        <v>816091.95388889033</v>
      </c>
      <c r="J799" s="58">
        <v>0.1028512342235461</v>
      </c>
    </row>
    <row r="800" spans="1:10" x14ac:dyDescent="0.25">
      <c r="A800" s="53">
        <v>1157</v>
      </c>
      <c r="B800" s="55">
        <v>431490</v>
      </c>
      <c r="C800" s="55" t="s">
        <v>1285</v>
      </c>
      <c r="D800" s="55" t="s">
        <v>1321</v>
      </c>
      <c r="E800" s="56">
        <v>44421</v>
      </c>
      <c r="F800" s="55" t="s">
        <v>2054</v>
      </c>
      <c r="G800" s="57">
        <v>342064.73999999888</v>
      </c>
      <c r="H800" s="58">
        <v>-2.1603067845519328E-2</v>
      </c>
      <c r="I800" s="59">
        <v>384700.7734722211</v>
      </c>
      <c r="J800" s="58">
        <v>3.4432204765161532E-2</v>
      </c>
    </row>
    <row r="801" spans="1:10" x14ac:dyDescent="0.25">
      <c r="A801" s="53">
        <v>1158</v>
      </c>
      <c r="B801" s="55">
        <v>420240</v>
      </c>
      <c r="C801" s="55" t="s">
        <v>1285</v>
      </c>
      <c r="D801" s="55" t="s">
        <v>1441</v>
      </c>
      <c r="E801" s="56">
        <v>44435</v>
      </c>
      <c r="F801" s="55" t="s">
        <v>2055</v>
      </c>
      <c r="G801" s="57">
        <v>289511.95999999932</v>
      </c>
      <c r="H801" s="58">
        <v>3.0720178251125971E-2</v>
      </c>
      <c r="I801" s="59">
        <v>311394.74833333254</v>
      </c>
      <c r="J801" s="58">
        <v>5.2883198549324689E-2</v>
      </c>
    </row>
    <row r="802" spans="1:10" x14ac:dyDescent="0.25">
      <c r="A802" s="53">
        <v>1159</v>
      </c>
      <c r="B802" s="55">
        <v>432300</v>
      </c>
      <c r="C802" s="55" t="s">
        <v>1285</v>
      </c>
      <c r="D802" s="55" t="s">
        <v>1368</v>
      </c>
      <c r="E802" s="56">
        <v>44511</v>
      </c>
      <c r="F802" s="55" t="s">
        <v>2056</v>
      </c>
      <c r="G802" s="57">
        <v>279154.57999999908</v>
      </c>
      <c r="H802" s="58">
        <v>-6.3056378410269566E-3</v>
      </c>
      <c r="I802" s="59">
        <v>345361.98694444349</v>
      </c>
      <c r="J802" s="58">
        <v>7.1199631357058771E-3</v>
      </c>
    </row>
    <row r="803" spans="1:10" x14ac:dyDescent="0.25">
      <c r="A803" s="53">
        <v>1160</v>
      </c>
      <c r="B803" s="55">
        <v>431610</v>
      </c>
      <c r="C803" s="55" t="s">
        <v>1288</v>
      </c>
      <c r="D803" s="55" t="s">
        <v>1289</v>
      </c>
      <c r="E803" s="56">
        <v>44405</v>
      </c>
      <c r="F803" s="55" t="s">
        <v>373</v>
      </c>
      <c r="G803" s="57">
        <v>601189.36000000092</v>
      </c>
      <c r="H803" s="58">
        <v>0.13280019596084261</v>
      </c>
      <c r="I803" s="59">
        <v>596225.70444444509</v>
      </c>
      <c r="J803" s="58">
        <v>0.13609520228570621</v>
      </c>
    </row>
    <row r="804" spans="1:10" x14ac:dyDescent="0.25">
      <c r="A804" s="53">
        <v>1161</v>
      </c>
      <c r="B804" s="55">
        <v>410590</v>
      </c>
      <c r="C804" s="55" t="s">
        <v>1288</v>
      </c>
      <c r="D804" s="55" t="s">
        <v>1722</v>
      </c>
      <c r="E804" s="56">
        <v>44407</v>
      </c>
      <c r="F804" s="55" t="s">
        <v>2057</v>
      </c>
      <c r="G804" s="57">
        <v>926689.19000000495</v>
      </c>
      <c r="H804" s="58">
        <v>9.9468808759323554E-2</v>
      </c>
      <c r="I804" s="59">
        <v>986457.19083333749</v>
      </c>
      <c r="J804" s="58">
        <v>9.9611739268169366E-2</v>
      </c>
    </row>
    <row r="805" spans="1:10" x14ac:dyDescent="0.25">
      <c r="A805" s="53">
        <v>1162</v>
      </c>
      <c r="B805" s="55">
        <v>431330</v>
      </c>
      <c r="C805" s="55" t="s">
        <v>1285</v>
      </c>
      <c r="D805" s="55" t="s">
        <v>1286</v>
      </c>
      <c r="E805" s="56">
        <v>44449</v>
      </c>
      <c r="F805" s="55" t="s">
        <v>2058</v>
      </c>
      <c r="G805" s="57">
        <v>420912.08499999897</v>
      </c>
      <c r="H805" s="58">
        <v>0.1082648244104515</v>
      </c>
      <c r="I805" s="59">
        <v>448567.55708333227</v>
      </c>
      <c r="J805" s="58">
        <v>0.112700363561043</v>
      </c>
    </row>
    <row r="806" spans="1:10" x14ac:dyDescent="0.25">
      <c r="A806" s="53">
        <v>1164</v>
      </c>
      <c r="B806" s="55">
        <v>420420</v>
      </c>
      <c r="C806" s="55" t="s">
        <v>1288</v>
      </c>
      <c r="D806" s="55" t="s">
        <v>1289</v>
      </c>
      <c r="E806" s="56">
        <v>44433</v>
      </c>
      <c r="F806" s="55" t="s">
        <v>2059</v>
      </c>
      <c r="G806" s="57">
        <v>243431.37999999939</v>
      </c>
      <c r="H806" s="58">
        <v>4.4742505692620969E-2</v>
      </c>
      <c r="I806" s="59">
        <v>270959.17458333267</v>
      </c>
      <c r="J806" s="58">
        <v>6.7511828168888496E-2</v>
      </c>
    </row>
    <row r="807" spans="1:10" x14ac:dyDescent="0.25">
      <c r="A807" s="53">
        <v>1165</v>
      </c>
      <c r="B807" s="55">
        <v>420390</v>
      </c>
      <c r="C807" s="55" t="s">
        <v>1288</v>
      </c>
      <c r="D807" s="55" t="s">
        <v>1289</v>
      </c>
      <c r="E807" s="56">
        <v>44537</v>
      </c>
      <c r="F807" s="55" t="s">
        <v>486</v>
      </c>
      <c r="G807" s="57">
        <v>429865.6199999993</v>
      </c>
      <c r="H807" s="58">
        <v>4.738816690060707E-2</v>
      </c>
      <c r="I807" s="59">
        <v>448397.57486111042</v>
      </c>
      <c r="J807" s="58">
        <v>4.916993461982392E-2</v>
      </c>
    </row>
    <row r="808" spans="1:10" x14ac:dyDescent="0.25">
      <c r="A808" s="53">
        <v>1166</v>
      </c>
      <c r="B808" s="55">
        <v>410480</v>
      </c>
      <c r="C808" s="55" t="s">
        <v>1288</v>
      </c>
      <c r="D808" s="55" t="s">
        <v>1722</v>
      </c>
      <c r="E808" s="56">
        <v>44534</v>
      </c>
      <c r="F808" s="55" t="s">
        <v>2060</v>
      </c>
      <c r="G808" s="57">
        <v>313760.76999999903</v>
      </c>
      <c r="H808" s="58">
        <v>4.0842077930213501E-2</v>
      </c>
      <c r="I808" s="59">
        <v>334344.14166666562</v>
      </c>
      <c r="J808" s="58">
        <v>2.9018579382619879E-2</v>
      </c>
    </row>
    <row r="809" spans="1:10" x14ac:dyDescent="0.25">
      <c r="A809" s="53">
        <v>1167</v>
      </c>
      <c r="B809" s="55">
        <v>431033</v>
      </c>
      <c r="C809" s="55" t="s">
        <v>1285</v>
      </c>
      <c r="D809" s="55" t="s">
        <v>1368</v>
      </c>
      <c r="E809" s="56">
        <v>44456</v>
      </c>
      <c r="F809" s="55" t="s">
        <v>2061</v>
      </c>
      <c r="G809" s="57">
        <v>873622.04000000434</v>
      </c>
      <c r="H809" s="58">
        <v>0.21217001777079389</v>
      </c>
      <c r="I809" s="59">
        <v>596857.57041666715</v>
      </c>
      <c r="J809" s="58">
        <v>0.14918075342897499</v>
      </c>
    </row>
    <row r="810" spans="1:10" x14ac:dyDescent="0.25">
      <c r="A810" s="53">
        <v>1169</v>
      </c>
      <c r="B810" s="55">
        <v>431490</v>
      </c>
      <c r="C810" s="55" t="s">
        <v>1285</v>
      </c>
      <c r="D810" s="55" t="s">
        <v>1321</v>
      </c>
      <c r="E810" s="56">
        <v>44436</v>
      </c>
      <c r="F810" s="55" t="s">
        <v>2062</v>
      </c>
      <c r="G810" s="57">
        <v>684937.48000000196</v>
      </c>
      <c r="H810" s="58">
        <v>6.5206028979241742E-2</v>
      </c>
      <c r="I810" s="59">
        <v>820165.46169643255</v>
      </c>
      <c r="J810" s="58">
        <v>7.6025316011469363E-2</v>
      </c>
    </row>
    <row r="811" spans="1:10" x14ac:dyDescent="0.25">
      <c r="A811" s="53">
        <v>1170</v>
      </c>
      <c r="B811" s="55">
        <v>431560</v>
      </c>
      <c r="C811" s="55" t="s">
        <v>1288</v>
      </c>
      <c r="D811" s="55" t="s">
        <v>1306</v>
      </c>
      <c r="E811" s="56">
        <v>44496</v>
      </c>
      <c r="F811" s="55" t="s">
        <v>2063</v>
      </c>
      <c r="G811" s="57">
        <v>1005982.3800000059</v>
      </c>
      <c r="H811" s="58">
        <v>0.11441480968564691</v>
      </c>
      <c r="I811" s="59">
        <v>852899.55055555981</v>
      </c>
      <c r="J811" s="58">
        <v>0.11861321086559801</v>
      </c>
    </row>
    <row r="812" spans="1:10" x14ac:dyDescent="0.25">
      <c r="A812" s="53">
        <v>1172</v>
      </c>
      <c r="B812" s="55">
        <v>411520</v>
      </c>
      <c r="C812" s="55" t="s">
        <v>1288</v>
      </c>
      <c r="D812" s="55" t="s">
        <v>1722</v>
      </c>
      <c r="E812" s="56">
        <v>44581</v>
      </c>
      <c r="F812" s="55" t="s">
        <v>2064</v>
      </c>
      <c r="G812" s="57">
        <v>383932.43999999878</v>
      </c>
      <c r="H812" s="58">
        <v>8.5636497520818769E-2</v>
      </c>
      <c r="I812" s="59">
        <v>432459.00749999867</v>
      </c>
      <c r="J812" s="58">
        <v>7.3275794822738841E-2</v>
      </c>
    </row>
    <row r="813" spans="1:10" x14ac:dyDescent="0.25">
      <c r="A813" s="53">
        <v>1173</v>
      </c>
      <c r="B813" s="55">
        <v>421690</v>
      </c>
      <c r="C813" s="55" t="s">
        <v>1288</v>
      </c>
      <c r="D813" s="55" t="s">
        <v>1289</v>
      </c>
      <c r="E813" s="56">
        <v>44496</v>
      </c>
      <c r="F813" s="55" t="s">
        <v>357</v>
      </c>
      <c r="G813" s="57">
        <v>690757.61000000313</v>
      </c>
      <c r="H813" s="58">
        <v>0.12880905479702229</v>
      </c>
      <c r="I813" s="59">
        <v>756240.80500000343</v>
      </c>
      <c r="J813" s="58">
        <v>0.12787545836231309</v>
      </c>
    </row>
    <row r="814" spans="1:10" x14ac:dyDescent="0.25">
      <c r="A814" s="53">
        <v>1174</v>
      </c>
      <c r="B814" s="55">
        <v>410150</v>
      </c>
      <c r="C814" s="55" t="s">
        <v>1288</v>
      </c>
      <c r="D814" s="55" t="s">
        <v>1722</v>
      </c>
      <c r="E814" s="56">
        <v>44547</v>
      </c>
      <c r="F814" s="55" t="s">
        <v>2065</v>
      </c>
      <c r="G814" s="57">
        <v>1258506.970000003</v>
      </c>
      <c r="H814" s="58">
        <v>6.5878878211906119E-2</v>
      </c>
      <c r="I814" s="59">
        <v>1294165.2046527814</v>
      </c>
      <c r="J814" s="58">
        <v>7.5258556047978376E-2</v>
      </c>
    </row>
    <row r="815" spans="1:10" x14ac:dyDescent="0.25">
      <c r="A815" s="53">
        <v>1175</v>
      </c>
      <c r="B815" s="55">
        <v>410370</v>
      </c>
      <c r="C815" s="55" t="s">
        <v>1288</v>
      </c>
      <c r="D815" s="55" t="s">
        <v>1722</v>
      </c>
      <c r="E815" s="56">
        <v>44594</v>
      </c>
      <c r="F815" s="55" t="s">
        <v>2066</v>
      </c>
      <c r="G815" s="57">
        <v>921272.91000000446</v>
      </c>
      <c r="H815" s="58">
        <v>0.11948922140443689</v>
      </c>
      <c r="I815" s="59">
        <v>884570.52166667173</v>
      </c>
      <c r="J815" s="58">
        <v>0.1228285156382032</v>
      </c>
    </row>
    <row r="816" spans="1:10" x14ac:dyDescent="0.25">
      <c r="A816" s="53">
        <v>1176</v>
      </c>
      <c r="B816" s="55">
        <v>411370</v>
      </c>
      <c r="C816" s="55" t="s">
        <v>1288</v>
      </c>
      <c r="D816" s="55" t="s">
        <v>1722</v>
      </c>
      <c r="E816" s="56">
        <v>44902</v>
      </c>
      <c r="F816" s="55" t="s">
        <v>2067</v>
      </c>
      <c r="G816" s="57">
        <v>310871.05999999901</v>
      </c>
      <c r="H816" s="58">
        <v>5.7439968323915062E-2</v>
      </c>
      <c r="I816" s="59">
        <v>337620.08999999909</v>
      </c>
      <c r="J816" s="58">
        <v>3.1493863055197607E-2</v>
      </c>
    </row>
    <row r="817" spans="1:10" x14ac:dyDescent="0.25">
      <c r="A817" s="53">
        <v>1177</v>
      </c>
      <c r="B817" s="55">
        <v>411370</v>
      </c>
      <c r="C817" s="55" t="s">
        <v>1288</v>
      </c>
      <c r="D817" s="55" t="s">
        <v>1722</v>
      </c>
      <c r="E817" s="56">
        <v>44524</v>
      </c>
      <c r="F817" s="55" t="s">
        <v>2068</v>
      </c>
      <c r="G817" s="57">
        <v>651759.76000000117</v>
      </c>
      <c r="H817" s="58">
        <v>7.9354050934590345E-2</v>
      </c>
      <c r="I817" s="59">
        <v>642278.86866666761</v>
      </c>
      <c r="J817" s="58">
        <v>9.4555923407146275E-2</v>
      </c>
    </row>
    <row r="818" spans="1:10" x14ac:dyDescent="0.25">
      <c r="A818" s="53">
        <v>1178</v>
      </c>
      <c r="B818" s="55">
        <v>411370</v>
      </c>
      <c r="C818" s="55" t="s">
        <v>1288</v>
      </c>
      <c r="D818" s="55" t="s">
        <v>1722</v>
      </c>
      <c r="E818" s="56">
        <v>45055</v>
      </c>
      <c r="F818" s="55" t="s">
        <v>2069</v>
      </c>
      <c r="G818" s="57">
        <v>535119.99</v>
      </c>
      <c r="H818" s="58">
        <v>8.1479072000377198E-2</v>
      </c>
      <c r="I818" s="59">
        <v>544891.93937499973</v>
      </c>
      <c r="J818" s="58">
        <v>8.6207025549759259E-2</v>
      </c>
    </row>
    <row r="819" spans="1:10" x14ac:dyDescent="0.25">
      <c r="A819" s="53">
        <v>1179</v>
      </c>
      <c r="B819" s="55">
        <v>430676</v>
      </c>
      <c r="C819" s="55" t="s">
        <v>1285</v>
      </c>
      <c r="D819" s="55" t="s">
        <v>1321</v>
      </c>
      <c r="E819" s="56">
        <v>44601</v>
      </c>
      <c r="F819" s="55" t="s">
        <v>2070</v>
      </c>
      <c r="G819" s="57">
        <v>491811.6849999993</v>
      </c>
      <c r="H819" s="58">
        <v>0.10846534632213781</v>
      </c>
      <c r="I819" s="59">
        <v>519433.89986111014</v>
      </c>
      <c r="J819" s="58">
        <v>0.1098033266018817</v>
      </c>
    </row>
    <row r="820" spans="1:10" x14ac:dyDescent="0.25">
      <c r="A820" s="53">
        <v>1181</v>
      </c>
      <c r="B820" s="55">
        <v>431580</v>
      </c>
      <c r="C820" s="55" t="s">
        <v>1288</v>
      </c>
      <c r="D820" s="55" t="s">
        <v>1314</v>
      </c>
      <c r="E820" s="56">
        <v>44477</v>
      </c>
      <c r="F820" s="55" t="s">
        <v>393</v>
      </c>
      <c r="G820" s="57">
        <v>472839.18499999889</v>
      </c>
      <c r="H820" s="58">
        <v>0.1362402714091735</v>
      </c>
      <c r="I820" s="59">
        <v>493229.16833333229</v>
      </c>
      <c r="J820" s="58">
        <v>0.14883437338059949</v>
      </c>
    </row>
    <row r="821" spans="1:10" x14ac:dyDescent="0.25">
      <c r="A821" s="53">
        <v>1182</v>
      </c>
      <c r="B821" s="55">
        <v>430700</v>
      </c>
      <c r="C821" s="55" t="s">
        <v>1288</v>
      </c>
      <c r="D821" s="55" t="s">
        <v>1289</v>
      </c>
      <c r="E821" s="56">
        <v>44519</v>
      </c>
      <c r="F821" s="55" t="s">
        <v>2071</v>
      </c>
      <c r="G821" s="57">
        <v>243262.7299999992</v>
      </c>
      <c r="H821" s="58">
        <v>-5.13517318015205E-2</v>
      </c>
      <c r="I821" s="59">
        <v>283173.15458333259</v>
      </c>
      <c r="J821" s="58">
        <v>1.918372268667547E-2</v>
      </c>
    </row>
    <row r="822" spans="1:10" x14ac:dyDescent="0.25">
      <c r="A822" s="53">
        <v>1184</v>
      </c>
      <c r="B822" s="55">
        <v>431490</v>
      </c>
      <c r="C822" s="55" t="s">
        <v>1285</v>
      </c>
      <c r="D822" s="55" t="s">
        <v>1321</v>
      </c>
      <c r="E822" s="56">
        <v>44579</v>
      </c>
      <c r="F822" s="55" t="s">
        <v>2072</v>
      </c>
      <c r="G822" s="57">
        <v>398105.84999999858</v>
      </c>
      <c r="H822" s="58">
        <v>4.683172352308896E-2</v>
      </c>
      <c r="I822" s="59">
        <v>434029.73405555426</v>
      </c>
      <c r="J822" s="58">
        <v>6.0841213928771003E-2</v>
      </c>
    </row>
    <row r="823" spans="1:10" x14ac:dyDescent="0.25">
      <c r="A823" s="53">
        <v>1185</v>
      </c>
      <c r="B823" s="55">
        <v>412720</v>
      </c>
      <c r="C823" s="55" t="s">
        <v>1288</v>
      </c>
      <c r="D823" s="55" t="s">
        <v>1722</v>
      </c>
      <c r="E823" s="56">
        <v>44545</v>
      </c>
      <c r="F823" s="55" t="s">
        <v>653</v>
      </c>
      <c r="G823" s="57">
        <v>348366.67333333258</v>
      </c>
      <c r="H823" s="58">
        <v>1.216370652925221E-2</v>
      </c>
      <c r="I823" s="59">
        <v>396944.286944444</v>
      </c>
      <c r="J823" s="58">
        <v>1.342087677408059E-2</v>
      </c>
    </row>
    <row r="824" spans="1:10" x14ac:dyDescent="0.25">
      <c r="A824" s="53">
        <v>1186</v>
      </c>
      <c r="B824" s="55">
        <v>420650</v>
      </c>
      <c r="C824" s="55" t="s">
        <v>1285</v>
      </c>
      <c r="D824" s="55" t="s">
        <v>1441</v>
      </c>
      <c r="E824" s="56">
        <v>44545</v>
      </c>
      <c r="F824" s="55" t="s">
        <v>2073</v>
      </c>
      <c r="G824" s="57">
        <v>251129.60999999911</v>
      </c>
      <c r="H824" s="58">
        <v>-1.160137748571349E-2</v>
      </c>
      <c r="I824" s="59">
        <v>301878.71291666565</v>
      </c>
      <c r="J824" s="58">
        <v>6.2893925975170198E-2</v>
      </c>
    </row>
    <row r="825" spans="1:10" x14ac:dyDescent="0.25">
      <c r="A825" s="53">
        <v>1188</v>
      </c>
      <c r="B825" s="55">
        <v>431033</v>
      </c>
      <c r="C825" s="55" t="s">
        <v>1285</v>
      </c>
      <c r="D825" s="55" t="s">
        <v>1368</v>
      </c>
      <c r="E825" s="56">
        <v>44512</v>
      </c>
      <c r="F825" s="55" t="s">
        <v>2074</v>
      </c>
      <c r="G825" s="57">
        <v>880874.95000000438</v>
      </c>
      <c r="H825" s="58">
        <v>0.17570399889822089</v>
      </c>
      <c r="I825" s="59">
        <v>705711.68104166805</v>
      </c>
      <c r="J825" s="58">
        <v>0.1234435266415899</v>
      </c>
    </row>
    <row r="826" spans="1:10" x14ac:dyDescent="0.25">
      <c r="A826" s="53">
        <v>1190</v>
      </c>
      <c r="B826" s="55">
        <v>431490</v>
      </c>
      <c r="C826" s="55" t="s">
        <v>1285</v>
      </c>
      <c r="D826" s="55" t="s">
        <v>1321</v>
      </c>
      <c r="E826" s="56">
        <v>44548</v>
      </c>
      <c r="F826" s="55" t="s">
        <v>2075</v>
      </c>
      <c r="G826" s="57">
        <v>617402.64000000141</v>
      </c>
      <c r="H826" s="58">
        <v>0.1050877812766846</v>
      </c>
      <c r="I826" s="59">
        <v>661202.78000000154</v>
      </c>
      <c r="J826" s="58">
        <v>0.1056198958991217</v>
      </c>
    </row>
    <row r="827" spans="1:10" x14ac:dyDescent="0.25">
      <c r="A827" s="53">
        <v>1191</v>
      </c>
      <c r="B827" s="55">
        <v>431690</v>
      </c>
      <c r="C827" s="55" t="s">
        <v>1288</v>
      </c>
      <c r="D827" s="55" t="s">
        <v>1314</v>
      </c>
      <c r="E827" s="56">
        <v>44475</v>
      </c>
      <c r="F827" s="55" t="s">
        <v>2076</v>
      </c>
      <c r="G827" s="57">
        <v>1073040.9900000051</v>
      </c>
      <c r="H827" s="58">
        <v>0.117403517071876</v>
      </c>
      <c r="I827" s="59">
        <v>1225579.7703472278</v>
      </c>
      <c r="J827" s="58">
        <v>0.1454075903120422</v>
      </c>
    </row>
    <row r="828" spans="1:10" x14ac:dyDescent="0.25">
      <c r="A828" s="53">
        <v>1192</v>
      </c>
      <c r="B828" s="55">
        <v>431720</v>
      </c>
      <c r="C828" s="55" t="s">
        <v>1288</v>
      </c>
      <c r="D828" s="55" t="s">
        <v>1306</v>
      </c>
      <c r="E828" s="56">
        <v>44526</v>
      </c>
      <c r="F828" s="55" t="s">
        <v>2077</v>
      </c>
      <c r="G828" s="57">
        <v>610552.69000000111</v>
      </c>
      <c r="H828" s="58">
        <v>0.10387775443404069</v>
      </c>
      <c r="I828" s="59">
        <v>682244.74369444617</v>
      </c>
      <c r="J828" s="58">
        <v>0.11008862878750821</v>
      </c>
    </row>
    <row r="829" spans="1:10" x14ac:dyDescent="0.25">
      <c r="A829" s="53">
        <v>1193</v>
      </c>
      <c r="B829" s="55">
        <v>420240</v>
      </c>
      <c r="C829" s="55" t="s">
        <v>1285</v>
      </c>
      <c r="D829" s="55" t="s">
        <v>1441</v>
      </c>
      <c r="E829" s="56">
        <v>44489</v>
      </c>
      <c r="F829" s="55" t="s">
        <v>2078</v>
      </c>
      <c r="G829" s="57">
        <v>306693.08999999892</v>
      </c>
      <c r="H829" s="58">
        <v>2.0567884571296321E-2</v>
      </c>
      <c r="I829" s="59">
        <v>327105.45444444334</v>
      </c>
      <c r="J829" s="58">
        <v>3.964018516573322E-2</v>
      </c>
    </row>
    <row r="830" spans="1:10" x14ac:dyDescent="0.25">
      <c r="A830" s="53">
        <v>1194</v>
      </c>
      <c r="B830" s="55">
        <v>430460</v>
      </c>
      <c r="C830" s="55" t="s">
        <v>1285</v>
      </c>
      <c r="D830" s="55" t="s">
        <v>1368</v>
      </c>
      <c r="E830" s="56">
        <v>44476</v>
      </c>
      <c r="F830" s="55" t="s">
        <v>2079</v>
      </c>
      <c r="G830" s="57">
        <v>308738.03999999881</v>
      </c>
      <c r="H830" s="58">
        <v>6.2951813369189411E-2</v>
      </c>
      <c r="I830" s="59">
        <v>360147.44791666535</v>
      </c>
      <c r="J830" s="58">
        <v>7.0818366912385369E-2</v>
      </c>
    </row>
    <row r="831" spans="1:10" x14ac:dyDescent="0.25">
      <c r="A831" s="53">
        <v>1195</v>
      </c>
      <c r="B831" s="55">
        <v>430040</v>
      </c>
      <c r="C831" s="55" t="s">
        <v>1288</v>
      </c>
      <c r="D831" s="55" t="s">
        <v>1306</v>
      </c>
      <c r="E831" s="56">
        <v>44544</v>
      </c>
      <c r="F831" s="55" t="s">
        <v>2080</v>
      </c>
      <c r="G831" s="57">
        <v>900688.05000000622</v>
      </c>
      <c r="H831" s="58">
        <v>0.13917380028070961</v>
      </c>
      <c r="I831" s="59">
        <v>986225.31888889614</v>
      </c>
      <c r="J831" s="58">
        <v>0.14894327025755369</v>
      </c>
    </row>
    <row r="832" spans="1:10" x14ac:dyDescent="0.25">
      <c r="A832" s="53">
        <v>1196</v>
      </c>
      <c r="B832" s="55">
        <v>430750</v>
      </c>
      <c r="C832" s="55" t="s">
        <v>1288</v>
      </c>
      <c r="D832" s="55" t="s">
        <v>1314</v>
      </c>
      <c r="E832" s="56">
        <v>44540</v>
      </c>
      <c r="F832" s="55" t="s">
        <v>2081</v>
      </c>
      <c r="G832" s="57">
        <v>1222770.2950000069</v>
      </c>
      <c r="H832" s="58">
        <v>0.1627292494533161</v>
      </c>
      <c r="I832" s="59">
        <v>1160111.3079166736</v>
      </c>
      <c r="J832" s="58">
        <v>0.17010693272324839</v>
      </c>
    </row>
    <row r="833" spans="1:10" x14ac:dyDescent="0.25">
      <c r="A833" s="53">
        <v>1198</v>
      </c>
      <c r="B833" s="55">
        <v>412730</v>
      </c>
      <c r="C833" s="55" t="s">
        <v>1288</v>
      </c>
      <c r="D833" s="55" t="s">
        <v>1722</v>
      </c>
      <c r="E833" s="56">
        <v>44582</v>
      </c>
      <c r="F833" s="55" t="s">
        <v>476</v>
      </c>
      <c r="G833" s="57">
        <v>855693.33000000659</v>
      </c>
      <c r="H833" s="58">
        <v>0.12496251572608109</v>
      </c>
      <c r="I833" s="59">
        <v>919871.55000000575</v>
      </c>
      <c r="J833" s="58">
        <v>0.1223287084876394</v>
      </c>
    </row>
    <row r="834" spans="1:10" x14ac:dyDescent="0.25">
      <c r="A834" s="53">
        <v>1199</v>
      </c>
      <c r="B834" s="55">
        <v>432120</v>
      </c>
      <c r="C834" s="55" t="s">
        <v>1285</v>
      </c>
      <c r="D834" s="55" t="s">
        <v>1330</v>
      </c>
      <c r="E834" s="56">
        <v>44509</v>
      </c>
      <c r="F834" s="55" t="s">
        <v>2082</v>
      </c>
      <c r="G834" s="57">
        <v>671098.46000000322</v>
      </c>
      <c r="H834" s="58">
        <v>0.14057390321776611</v>
      </c>
      <c r="I834" s="59">
        <v>750457.21000000369</v>
      </c>
      <c r="J834" s="58">
        <v>0.13839048867864701</v>
      </c>
    </row>
    <row r="835" spans="1:10" x14ac:dyDescent="0.25">
      <c r="A835" s="53">
        <v>1200</v>
      </c>
      <c r="B835" s="55">
        <v>432120</v>
      </c>
      <c r="C835" s="55" t="s">
        <v>1285</v>
      </c>
      <c r="D835" s="55" t="s">
        <v>1330</v>
      </c>
      <c r="E835" s="56">
        <v>44547</v>
      </c>
      <c r="F835" s="55" t="s">
        <v>2083</v>
      </c>
      <c r="G835" s="57">
        <v>543499.19500000076</v>
      </c>
      <c r="H835" s="58">
        <v>0.10074283869549901</v>
      </c>
      <c r="I835" s="59">
        <v>623932.47694444552</v>
      </c>
      <c r="J835" s="58">
        <v>0.1204104638733757</v>
      </c>
    </row>
    <row r="836" spans="1:10" x14ac:dyDescent="0.25">
      <c r="A836" s="53">
        <v>1201</v>
      </c>
      <c r="B836" s="55">
        <v>412770</v>
      </c>
      <c r="C836" s="55" t="s">
        <v>1288</v>
      </c>
      <c r="D836" s="55" t="s">
        <v>1722</v>
      </c>
      <c r="E836" s="56">
        <v>44694</v>
      </c>
      <c r="F836" s="55" t="s">
        <v>2084</v>
      </c>
      <c r="G836" s="57">
        <v>472317.28999999928</v>
      </c>
      <c r="H836" s="58">
        <v>0.10199572792978449</v>
      </c>
      <c r="I836" s="59">
        <v>536380.40319444437</v>
      </c>
      <c r="J836" s="58">
        <v>9.1945508936308276E-2</v>
      </c>
    </row>
    <row r="837" spans="1:10" x14ac:dyDescent="0.25">
      <c r="A837" s="53">
        <v>1203</v>
      </c>
      <c r="B837" s="55">
        <v>430700</v>
      </c>
      <c r="C837" s="55" t="s">
        <v>1288</v>
      </c>
      <c r="D837" s="55" t="s">
        <v>1289</v>
      </c>
      <c r="E837" s="56">
        <v>44552</v>
      </c>
      <c r="F837" s="55" t="s">
        <v>2085</v>
      </c>
      <c r="G837" s="57">
        <v>190099.4899999995</v>
      </c>
      <c r="H837" s="58">
        <v>-1.6758330186803259E-2</v>
      </c>
      <c r="I837" s="59">
        <v>239832.4508333327</v>
      </c>
      <c r="J837" s="58">
        <v>1.7257227608734129E-2</v>
      </c>
    </row>
    <row r="838" spans="1:10" x14ac:dyDescent="0.25">
      <c r="A838" s="53">
        <v>1204</v>
      </c>
      <c r="B838" s="55">
        <v>410370</v>
      </c>
      <c r="C838" s="55" t="s">
        <v>1288</v>
      </c>
      <c r="D838" s="55" t="s">
        <v>1722</v>
      </c>
      <c r="E838" s="56">
        <v>44791</v>
      </c>
      <c r="F838" s="55" t="s">
        <v>2086</v>
      </c>
      <c r="G838" s="57">
        <v>503347.22999999969</v>
      </c>
      <c r="H838" s="58">
        <v>0.11983034782762921</v>
      </c>
      <c r="I838" s="59">
        <v>532748.58249999955</v>
      </c>
      <c r="J838" s="58">
        <v>9.5664139472746032E-2</v>
      </c>
    </row>
    <row r="839" spans="1:10" x14ac:dyDescent="0.25">
      <c r="A839" s="53">
        <v>1205</v>
      </c>
      <c r="B839" s="55">
        <v>431180</v>
      </c>
      <c r="C839" s="55" t="s">
        <v>1288</v>
      </c>
      <c r="D839" s="55" t="s">
        <v>1289</v>
      </c>
      <c r="E839" s="56">
        <v>44547</v>
      </c>
      <c r="F839" s="55" t="s">
        <v>2087</v>
      </c>
      <c r="G839" s="57">
        <v>680793.9900000022</v>
      </c>
      <c r="H839" s="58">
        <v>0.1208706423073875</v>
      </c>
      <c r="I839" s="59">
        <v>730277.00699074322</v>
      </c>
      <c r="J839" s="58">
        <v>0.12995789621079359</v>
      </c>
    </row>
    <row r="840" spans="1:10" x14ac:dyDescent="0.25">
      <c r="A840" s="53">
        <v>1206</v>
      </c>
      <c r="B840" s="55">
        <v>431490</v>
      </c>
      <c r="C840" s="55" t="s">
        <v>1285</v>
      </c>
      <c r="D840" s="55" t="s">
        <v>1321</v>
      </c>
      <c r="E840" s="56">
        <v>44585</v>
      </c>
      <c r="F840" s="55" t="s">
        <v>2088</v>
      </c>
      <c r="G840" s="57">
        <v>363223.32999999879</v>
      </c>
      <c r="H840" s="58">
        <v>4.1989735497842698E-2</v>
      </c>
      <c r="I840" s="59">
        <v>437431.40708333225</v>
      </c>
      <c r="J840" s="58">
        <v>5.6196999094892397E-2</v>
      </c>
    </row>
    <row r="841" spans="1:10" x14ac:dyDescent="0.25">
      <c r="A841" s="53">
        <v>1207</v>
      </c>
      <c r="B841" s="55">
        <v>411840</v>
      </c>
      <c r="C841" s="55" t="s">
        <v>1288</v>
      </c>
      <c r="D841" s="55" t="s">
        <v>1722</v>
      </c>
      <c r="E841" s="56">
        <v>44613</v>
      </c>
      <c r="F841" s="55" t="s">
        <v>2089</v>
      </c>
      <c r="G841" s="57">
        <v>610621.99000000162</v>
      </c>
      <c r="H841" s="58">
        <v>8.6582375311145127E-2</v>
      </c>
      <c r="I841" s="59">
        <v>644618.07416666823</v>
      </c>
      <c r="J841" s="58">
        <v>7.9963805465341681E-2</v>
      </c>
    </row>
    <row r="842" spans="1:10" x14ac:dyDescent="0.25">
      <c r="A842" s="53">
        <v>1208</v>
      </c>
      <c r="B842" s="55">
        <v>430040</v>
      </c>
      <c r="C842" s="55" t="s">
        <v>1288</v>
      </c>
      <c r="D842" s="55" t="s">
        <v>1306</v>
      </c>
      <c r="E842" s="56">
        <v>44544</v>
      </c>
      <c r="F842" s="55" t="s">
        <v>2090</v>
      </c>
      <c r="G842" s="57">
        <v>484743.0699999996</v>
      </c>
      <c r="H842" s="58">
        <v>4.7264354414621908E-2</v>
      </c>
      <c r="I842" s="59">
        <v>583168.55972222285</v>
      </c>
      <c r="J842" s="58">
        <v>7.8177460609416036E-2</v>
      </c>
    </row>
    <row r="843" spans="1:10" x14ac:dyDescent="0.25">
      <c r="A843" s="53">
        <v>1209</v>
      </c>
      <c r="B843" s="55">
        <v>430680</v>
      </c>
      <c r="C843" s="55" t="s">
        <v>1288</v>
      </c>
      <c r="D843" s="55" t="s">
        <v>1314</v>
      </c>
      <c r="E843" s="56">
        <v>44610</v>
      </c>
      <c r="F843" s="55" t="s">
        <v>2091</v>
      </c>
      <c r="G843" s="57">
        <v>1093001.570000005</v>
      </c>
      <c r="H843" s="58">
        <v>0.13189874914653471</v>
      </c>
      <c r="I843" s="59">
        <v>1237305.6091666706</v>
      </c>
      <c r="J843" s="58">
        <v>0.14991541201941949</v>
      </c>
    </row>
    <row r="844" spans="1:10" x14ac:dyDescent="0.25">
      <c r="A844" s="53">
        <v>1210</v>
      </c>
      <c r="B844" s="55">
        <v>431180</v>
      </c>
      <c r="C844" s="55" t="s">
        <v>1288</v>
      </c>
      <c r="D844" s="55" t="s">
        <v>1289</v>
      </c>
      <c r="E844" s="56">
        <v>44553</v>
      </c>
      <c r="F844" s="55" t="s">
        <v>2092</v>
      </c>
      <c r="G844" s="57">
        <v>752058.6900000039</v>
      </c>
      <c r="H844" s="58">
        <v>0.10549471992818921</v>
      </c>
      <c r="I844" s="59">
        <v>816456.12693750381</v>
      </c>
      <c r="J844" s="58">
        <v>0.1156591786295105</v>
      </c>
    </row>
    <row r="845" spans="1:10" x14ac:dyDescent="0.25">
      <c r="A845" s="53">
        <v>1211</v>
      </c>
      <c r="B845" s="55">
        <v>410860</v>
      </c>
      <c r="C845" s="55" t="s">
        <v>1288</v>
      </c>
      <c r="D845" s="55" t="s">
        <v>1722</v>
      </c>
      <c r="E845" s="56">
        <v>44770</v>
      </c>
      <c r="F845" s="55" t="s">
        <v>567</v>
      </c>
      <c r="G845" s="57">
        <v>515470.84499999951</v>
      </c>
      <c r="H845" s="58">
        <v>2.8341258208453061E-2</v>
      </c>
      <c r="I845" s="59">
        <v>672621.43875000125</v>
      </c>
      <c r="J845" s="58">
        <v>6.9778006292734382E-2</v>
      </c>
    </row>
    <row r="846" spans="1:10" x14ac:dyDescent="0.25">
      <c r="A846" s="53">
        <v>1212</v>
      </c>
      <c r="B846" s="55">
        <v>411480</v>
      </c>
      <c r="C846" s="55" t="s">
        <v>1288</v>
      </c>
      <c r="D846" s="55" t="s">
        <v>1722</v>
      </c>
      <c r="E846" s="56">
        <v>44553</v>
      </c>
      <c r="F846" s="55" t="s">
        <v>2093</v>
      </c>
      <c r="G846" s="57">
        <v>277501.3399999995</v>
      </c>
      <c r="H846" s="58">
        <v>-1.7560176330961311E-2</v>
      </c>
      <c r="I846" s="59">
        <v>281312.82833333273</v>
      </c>
      <c r="J846" s="58">
        <v>-2.5933889544195159E-2</v>
      </c>
    </row>
    <row r="847" spans="1:10" x14ac:dyDescent="0.25">
      <c r="A847" s="53">
        <v>1213</v>
      </c>
      <c r="B847" s="55">
        <v>411370</v>
      </c>
      <c r="C847" s="55" t="s">
        <v>1288</v>
      </c>
      <c r="D847" s="55" t="s">
        <v>1722</v>
      </c>
      <c r="E847" s="56">
        <v>44551</v>
      </c>
      <c r="F847" s="55" t="s">
        <v>2094</v>
      </c>
      <c r="G847" s="57">
        <v>304311.00999999902</v>
      </c>
      <c r="H847" s="58">
        <v>5.561975749599353E-2</v>
      </c>
      <c r="I847" s="59">
        <v>321320.67624999915</v>
      </c>
      <c r="J847" s="58">
        <v>4.0078743048495152E-2</v>
      </c>
    </row>
    <row r="848" spans="1:10" x14ac:dyDescent="0.25">
      <c r="A848" s="53">
        <v>1214</v>
      </c>
      <c r="B848" s="55">
        <v>431490</v>
      </c>
      <c r="C848" s="55" t="s">
        <v>1285</v>
      </c>
      <c r="D848" s="55" t="s">
        <v>1321</v>
      </c>
      <c r="E848" s="56">
        <v>44550</v>
      </c>
      <c r="F848" s="55" t="s">
        <v>2095</v>
      </c>
      <c r="G848" s="57">
        <v>486095.66000000149</v>
      </c>
      <c r="H848" s="58">
        <v>0.1172813078502086</v>
      </c>
      <c r="I848" s="59">
        <v>589295.67625000211</v>
      </c>
      <c r="J848" s="58">
        <v>0.11711385179291139</v>
      </c>
    </row>
    <row r="849" spans="1:10" x14ac:dyDescent="0.25">
      <c r="A849" s="53">
        <v>1215</v>
      </c>
      <c r="B849" s="55">
        <v>420670</v>
      </c>
      <c r="C849" s="55" t="s">
        <v>1288</v>
      </c>
      <c r="D849" s="55" t="s">
        <v>1289</v>
      </c>
      <c r="E849" s="56">
        <v>44653</v>
      </c>
      <c r="F849" s="55" t="s">
        <v>2096</v>
      </c>
      <c r="G849" s="57">
        <v>463102.58999999939</v>
      </c>
      <c r="H849" s="58">
        <v>9.4999246277327309E-2</v>
      </c>
      <c r="I849" s="59">
        <v>484514.23833333253</v>
      </c>
      <c r="J849" s="58">
        <v>0.11192009771167739</v>
      </c>
    </row>
    <row r="850" spans="1:10" x14ac:dyDescent="0.25">
      <c r="A850" s="53">
        <v>1217</v>
      </c>
      <c r="B850" s="55">
        <v>431340</v>
      </c>
      <c r="C850" s="55" t="s">
        <v>1285</v>
      </c>
      <c r="D850" s="55" t="s">
        <v>1330</v>
      </c>
      <c r="E850" s="56">
        <v>44684</v>
      </c>
      <c r="F850" s="55" t="s">
        <v>2097</v>
      </c>
      <c r="G850" s="57">
        <v>697246.32000000426</v>
      </c>
      <c r="H850" s="58">
        <v>0.12809850588065799</v>
      </c>
      <c r="I850" s="59">
        <v>795316.29694444966</v>
      </c>
      <c r="J850" s="58">
        <v>0.1319506669881271</v>
      </c>
    </row>
    <row r="851" spans="1:10" x14ac:dyDescent="0.25">
      <c r="A851" s="53">
        <v>1218</v>
      </c>
      <c r="B851" s="55">
        <v>411520</v>
      </c>
      <c r="C851" s="55" t="s">
        <v>1288</v>
      </c>
      <c r="D851" s="55" t="s">
        <v>1722</v>
      </c>
      <c r="E851" s="56">
        <v>44923</v>
      </c>
      <c r="F851" s="55" t="s">
        <v>2098</v>
      </c>
      <c r="G851" s="57">
        <v>351235.04999999912</v>
      </c>
      <c r="H851" s="58">
        <v>2.2195682144994741E-3</v>
      </c>
      <c r="I851" s="59">
        <v>391235.87916666589</v>
      </c>
      <c r="J851" s="58">
        <v>-1.4152738763837529E-2</v>
      </c>
    </row>
    <row r="852" spans="1:10" x14ac:dyDescent="0.25">
      <c r="A852" s="53">
        <v>1219</v>
      </c>
      <c r="B852" s="55">
        <v>411840</v>
      </c>
      <c r="C852" s="55" t="s">
        <v>1288</v>
      </c>
      <c r="D852" s="55" t="s">
        <v>1722</v>
      </c>
      <c r="E852" s="56">
        <v>44652</v>
      </c>
      <c r="F852" s="55" t="s">
        <v>2099</v>
      </c>
      <c r="G852" s="57">
        <v>478683.85499999922</v>
      </c>
      <c r="H852" s="58">
        <v>5.4735300683677227E-2</v>
      </c>
      <c r="I852" s="59">
        <v>504401.23749999935</v>
      </c>
      <c r="J852" s="58">
        <v>7.0248790864275212E-2</v>
      </c>
    </row>
    <row r="853" spans="1:10" x14ac:dyDescent="0.25">
      <c r="A853" s="53">
        <v>1221</v>
      </c>
      <c r="B853" s="55">
        <v>410370</v>
      </c>
      <c r="C853" s="55" t="s">
        <v>1288</v>
      </c>
      <c r="D853" s="55" t="s">
        <v>1722</v>
      </c>
      <c r="E853" s="56">
        <v>44879</v>
      </c>
      <c r="F853" s="55" t="s">
        <v>2100</v>
      </c>
      <c r="G853" s="57">
        <v>335419.0466666657</v>
      </c>
      <c r="H853" s="58">
        <v>4.4940580703925592E-2</v>
      </c>
      <c r="I853" s="59">
        <v>379740.77333333244</v>
      </c>
      <c r="J853" s="58">
        <v>4.4238983344648342E-3</v>
      </c>
    </row>
    <row r="854" spans="1:10" x14ac:dyDescent="0.25">
      <c r="A854" s="53">
        <v>1222</v>
      </c>
      <c r="B854" s="55">
        <v>431490</v>
      </c>
      <c r="C854" s="55" t="s">
        <v>1285</v>
      </c>
      <c r="D854" s="55" t="s">
        <v>1321</v>
      </c>
      <c r="E854" s="56">
        <v>45009</v>
      </c>
      <c r="F854" s="55" t="s">
        <v>2101</v>
      </c>
      <c r="G854" s="57">
        <v>260135.20999999929</v>
      </c>
      <c r="H854" s="58">
        <v>-6.5524226613368514E-2</v>
      </c>
      <c r="I854" s="59">
        <v>281858.98708333267</v>
      </c>
      <c r="J854" s="58">
        <v>-1.0440093710837921E-2</v>
      </c>
    </row>
    <row r="855" spans="1:10" x14ac:dyDescent="0.25">
      <c r="A855" s="53">
        <v>1223</v>
      </c>
      <c r="B855" s="55">
        <v>411370</v>
      </c>
      <c r="C855" s="55" t="s">
        <v>1288</v>
      </c>
      <c r="D855" s="55" t="s">
        <v>1722</v>
      </c>
      <c r="E855" s="56">
        <v>44776</v>
      </c>
      <c r="F855" s="55" t="s">
        <v>2102</v>
      </c>
      <c r="G855" s="57">
        <v>452559.00999999902</v>
      </c>
      <c r="H855" s="58">
        <v>6.9691720800029278E-2</v>
      </c>
      <c r="I855" s="59">
        <v>479163.05499999877</v>
      </c>
      <c r="J855" s="58">
        <v>7.2717440397237834E-2</v>
      </c>
    </row>
    <row r="856" spans="1:10" x14ac:dyDescent="0.25">
      <c r="A856" s="53">
        <v>1224</v>
      </c>
      <c r="B856" s="55">
        <v>430700</v>
      </c>
      <c r="C856" s="55" t="s">
        <v>1288</v>
      </c>
      <c r="D856" s="55" t="s">
        <v>1289</v>
      </c>
      <c r="E856" s="56">
        <v>44643</v>
      </c>
      <c r="F856" s="55" t="s">
        <v>2103</v>
      </c>
      <c r="G856" s="57">
        <v>131659.48999999979</v>
      </c>
      <c r="H856" s="58">
        <v>-0.11109962522322191</v>
      </c>
      <c r="I856" s="59">
        <v>166485.82274999967</v>
      </c>
      <c r="J856" s="58">
        <v>-4.3741384721625878E-2</v>
      </c>
    </row>
    <row r="857" spans="1:10" x14ac:dyDescent="0.25">
      <c r="A857" s="53">
        <v>1225</v>
      </c>
      <c r="B857" s="55">
        <v>432170</v>
      </c>
      <c r="C857" s="55" t="s">
        <v>1285</v>
      </c>
      <c r="D857" s="55" t="s">
        <v>1330</v>
      </c>
      <c r="E857" s="56">
        <v>44684</v>
      </c>
      <c r="F857" s="55" t="s">
        <v>2104</v>
      </c>
      <c r="G857" s="57">
        <v>829386.66000000667</v>
      </c>
      <c r="H857" s="58">
        <v>0.15072147127148031</v>
      </c>
      <c r="I857" s="59">
        <v>914348.94065476826</v>
      </c>
      <c r="J857" s="58">
        <v>0.15400990325316191</v>
      </c>
    </row>
    <row r="858" spans="1:10" x14ac:dyDescent="0.25">
      <c r="A858" s="53">
        <v>1226</v>
      </c>
      <c r="B858" s="55">
        <v>431690</v>
      </c>
      <c r="C858" s="55" t="s">
        <v>1288</v>
      </c>
      <c r="D858" s="55" t="s">
        <v>1314</v>
      </c>
      <c r="E858" s="56">
        <v>44622</v>
      </c>
      <c r="F858" s="55" t="s">
        <v>2105</v>
      </c>
      <c r="G858" s="57">
        <v>866533.50000000536</v>
      </c>
      <c r="H858" s="58">
        <v>0.119408583185922</v>
      </c>
      <c r="I858" s="59">
        <v>943546.44756945071</v>
      </c>
      <c r="J858" s="58">
        <v>0.1139120873311239</v>
      </c>
    </row>
    <row r="859" spans="1:10" x14ac:dyDescent="0.25">
      <c r="A859" s="53">
        <v>1227</v>
      </c>
      <c r="B859" s="55">
        <v>430570</v>
      </c>
      <c r="C859" s="55" t="s">
        <v>1288</v>
      </c>
      <c r="D859" s="55" t="s">
        <v>1289</v>
      </c>
      <c r="E859" s="56">
        <v>44746</v>
      </c>
      <c r="F859" s="55" t="s">
        <v>295</v>
      </c>
      <c r="G859" s="57">
        <v>343670.9724999991</v>
      </c>
      <c r="H859" s="58">
        <v>0.1036631793809684</v>
      </c>
      <c r="I859" s="59">
        <v>389822.26812499884</v>
      </c>
      <c r="J859" s="58">
        <v>0.1061653979811622</v>
      </c>
    </row>
    <row r="860" spans="1:10" x14ac:dyDescent="0.25">
      <c r="A860" s="53">
        <v>1228</v>
      </c>
      <c r="B860" s="55">
        <v>432300</v>
      </c>
      <c r="C860" s="55" t="s">
        <v>1285</v>
      </c>
      <c r="D860" s="55" t="s">
        <v>1368</v>
      </c>
      <c r="E860" s="56">
        <v>44998</v>
      </c>
      <c r="F860" s="55" t="s">
        <v>2106</v>
      </c>
      <c r="G860" s="57">
        <v>879550.65000000573</v>
      </c>
      <c r="H860" s="58">
        <v>0.1172499810321091</v>
      </c>
      <c r="I860" s="59">
        <v>959849.59493056126</v>
      </c>
      <c r="J860" s="58">
        <v>0.12044708923407441</v>
      </c>
    </row>
    <row r="861" spans="1:10" x14ac:dyDescent="0.25">
      <c r="A861" s="53">
        <v>1229</v>
      </c>
      <c r="B861" s="55">
        <v>421130</v>
      </c>
      <c r="C861" s="55" t="s">
        <v>1285</v>
      </c>
      <c r="D861" s="55" t="s">
        <v>1441</v>
      </c>
      <c r="E861" s="56">
        <v>44756</v>
      </c>
      <c r="F861" s="55" t="s">
        <v>2107</v>
      </c>
      <c r="G861" s="57">
        <v>732493.7250000051</v>
      </c>
      <c r="H861" s="58">
        <v>0.1105548948266708</v>
      </c>
      <c r="I861" s="59">
        <v>789659.3383333385</v>
      </c>
      <c r="J861" s="58">
        <v>0.14174637561125369</v>
      </c>
    </row>
    <row r="862" spans="1:10" x14ac:dyDescent="0.25">
      <c r="A862" s="53">
        <v>1230</v>
      </c>
      <c r="B862" s="55">
        <v>411520</v>
      </c>
      <c r="C862" s="55" t="s">
        <v>1288</v>
      </c>
      <c r="D862" s="55" t="s">
        <v>1722</v>
      </c>
      <c r="E862" s="56">
        <v>44817</v>
      </c>
      <c r="F862" s="55" t="s">
        <v>2108</v>
      </c>
      <c r="G862" s="57">
        <v>283397.43999999919</v>
      </c>
      <c r="H862" s="58">
        <v>-1.530478566587593E-2</v>
      </c>
      <c r="I862" s="59">
        <v>309428.40624999924</v>
      </c>
      <c r="J862" s="58">
        <v>-2.2365699104323681E-2</v>
      </c>
    </row>
    <row r="863" spans="1:10" x14ac:dyDescent="0.25">
      <c r="A863" s="53">
        <v>1231</v>
      </c>
      <c r="B863" s="55">
        <v>430240</v>
      </c>
      <c r="C863" s="55" t="s">
        <v>1288</v>
      </c>
      <c r="D863" s="55" t="s">
        <v>1314</v>
      </c>
      <c r="E863" s="56">
        <v>44681</v>
      </c>
      <c r="F863" s="55" t="s">
        <v>649</v>
      </c>
      <c r="G863" s="57">
        <v>373149.21999999898</v>
      </c>
      <c r="H863" s="58">
        <v>9.3360299053356868E-2</v>
      </c>
      <c r="I863" s="59">
        <v>429966.97361111036</v>
      </c>
      <c r="J863" s="58">
        <v>6.5656156510824987E-2</v>
      </c>
    </row>
    <row r="864" spans="1:10" x14ac:dyDescent="0.25">
      <c r="A864" s="53">
        <v>1232</v>
      </c>
      <c r="B864" s="55">
        <v>430510</v>
      </c>
      <c r="C864" s="55" t="s">
        <v>1285</v>
      </c>
      <c r="D864" s="55" t="s">
        <v>1286</v>
      </c>
      <c r="E864" s="56">
        <v>44802</v>
      </c>
      <c r="F864" s="55" t="s">
        <v>2109</v>
      </c>
      <c r="G864" s="57">
        <v>380978.55999999872</v>
      </c>
      <c r="H864" s="58">
        <v>2.6917995436689521E-2</v>
      </c>
      <c r="I864" s="59">
        <v>439227.46708333219</v>
      </c>
      <c r="J864" s="58">
        <v>5.0670615279268513E-2</v>
      </c>
    </row>
    <row r="865" spans="1:10" x14ac:dyDescent="0.25">
      <c r="A865" s="53">
        <v>1233</v>
      </c>
      <c r="B865" s="55">
        <v>430640</v>
      </c>
      <c r="C865" s="55" t="s">
        <v>1285</v>
      </c>
      <c r="D865" s="55" t="s">
        <v>1330</v>
      </c>
      <c r="E865" s="56">
        <v>44653</v>
      </c>
      <c r="F865" s="55" t="s">
        <v>2110</v>
      </c>
      <c r="G865" s="57">
        <v>609524.83500000148</v>
      </c>
      <c r="H865" s="58">
        <v>0.11108862221361319</v>
      </c>
      <c r="I865" s="59">
        <v>659575.39166666789</v>
      </c>
      <c r="J865" s="58">
        <v>0.11340891087173639</v>
      </c>
    </row>
    <row r="866" spans="1:10" x14ac:dyDescent="0.25">
      <c r="A866" s="53">
        <v>1234</v>
      </c>
      <c r="B866" s="55">
        <v>430676</v>
      </c>
      <c r="C866" s="55" t="s">
        <v>1285</v>
      </c>
      <c r="D866" s="55" t="s">
        <v>1321</v>
      </c>
      <c r="E866" s="56">
        <v>44643</v>
      </c>
      <c r="F866" s="55" t="s">
        <v>2111</v>
      </c>
      <c r="G866" s="57">
        <v>395797.04999999871</v>
      </c>
      <c r="H866" s="58">
        <v>2.146979915234045E-2</v>
      </c>
      <c r="I866" s="59">
        <v>410978.23624999885</v>
      </c>
      <c r="J866" s="58">
        <v>5.7603032629962921E-2</v>
      </c>
    </row>
    <row r="867" spans="1:10" x14ac:dyDescent="0.25">
      <c r="A867" s="53">
        <v>1236</v>
      </c>
      <c r="B867" s="55">
        <v>420830</v>
      </c>
      <c r="C867" s="55" t="s">
        <v>1285</v>
      </c>
      <c r="D867" s="55" t="s">
        <v>1441</v>
      </c>
      <c r="E867" s="56">
        <v>44665</v>
      </c>
      <c r="F867" s="55" t="s">
        <v>2112</v>
      </c>
      <c r="G867" s="57">
        <v>1008691.925000004</v>
      </c>
      <c r="H867" s="58">
        <v>0.16432859328085661</v>
      </c>
      <c r="I867" s="59">
        <v>873561.29972222529</v>
      </c>
      <c r="J867" s="58">
        <v>9.9659881969223721E-2</v>
      </c>
    </row>
    <row r="868" spans="1:10" x14ac:dyDescent="0.25">
      <c r="A868" s="53">
        <v>1237</v>
      </c>
      <c r="B868" s="55">
        <v>421660</v>
      </c>
      <c r="C868" s="55" t="s">
        <v>1285</v>
      </c>
      <c r="D868" s="55" t="s">
        <v>1441</v>
      </c>
      <c r="E868" s="56">
        <v>44671</v>
      </c>
      <c r="F868" s="55" t="s">
        <v>2113</v>
      </c>
      <c r="G868" s="57">
        <v>488339.18999999989</v>
      </c>
      <c r="H868" s="58">
        <v>-1.973264425993268E-2</v>
      </c>
      <c r="I868" s="59">
        <v>496662.54541666625</v>
      </c>
      <c r="J868" s="58">
        <v>2.4666863396632769E-2</v>
      </c>
    </row>
    <row r="869" spans="1:10" x14ac:dyDescent="0.25">
      <c r="A869" s="53">
        <v>1238</v>
      </c>
      <c r="B869" s="55">
        <v>430105</v>
      </c>
      <c r="C869" s="55" t="s">
        <v>1285</v>
      </c>
      <c r="D869" s="55" t="s">
        <v>1368</v>
      </c>
      <c r="E869" s="56">
        <v>44898</v>
      </c>
      <c r="F869" s="55" t="s">
        <v>2114</v>
      </c>
      <c r="G869" s="57">
        <v>938522.88400000613</v>
      </c>
      <c r="H869" s="58">
        <v>0.15927578012639779</v>
      </c>
      <c r="I869" s="59">
        <v>708688.23491666804</v>
      </c>
      <c r="J869" s="58">
        <v>0.1287212584448636</v>
      </c>
    </row>
    <row r="870" spans="1:10" x14ac:dyDescent="0.25">
      <c r="A870" s="53">
        <v>1240</v>
      </c>
      <c r="B870" s="55">
        <v>431490</v>
      </c>
      <c r="C870" s="55" t="s">
        <v>1285</v>
      </c>
      <c r="D870" s="55" t="s">
        <v>1321</v>
      </c>
      <c r="E870" s="56">
        <v>44749</v>
      </c>
      <c r="F870" s="55" t="s">
        <v>2115</v>
      </c>
      <c r="G870" s="57">
        <v>640642.60000000126</v>
      </c>
      <c r="H870" s="58">
        <v>-2.087872619678996E-2</v>
      </c>
      <c r="I870" s="59">
        <v>652237.66611111187</v>
      </c>
      <c r="J870" s="58">
        <v>1.61071624313315E-2</v>
      </c>
    </row>
    <row r="871" spans="1:10" x14ac:dyDescent="0.25">
      <c r="A871" s="53">
        <v>1241</v>
      </c>
      <c r="B871" s="55">
        <v>431490</v>
      </c>
      <c r="C871" s="55" t="s">
        <v>1285</v>
      </c>
      <c r="D871" s="55" t="s">
        <v>1321</v>
      </c>
      <c r="E871" s="56">
        <v>44743</v>
      </c>
      <c r="F871" s="55" t="s">
        <v>2116</v>
      </c>
      <c r="G871" s="57">
        <v>568045.42500000063</v>
      </c>
      <c r="H871" s="58">
        <v>0.1210920122013462</v>
      </c>
      <c r="I871" s="59">
        <v>688889.65541666874</v>
      </c>
      <c r="J871" s="58">
        <v>0.13497835506708589</v>
      </c>
    </row>
    <row r="872" spans="1:10" x14ac:dyDescent="0.25">
      <c r="A872" s="53">
        <v>1242</v>
      </c>
      <c r="B872" s="55">
        <v>432270</v>
      </c>
      <c r="C872" s="55" t="s">
        <v>1288</v>
      </c>
      <c r="D872" s="55" t="s">
        <v>1314</v>
      </c>
      <c r="E872" s="56">
        <v>44683</v>
      </c>
      <c r="F872" s="55" t="s">
        <v>376</v>
      </c>
      <c r="G872" s="57">
        <v>1088794.7150000059</v>
      </c>
      <c r="H872" s="58">
        <v>0.1569322075279421</v>
      </c>
      <c r="I872" s="59">
        <v>1211994.8376388943</v>
      </c>
      <c r="J872" s="58">
        <v>0.16225152863272699</v>
      </c>
    </row>
    <row r="873" spans="1:10" x14ac:dyDescent="0.25">
      <c r="A873" s="53">
        <v>1245</v>
      </c>
      <c r="B873" s="55">
        <v>430910</v>
      </c>
      <c r="C873" s="55" t="s">
        <v>1285</v>
      </c>
      <c r="D873" s="55" t="s">
        <v>1286</v>
      </c>
      <c r="E873" s="56">
        <v>44715</v>
      </c>
      <c r="F873" s="55" t="s">
        <v>2117</v>
      </c>
      <c r="G873" s="57">
        <v>449796.23999999918</v>
      </c>
      <c r="H873" s="58">
        <v>0.10850210733331291</v>
      </c>
      <c r="I873" s="59">
        <v>490036.14849206287</v>
      </c>
      <c r="J873" s="58">
        <v>0.1171969925811789</v>
      </c>
    </row>
    <row r="874" spans="1:10" x14ac:dyDescent="0.25">
      <c r="A874" s="53">
        <v>1246</v>
      </c>
      <c r="B874" s="55">
        <v>431560</v>
      </c>
      <c r="C874" s="55" t="s">
        <v>1288</v>
      </c>
      <c r="D874" s="55" t="s">
        <v>1306</v>
      </c>
      <c r="E874" s="56">
        <v>44790</v>
      </c>
      <c r="F874" s="55" t="s">
        <v>2118</v>
      </c>
      <c r="G874" s="57">
        <v>460898.29999999929</v>
      </c>
      <c r="H874" s="58">
        <v>4.8882514963462527E-2</v>
      </c>
      <c r="I874" s="59">
        <v>573492.70625000016</v>
      </c>
      <c r="J874" s="58">
        <v>8.6397137938115293E-2</v>
      </c>
    </row>
    <row r="875" spans="1:10" x14ac:dyDescent="0.25">
      <c r="A875" s="53">
        <v>1247</v>
      </c>
      <c r="B875" s="55">
        <v>432240</v>
      </c>
      <c r="C875" s="55" t="s">
        <v>1288</v>
      </c>
      <c r="D875" s="55" t="s">
        <v>1306</v>
      </c>
      <c r="E875" s="56">
        <v>44715</v>
      </c>
      <c r="F875" s="55" t="s">
        <v>2119</v>
      </c>
      <c r="G875" s="57">
        <v>418794.08999999851</v>
      </c>
      <c r="H875" s="58">
        <v>5.2353340616161988E-2</v>
      </c>
      <c r="I875" s="59">
        <v>481015.04208333208</v>
      </c>
      <c r="J875" s="58">
        <v>7.0627322332413922E-2</v>
      </c>
    </row>
    <row r="876" spans="1:10" x14ac:dyDescent="0.25">
      <c r="A876" s="53">
        <v>1248</v>
      </c>
      <c r="B876" s="55">
        <v>412625</v>
      </c>
      <c r="C876" s="55" t="s">
        <v>1288</v>
      </c>
      <c r="D876" s="55" t="s">
        <v>1722</v>
      </c>
      <c r="E876" s="56">
        <v>44771</v>
      </c>
      <c r="F876" s="55" t="s">
        <v>2120</v>
      </c>
      <c r="G876" s="57">
        <v>257102.4399999993</v>
      </c>
      <c r="H876" s="58">
        <v>-1.815633554538919E-3</v>
      </c>
      <c r="I876" s="59">
        <v>289853.11333333259</v>
      </c>
      <c r="J876" s="58">
        <v>-1.7363025327897319E-3</v>
      </c>
    </row>
    <row r="877" spans="1:10" x14ac:dyDescent="0.25">
      <c r="A877" s="53">
        <v>1249</v>
      </c>
      <c r="B877" s="55">
        <v>431440</v>
      </c>
      <c r="C877" s="55" t="s">
        <v>1288</v>
      </c>
      <c r="D877" s="55" t="s">
        <v>1306</v>
      </c>
      <c r="E877" s="56">
        <v>44803</v>
      </c>
      <c r="F877" s="55" t="s">
        <v>2121</v>
      </c>
      <c r="G877" s="57">
        <v>496802.88500000001</v>
      </c>
      <c r="H877" s="58">
        <v>7.8288853401973793E-2</v>
      </c>
      <c r="I877" s="59">
        <v>612294.17361111171</v>
      </c>
      <c r="J877" s="58">
        <v>6.9278390670028889E-2</v>
      </c>
    </row>
    <row r="878" spans="1:10" x14ac:dyDescent="0.25">
      <c r="A878" s="53">
        <v>1250</v>
      </c>
      <c r="B878" s="55">
        <v>420200</v>
      </c>
      <c r="C878" s="55" t="s">
        <v>1285</v>
      </c>
      <c r="D878" s="55" t="s">
        <v>1441</v>
      </c>
      <c r="E878" s="56">
        <v>44810</v>
      </c>
      <c r="F878" s="55" t="s">
        <v>2122</v>
      </c>
      <c r="G878" s="57">
        <v>656976.68750000303</v>
      </c>
      <c r="H878" s="58">
        <v>5.7006166130681102E-2</v>
      </c>
      <c r="I878" s="59">
        <v>623339.03298611217</v>
      </c>
      <c r="J878" s="58">
        <v>5.2576681016878651E-2</v>
      </c>
    </row>
    <row r="879" spans="1:10" x14ac:dyDescent="0.25">
      <c r="A879" s="53">
        <v>1251</v>
      </c>
      <c r="B879" s="55">
        <v>410940</v>
      </c>
      <c r="C879" s="55" t="s">
        <v>1288</v>
      </c>
      <c r="D879" s="55" t="s">
        <v>1722</v>
      </c>
      <c r="E879" s="56">
        <v>44803</v>
      </c>
      <c r="F879" s="55" t="s">
        <v>2123</v>
      </c>
      <c r="G879" s="57">
        <v>746660.09000000253</v>
      </c>
      <c r="H879" s="58">
        <v>4.7278438824967989E-2</v>
      </c>
      <c r="I879" s="59">
        <v>776285.42648611357</v>
      </c>
      <c r="J879" s="58">
        <v>4.428543643509459E-2</v>
      </c>
    </row>
    <row r="880" spans="1:10" x14ac:dyDescent="0.25">
      <c r="A880" s="53">
        <v>1252</v>
      </c>
      <c r="B880" s="55">
        <v>410830</v>
      </c>
      <c r="C880" s="55" t="s">
        <v>1288</v>
      </c>
      <c r="D880" s="55" t="s">
        <v>1722</v>
      </c>
      <c r="E880" s="56">
        <v>44924</v>
      </c>
      <c r="F880" s="55" t="s">
        <v>2124</v>
      </c>
      <c r="G880" s="57">
        <v>589810.53000000049</v>
      </c>
      <c r="H880" s="58">
        <v>5.5320461638681533E-2</v>
      </c>
      <c r="I880" s="59">
        <v>646297.13916666678</v>
      </c>
      <c r="J880" s="58">
        <v>2.892001700762559E-2</v>
      </c>
    </row>
    <row r="881" spans="1:10" x14ac:dyDescent="0.25">
      <c r="A881" s="53">
        <v>1253</v>
      </c>
      <c r="B881" s="55">
        <v>410830</v>
      </c>
      <c r="C881" s="55" t="s">
        <v>1288</v>
      </c>
      <c r="D881" s="55" t="s">
        <v>1722</v>
      </c>
      <c r="E881" s="56">
        <v>44909</v>
      </c>
      <c r="F881" s="55" t="s">
        <v>2125</v>
      </c>
      <c r="G881" s="57">
        <v>368502.68999999849</v>
      </c>
      <c r="H881" s="58">
        <v>0.108822925934057</v>
      </c>
      <c r="I881" s="59">
        <v>393850.0945833319</v>
      </c>
      <c r="J881" s="58">
        <v>7.1258657390893598E-2</v>
      </c>
    </row>
    <row r="882" spans="1:10" x14ac:dyDescent="0.25">
      <c r="A882" s="53">
        <v>1254</v>
      </c>
      <c r="B882" s="55">
        <v>410830</v>
      </c>
      <c r="C882" s="55" t="s">
        <v>1288</v>
      </c>
      <c r="D882" s="55" t="s">
        <v>1722</v>
      </c>
      <c r="E882" s="56">
        <v>44842</v>
      </c>
      <c r="F882" s="55" t="s">
        <v>2126</v>
      </c>
      <c r="G882" s="57">
        <v>414719.76333333208</v>
      </c>
      <c r="H882" s="58">
        <v>8.3904795875427818E-2</v>
      </c>
      <c r="I882" s="59">
        <v>403076.60819444322</v>
      </c>
      <c r="J882" s="58">
        <v>7.0408987602225012E-2</v>
      </c>
    </row>
    <row r="883" spans="1:10" x14ac:dyDescent="0.25">
      <c r="A883" s="53">
        <v>1255</v>
      </c>
      <c r="B883" s="55">
        <v>420540</v>
      </c>
      <c r="C883" s="55" t="s">
        <v>1285</v>
      </c>
      <c r="D883" s="55" t="s">
        <v>1441</v>
      </c>
      <c r="E883" s="56">
        <v>44830</v>
      </c>
      <c r="F883" s="55" t="s">
        <v>2127</v>
      </c>
      <c r="G883" s="57">
        <v>1327200.300000004</v>
      </c>
      <c r="H883" s="58">
        <v>9.5341680626979702E-2</v>
      </c>
      <c r="I883" s="59">
        <v>1333853.4950000057</v>
      </c>
      <c r="J883" s="58">
        <v>0.12692479453056829</v>
      </c>
    </row>
    <row r="884" spans="1:10" x14ac:dyDescent="0.25">
      <c r="A884" s="53">
        <v>1256</v>
      </c>
      <c r="B884" s="55">
        <v>431490</v>
      </c>
      <c r="C884" s="55" t="s">
        <v>1285</v>
      </c>
      <c r="D884" s="55" t="s">
        <v>1321</v>
      </c>
      <c r="E884" s="56">
        <v>44725</v>
      </c>
      <c r="F884" s="55" t="s">
        <v>2128</v>
      </c>
      <c r="G884" s="57">
        <v>419426.08999999939</v>
      </c>
      <c r="H884" s="58">
        <v>3.0701197412485379E-2</v>
      </c>
      <c r="I884" s="59">
        <v>487742.35243055504</v>
      </c>
      <c r="J884" s="58">
        <v>6.3411303830844062E-2</v>
      </c>
    </row>
    <row r="885" spans="1:10" x14ac:dyDescent="0.25">
      <c r="A885" s="53">
        <v>1257</v>
      </c>
      <c r="B885" s="55">
        <v>421800</v>
      </c>
      <c r="C885" s="55" t="s">
        <v>1285</v>
      </c>
      <c r="D885" s="55" t="s">
        <v>1441</v>
      </c>
      <c r="E885" s="56">
        <v>44861</v>
      </c>
      <c r="F885" s="55" t="s">
        <v>2129</v>
      </c>
      <c r="G885" s="57">
        <v>1015652.780000004</v>
      </c>
      <c r="H885" s="58">
        <v>0.13252805978353399</v>
      </c>
      <c r="I885" s="59">
        <v>1086053.3750000049</v>
      </c>
      <c r="J885" s="58">
        <v>0.135650551132703</v>
      </c>
    </row>
    <row r="886" spans="1:10" x14ac:dyDescent="0.25">
      <c r="A886" s="53">
        <v>1258</v>
      </c>
      <c r="B886" s="55">
        <v>411520</v>
      </c>
      <c r="C886" s="55" t="s">
        <v>1288</v>
      </c>
      <c r="D886" s="55" t="s">
        <v>1722</v>
      </c>
      <c r="E886" s="56">
        <v>44816</v>
      </c>
      <c r="F886" s="55" t="s">
        <v>2130</v>
      </c>
      <c r="G886" s="57">
        <v>340470.27999999939</v>
      </c>
      <c r="H886" s="58">
        <v>-1.010156182427455E-2</v>
      </c>
      <c r="I886" s="59">
        <v>378516.33124999929</v>
      </c>
      <c r="J886" s="58">
        <v>-1.0468879130498999E-2</v>
      </c>
    </row>
    <row r="887" spans="1:10" x14ac:dyDescent="0.25">
      <c r="A887" s="53">
        <v>1259</v>
      </c>
      <c r="B887" s="55">
        <v>431490</v>
      </c>
      <c r="C887" s="55" t="s">
        <v>1285</v>
      </c>
      <c r="D887" s="55" t="s">
        <v>1321</v>
      </c>
      <c r="E887" s="56">
        <v>45169</v>
      </c>
      <c r="F887" s="55" t="s">
        <v>2131</v>
      </c>
      <c r="G887" s="57">
        <v>354502.78999999899</v>
      </c>
      <c r="H887" s="58">
        <v>-8.1795329918827268E-3</v>
      </c>
      <c r="I887" s="59">
        <v>440432.56624999916</v>
      </c>
      <c r="J887" s="58">
        <v>2.2841795616306181E-2</v>
      </c>
    </row>
    <row r="888" spans="1:10" x14ac:dyDescent="0.25">
      <c r="A888" s="53">
        <v>1260</v>
      </c>
      <c r="B888" s="55">
        <v>431490</v>
      </c>
      <c r="C888" s="55" t="s">
        <v>1285</v>
      </c>
      <c r="D888" s="55" t="s">
        <v>1321</v>
      </c>
      <c r="E888" s="56">
        <v>44771</v>
      </c>
      <c r="F888" s="55" t="s">
        <v>2132</v>
      </c>
      <c r="G888" s="57">
        <v>367243.1399999992</v>
      </c>
      <c r="H888" s="58">
        <v>-9.3624719494197206E-2</v>
      </c>
      <c r="I888" s="59">
        <v>394531.53499999922</v>
      </c>
      <c r="J888" s="58">
        <v>-1.7554962626261439E-2</v>
      </c>
    </row>
    <row r="889" spans="1:10" x14ac:dyDescent="0.25">
      <c r="A889" s="53">
        <v>1261</v>
      </c>
      <c r="B889" s="55">
        <v>430820</v>
      </c>
      <c r="C889" s="55" t="s">
        <v>1285</v>
      </c>
      <c r="D889" s="55" t="s">
        <v>1286</v>
      </c>
      <c r="E889" s="56">
        <v>44750</v>
      </c>
      <c r="F889" s="55" t="s">
        <v>2133</v>
      </c>
      <c r="G889" s="57">
        <v>453078.45999999932</v>
      </c>
      <c r="H889" s="58">
        <v>5.9179229247179332E-2</v>
      </c>
      <c r="I889" s="59">
        <v>494821.59124999918</v>
      </c>
      <c r="J889" s="58">
        <v>8.2993127738196393E-2</v>
      </c>
    </row>
    <row r="890" spans="1:10" x14ac:dyDescent="0.25">
      <c r="A890" s="53">
        <v>1262</v>
      </c>
      <c r="B890" s="55">
        <v>431340</v>
      </c>
      <c r="C890" s="55" t="s">
        <v>1285</v>
      </c>
      <c r="D890" s="55" t="s">
        <v>1330</v>
      </c>
      <c r="E890" s="56">
        <v>44893</v>
      </c>
      <c r="F890" s="55" t="s">
        <v>2134</v>
      </c>
      <c r="G890" s="57">
        <v>468819.91999999958</v>
      </c>
      <c r="H890" s="58">
        <v>7.4183332393007131E-2</v>
      </c>
      <c r="I890" s="59">
        <v>523695.15374999953</v>
      </c>
      <c r="J890" s="58">
        <v>7.9824028832804136E-2</v>
      </c>
    </row>
    <row r="891" spans="1:10" x14ac:dyDescent="0.25">
      <c r="A891" s="53">
        <v>1263</v>
      </c>
      <c r="B891" s="55">
        <v>431490</v>
      </c>
      <c r="C891" s="55" t="s">
        <v>1285</v>
      </c>
      <c r="D891" s="55" t="s">
        <v>1321</v>
      </c>
      <c r="E891" s="56">
        <v>44774</v>
      </c>
      <c r="F891" s="55" t="s">
        <v>2135</v>
      </c>
      <c r="G891" s="57">
        <v>365719.56499999959</v>
      </c>
      <c r="H891" s="58">
        <v>-4.7939999602715382E-2</v>
      </c>
      <c r="I891" s="59">
        <v>375783.88166666595</v>
      </c>
      <c r="J891" s="58">
        <v>-1.6790177417537959E-2</v>
      </c>
    </row>
    <row r="892" spans="1:10" x14ac:dyDescent="0.25">
      <c r="A892" s="53">
        <v>1264</v>
      </c>
      <c r="B892" s="55">
        <v>431490</v>
      </c>
      <c r="C892" s="55" t="s">
        <v>1285</v>
      </c>
      <c r="D892" s="55" t="s">
        <v>1321</v>
      </c>
      <c r="E892" s="56">
        <v>44868</v>
      </c>
      <c r="F892" s="55" t="s">
        <v>2136</v>
      </c>
      <c r="G892" s="57">
        <v>418707.42999999918</v>
      </c>
      <c r="H892" s="58">
        <v>4.1499679080956239E-3</v>
      </c>
      <c r="I892" s="59">
        <v>470493.07208333258</v>
      </c>
      <c r="J892" s="58">
        <v>3.8512204982611931E-2</v>
      </c>
    </row>
    <row r="893" spans="1:10" x14ac:dyDescent="0.25">
      <c r="A893" s="53">
        <v>1265</v>
      </c>
      <c r="B893" s="55">
        <v>432000</v>
      </c>
      <c r="C893" s="55" t="s">
        <v>1285</v>
      </c>
      <c r="D893" s="55" t="s">
        <v>1330</v>
      </c>
      <c r="E893" s="56">
        <v>44839</v>
      </c>
      <c r="F893" s="55" t="s">
        <v>2137</v>
      </c>
      <c r="G893" s="57">
        <v>590272.20500000101</v>
      </c>
      <c r="H893" s="58">
        <v>0.1233350777290485</v>
      </c>
      <c r="I893" s="59">
        <v>655007.85583333496</v>
      </c>
      <c r="J893" s="58">
        <v>0.1495649826689201</v>
      </c>
    </row>
    <row r="894" spans="1:10" x14ac:dyDescent="0.25">
      <c r="A894" s="53">
        <v>1266</v>
      </c>
      <c r="B894" s="55">
        <v>432240</v>
      </c>
      <c r="C894" s="55" t="s">
        <v>1288</v>
      </c>
      <c r="D894" s="55" t="s">
        <v>1306</v>
      </c>
      <c r="E894" s="56">
        <v>44749</v>
      </c>
      <c r="F894" s="55" t="s">
        <v>2138</v>
      </c>
      <c r="G894" s="57">
        <v>520029.04</v>
      </c>
      <c r="H894" s="58">
        <v>0.12596862580818791</v>
      </c>
      <c r="I894" s="59">
        <v>609914.11930555641</v>
      </c>
      <c r="J894" s="58">
        <v>0.14439082389761551</v>
      </c>
    </row>
    <row r="895" spans="1:10" x14ac:dyDescent="0.25">
      <c r="A895" s="53">
        <v>1267</v>
      </c>
      <c r="B895" s="55">
        <v>410480</v>
      </c>
      <c r="C895" s="55" t="s">
        <v>1288</v>
      </c>
      <c r="D895" s="55" t="s">
        <v>1722</v>
      </c>
      <c r="E895" s="56">
        <v>44747</v>
      </c>
      <c r="F895" s="55" t="s">
        <v>2139</v>
      </c>
      <c r="G895" s="57">
        <v>307171.39999999921</v>
      </c>
      <c r="H895" s="58">
        <v>6.7658236373660356E-4</v>
      </c>
      <c r="I895" s="59">
        <v>306868.99666666595</v>
      </c>
      <c r="J895" s="58">
        <v>6.2889874497656199E-3</v>
      </c>
    </row>
    <row r="896" spans="1:10" x14ac:dyDescent="0.25">
      <c r="A896" s="53">
        <v>1268</v>
      </c>
      <c r="B896" s="55">
        <v>430940</v>
      </c>
      <c r="C896" s="55" t="s">
        <v>1288</v>
      </c>
      <c r="D896" s="55" t="s">
        <v>1314</v>
      </c>
      <c r="E896" s="56">
        <v>44830</v>
      </c>
      <c r="F896" s="55" t="s">
        <v>2140</v>
      </c>
      <c r="G896" s="57">
        <v>699721.07000000356</v>
      </c>
      <c r="H896" s="58">
        <v>0.1353025169751835</v>
      </c>
      <c r="I896" s="59">
        <v>704945.93472222413</v>
      </c>
      <c r="J896" s="58">
        <v>0.1085556456186282</v>
      </c>
    </row>
    <row r="897" spans="1:10" x14ac:dyDescent="0.25">
      <c r="A897" s="53">
        <v>1269</v>
      </c>
      <c r="B897" s="55">
        <v>431490</v>
      </c>
      <c r="C897" s="55" t="s">
        <v>1285</v>
      </c>
      <c r="D897" s="55" t="s">
        <v>1321</v>
      </c>
      <c r="E897" s="56">
        <v>44774</v>
      </c>
      <c r="F897" s="55" t="s">
        <v>2141</v>
      </c>
      <c r="G897" s="57">
        <v>207122.77999999959</v>
      </c>
      <c r="H897" s="58">
        <v>-8.1815645165990825E-2</v>
      </c>
      <c r="I897" s="59">
        <v>256547.38083333281</v>
      </c>
      <c r="J897" s="58">
        <v>1.198103206714784E-2</v>
      </c>
    </row>
    <row r="898" spans="1:10" x14ac:dyDescent="0.25">
      <c r="A898" s="53">
        <v>1270</v>
      </c>
      <c r="B898" s="55">
        <v>410140</v>
      </c>
      <c r="C898" s="55" t="s">
        <v>1288</v>
      </c>
      <c r="D898" s="55" t="s">
        <v>1722</v>
      </c>
      <c r="E898" s="56">
        <v>44779</v>
      </c>
      <c r="F898" s="55" t="s">
        <v>2142</v>
      </c>
      <c r="G898" s="57">
        <v>597871.39000000223</v>
      </c>
      <c r="H898" s="58">
        <v>5.8890122460148818E-2</v>
      </c>
      <c r="I898" s="59">
        <v>631736.9741666686</v>
      </c>
      <c r="J898" s="58">
        <v>9.0374634527852424E-2</v>
      </c>
    </row>
    <row r="899" spans="1:10" x14ac:dyDescent="0.25">
      <c r="A899" s="53">
        <v>1271</v>
      </c>
      <c r="B899" s="55">
        <v>411800</v>
      </c>
      <c r="C899" s="55" t="s">
        <v>1288</v>
      </c>
      <c r="D899" s="55" t="s">
        <v>1722</v>
      </c>
      <c r="E899" s="56">
        <v>44778</v>
      </c>
      <c r="F899" s="55" t="s">
        <v>406</v>
      </c>
      <c r="G899" s="57">
        <v>564582.28000000038</v>
      </c>
      <c r="H899" s="58">
        <v>9.1111717250720606E-2</v>
      </c>
      <c r="I899" s="59">
        <v>578133.50416666677</v>
      </c>
      <c r="J899" s="58">
        <v>9.8556838236249847E-2</v>
      </c>
    </row>
    <row r="900" spans="1:10" x14ac:dyDescent="0.25">
      <c r="A900" s="53">
        <v>1272</v>
      </c>
      <c r="B900" s="55">
        <v>430770</v>
      </c>
      <c r="C900" s="55" t="s">
        <v>1285</v>
      </c>
      <c r="D900" s="55" t="s">
        <v>1368</v>
      </c>
      <c r="E900" s="56">
        <v>44848</v>
      </c>
      <c r="F900" s="55" t="s">
        <v>2143</v>
      </c>
      <c r="G900" s="57">
        <v>389823.77999999851</v>
      </c>
      <c r="H900" s="58">
        <v>5.7874434584780428E-2</v>
      </c>
      <c r="I900" s="59">
        <v>451606.2152777763</v>
      </c>
      <c r="J900" s="58">
        <v>0.1016002076331681</v>
      </c>
    </row>
    <row r="901" spans="1:10" x14ac:dyDescent="0.25">
      <c r="A901" s="53">
        <v>1273</v>
      </c>
      <c r="B901" s="55">
        <v>430850</v>
      </c>
      <c r="C901" s="55" t="s">
        <v>1288</v>
      </c>
      <c r="D901" s="55" t="s">
        <v>1289</v>
      </c>
      <c r="E901" s="56">
        <v>44951</v>
      </c>
      <c r="F901" s="55" t="s">
        <v>2144</v>
      </c>
      <c r="G901" s="57">
        <v>434898.58999999962</v>
      </c>
      <c r="H901" s="58">
        <v>9.7192924161103117E-2</v>
      </c>
      <c r="I901" s="59">
        <v>485816.56888888852</v>
      </c>
      <c r="J901" s="58">
        <v>9.0401966625307598E-2</v>
      </c>
    </row>
    <row r="902" spans="1:10" x14ac:dyDescent="0.25">
      <c r="A902" s="53">
        <v>1275</v>
      </c>
      <c r="B902" s="55">
        <v>431340</v>
      </c>
      <c r="C902" s="55" t="s">
        <v>1285</v>
      </c>
      <c r="D902" s="55" t="s">
        <v>1330</v>
      </c>
      <c r="E902" s="56">
        <v>44830</v>
      </c>
      <c r="F902" s="55" t="s">
        <v>2145</v>
      </c>
      <c r="G902" s="57">
        <v>484825.30333333288</v>
      </c>
      <c r="H902" s="58">
        <v>7.5521706326795418E-2</v>
      </c>
      <c r="I902" s="59">
        <v>509465.64868055488</v>
      </c>
      <c r="J902" s="58">
        <v>0.10305007976868021</v>
      </c>
    </row>
    <row r="903" spans="1:10" x14ac:dyDescent="0.25">
      <c r="A903" s="53">
        <v>1277</v>
      </c>
      <c r="B903" s="55">
        <v>411370</v>
      </c>
      <c r="C903" s="55" t="s">
        <v>1288</v>
      </c>
      <c r="D903" s="55" t="s">
        <v>1722</v>
      </c>
      <c r="E903" s="56">
        <v>44834</v>
      </c>
      <c r="F903" s="55" t="s">
        <v>2146</v>
      </c>
      <c r="G903" s="57">
        <v>670781.6900000032</v>
      </c>
      <c r="H903" s="58">
        <v>0.1181461329131223</v>
      </c>
      <c r="I903" s="59">
        <v>702636.79250000231</v>
      </c>
      <c r="J903" s="58">
        <v>0.1094309250208013</v>
      </c>
    </row>
    <row r="904" spans="1:10" x14ac:dyDescent="0.25">
      <c r="A904" s="53">
        <v>1278</v>
      </c>
      <c r="B904" s="55">
        <v>431490</v>
      </c>
      <c r="C904" s="55" t="s">
        <v>1285</v>
      </c>
      <c r="D904" s="55" t="s">
        <v>1321</v>
      </c>
      <c r="E904" s="56">
        <v>44910</v>
      </c>
      <c r="F904" s="55" t="s">
        <v>2147</v>
      </c>
      <c r="G904" s="57">
        <v>555588.85000000033</v>
      </c>
      <c r="H904" s="58">
        <v>1.936457484223731E-2</v>
      </c>
      <c r="I904" s="59">
        <v>598019.45222222281</v>
      </c>
      <c r="J904" s="58">
        <v>3.7701727232757727E-2</v>
      </c>
    </row>
    <row r="905" spans="1:10" x14ac:dyDescent="0.25">
      <c r="A905" s="53">
        <v>1279</v>
      </c>
      <c r="B905" s="55">
        <v>432280</v>
      </c>
      <c r="C905" s="55" t="s">
        <v>1285</v>
      </c>
      <c r="D905" s="55" t="s">
        <v>1286</v>
      </c>
      <c r="E905" s="56">
        <v>44984</v>
      </c>
      <c r="F905" s="55" t="s">
        <v>2148</v>
      </c>
      <c r="G905" s="57">
        <v>822489.32000000426</v>
      </c>
      <c r="H905" s="58">
        <v>0.13547044708604769</v>
      </c>
      <c r="I905" s="59">
        <v>947906.16208333836</v>
      </c>
      <c r="J905" s="58">
        <v>0.14663979341547659</v>
      </c>
    </row>
    <row r="906" spans="1:10" x14ac:dyDescent="0.25">
      <c r="A906" s="53">
        <v>1280</v>
      </c>
      <c r="B906" s="55">
        <v>430460</v>
      </c>
      <c r="C906" s="55" t="s">
        <v>1285</v>
      </c>
      <c r="D906" s="55" t="s">
        <v>1368</v>
      </c>
      <c r="E906" s="56">
        <v>44841</v>
      </c>
      <c r="F906" s="55" t="s">
        <v>2149</v>
      </c>
      <c r="G906" s="57">
        <v>610700.05000000144</v>
      </c>
      <c r="H906" s="58">
        <v>0.13060558410061729</v>
      </c>
      <c r="I906" s="59">
        <v>682674.92371528002</v>
      </c>
      <c r="J906" s="58">
        <v>0.14153487045543039</v>
      </c>
    </row>
    <row r="907" spans="1:10" x14ac:dyDescent="0.25">
      <c r="A907" s="53">
        <v>1281</v>
      </c>
      <c r="B907" s="55">
        <v>431365</v>
      </c>
      <c r="C907" s="55" t="s">
        <v>1285</v>
      </c>
      <c r="D907" s="55" t="s">
        <v>1368</v>
      </c>
      <c r="E907" s="56">
        <v>44806</v>
      </c>
      <c r="F907" s="55" t="s">
        <v>2150</v>
      </c>
      <c r="G907" s="57">
        <v>588559.45000000135</v>
      </c>
      <c r="H907" s="58">
        <v>0.19149437477669001</v>
      </c>
      <c r="I907" s="59">
        <v>346967.38916666689</v>
      </c>
      <c r="J907" s="58">
        <v>0.1112847516898352</v>
      </c>
    </row>
    <row r="908" spans="1:10" x14ac:dyDescent="0.25">
      <c r="A908" s="53">
        <v>1282</v>
      </c>
      <c r="B908" s="55">
        <v>431410</v>
      </c>
      <c r="C908" s="55" t="s">
        <v>1288</v>
      </c>
      <c r="D908" s="55" t="s">
        <v>1289</v>
      </c>
      <c r="E908" s="56">
        <v>45010</v>
      </c>
      <c r="F908" s="55" t="s">
        <v>2151</v>
      </c>
      <c r="G908" s="57">
        <v>153072.48999999979</v>
      </c>
      <c r="H908" s="58">
        <v>-6.6671741701377213E-2</v>
      </c>
      <c r="I908" s="59">
        <v>170411.65166666644</v>
      </c>
      <c r="J908" s="58">
        <v>-3.7326423837583347E-2</v>
      </c>
    </row>
    <row r="909" spans="1:10" x14ac:dyDescent="0.25">
      <c r="A909" s="53">
        <v>1283</v>
      </c>
      <c r="B909" s="55">
        <v>431440</v>
      </c>
      <c r="C909" s="55" t="s">
        <v>1288</v>
      </c>
      <c r="D909" s="55" t="s">
        <v>1306</v>
      </c>
      <c r="E909" s="56">
        <v>44869</v>
      </c>
      <c r="F909" s="55" t="s">
        <v>2152</v>
      </c>
      <c r="G909" s="57">
        <v>530438.39000000048</v>
      </c>
      <c r="H909" s="58">
        <v>-5.5641801830987873E-2</v>
      </c>
      <c r="I909" s="59">
        <v>617765.83494444482</v>
      </c>
      <c r="J909" s="58">
        <v>-2.8140920257749329E-2</v>
      </c>
    </row>
    <row r="910" spans="1:10" x14ac:dyDescent="0.25">
      <c r="A910" s="53">
        <v>1284</v>
      </c>
      <c r="B910" s="55">
        <v>432240</v>
      </c>
      <c r="C910" s="55" t="s">
        <v>1288</v>
      </c>
      <c r="D910" s="55" t="s">
        <v>1306</v>
      </c>
      <c r="E910" s="56">
        <v>44865</v>
      </c>
      <c r="F910" s="55" t="s">
        <v>2153</v>
      </c>
      <c r="G910" s="57">
        <v>527954.31999999983</v>
      </c>
      <c r="H910" s="58">
        <v>8.5700057553650622E-2</v>
      </c>
      <c r="I910" s="59">
        <v>577723.14416666667</v>
      </c>
      <c r="J910" s="58">
        <v>8.4580487576754515E-2</v>
      </c>
    </row>
    <row r="911" spans="1:10" x14ac:dyDescent="0.25">
      <c r="A911" s="53">
        <v>1285</v>
      </c>
      <c r="B911" s="55">
        <v>410140</v>
      </c>
      <c r="C911" s="55" t="s">
        <v>1288</v>
      </c>
      <c r="D911" s="55" t="s">
        <v>1722</v>
      </c>
      <c r="E911" s="56">
        <v>44888</v>
      </c>
      <c r="F911" s="55" t="s">
        <v>2154</v>
      </c>
      <c r="G911" s="57">
        <v>484326.37999999948</v>
      </c>
      <c r="H911" s="58">
        <v>6.4727117133174084E-2</v>
      </c>
      <c r="I911" s="59">
        <v>487703.1823611104</v>
      </c>
      <c r="J911" s="58">
        <v>8.5195525404764674E-2</v>
      </c>
    </row>
    <row r="912" spans="1:10" x14ac:dyDescent="0.25">
      <c r="A912" s="53">
        <v>1286</v>
      </c>
      <c r="B912" s="55">
        <v>410760</v>
      </c>
      <c r="C912" s="55" t="s">
        <v>1288</v>
      </c>
      <c r="D912" s="55" t="s">
        <v>1722</v>
      </c>
      <c r="E912" s="56">
        <v>44862</v>
      </c>
      <c r="F912" s="55" t="s">
        <v>666</v>
      </c>
      <c r="G912" s="57">
        <v>402305.51999999891</v>
      </c>
      <c r="H912" s="58">
        <v>-6.1641478836409521E-3</v>
      </c>
      <c r="I912" s="59">
        <v>413086.44854166562</v>
      </c>
      <c r="J912" s="58">
        <v>1.423854499230137E-2</v>
      </c>
    </row>
    <row r="913" spans="1:10" x14ac:dyDescent="0.25">
      <c r="A913" s="53">
        <v>1287</v>
      </c>
      <c r="B913" s="55">
        <v>410830</v>
      </c>
      <c r="C913" s="55" t="s">
        <v>1288</v>
      </c>
      <c r="D913" s="55" t="s">
        <v>1722</v>
      </c>
      <c r="E913" s="56">
        <v>45289</v>
      </c>
      <c r="F913" s="55" t="s">
        <v>2155</v>
      </c>
      <c r="G913" s="57">
        <v>666094.6070000024</v>
      </c>
      <c r="H913" s="58">
        <v>9.8591068897120188E-2</v>
      </c>
      <c r="I913" s="59">
        <v>656760.88975000114</v>
      </c>
      <c r="J913" s="58">
        <v>6.6486349934940264E-2</v>
      </c>
    </row>
    <row r="914" spans="1:10" x14ac:dyDescent="0.25">
      <c r="A914" s="53">
        <v>1288</v>
      </c>
      <c r="B914" s="55">
        <v>410830</v>
      </c>
      <c r="C914" s="55" t="s">
        <v>1288</v>
      </c>
      <c r="D914" s="55" t="s">
        <v>1722</v>
      </c>
      <c r="E914" s="56">
        <v>45041</v>
      </c>
      <c r="F914" s="55" t="s">
        <v>2156</v>
      </c>
      <c r="G914" s="57">
        <v>378865.13999999879</v>
      </c>
      <c r="H914" s="58">
        <v>7.7545819805898739E-2</v>
      </c>
      <c r="I914" s="59">
        <v>374271.49083333224</v>
      </c>
      <c r="J914" s="58">
        <v>5.7264197463632191E-2</v>
      </c>
    </row>
    <row r="915" spans="1:10" x14ac:dyDescent="0.25">
      <c r="A915" s="53">
        <v>1289</v>
      </c>
      <c r="B915" s="55">
        <v>430820</v>
      </c>
      <c r="C915" s="55" t="s">
        <v>1285</v>
      </c>
      <c r="D915" s="55" t="s">
        <v>1286</v>
      </c>
      <c r="E915" s="56">
        <v>44869</v>
      </c>
      <c r="F915" s="55" t="s">
        <v>2157</v>
      </c>
      <c r="G915" s="57">
        <v>919623.57500000333</v>
      </c>
      <c r="H915" s="58">
        <v>0.10504534366221541</v>
      </c>
      <c r="I915" s="59">
        <v>961092.40777778265</v>
      </c>
      <c r="J915" s="58">
        <v>0.1114836889049456</v>
      </c>
    </row>
    <row r="916" spans="1:10" x14ac:dyDescent="0.25">
      <c r="A916" s="53">
        <v>1290</v>
      </c>
      <c r="B916" s="55">
        <v>410370</v>
      </c>
      <c r="C916" s="55" t="s">
        <v>1288</v>
      </c>
      <c r="D916" s="55" t="s">
        <v>1722</v>
      </c>
      <c r="E916" s="56">
        <v>44803</v>
      </c>
      <c r="F916" s="55" t="s">
        <v>2158</v>
      </c>
      <c r="G916" s="57">
        <v>440238.28249999869</v>
      </c>
      <c r="H916" s="58">
        <v>4.1823244346404588E-2</v>
      </c>
      <c r="I916" s="59">
        <v>449592.99173611001</v>
      </c>
      <c r="J916" s="58">
        <v>6.60138514249268E-2</v>
      </c>
    </row>
    <row r="917" spans="1:10" x14ac:dyDescent="0.25">
      <c r="A917" s="53">
        <v>1291</v>
      </c>
      <c r="B917" s="55">
        <v>430510</v>
      </c>
      <c r="C917" s="55" t="s">
        <v>1285</v>
      </c>
      <c r="D917" s="55" t="s">
        <v>1286</v>
      </c>
      <c r="E917" s="56">
        <v>45013</v>
      </c>
      <c r="F917" s="55" t="s">
        <v>2159</v>
      </c>
      <c r="G917" s="57">
        <v>490622.74999999942</v>
      </c>
      <c r="H917" s="58">
        <v>6.2300075126273023E-2</v>
      </c>
      <c r="I917" s="59">
        <v>517827.93874999933</v>
      </c>
      <c r="J917" s="58">
        <v>8.5089524288019663E-2</v>
      </c>
    </row>
    <row r="918" spans="1:10" x14ac:dyDescent="0.25">
      <c r="A918" s="53">
        <v>1293</v>
      </c>
      <c r="B918" s="55">
        <v>431840</v>
      </c>
      <c r="C918" s="55" t="s">
        <v>1285</v>
      </c>
      <c r="D918" s="55" t="s">
        <v>1368</v>
      </c>
      <c r="E918" s="56">
        <v>44862</v>
      </c>
      <c r="F918" s="55" t="s">
        <v>2160</v>
      </c>
      <c r="G918" s="57">
        <v>567395.41000000038</v>
      </c>
      <c r="H918" s="58">
        <v>7.8926944840543259E-2</v>
      </c>
      <c r="I918" s="59">
        <v>619215.80597222259</v>
      </c>
      <c r="J918" s="58">
        <v>0.1042672946617694</v>
      </c>
    </row>
    <row r="919" spans="1:10" x14ac:dyDescent="0.25">
      <c r="A919" s="53">
        <v>1294</v>
      </c>
      <c r="B919" s="55">
        <v>421630</v>
      </c>
      <c r="C919" s="55" t="s">
        <v>1285</v>
      </c>
      <c r="D919" s="55" t="s">
        <v>1441</v>
      </c>
      <c r="E919" s="56">
        <v>44848</v>
      </c>
      <c r="F919" s="55" t="s">
        <v>2161</v>
      </c>
      <c r="G919" s="57">
        <v>357299.07999999891</v>
      </c>
      <c r="H919" s="58">
        <v>3.6509723092994183E-2</v>
      </c>
      <c r="I919" s="59">
        <v>391698.80861111026</v>
      </c>
      <c r="J919" s="58">
        <v>3.864442766378174E-2</v>
      </c>
    </row>
    <row r="920" spans="1:10" x14ac:dyDescent="0.25">
      <c r="A920" s="53">
        <v>1295</v>
      </c>
      <c r="B920" s="55">
        <v>431690</v>
      </c>
      <c r="C920" s="55" t="s">
        <v>1288</v>
      </c>
      <c r="D920" s="55" t="s">
        <v>1314</v>
      </c>
      <c r="E920" s="56">
        <v>44910</v>
      </c>
      <c r="F920" s="55" t="s">
        <v>2162</v>
      </c>
      <c r="G920" s="57">
        <v>787354.83000000333</v>
      </c>
      <c r="H920" s="58">
        <v>0.12678761199765201</v>
      </c>
      <c r="I920" s="59">
        <v>934366.15666667151</v>
      </c>
      <c r="J920" s="58">
        <v>0.1078102628219085</v>
      </c>
    </row>
    <row r="921" spans="1:10" x14ac:dyDescent="0.25">
      <c r="A921" s="53">
        <v>1296</v>
      </c>
      <c r="B921" s="55">
        <v>420460</v>
      </c>
      <c r="C921" s="55" t="s">
        <v>1285</v>
      </c>
      <c r="D921" s="55" t="s">
        <v>1441</v>
      </c>
      <c r="E921" s="56">
        <v>44937</v>
      </c>
      <c r="F921" s="55" t="s">
        <v>2163</v>
      </c>
      <c r="G921" s="57">
        <v>582935.14000000071</v>
      </c>
      <c r="H921" s="58">
        <v>3.8222195705217908E-3</v>
      </c>
      <c r="I921" s="59">
        <v>608256.14486111165</v>
      </c>
      <c r="J921" s="58">
        <v>4.1061254482592617E-2</v>
      </c>
    </row>
    <row r="922" spans="1:10" x14ac:dyDescent="0.25">
      <c r="A922" s="53">
        <v>1297</v>
      </c>
      <c r="B922" s="55">
        <v>411710</v>
      </c>
      <c r="C922" s="55" t="s">
        <v>1288</v>
      </c>
      <c r="D922" s="55" t="s">
        <v>1722</v>
      </c>
      <c r="E922" s="56">
        <v>44910</v>
      </c>
      <c r="F922" s="55" t="s">
        <v>320</v>
      </c>
      <c r="G922" s="57">
        <v>977574.9350000046</v>
      </c>
      <c r="H922" s="58">
        <v>0.14874453381137301</v>
      </c>
      <c r="I922" s="59">
        <v>1004689.7476388946</v>
      </c>
      <c r="J922" s="58">
        <v>0.13773721559656249</v>
      </c>
    </row>
    <row r="923" spans="1:10" x14ac:dyDescent="0.25">
      <c r="A923" s="53">
        <v>1298</v>
      </c>
      <c r="B923" s="55">
        <v>411370</v>
      </c>
      <c r="C923" s="55" t="s">
        <v>1288</v>
      </c>
      <c r="D923" s="55" t="s">
        <v>1722</v>
      </c>
      <c r="E923" s="56">
        <v>45014</v>
      </c>
      <c r="F923" s="55" t="s">
        <v>2164</v>
      </c>
      <c r="G923" s="57">
        <v>864148.26500000397</v>
      </c>
      <c r="H923" s="58">
        <v>0.105560565474788</v>
      </c>
      <c r="I923" s="59">
        <v>898547.89097222697</v>
      </c>
      <c r="J923" s="58">
        <v>0.1087850646821929</v>
      </c>
    </row>
    <row r="924" spans="1:10" x14ac:dyDescent="0.25">
      <c r="A924" s="53">
        <v>1299</v>
      </c>
      <c r="B924" s="55">
        <v>431340</v>
      </c>
      <c r="C924" s="55" t="s">
        <v>1285</v>
      </c>
      <c r="D924" s="55" t="s">
        <v>1330</v>
      </c>
      <c r="E924" s="56">
        <v>44890</v>
      </c>
      <c r="F924" s="55" t="s">
        <v>2165</v>
      </c>
      <c r="G924" s="57">
        <v>417800.34999999951</v>
      </c>
      <c r="H924" s="58">
        <v>2.5366827454290339E-2</v>
      </c>
      <c r="I924" s="59">
        <v>447867.61666666594</v>
      </c>
      <c r="J924" s="58">
        <v>4.1971669206510527E-2</v>
      </c>
    </row>
    <row r="925" spans="1:10" x14ac:dyDescent="0.25">
      <c r="A925" s="53">
        <v>1300</v>
      </c>
      <c r="B925" s="55">
        <v>410060</v>
      </c>
      <c r="C925" s="55" t="s">
        <v>1288</v>
      </c>
      <c r="D925" s="55" t="s">
        <v>1722</v>
      </c>
      <c r="E925" s="56">
        <v>44860</v>
      </c>
      <c r="F925" s="55" t="s">
        <v>2166</v>
      </c>
      <c r="G925" s="57">
        <v>490171.48999999958</v>
      </c>
      <c r="H925" s="58">
        <v>9.4366282739086288E-2</v>
      </c>
      <c r="I925" s="59">
        <v>488860.84166666592</v>
      </c>
      <c r="J925" s="58">
        <v>9.1501266819518381E-2</v>
      </c>
    </row>
    <row r="926" spans="1:10" x14ac:dyDescent="0.25">
      <c r="A926" s="53">
        <v>1301</v>
      </c>
      <c r="B926" s="55">
        <v>431570</v>
      </c>
      <c r="C926" s="55" t="s">
        <v>1288</v>
      </c>
      <c r="D926" s="55" t="s">
        <v>1314</v>
      </c>
      <c r="E926" s="56">
        <v>44895</v>
      </c>
      <c r="F926" s="55" t="s">
        <v>2167</v>
      </c>
      <c r="G926" s="57">
        <v>560922.81500000053</v>
      </c>
      <c r="H926" s="58">
        <v>9.4590476045409808E-2</v>
      </c>
      <c r="I926" s="59">
        <v>590272.39458333363</v>
      </c>
      <c r="J926" s="58">
        <v>0.14669889026074021</v>
      </c>
    </row>
    <row r="927" spans="1:10" x14ac:dyDescent="0.25">
      <c r="A927" s="53">
        <v>1302</v>
      </c>
      <c r="B927" s="55">
        <v>430463</v>
      </c>
      <c r="C927" s="55" t="s">
        <v>1285</v>
      </c>
      <c r="D927" s="55" t="s">
        <v>1368</v>
      </c>
      <c r="E927" s="56">
        <v>44869</v>
      </c>
      <c r="F927" s="55" t="s">
        <v>2168</v>
      </c>
      <c r="G927" s="57">
        <v>792251.89500000374</v>
      </c>
      <c r="H927" s="58">
        <v>0.17390947659358241</v>
      </c>
      <c r="I927" s="59">
        <v>681151.10416666802</v>
      </c>
      <c r="J927" s="58">
        <v>0.14797566334136469</v>
      </c>
    </row>
    <row r="928" spans="1:10" x14ac:dyDescent="0.25">
      <c r="A928" s="53">
        <v>1303</v>
      </c>
      <c r="B928" s="55">
        <v>430920</v>
      </c>
      <c r="C928" s="55" t="s">
        <v>1285</v>
      </c>
      <c r="D928" s="55" t="s">
        <v>1330</v>
      </c>
      <c r="E928" s="56">
        <v>44947</v>
      </c>
      <c r="F928" s="55" t="s">
        <v>2169</v>
      </c>
      <c r="G928" s="57">
        <v>472472.33333333267</v>
      </c>
      <c r="H928" s="58">
        <v>7.9464140890972909E-2</v>
      </c>
      <c r="I928" s="59">
        <v>512474.26777777687</v>
      </c>
      <c r="J928" s="58">
        <v>9.161927351490716E-2</v>
      </c>
    </row>
    <row r="929" spans="1:10" x14ac:dyDescent="0.25">
      <c r="A929" s="53">
        <v>1304</v>
      </c>
      <c r="B929" s="55">
        <v>431440</v>
      </c>
      <c r="C929" s="55" t="s">
        <v>1288</v>
      </c>
      <c r="D929" s="55" t="s">
        <v>1306</v>
      </c>
      <c r="E929" s="56">
        <v>45065</v>
      </c>
      <c r="F929" s="55" t="s">
        <v>2170</v>
      </c>
      <c r="G929" s="57">
        <v>794756.80000000447</v>
      </c>
      <c r="H929" s="58">
        <v>0.10238329527245731</v>
      </c>
      <c r="I929" s="59">
        <v>879228.78422222647</v>
      </c>
      <c r="J929" s="58">
        <v>9.3626425170399499E-2</v>
      </c>
    </row>
    <row r="930" spans="1:10" x14ac:dyDescent="0.25">
      <c r="A930" s="53">
        <v>1305</v>
      </c>
      <c r="B930" s="55">
        <v>411370</v>
      </c>
      <c r="C930" s="55" t="s">
        <v>1288</v>
      </c>
      <c r="D930" s="55" t="s">
        <v>1722</v>
      </c>
      <c r="E930" s="56">
        <v>44897</v>
      </c>
      <c r="F930" s="55" t="s">
        <v>2171</v>
      </c>
      <c r="G930" s="57">
        <v>369813.96999999939</v>
      </c>
      <c r="H930" s="58">
        <v>6.5150319708563054E-2</v>
      </c>
      <c r="I930" s="59">
        <v>360809.10986111051</v>
      </c>
      <c r="J930" s="58">
        <v>5.000166683683703E-2</v>
      </c>
    </row>
    <row r="931" spans="1:10" x14ac:dyDescent="0.25">
      <c r="A931" s="53">
        <v>1306</v>
      </c>
      <c r="B931" s="55">
        <v>411690</v>
      </c>
      <c r="C931" s="55" t="s">
        <v>1288</v>
      </c>
      <c r="D931" s="55" t="s">
        <v>1722</v>
      </c>
      <c r="E931" s="56">
        <v>44918</v>
      </c>
      <c r="F931" s="55" t="s">
        <v>2172</v>
      </c>
      <c r="G931" s="57">
        <v>453520.55999999912</v>
      </c>
      <c r="H931" s="58">
        <v>7.5467285011814322E-2</v>
      </c>
      <c r="I931" s="59">
        <v>478572.68666666577</v>
      </c>
      <c r="J931" s="58">
        <v>6.1882330418247602E-2</v>
      </c>
    </row>
    <row r="932" spans="1:10" x14ac:dyDescent="0.25">
      <c r="A932" s="53">
        <v>1307</v>
      </c>
      <c r="B932" s="55">
        <v>431720</v>
      </c>
      <c r="C932" s="55" t="s">
        <v>1288</v>
      </c>
      <c r="D932" s="55" t="s">
        <v>1306</v>
      </c>
      <c r="E932" s="56">
        <v>44895</v>
      </c>
      <c r="F932" s="55" t="s">
        <v>2173</v>
      </c>
      <c r="G932" s="57">
        <v>637170.60000000184</v>
      </c>
      <c r="H932" s="58">
        <v>7.3731745530749557E-2</v>
      </c>
      <c r="I932" s="59">
        <v>742765.7866666693</v>
      </c>
      <c r="J932" s="58">
        <v>9.0399061152710763E-2</v>
      </c>
    </row>
    <row r="933" spans="1:10" x14ac:dyDescent="0.25">
      <c r="A933" s="53">
        <v>1309</v>
      </c>
      <c r="B933" s="55">
        <v>431340</v>
      </c>
      <c r="C933" s="55" t="s">
        <v>1285</v>
      </c>
      <c r="D933" s="55" t="s">
        <v>1330</v>
      </c>
      <c r="E933" s="56">
        <v>44869</v>
      </c>
      <c r="F933" s="55" t="s">
        <v>2174</v>
      </c>
      <c r="G933" s="57">
        <v>576739.86000000173</v>
      </c>
      <c r="H933" s="58">
        <v>0.15038933649182609</v>
      </c>
      <c r="I933" s="59">
        <v>631211.11763889063</v>
      </c>
      <c r="J933" s="58">
        <v>0.14652198124422119</v>
      </c>
    </row>
    <row r="934" spans="1:10" x14ac:dyDescent="0.25">
      <c r="A934" s="53">
        <v>1310</v>
      </c>
      <c r="B934" s="55">
        <v>420200</v>
      </c>
      <c r="C934" s="55" t="s">
        <v>1285</v>
      </c>
      <c r="D934" s="55" t="s">
        <v>1441</v>
      </c>
      <c r="E934" s="56">
        <v>44895</v>
      </c>
      <c r="F934" s="55" t="s">
        <v>2175</v>
      </c>
      <c r="G934" s="57">
        <v>425864.78999999881</v>
      </c>
      <c r="H934" s="58">
        <v>2.1419655577231089E-2</v>
      </c>
      <c r="I934" s="59">
        <v>420050.92444444326</v>
      </c>
      <c r="J934" s="58">
        <v>1.8200780593055309E-2</v>
      </c>
    </row>
    <row r="935" spans="1:10" x14ac:dyDescent="0.25">
      <c r="A935" s="53">
        <v>1311</v>
      </c>
      <c r="B935" s="55">
        <v>420540</v>
      </c>
      <c r="C935" s="55" t="s">
        <v>1285</v>
      </c>
      <c r="D935" s="55" t="s">
        <v>1441</v>
      </c>
      <c r="E935" s="56">
        <v>44904</v>
      </c>
      <c r="F935" s="55" t="s">
        <v>2176</v>
      </c>
      <c r="G935" s="57">
        <v>380350.91999999859</v>
      </c>
      <c r="H935" s="58">
        <v>7.2006793045742673E-2</v>
      </c>
      <c r="I935" s="59">
        <v>359125.95972222107</v>
      </c>
      <c r="J935" s="58">
        <v>3.1810383709893912E-2</v>
      </c>
    </row>
    <row r="936" spans="1:10" x14ac:dyDescent="0.25">
      <c r="A936" s="53">
        <v>1312</v>
      </c>
      <c r="B936" s="55">
        <v>430910</v>
      </c>
      <c r="C936" s="55" t="s">
        <v>1285</v>
      </c>
      <c r="D936" s="55" t="s">
        <v>1286</v>
      </c>
      <c r="E936" s="56">
        <v>44924</v>
      </c>
      <c r="F936" s="55" t="s">
        <v>2177</v>
      </c>
      <c r="G936" s="57">
        <v>442669.54999999888</v>
      </c>
      <c r="H936" s="58">
        <v>9.9528581655556975E-2</v>
      </c>
      <c r="I936" s="59">
        <v>541107.86138888844</v>
      </c>
      <c r="J936" s="58">
        <v>7.8417421524168113E-2</v>
      </c>
    </row>
    <row r="937" spans="1:10" x14ac:dyDescent="0.25">
      <c r="A937" s="53">
        <v>1313</v>
      </c>
      <c r="B937" s="55">
        <v>431350</v>
      </c>
      <c r="C937" s="55" t="s">
        <v>1285</v>
      </c>
      <c r="D937" s="55" t="s">
        <v>1368</v>
      </c>
      <c r="E937" s="56">
        <v>44897</v>
      </c>
      <c r="F937" s="55" t="s">
        <v>2178</v>
      </c>
      <c r="G937" s="57">
        <v>393265.58999999933</v>
      </c>
      <c r="H937" s="58">
        <v>0.16469623003782011</v>
      </c>
      <c r="I937" s="59">
        <v>244811.16374999983</v>
      </c>
      <c r="J937" s="58">
        <v>5.9854719967574743E-2</v>
      </c>
    </row>
    <row r="938" spans="1:10" x14ac:dyDescent="0.25">
      <c r="A938" s="53">
        <v>1314</v>
      </c>
      <c r="B938" s="55">
        <v>430210</v>
      </c>
      <c r="C938" s="55" t="s">
        <v>1285</v>
      </c>
      <c r="D938" s="55" t="s">
        <v>1286</v>
      </c>
      <c r="E938" s="56">
        <v>45096</v>
      </c>
      <c r="F938" s="55" t="s">
        <v>2179</v>
      </c>
      <c r="G938" s="57">
        <v>477868.07999999903</v>
      </c>
      <c r="H938" s="58">
        <v>0.12768037023351009</v>
      </c>
      <c r="I938" s="59">
        <v>518971.94194444368</v>
      </c>
      <c r="J938" s="58">
        <v>0.1311935489291926</v>
      </c>
    </row>
    <row r="939" spans="1:10" x14ac:dyDescent="0.25">
      <c r="A939" s="53">
        <v>1315</v>
      </c>
      <c r="B939" s="55">
        <v>420460</v>
      </c>
      <c r="C939" s="55" t="s">
        <v>1285</v>
      </c>
      <c r="D939" s="55" t="s">
        <v>1441</v>
      </c>
      <c r="E939" s="56">
        <v>45103</v>
      </c>
      <c r="F939" s="55" t="s">
        <v>2180</v>
      </c>
      <c r="G939" s="57">
        <v>640665.10500000091</v>
      </c>
      <c r="H939" s="58">
        <v>5.7241901062813752E-2</v>
      </c>
      <c r="I939" s="59">
        <v>623170.88704365154</v>
      </c>
      <c r="J939" s="58">
        <v>6.5383308426490427E-2</v>
      </c>
    </row>
    <row r="940" spans="1:10" x14ac:dyDescent="0.25">
      <c r="A940" s="53">
        <v>1316</v>
      </c>
      <c r="B940" s="55">
        <v>411190</v>
      </c>
      <c r="C940" s="55" t="s">
        <v>1288</v>
      </c>
      <c r="D940" s="55" t="s">
        <v>1722</v>
      </c>
      <c r="E940" s="56">
        <v>44918</v>
      </c>
      <c r="F940" s="55" t="s">
        <v>362</v>
      </c>
      <c r="G940" s="57">
        <v>633114.75250000088</v>
      </c>
      <c r="H940" s="58">
        <v>0.1645485674355891</v>
      </c>
      <c r="I940" s="59">
        <v>665757.32763888955</v>
      </c>
      <c r="J940" s="58">
        <v>0.1395055049620918</v>
      </c>
    </row>
    <row r="941" spans="1:10" x14ac:dyDescent="0.25">
      <c r="A941" s="53">
        <v>1317</v>
      </c>
      <c r="B941" s="55">
        <v>431410</v>
      </c>
      <c r="C941" s="55" t="s">
        <v>1288</v>
      </c>
      <c r="D941" s="55" t="s">
        <v>1289</v>
      </c>
      <c r="E941" s="56">
        <v>45215</v>
      </c>
      <c r="F941" s="55" t="s">
        <v>2181</v>
      </c>
      <c r="G941" s="57">
        <v>333375.53999999858</v>
      </c>
      <c r="H941" s="58">
        <v>6.7576658753619054E-2</v>
      </c>
      <c r="I941" s="59">
        <v>361764.5487499985</v>
      </c>
      <c r="J941" s="58">
        <v>0.1199908744491654</v>
      </c>
    </row>
    <row r="942" spans="1:10" x14ac:dyDescent="0.25">
      <c r="A942" s="53">
        <v>1318</v>
      </c>
      <c r="B942" s="55">
        <v>431680</v>
      </c>
      <c r="C942" s="55" t="s">
        <v>1288</v>
      </c>
      <c r="D942" s="55" t="s">
        <v>1314</v>
      </c>
      <c r="E942" s="56">
        <v>44980</v>
      </c>
      <c r="F942" s="55" t="s">
        <v>2182</v>
      </c>
      <c r="G942" s="57">
        <v>518846.22999999957</v>
      </c>
      <c r="H942" s="58">
        <v>7.6877623058644845E-2</v>
      </c>
      <c r="I942" s="59">
        <v>580199.09166666644</v>
      </c>
      <c r="J942" s="58">
        <v>8.9990402170096309E-2</v>
      </c>
    </row>
    <row r="943" spans="1:10" x14ac:dyDescent="0.25">
      <c r="A943" s="53">
        <v>1319</v>
      </c>
      <c r="B943" s="55">
        <v>432130</v>
      </c>
      <c r="C943" s="55" t="s">
        <v>1285</v>
      </c>
      <c r="D943" s="55" t="s">
        <v>1368</v>
      </c>
      <c r="E943" s="56">
        <v>45043</v>
      </c>
      <c r="F943" s="55" t="s">
        <v>2183</v>
      </c>
      <c r="G943" s="57">
        <v>625957.9100000012</v>
      </c>
      <c r="H943" s="58">
        <v>0.1212678729055064</v>
      </c>
      <c r="I943" s="59">
        <v>674916.30902777973</v>
      </c>
      <c r="J943" s="58">
        <v>0.11849886045848999</v>
      </c>
    </row>
    <row r="944" spans="1:10" x14ac:dyDescent="0.25">
      <c r="A944" s="53">
        <v>1320</v>
      </c>
      <c r="B944" s="55">
        <v>430510</v>
      </c>
      <c r="C944" s="55" t="s">
        <v>1285</v>
      </c>
      <c r="D944" s="55" t="s">
        <v>1286</v>
      </c>
      <c r="E944" s="56">
        <v>44923</v>
      </c>
      <c r="F944" s="55" t="s">
        <v>2184</v>
      </c>
      <c r="G944" s="57">
        <v>381380.93499999878</v>
      </c>
      <c r="H944" s="58">
        <v>8.045570934345847E-2</v>
      </c>
      <c r="I944" s="59">
        <v>422331.04249999888</v>
      </c>
      <c r="J944" s="58">
        <v>0.1042680463892893</v>
      </c>
    </row>
    <row r="945" spans="1:10" x14ac:dyDescent="0.25">
      <c r="A945" s="53">
        <v>1321</v>
      </c>
      <c r="B945" s="55">
        <v>420460</v>
      </c>
      <c r="C945" s="55" t="s">
        <v>1285</v>
      </c>
      <c r="D945" s="55" t="s">
        <v>1441</v>
      </c>
      <c r="E945" s="56">
        <v>44986</v>
      </c>
      <c r="F945" s="55" t="s">
        <v>2185</v>
      </c>
      <c r="G945" s="57">
        <v>522382.45000000013</v>
      </c>
      <c r="H945" s="58">
        <v>-2.1422379170256502E-2</v>
      </c>
      <c r="I945" s="59">
        <v>534939.74250000005</v>
      </c>
      <c r="J945" s="58">
        <v>1.2656170796292049E-2</v>
      </c>
    </row>
    <row r="946" spans="1:10" x14ac:dyDescent="0.25">
      <c r="A946" s="53">
        <v>1322</v>
      </c>
      <c r="B946" s="55">
        <v>431960</v>
      </c>
      <c r="C946" s="55" t="s">
        <v>1288</v>
      </c>
      <c r="D946" s="55" t="s">
        <v>1314</v>
      </c>
      <c r="E946" s="56">
        <v>44925</v>
      </c>
      <c r="F946" s="55" t="s">
        <v>2186</v>
      </c>
      <c r="G946" s="57">
        <v>815265.32000000449</v>
      </c>
      <c r="H946" s="58">
        <v>0.1550822080696253</v>
      </c>
      <c r="I946" s="59">
        <v>857612.45062500471</v>
      </c>
      <c r="J946" s="58">
        <v>0.1571009885328882</v>
      </c>
    </row>
    <row r="947" spans="1:10" x14ac:dyDescent="0.25">
      <c r="A947" s="53">
        <v>1323</v>
      </c>
      <c r="B947" s="55">
        <v>410480</v>
      </c>
      <c r="C947" s="55" t="s">
        <v>1288</v>
      </c>
      <c r="D947" s="55" t="s">
        <v>1722</v>
      </c>
      <c r="E947" s="56">
        <v>44924</v>
      </c>
      <c r="F947" s="55" t="s">
        <v>2187</v>
      </c>
      <c r="G947" s="57">
        <v>459588.92999999982</v>
      </c>
      <c r="H947" s="58">
        <v>8.5264386154137606E-3</v>
      </c>
      <c r="I947" s="59">
        <v>489868.99749999959</v>
      </c>
      <c r="J947" s="58">
        <v>9.6133395587872771E-3</v>
      </c>
    </row>
    <row r="948" spans="1:10" x14ac:dyDescent="0.25">
      <c r="A948" s="53">
        <v>1324</v>
      </c>
      <c r="B948" s="55">
        <v>411120</v>
      </c>
      <c r="C948" s="55" t="s">
        <v>1288</v>
      </c>
      <c r="D948" s="55" t="s">
        <v>1722</v>
      </c>
      <c r="E948" s="56">
        <v>45056</v>
      </c>
      <c r="F948" s="55" t="s">
        <v>2188</v>
      </c>
      <c r="G948" s="57">
        <v>269137.83999999921</v>
      </c>
      <c r="H948" s="58">
        <v>2.4112675501064711E-2</v>
      </c>
      <c r="I948" s="59">
        <v>265714.88499999925</v>
      </c>
      <c r="J948" s="58">
        <v>5.8404455325967537E-3</v>
      </c>
    </row>
    <row r="949" spans="1:10" x14ac:dyDescent="0.25">
      <c r="A949" s="53">
        <v>1325</v>
      </c>
      <c r="B949" s="55">
        <v>410840</v>
      </c>
      <c r="C949" s="55" t="s">
        <v>1288</v>
      </c>
      <c r="D949" s="55" t="s">
        <v>1722</v>
      </c>
      <c r="E949" s="56">
        <v>44998</v>
      </c>
      <c r="F949" s="55" t="s">
        <v>2189</v>
      </c>
      <c r="G949" s="57">
        <v>315982.26999999891</v>
      </c>
      <c r="H949" s="58">
        <v>2.7402667160041701E-2</v>
      </c>
      <c r="I949" s="59">
        <v>358321.25854166568</v>
      </c>
      <c r="J949" s="58">
        <v>4.8687247416130411E-2</v>
      </c>
    </row>
    <row r="950" spans="1:10" x14ac:dyDescent="0.25">
      <c r="A950" s="53">
        <v>1326</v>
      </c>
      <c r="B950" s="55">
        <v>431490</v>
      </c>
      <c r="C950" s="55" t="s">
        <v>1285</v>
      </c>
      <c r="D950" s="55" t="s">
        <v>1321</v>
      </c>
      <c r="E950" s="56">
        <v>45015</v>
      </c>
      <c r="F950" s="55" t="s">
        <v>2190</v>
      </c>
      <c r="G950" s="57">
        <v>572224.07500000065</v>
      </c>
      <c r="H950" s="58">
        <v>6.5323631375590774E-2</v>
      </c>
      <c r="I950" s="59">
        <v>596436.6693055561</v>
      </c>
      <c r="J950" s="58">
        <v>9.4590000760536599E-2</v>
      </c>
    </row>
    <row r="951" spans="1:10" x14ac:dyDescent="0.25">
      <c r="A951" s="53">
        <v>1512</v>
      </c>
      <c r="B951" s="55">
        <v>411370</v>
      </c>
      <c r="C951" s="55" t="s">
        <v>1288</v>
      </c>
      <c r="D951" s="55" t="s">
        <v>1722</v>
      </c>
      <c r="E951" s="56">
        <v>45603</v>
      </c>
      <c r="F951" s="55" t="s">
        <v>2191</v>
      </c>
      <c r="G951" s="57">
        <v>174394.04999999981</v>
      </c>
      <c r="H951" s="58">
        <v>-0.2689523894067602</v>
      </c>
      <c r="I951" s="59">
        <v>188995.31583333304</v>
      </c>
      <c r="J951" s="58">
        <v>-0.22421992494071299</v>
      </c>
    </row>
    <row r="952" spans="1:10" x14ac:dyDescent="0.25">
      <c r="A952" s="53">
        <v>1328</v>
      </c>
      <c r="B952" s="55">
        <v>431340</v>
      </c>
      <c r="C952" s="55" t="s">
        <v>1285</v>
      </c>
      <c r="D952" s="55" t="s">
        <v>1330</v>
      </c>
      <c r="E952" s="56">
        <v>44963</v>
      </c>
      <c r="F952" s="55" t="s">
        <v>2192</v>
      </c>
      <c r="G952" s="57">
        <v>344897.75999999873</v>
      </c>
      <c r="H952" s="58">
        <v>8.6921028374180337E-2</v>
      </c>
      <c r="I952" s="59">
        <v>367800.64597222075</v>
      </c>
      <c r="J952" s="58">
        <v>6.7478851872565734E-2</v>
      </c>
    </row>
    <row r="953" spans="1:10" x14ac:dyDescent="0.25">
      <c r="A953" s="53">
        <v>1329</v>
      </c>
      <c r="B953" s="55">
        <v>430510</v>
      </c>
      <c r="C953" s="55" t="s">
        <v>1285</v>
      </c>
      <c r="D953" s="55" t="s">
        <v>1286</v>
      </c>
      <c r="E953" s="56">
        <v>45160</v>
      </c>
      <c r="F953" s="55" t="s">
        <v>2193</v>
      </c>
      <c r="G953" s="57">
        <v>690864.06000000238</v>
      </c>
      <c r="H953" s="58">
        <v>0.12587970005184609</v>
      </c>
      <c r="I953" s="59">
        <v>725558.55208333582</v>
      </c>
      <c r="J953" s="58">
        <v>0.1349439786736045</v>
      </c>
    </row>
    <row r="954" spans="1:10" x14ac:dyDescent="0.25">
      <c r="A954" s="53">
        <v>1330</v>
      </c>
      <c r="B954" s="55">
        <v>410280</v>
      </c>
      <c r="C954" s="55" t="s">
        <v>1288</v>
      </c>
      <c r="D954" s="55" t="s">
        <v>1722</v>
      </c>
      <c r="E954" s="56">
        <v>45013</v>
      </c>
      <c r="F954" s="55" t="s">
        <v>2194</v>
      </c>
      <c r="G954" s="57">
        <v>466208.16999999929</v>
      </c>
      <c r="H954" s="58">
        <v>4.0584593674077102E-2</v>
      </c>
      <c r="I954" s="59">
        <v>461901.66583333258</v>
      </c>
      <c r="J954" s="58">
        <v>4.6175061573459138E-2</v>
      </c>
    </row>
    <row r="955" spans="1:10" x14ac:dyDescent="0.25">
      <c r="A955" s="53">
        <v>1331</v>
      </c>
      <c r="B955" s="55">
        <v>411240</v>
      </c>
      <c r="C955" s="55" t="s">
        <v>1288</v>
      </c>
      <c r="D955" s="55" t="s">
        <v>1722</v>
      </c>
      <c r="E955" s="56">
        <v>45009</v>
      </c>
      <c r="F955" s="55" t="s">
        <v>2195</v>
      </c>
      <c r="G955" s="57">
        <v>205893.67999999941</v>
      </c>
      <c r="H955" s="58">
        <v>-2.2752279882179569E-2</v>
      </c>
      <c r="I955" s="59">
        <v>224223.54541666611</v>
      </c>
      <c r="J955" s="58">
        <v>-4.2376539771213889E-2</v>
      </c>
    </row>
    <row r="956" spans="1:10" x14ac:dyDescent="0.25">
      <c r="A956" s="53">
        <v>1332</v>
      </c>
      <c r="B956" s="55">
        <v>412650</v>
      </c>
      <c r="C956" s="55" t="s">
        <v>1288</v>
      </c>
      <c r="D956" s="55" t="s">
        <v>1722</v>
      </c>
      <c r="E956" s="56">
        <v>44995</v>
      </c>
      <c r="F956" s="55" t="s">
        <v>2196</v>
      </c>
      <c r="G956" s="57">
        <v>367475.96999999892</v>
      </c>
      <c r="H956" s="58">
        <v>7.6839382445761426E-2</v>
      </c>
      <c r="I956" s="59">
        <v>391524.51791666559</v>
      </c>
      <c r="J956" s="58">
        <v>5.5563657614069457E-2</v>
      </c>
    </row>
    <row r="957" spans="1:10" x14ac:dyDescent="0.25">
      <c r="A957" s="53">
        <v>1333</v>
      </c>
      <c r="B957" s="55">
        <v>412680</v>
      </c>
      <c r="C957" s="55" t="s">
        <v>1288</v>
      </c>
      <c r="D957" s="55" t="s">
        <v>1722</v>
      </c>
      <c r="E957" s="56">
        <v>45048</v>
      </c>
      <c r="F957" s="55" t="s">
        <v>2197</v>
      </c>
      <c r="G957" s="57">
        <v>256836.14999999941</v>
      </c>
      <c r="H957" s="58">
        <v>-1.2129328231057401E-2</v>
      </c>
      <c r="I957" s="59">
        <v>277420.70999999944</v>
      </c>
      <c r="J957" s="58">
        <v>-1.9120638206480741E-2</v>
      </c>
    </row>
    <row r="958" spans="1:10" x14ac:dyDescent="0.25">
      <c r="A958" s="53">
        <v>1334</v>
      </c>
      <c r="B958" s="55">
        <v>410830</v>
      </c>
      <c r="C958" s="55" t="s">
        <v>1288</v>
      </c>
      <c r="D958" s="55" t="s">
        <v>1722</v>
      </c>
      <c r="E958" s="56">
        <v>45013</v>
      </c>
      <c r="F958" s="55" t="s">
        <v>2198</v>
      </c>
      <c r="G958" s="57">
        <v>484679.0499999997</v>
      </c>
      <c r="H958" s="58">
        <v>0.12543079550687999</v>
      </c>
      <c r="I958" s="59">
        <v>538792.84999999974</v>
      </c>
      <c r="J958" s="58">
        <v>8.8431318016809812E-2</v>
      </c>
    </row>
    <row r="959" spans="1:10" x14ac:dyDescent="0.25">
      <c r="A959" s="53">
        <v>1335</v>
      </c>
      <c r="B959" s="55">
        <v>430920</v>
      </c>
      <c r="C959" s="55" t="s">
        <v>1285</v>
      </c>
      <c r="D959" s="55" t="s">
        <v>1330</v>
      </c>
      <c r="E959" s="56">
        <v>45086</v>
      </c>
      <c r="F959" s="55" t="s">
        <v>2199</v>
      </c>
      <c r="G959" s="57">
        <v>891065.82333333907</v>
      </c>
      <c r="H959" s="58">
        <v>8.6756620502845078E-2</v>
      </c>
      <c r="I959" s="59">
        <v>949061.73055556184</v>
      </c>
      <c r="J959" s="58">
        <v>0.1167400448743227</v>
      </c>
    </row>
    <row r="960" spans="1:10" x14ac:dyDescent="0.25">
      <c r="A960" s="60">
        <v>1336</v>
      </c>
      <c r="B960" s="61">
        <v>430010</v>
      </c>
      <c r="C960" s="55" t="s">
        <v>1288</v>
      </c>
      <c r="D960" s="55" t="s">
        <v>1314</v>
      </c>
      <c r="E960" s="56">
        <v>44995</v>
      </c>
      <c r="F960" s="55" t="s">
        <v>462</v>
      </c>
      <c r="G960" s="57">
        <v>372144.78999999881</v>
      </c>
      <c r="H960" s="58">
        <v>9.5949034663547761E-2</v>
      </c>
      <c r="I960" s="59">
        <v>397353.82208333217</v>
      </c>
      <c r="J960" s="58">
        <v>9.1497395357415828E-2</v>
      </c>
    </row>
    <row r="961" spans="1:10" x14ac:dyDescent="0.25">
      <c r="A961" s="53">
        <v>1337</v>
      </c>
      <c r="B961" s="55">
        <v>421120</v>
      </c>
      <c r="C961" s="55" t="s">
        <v>1285</v>
      </c>
      <c r="D961" s="55" t="s">
        <v>1441</v>
      </c>
      <c r="E961" s="56">
        <v>45028</v>
      </c>
      <c r="F961" s="55" t="s">
        <v>2200</v>
      </c>
      <c r="G961" s="57">
        <v>305538.51999999938</v>
      </c>
      <c r="H961" s="58">
        <v>8.4197954813119906E-5</v>
      </c>
      <c r="I961" s="59">
        <v>291455.78749999945</v>
      </c>
      <c r="J961" s="58">
        <v>-6.8088934433988366E-3</v>
      </c>
    </row>
    <row r="962" spans="1:10" x14ac:dyDescent="0.25">
      <c r="A962" s="53">
        <v>1338</v>
      </c>
      <c r="B962" s="55">
        <v>430510</v>
      </c>
      <c r="C962" s="55" t="s">
        <v>1285</v>
      </c>
      <c r="D962" s="55" t="s">
        <v>1286</v>
      </c>
      <c r="E962" s="56">
        <v>45111</v>
      </c>
      <c r="F962" s="55" t="s">
        <v>2201</v>
      </c>
      <c r="G962" s="57">
        <v>578719.81000000052</v>
      </c>
      <c r="H962" s="58">
        <v>7.7660577503672071E-2</v>
      </c>
      <c r="I962" s="59">
        <v>599159.28736111126</v>
      </c>
      <c r="J962" s="58">
        <v>0.11933385091881379</v>
      </c>
    </row>
    <row r="963" spans="1:10" x14ac:dyDescent="0.25">
      <c r="A963" s="53">
        <v>1339</v>
      </c>
      <c r="B963" s="55">
        <v>431490</v>
      </c>
      <c r="C963" s="55" t="s">
        <v>1285</v>
      </c>
      <c r="D963" s="55" t="s">
        <v>1321</v>
      </c>
      <c r="E963" s="56">
        <v>45042</v>
      </c>
      <c r="F963" s="55" t="s">
        <v>2202</v>
      </c>
      <c r="G963" s="57">
        <v>360987.33999999892</v>
      </c>
      <c r="H963" s="58">
        <v>4.957361038007977E-2</v>
      </c>
      <c r="I963" s="59">
        <v>349650.88166666572</v>
      </c>
      <c r="J963" s="58">
        <v>3.024510373496803E-2</v>
      </c>
    </row>
    <row r="964" spans="1:10" x14ac:dyDescent="0.25">
      <c r="A964" s="53">
        <v>1340</v>
      </c>
      <c r="B964" s="55">
        <v>432010</v>
      </c>
      <c r="C964" s="55" t="s">
        <v>1288</v>
      </c>
      <c r="D964" s="55" t="s">
        <v>1289</v>
      </c>
      <c r="E964" s="56">
        <v>45051</v>
      </c>
      <c r="F964" s="55" t="s">
        <v>2203</v>
      </c>
      <c r="G964" s="57">
        <v>1057728.4433333371</v>
      </c>
      <c r="H964" s="58">
        <v>0.16117206521100069</v>
      </c>
      <c r="I964" s="59">
        <v>1112257.3077222269</v>
      </c>
      <c r="J964" s="58">
        <v>0.15230930659852349</v>
      </c>
    </row>
    <row r="965" spans="1:10" x14ac:dyDescent="0.25">
      <c r="A965" s="53">
        <v>1341</v>
      </c>
      <c r="B965" s="55">
        <v>420245</v>
      </c>
      <c r="C965" s="55" t="s">
        <v>1285</v>
      </c>
      <c r="D965" s="55" t="s">
        <v>1441</v>
      </c>
      <c r="E965" s="56">
        <v>45115</v>
      </c>
      <c r="F965" s="55" t="s">
        <v>361</v>
      </c>
      <c r="G965" s="57">
        <v>748488.65000000386</v>
      </c>
      <c r="H965" s="58">
        <v>0.1555823752719947</v>
      </c>
      <c r="I965" s="59">
        <v>600557.67208333453</v>
      </c>
      <c r="J965" s="58">
        <v>9.7155117554042353E-2</v>
      </c>
    </row>
    <row r="966" spans="1:10" x14ac:dyDescent="0.25">
      <c r="A966" s="53">
        <v>1342</v>
      </c>
      <c r="B966" s="55">
        <v>420700</v>
      </c>
      <c r="C966" s="55" t="s">
        <v>1285</v>
      </c>
      <c r="D966" s="55" t="s">
        <v>1441</v>
      </c>
      <c r="E966" s="56">
        <v>45100</v>
      </c>
      <c r="F966" s="55" t="s">
        <v>2204</v>
      </c>
      <c r="G966" s="57">
        <v>227918.12999999951</v>
      </c>
      <c r="H966" s="58">
        <v>-8.5907063271736098E-2</v>
      </c>
      <c r="I966" s="59">
        <v>277704.69749999954</v>
      </c>
      <c r="J966" s="58">
        <v>-4.2652179238222038E-2</v>
      </c>
    </row>
    <row r="967" spans="1:10" x14ac:dyDescent="0.25">
      <c r="A967" s="53">
        <v>1343</v>
      </c>
      <c r="B967" s="55">
        <v>410170</v>
      </c>
      <c r="C967" s="55" t="s">
        <v>1288</v>
      </c>
      <c r="D967" s="55" t="s">
        <v>1722</v>
      </c>
      <c r="E967" s="56">
        <v>45169</v>
      </c>
      <c r="F967" s="55" t="s">
        <v>712</v>
      </c>
      <c r="G967" s="57">
        <v>332273.7966666657</v>
      </c>
      <c r="H967" s="58">
        <v>-1.4007006226761181E-3</v>
      </c>
      <c r="I967" s="59">
        <v>361760.56055555464</v>
      </c>
      <c r="J967" s="58">
        <v>1.944446677908131E-2</v>
      </c>
    </row>
    <row r="968" spans="1:10" x14ac:dyDescent="0.25">
      <c r="A968" s="53">
        <v>1345</v>
      </c>
      <c r="B968" s="55">
        <v>411940</v>
      </c>
      <c r="C968" s="55" t="s">
        <v>1288</v>
      </c>
      <c r="D968" s="55" t="s">
        <v>1722</v>
      </c>
      <c r="E968" s="56">
        <v>45289</v>
      </c>
      <c r="F968" s="55" t="s">
        <v>2205</v>
      </c>
      <c r="G968" s="57">
        <v>950473.96000000625</v>
      </c>
      <c r="H968" s="58">
        <v>0.132830610220072</v>
      </c>
      <c r="I968" s="59">
        <v>903694.49347222841</v>
      </c>
      <c r="J968" s="58">
        <v>0.1346941703907065</v>
      </c>
    </row>
    <row r="969" spans="1:10" x14ac:dyDescent="0.25">
      <c r="A969" s="53">
        <v>1346</v>
      </c>
      <c r="B969" s="55">
        <v>411520</v>
      </c>
      <c r="C969" s="55" t="s">
        <v>1288</v>
      </c>
      <c r="D969" s="55" t="s">
        <v>1722</v>
      </c>
      <c r="E969" s="56">
        <v>45100</v>
      </c>
      <c r="F969" s="55" t="s">
        <v>2206</v>
      </c>
      <c r="G969" s="57">
        <v>231943.89999999959</v>
      </c>
      <c r="H969" s="58">
        <v>-6.0105172918862061E-2</v>
      </c>
      <c r="I969" s="59">
        <v>232747.28999999948</v>
      </c>
      <c r="J969" s="58">
        <v>-9.3201816148448566E-2</v>
      </c>
    </row>
    <row r="970" spans="1:10" x14ac:dyDescent="0.25">
      <c r="A970" s="53">
        <v>1347</v>
      </c>
      <c r="B970" s="55">
        <v>431490</v>
      </c>
      <c r="C970" s="55" t="s">
        <v>1285</v>
      </c>
      <c r="D970" s="55" t="s">
        <v>1321</v>
      </c>
      <c r="E970" s="56">
        <v>45156</v>
      </c>
      <c r="F970" s="55" t="s">
        <v>2207</v>
      </c>
      <c r="G970" s="57">
        <v>186470.77499999941</v>
      </c>
      <c r="H970" s="58">
        <v>-8.9733903614825722E-2</v>
      </c>
      <c r="I970" s="59">
        <v>222244.57208333269</v>
      </c>
      <c r="J970" s="58">
        <v>-2.4538455105774262E-2</v>
      </c>
    </row>
    <row r="971" spans="1:10" x14ac:dyDescent="0.25">
      <c r="A971" s="53">
        <v>1348</v>
      </c>
      <c r="B971" s="55">
        <v>421870</v>
      </c>
      <c r="C971" s="55" t="s">
        <v>1285</v>
      </c>
      <c r="D971" s="55" t="s">
        <v>1441</v>
      </c>
      <c r="E971" s="56">
        <v>45133</v>
      </c>
      <c r="F971" s="55" t="s">
        <v>61</v>
      </c>
      <c r="G971" s="57">
        <v>205659.2799999995</v>
      </c>
      <c r="H971" s="58">
        <v>-0.14271348391920141</v>
      </c>
      <c r="I971" s="59">
        <v>255155.20083333284</v>
      </c>
      <c r="J971" s="58">
        <v>-5.6092895918727438E-2</v>
      </c>
    </row>
    <row r="972" spans="1:10" x14ac:dyDescent="0.25">
      <c r="A972" s="53">
        <v>1349</v>
      </c>
      <c r="B972" s="55">
        <v>431490</v>
      </c>
      <c r="C972" s="55" t="s">
        <v>1285</v>
      </c>
      <c r="D972" s="55" t="s">
        <v>1321</v>
      </c>
      <c r="E972" s="56">
        <v>45159</v>
      </c>
      <c r="F972" s="55" t="s">
        <v>2208</v>
      </c>
      <c r="G972" s="57">
        <v>943468.64000000258</v>
      </c>
      <c r="H972" s="58">
        <v>7.7597063077441394E-2</v>
      </c>
      <c r="I972" s="59">
        <v>1073913.4633333364</v>
      </c>
      <c r="J972" s="58">
        <v>0.12647806497456071</v>
      </c>
    </row>
    <row r="973" spans="1:10" x14ac:dyDescent="0.25">
      <c r="A973" s="53">
        <v>1351</v>
      </c>
      <c r="B973" s="55">
        <v>431490</v>
      </c>
      <c r="C973" s="55" t="s">
        <v>1285</v>
      </c>
      <c r="D973" s="55" t="s">
        <v>1321</v>
      </c>
      <c r="E973" s="56">
        <v>45078</v>
      </c>
      <c r="F973" s="55" t="s">
        <v>2209</v>
      </c>
      <c r="G973" s="57">
        <v>308421.64499999979</v>
      </c>
      <c r="H973" s="58">
        <v>-2.927593409948356E-2</v>
      </c>
      <c r="I973" s="59">
        <v>371511.36749999947</v>
      </c>
      <c r="J973" s="58">
        <v>1.387927785111582E-3</v>
      </c>
    </row>
    <row r="974" spans="1:10" x14ac:dyDescent="0.25">
      <c r="A974" s="53">
        <v>1352</v>
      </c>
      <c r="B974" s="55">
        <v>431340</v>
      </c>
      <c r="C974" s="55" t="s">
        <v>1285</v>
      </c>
      <c r="D974" s="55" t="s">
        <v>1330</v>
      </c>
      <c r="E974" s="56">
        <v>45154</v>
      </c>
      <c r="F974" s="55" t="s">
        <v>2210</v>
      </c>
      <c r="G974" s="57">
        <v>288645.3899999992</v>
      </c>
      <c r="H974" s="58">
        <v>-4.2729491673697058E-2</v>
      </c>
      <c r="I974" s="59">
        <v>319744.67416666582</v>
      </c>
      <c r="J974" s="58">
        <v>-1.227502490512848E-2</v>
      </c>
    </row>
    <row r="975" spans="1:10" x14ac:dyDescent="0.25">
      <c r="A975" s="53">
        <v>1353</v>
      </c>
      <c r="B975" s="55">
        <v>432270</v>
      </c>
      <c r="C975" s="55" t="s">
        <v>1288</v>
      </c>
      <c r="D975" s="55" t="s">
        <v>1314</v>
      </c>
      <c r="E975" s="56">
        <v>45154</v>
      </c>
      <c r="F975" s="55" t="s">
        <v>2211</v>
      </c>
      <c r="G975" s="57">
        <v>653022.7200000016</v>
      </c>
      <c r="H975" s="58">
        <v>0.150049783321974</v>
      </c>
      <c r="I975" s="59">
        <v>690325.23236111295</v>
      </c>
      <c r="J975" s="58">
        <v>0.15365206240725751</v>
      </c>
    </row>
    <row r="976" spans="1:10" x14ac:dyDescent="0.25">
      <c r="A976" s="53">
        <v>1354</v>
      </c>
      <c r="B976" s="55">
        <v>420820</v>
      </c>
      <c r="C976" s="55" t="s">
        <v>1285</v>
      </c>
      <c r="D976" s="55" t="s">
        <v>1441</v>
      </c>
      <c r="E976" s="56">
        <v>45183</v>
      </c>
      <c r="F976" s="55" t="s">
        <v>2212</v>
      </c>
      <c r="G976" s="57">
        <v>415778.7549999989</v>
      </c>
      <c r="H976" s="58">
        <v>5.8422586696357678E-2</v>
      </c>
      <c r="I976" s="59">
        <v>406653.43249999877</v>
      </c>
      <c r="J976" s="58">
        <v>5.7610137442454537E-2</v>
      </c>
    </row>
    <row r="977" spans="1:10" x14ac:dyDescent="0.25">
      <c r="A977" s="53">
        <v>1356</v>
      </c>
      <c r="B977" s="55">
        <v>411370</v>
      </c>
      <c r="C977" s="55" t="s">
        <v>1288</v>
      </c>
      <c r="D977" s="55" t="s">
        <v>1722</v>
      </c>
      <c r="E977" s="56">
        <v>45141</v>
      </c>
      <c r="F977" s="55" t="s">
        <v>2213</v>
      </c>
      <c r="G977" s="57">
        <v>312691.89999999921</v>
      </c>
      <c r="H977" s="58">
        <v>-1.9480109615817611E-2</v>
      </c>
      <c r="I977" s="59">
        <v>329420.22277777694</v>
      </c>
      <c r="J977" s="58">
        <v>-2.22695221079806E-2</v>
      </c>
    </row>
    <row r="978" spans="1:10" x14ac:dyDescent="0.25">
      <c r="A978" s="53">
        <v>1357</v>
      </c>
      <c r="B978" s="55">
        <v>412240</v>
      </c>
      <c r="C978" s="55" t="s">
        <v>1288</v>
      </c>
      <c r="D978" s="55" t="s">
        <v>1722</v>
      </c>
      <c r="E978" s="56">
        <v>45145</v>
      </c>
      <c r="F978" s="55" t="s">
        <v>2214</v>
      </c>
      <c r="G978" s="57">
        <v>455410.18999999942</v>
      </c>
      <c r="H978" s="58">
        <v>4.9379060376305683E-2</v>
      </c>
      <c r="I978" s="59">
        <v>468708.36908333265</v>
      </c>
      <c r="J978" s="58">
        <v>5.9953721726140129E-2</v>
      </c>
    </row>
    <row r="979" spans="1:10" x14ac:dyDescent="0.25">
      <c r="A979" s="53">
        <v>1358</v>
      </c>
      <c r="B979" s="55">
        <v>410360</v>
      </c>
      <c r="C979" s="55" t="s">
        <v>1288</v>
      </c>
      <c r="D979" s="55" t="s">
        <v>1722</v>
      </c>
      <c r="E979" s="56">
        <v>45223</v>
      </c>
      <c r="F979" s="55" t="s">
        <v>2215</v>
      </c>
      <c r="G979" s="57">
        <v>342195.51999999903</v>
      </c>
      <c r="H979" s="58">
        <v>6.743829918045955E-3</v>
      </c>
      <c r="I979" s="59">
        <v>375400.83583333244</v>
      </c>
      <c r="J979" s="58">
        <v>3.604474464839409E-3</v>
      </c>
    </row>
    <row r="980" spans="1:10" x14ac:dyDescent="0.25">
      <c r="A980" s="53">
        <v>1359</v>
      </c>
      <c r="B980" s="55">
        <v>431680</v>
      </c>
      <c r="C980" s="55" t="s">
        <v>1288</v>
      </c>
      <c r="D980" s="55" t="s">
        <v>1314</v>
      </c>
      <c r="E980" s="56">
        <v>45145</v>
      </c>
      <c r="F980" s="55" t="s">
        <v>2216</v>
      </c>
      <c r="G980" s="57">
        <v>872328.91000000597</v>
      </c>
      <c r="H980" s="58">
        <v>0.1393645202748037</v>
      </c>
      <c r="I980" s="59">
        <v>965681.03358333942</v>
      </c>
      <c r="J980" s="58">
        <v>0.15574066968275621</v>
      </c>
    </row>
    <row r="981" spans="1:10" x14ac:dyDescent="0.25">
      <c r="A981" s="53">
        <v>1501</v>
      </c>
      <c r="B981" s="55">
        <v>411520</v>
      </c>
      <c r="C981" s="55" t="s">
        <v>1288</v>
      </c>
      <c r="D981" s="55" t="s">
        <v>1722</v>
      </c>
      <c r="E981" s="56">
        <v>45630</v>
      </c>
      <c r="F981" s="55" t="s">
        <v>2217</v>
      </c>
      <c r="G981" s="57">
        <v>250475.23499999949</v>
      </c>
      <c r="H981" s="58">
        <v>-0.113739548172628</v>
      </c>
      <c r="I981" s="59">
        <v>263902.0054166661</v>
      </c>
      <c r="J981" s="58">
        <v>-9.7234348045662569E-2</v>
      </c>
    </row>
    <row r="982" spans="1:10" x14ac:dyDescent="0.25">
      <c r="A982" s="53">
        <v>1362</v>
      </c>
      <c r="B982" s="55">
        <v>432300</v>
      </c>
      <c r="C982" s="55" t="s">
        <v>1285</v>
      </c>
      <c r="D982" s="55" t="s">
        <v>1368</v>
      </c>
      <c r="E982" s="56">
        <v>45108</v>
      </c>
      <c r="F982" s="55" t="s">
        <v>2218</v>
      </c>
      <c r="G982" s="57">
        <v>505490.03999999928</v>
      </c>
      <c r="H982" s="58">
        <v>8.9606514194731951E-2</v>
      </c>
      <c r="I982" s="59">
        <v>580045.59555555566</v>
      </c>
      <c r="J982" s="58">
        <v>0.12162395075107291</v>
      </c>
    </row>
    <row r="983" spans="1:10" x14ac:dyDescent="0.25">
      <c r="A983" s="53">
        <v>1444</v>
      </c>
      <c r="B983" s="55">
        <v>411370</v>
      </c>
      <c r="C983" s="55" t="s">
        <v>1288</v>
      </c>
      <c r="D983" s="55" t="s">
        <v>1722</v>
      </c>
      <c r="E983" s="56">
        <v>45469</v>
      </c>
      <c r="F983" s="55" t="s">
        <v>2219</v>
      </c>
      <c r="G983" s="57">
        <v>221966.6299999996</v>
      </c>
      <c r="H983" s="58">
        <v>-9.2272069548920033E-2</v>
      </c>
      <c r="I983" s="59">
        <v>214000.81541666621</v>
      </c>
      <c r="J983" s="58">
        <v>-8.5201957909754017E-2</v>
      </c>
    </row>
    <row r="984" spans="1:10" x14ac:dyDescent="0.25">
      <c r="A984" s="53">
        <v>1368</v>
      </c>
      <c r="B984" s="55">
        <v>412340</v>
      </c>
      <c r="C984" s="55" t="s">
        <v>1288</v>
      </c>
      <c r="D984" s="55" t="s">
        <v>1722</v>
      </c>
      <c r="E984" s="56">
        <v>45142</v>
      </c>
      <c r="F984" s="55" t="s">
        <v>421</v>
      </c>
      <c r="G984" s="57">
        <v>648410.65000000154</v>
      </c>
      <c r="H984" s="58">
        <v>0.1239202655136442</v>
      </c>
      <c r="I984" s="59">
        <v>657713.92847222288</v>
      </c>
      <c r="J984" s="58">
        <v>0.12686200722016211</v>
      </c>
    </row>
    <row r="985" spans="1:10" x14ac:dyDescent="0.25">
      <c r="A985" s="53">
        <v>1369</v>
      </c>
      <c r="B985" s="55">
        <v>420290</v>
      </c>
      <c r="C985" s="55" t="s">
        <v>1285</v>
      </c>
      <c r="D985" s="55" t="s">
        <v>1441</v>
      </c>
      <c r="E985" s="56">
        <v>45112</v>
      </c>
      <c r="F985" s="55" t="s">
        <v>2220</v>
      </c>
      <c r="G985" s="57">
        <v>268468.10999999929</v>
      </c>
      <c r="H985" s="58">
        <v>-4.3533888658826049E-2</v>
      </c>
      <c r="I985" s="59">
        <v>280875.72999999922</v>
      </c>
      <c r="J985" s="58">
        <v>-1.0991516127922169E-2</v>
      </c>
    </row>
    <row r="986" spans="1:10" x14ac:dyDescent="0.25">
      <c r="A986" s="53">
        <v>1370</v>
      </c>
      <c r="B986" s="55">
        <v>421570</v>
      </c>
      <c r="C986" s="55" t="s">
        <v>1285</v>
      </c>
      <c r="D986" s="55" t="s">
        <v>1441</v>
      </c>
      <c r="E986" s="56">
        <v>45145</v>
      </c>
      <c r="F986" s="55" t="s">
        <v>2221</v>
      </c>
      <c r="G986" s="57">
        <v>1326209.9850000041</v>
      </c>
      <c r="H986" s="58">
        <v>0.15698421128897519</v>
      </c>
      <c r="I986" s="59">
        <v>1402182.0154861154</v>
      </c>
      <c r="J986" s="58">
        <v>0.15497444144669911</v>
      </c>
    </row>
    <row r="987" spans="1:10" x14ac:dyDescent="0.25">
      <c r="A987" s="53">
        <v>1372</v>
      </c>
      <c r="B987" s="55">
        <v>410345</v>
      </c>
      <c r="C987" s="55" t="s">
        <v>1288</v>
      </c>
      <c r="D987" s="55" t="s">
        <v>1722</v>
      </c>
      <c r="E987" s="56">
        <v>45204</v>
      </c>
      <c r="F987" s="55" t="s">
        <v>300</v>
      </c>
      <c r="G987" s="57">
        <v>490309.69999999931</v>
      </c>
      <c r="H987" s="58">
        <v>8.7551713351404895E-2</v>
      </c>
      <c r="I987" s="59">
        <v>492844.17916666582</v>
      </c>
      <c r="J987" s="58">
        <v>8.6845680209459944E-2</v>
      </c>
    </row>
    <row r="988" spans="1:10" x14ac:dyDescent="0.25">
      <c r="A988" s="53">
        <v>1088</v>
      </c>
      <c r="B988" s="55">
        <v>420750</v>
      </c>
      <c r="C988" s="55" t="s">
        <v>1285</v>
      </c>
      <c r="D988" s="55" t="s">
        <v>1441</v>
      </c>
      <c r="E988" s="56">
        <v>45644</v>
      </c>
      <c r="F988" s="55" t="s">
        <v>2222</v>
      </c>
      <c r="G988" s="57">
        <v>315517.27999999968</v>
      </c>
      <c r="H988" s="58">
        <v>-9.6922315993091354E-2</v>
      </c>
      <c r="I988" s="59">
        <v>237883.8433333328</v>
      </c>
      <c r="J988" s="58">
        <v>-6.435768980966694E-2</v>
      </c>
    </row>
    <row r="989" spans="1:10" x14ac:dyDescent="0.25">
      <c r="A989" s="53">
        <v>1374</v>
      </c>
      <c r="B989" s="55">
        <v>421250</v>
      </c>
      <c r="C989" s="55" t="s">
        <v>1285</v>
      </c>
      <c r="D989" s="55" t="s">
        <v>1441</v>
      </c>
      <c r="E989" s="56">
        <v>45114</v>
      </c>
      <c r="F989" s="55" t="s">
        <v>151</v>
      </c>
      <c r="G989" s="57">
        <v>331487.91999999923</v>
      </c>
      <c r="H989" s="58">
        <v>-3.6189404110599392E-2</v>
      </c>
      <c r="I989" s="59">
        <v>296072.06555555476</v>
      </c>
      <c r="J989" s="58">
        <v>-6.6201847599058564E-3</v>
      </c>
    </row>
    <row r="990" spans="1:10" x14ac:dyDescent="0.25">
      <c r="A990" s="53">
        <v>1375</v>
      </c>
      <c r="B990" s="55">
        <v>431043</v>
      </c>
      <c r="C990" s="55" t="s">
        <v>1285</v>
      </c>
      <c r="D990" s="55" t="s">
        <v>1286</v>
      </c>
      <c r="E990" s="56">
        <v>45114</v>
      </c>
      <c r="F990" s="55" t="s">
        <v>354</v>
      </c>
      <c r="G990" s="57">
        <v>361900.88999999879</v>
      </c>
      <c r="H990" s="58">
        <v>0.10003288646296279</v>
      </c>
      <c r="I990" s="59">
        <v>358822.8158888878</v>
      </c>
      <c r="J990" s="58">
        <v>8.5287946053080391E-2</v>
      </c>
    </row>
    <row r="991" spans="1:10" x14ac:dyDescent="0.25">
      <c r="A991" s="53">
        <v>1376</v>
      </c>
      <c r="B991" s="55">
        <v>431337</v>
      </c>
      <c r="C991" s="55" t="s">
        <v>1285</v>
      </c>
      <c r="D991" s="55" t="s">
        <v>1368</v>
      </c>
      <c r="E991" s="56">
        <v>45107</v>
      </c>
      <c r="F991" s="55" t="s">
        <v>2223</v>
      </c>
      <c r="G991" s="57">
        <v>472596.09999999893</v>
      </c>
      <c r="H991" s="58">
        <v>8.6308194943099548E-2</v>
      </c>
      <c r="I991" s="59">
        <v>497458.87588888779</v>
      </c>
      <c r="J991" s="58">
        <v>0.12436211414167871</v>
      </c>
    </row>
    <row r="992" spans="1:10" x14ac:dyDescent="0.25">
      <c r="A992" s="53">
        <v>1377</v>
      </c>
      <c r="B992" s="55">
        <v>431710</v>
      </c>
      <c r="C992" s="55" t="s">
        <v>1288</v>
      </c>
      <c r="D992" s="55" t="s">
        <v>1306</v>
      </c>
      <c r="E992" s="56">
        <v>45114</v>
      </c>
      <c r="F992" s="55" t="s">
        <v>2224</v>
      </c>
      <c r="G992" s="57">
        <v>1422510.665000007</v>
      </c>
      <c r="H992" s="58">
        <v>0.21367961486200021</v>
      </c>
      <c r="I992" s="59">
        <v>1456291.6575000072</v>
      </c>
      <c r="J992" s="58">
        <v>0.19441274406651951</v>
      </c>
    </row>
    <row r="993" spans="1:10" x14ac:dyDescent="0.25">
      <c r="A993" s="53">
        <v>1378</v>
      </c>
      <c r="B993" s="55">
        <v>411520</v>
      </c>
      <c r="C993" s="55" t="s">
        <v>1288</v>
      </c>
      <c r="D993" s="55" t="s">
        <v>1722</v>
      </c>
      <c r="E993" s="56">
        <v>45196</v>
      </c>
      <c r="F993" s="55" t="s">
        <v>2225</v>
      </c>
      <c r="G993" s="57">
        <v>380310.60999999882</v>
      </c>
      <c r="H993" s="58">
        <v>9.6665112726030442E-2</v>
      </c>
      <c r="I993" s="59">
        <v>425510.0093055545</v>
      </c>
      <c r="J993" s="58">
        <v>8.4178649299739797E-2</v>
      </c>
    </row>
    <row r="994" spans="1:10" x14ac:dyDescent="0.25">
      <c r="A994" s="53">
        <v>1379</v>
      </c>
      <c r="B994" s="55">
        <v>420290</v>
      </c>
      <c r="C994" s="55" t="s">
        <v>1285</v>
      </c>
      <c r="D994" s="55" t="s">
        <v>1441</v>
      </c>
      <c r="E994" s="56">
        <v>45279</v>
      </c>
      <c r="F994" s="55" t="s">
        <v>2226</v>
      </c>
      <c r="G994" s="57">
        <v>314363.82999999879</v>
      </c>
      <c r="H994" s="58">
        <v>8.7321035354923377E-3</v>
      </c>
      <c r="I994" s="59">
        <v>336222.14708333224</v>
      </c>
      <c r="J994" s="58">
        <v>2.881184644343672E-2</v>
      </c>
    </row>
    <row r="995" spans="1:10" x14ac:dyDescent="0.25">
      <c r="A995" s="53">
        <v>1380</v>
      </c>
      <c r="B995" s="55">
        <v>410150</v>
      </c>
      <c r="C995" s="55" t="s">
        <v>1288</v>
      </c>
      <c r="D995" s="55" t="s">
        <v>1722</v>
      </c>
      <c r="E995" s="56">
        <v>45174</v>
      </c>
      <c r="F995" s="55" t="s">
        <v>2227</v>
      </c>
      <c r="G995" s="57">
        <v>675776.68833333778</v>
      </c>
      <c r="H995" s="58">
        <v>0.100315257254812</v>
      </c>
      <c r="I995" s="59">
        <v>717490.03569444828</v>
      </c>
      <c r="J995" s="58">
        <v>0.1343071582164202</v>
      </c>
    </row>
    <row r="996" spans="1:10" x14ac:dyDescent="0.25">
      <c r="A996" s="53">
        <v>1381</v>
      </c>
      <c r="B996" s="55">
        <v>430160</v>
      </c>
      <c r="C996" s="55" t="s">
        <v>1288</v>
      </c>
      <c r="D996" s="55" t="s">
        <v>1306</v>
      </c>
      <c r="E996" s="56">
        <v>45169</v>
      </c>
      <c r="F996" s="55" t="s">
        <v>2228</v>
      </c>
      <c r="G996" s="57">
        <v>319548.03999999922</v>
      </c>
      <c r="H996" s="58">
        <v>-2.4014852326503791E-3</v>
      </c>
      <c r="I996" s="59">
        <v>368051.54749999917</v>
      </c>
      <c r="J996" s="58">
        <v>2.9455377891941081E-2</v>
      </c>
    </row>
    <row r="997" spans="1:10" x14ac:dyDescent="0.25">
      <c r="A997" s="53">
        <v>1382</v>
      </c>
      <c r="B997" s="55">
        <v>430930</v>
      </c>
      <c r="C997" s="55" t="s">
        <v>1285</v>
      </c>
      <c r="D997" s="55" t="s">
        <v>1321</v>
      </c>
      <c r="E997" s="56">
        <v>45169</v>
      </c>
      <c r="F997" s="55" t="s">
        <v>2229</v>
      </c>
      <c r="G997" s="57">
        <v>454434.63999999868</v>
      </c>
      <c r="H997" s="58">
        <v>9.3865023297241904E-2</v>
      </c>
      <c r="I997" s="59">
        <v>492201.88124999893</v>
      </c>
      <c r="J997" s="58">
        <v>9.8516796054666914E-2</v>
      </c>
    </row>
    <row r="998" spans="1:10" x14ac:dyDescent="0.25">
      <c r="A998" s="53">
        <v>1383</v>
      </c>
      <c r="B998" s="55">
        <v>431410</v>
      </c>
      <c r="C998" s="55" t="s">
        <v>1288</v>
      </c>
      <c r="D998" s="55" t="s">
        <v>1289</v>
      </c>
      <c r="E998" s="56">
        <v>45154</v>
      </c>
      <c r="F998" s="55" t="s">
        <v>2230</v>
      </c>
      <c r="G998" s="57">
        <v>685842.70000000286</v>
      </c>
      <c r="H998" s="58">
        <v>6.6048912546921537E-2</v>
      </c>
      <c r="I998" s="59">
        <v>754350.49012500246</v>
      </c>
      <c r="J998" s="58">
        <v>9.2326047149800153E-2</v>
      </c>
    </row>
    <row r="999" spans="1:10" x14ac:dyDescent="0.25">
      <c r="A999" s="53">
        <v>1384</v>
      </c>
      <c r="B999" s="55">
        <v>420425</v>
      </c>
      <c r="C999" s="55" t="s">
        <v>1285</v>
      </c>
      <c r="D999" s="55" t="s">
        <v>1441</v>
      </c>
      <c r="E999" s="56">
        <v>45183</v>
      </c>
      <c r="F999" s="55" t="s">
        <v>407</v>
      </c>
      <c r="G999" s="57">
        <v>388647.60999999929</v>
      </c>
      <c r="H999" s="58">
        <v>3.2828010138998887E-2</v>
      </c>
      <c r="I999" s="59">
        <v>414613.79291666596</v>
      </c>
      <c r="J999" s="58">
        <v>4.9465121685060072E-2</v>
      </c>
    </row>
    <row r="1000" spans="1:10" x14ac:dyDescent="0.25">
      <c r="A1000" s="53">
        <v>1385</v>
      </c>
      <c r="B1000" s="55">
        <v>420930</v>
      </c>
      <c r="C1000" s="55" t="s">
        <v>1285</v>
      </c>
      <c r="D1000" s="55" t="s">
        <v>1441</v>
      </c>
      <c r="E1000" s="56">
        <v>45234</v>
      </c>
      <c r="F1000" s="55" t="s">
        <v>2231</v>
      </c>
      <c r="G1000" s="57">
        <v>325788.56999999931</v>
      </c>
      <c r="H1000" s="58">
        <v>1.7318839362536861E-2</v>
      </c>
      <c r="I1000" s="59">
        <v>339538.81847222144</v>
      </c>
      <c r="J1000" s="58">
        <v>-3.4932183666287128E-3</v>
      </c>
    </row>
    <row r="1001" spans="1:10" x14ac:dyDescent="0.25">
      <c r="A1001" s="53">
        <v>1386</v>
      </c>
      <c r="B1001" s="55">
        <v>412810</v>
      </c>
      <c r="C1001" s="55" t="s">
        <v>1288</v>
      </c>
      <c r="D1001" s="55" t="s">
        <v>1722</v>
      </c>
      <c r="E1001" s="56">
        <v>45169</v>
      </c>
      <c r="F1001" s="55" t="s">
        <v>2232</v>
      </c>
      <c r="G1001" s="57">
        <v>370660.20999999979</v>
      </c>
      <c r="H1001" s="58">
        <v>-8.0523861907036295E-2</v>
      </c>
      <c r="I1001" s="59">
        <v>341468.31666666613</v>
      </c>
      <c r="J1001" s="58">
        <v>-7.7046636503596416E-2</v>
      </c>
    </row>
    <row r="1002" spans="1:10" x14ac:dyDescent="0.25">
      <c r="A1002" s="53">
        <v>1387</v>
      </c>
      <c r="B1002" s="55">
        <v>432040</v>
      </c>
      <c r="C1002" s="55" t="s">
        <v>1288</v>
      </c>
      <c r="D1002" s="55" t="s">
        <v>1314</v>
      </c>
      <c r="E1002" s="56">
        <v>45202</v>
      </c>
      <c r="F1002" s="55" t="s">
        <v>2233</v>
      </c>
      <c r="G1002" s="57">
        <v>705017.89000000339</v>
      </c>
      <c r="H1002" s="58">
        <v>0.12175823536630551</v>
      </c>
      <c r="I1002" s="59">
        <v>714820.29830357351</v>
      </c>
      <c r="J1002" s="58">
        <v>0.11727689648769481</v>
      </c>
    </row>
    <row r="1003" spans="1:10" x14ac:dyDescent="0.25">
      <c r="A1003" s="53">
        <v>1388</v>
      </c>
      <c r="B1003" s="55">
        <v>410140</v>
      </c>
      <c r="C1003" s="55" t="s">
        <v>1288</v>
      </c>
      <c r="D1003" s="55" t="s">
        <v>1722</v>
      </c>
      <c r="E1003" s="56">
        <v>45215</v>
      </c>
      <c r="F1003" s="55" t="s">
        <v>2234</v>
      </c>
      <c r="G1003" s="57">
        <v>191214.17999999959</v>
      </c>
      <c r="H1003" s="58">
        <v>-0.17691937797746771</v>
      </c>
      <c r="I1003" s="59">
        <v>198673.36624999958</v>
      </c>
      <c r="J1003" s="58">
        <v>-9.1864543062980433E-2</v>
      </c>
    </row>
    <row r="1004" spans="1:10" x14ac:dyDescent="0.25">
      <c r="A1004" s="53">
        <v>1389</v>
      </c>
      <c r="B1004" s="55">
        <v>410200</v>
      </c>
      <c r="C1004" s="55" t="s">
        <v>1288</v>
      </c>
      <c r="D1004" s="55" t="s">
        <v>1722</v>
      </c>
      <c r="E1004" s="56">
        <v>45156</v>
      </c>
      <c r="F1004" s="55" t="s">
        <v>2235</v>
      </c>
      <c r="G1004" s="57">
        <v>201326.4499999996</v>
      </c>
      <c r="H1004" s="58">
        <v>-4.5713395563447563E-2</v>
      </c>
      <c r="I1004" s="59">
        <v>256385.27374999938</v>
      </c>
      <c r="J1004" s="58">
        <v>-1.3503776021982709E-2</v>
      </c>
    </row>
    <row r="1005" spans="1:10" x14ac:dyDescent="0.25">
      <c r="A1005" s="53">
        <v>1392</v>
      </c>
      <c r="B1005" s="55">
        <v>411520</v>
      </c>
      <c r="C1005" s="55" t="s">
        <v>1288</v>
      </c>
      <c r="D1005" s="55" t="s">
        <v>1722</v>
      </c>
      <c r="E1005" s="56">
        <v>45287</v>
      </c>
      <c r="F1005" s="55" t="s">
        <v>2236</v>
      </c>
      <c r="G1005" s="57">
        <v>560021.68999999948</v>
      </c>
      <c r="H1005" s="58">
        <v>7.2571951447766833E-2</v>
      </c>
      <c r="I1005" s="59">
        <v>645371.95625000051</v>
      </c>
      <c r="J1005" s="58">
        <v>6.6186274830180164E-2</v>
      </c>
    </row>
    <row r="1006" spans="1:10" x14ac:dyDescent="0.25">
      <c r="A1006" s="53">
        <v>1393</v>
      </c>
      <c r="B1006" s="55">
        <v>431340</v>
      </c>
      <c r="C1006" s="55" t="s">
        <v>1285</v>
      </c>
      <c r="D1006" s="55" t="s">
        <v>1330</v>
      </c>
      <c r="E1006" s="56">
        <v>45170</v>
      </c>
      <c r="F1006" s="55" t="s">
        <v>2237</v>
      </c>
      <c r="G1006" s="57">
        <v>328706.3499999987</v>
      </c>
      <c r="H1006" s="58">
        <v>7.7906029935718296E-2</v>
      </c>
      <c r="I1006" s="59">
        <v>363644.50083333207</v>
      </c>
      <c r="J1006" s="58">
        <v>6.3997290568622245E-2</v>
      </c>
    </row>
    <row r="1007" spans="1:10" x14ac:dyDescent="0.25">
      <c r="A1007" s="53">
        <v>1394</v>
      </c>
      <c r="B1007" s="55">
        <v>420455</v>
      </c>
      <c r="C1007" s="55" t="s">
        <v>1285</v>
      </c>
      <c r="D1007" s="55" t="s">
        <v>1441</v>
      </c>
      <c r="E1007" s="56">
        <v>45169</v>
      </c>
      <c r="F1007" s="55" t="s">
        <v>595</v>
      </c>
      <c r="G1007" s="57">
        <v>438613.03999999911</v>
      </c>
      <c r="H1007" s="58">
        <v>8.9679916008750166E-2</v>
      </c>
      <c r="I1007" s="59">
        <v>407586.679999999</v>
      </c>
      <c r="J1007" s="58">
        <v>6.4979094118460826E-2</v>
      </c>
    </row>
    <row r="1008" spans="1:10" x14ac:dyDescent="0.25">
      <c r="A1008" s="53">
        <v>1395</v>
      </c>
      <c r="B1008" s="55">
        <v>430310</v>
      </c>
      <c r="C1008" s="55" t="s">
        <v>1285</v>
      </c>
      <c r="D1008" s="55" t="s">
        <v>1330</v>
      </c>
      <c r="E1008" s="56">
        <v>45169</v>
      </c>
      <c r="F1008" s="55" t="s">
        <v>2238</v>
      </c>
      <c r="G1008" s="57">
        <v>493338.85999999958</v>
      </c>
      <c r="H1008" s="58">
        <v>8.0001107485356493E-2</v>
      </c>
      <c r="I1008" s="59">
        <v>556767.71499999962</v>
      </c>
      <c r="J1008" s="58">
        <v>0.1019746763223381</v>
      </c>
    </row>
    <row r="1009" spans="1:10" x14ac:dyDescent="0.25">
      <c r="A1009" s="53">
        <v>1396</v>
      </c>
      <c r="B1009" s="55">
        <v>430440</v>
      </c>
      <c r="C1009" s="55" t="s">
        <v>1285</v>
      </c>
      <c r="D1009" s="55" t="s">
        <v>1286</v>
      </c>
      <c r="E1009" s="56">
        <v>45254</v>
      </c>
      <c r="F1009" s="55" t="s">
        <v>2239</v>
      </c>
      <c r="G1009" s="57">
        <v>349204.71999999869</v>
      </c>
      <c r="H1009" s="58">
        <v>4.8651546526366843E-2</v>
      </c>
      <c r="I1009" s="59">
        <v>412376.70749999868</v>
      </c>
      <c r="J1009" s="58">
        <v>5.6317452069324113E-2</v>
      </c>
    </row>
    <row r="1010" spans="1:10" x14ac:dyDescent="0.25">
      <c r="A1010" s="53">
        <v>1397</v>
      </c>
      <c r="B1010" s="55">
        <v>430460</v>
      </c>
      <c r="C1010" s="55" t="s">
        <v>1285</v>
      </c>
      <c r="D1010" s="55" t="s">
        <v>1368</v>
      </c>
      <c r="E1010" s="56">
        <v>45264</v>
      </c>
      <c r="F1010" s="55" t="s">
        <v>2240</v>
      </c>
      <c r="G1010" s="57">
        <v>388073.8299999992</v>
      </c>
      <c r="H1010" s="58">
        <v>5.5066807028439912E-2</v>
      </c>
      <c r="I1010" s="59">
        <v>437010.25291666575</v>
      </c>
      <c r="J1010" s="58">
        <v>4.9151850741387122E-2</v>
      </c>
    </row>
    <row r="1011" spans="1:10" x14ac:dyDescent="0.25">
      <c r="A1011" s="53">
        <v>1398</v>
      </c>
      <c r="B1011" s="55">
        <v>430910</v>
      </c>
      <c r="C1011" s="55" t="s">
        <v>1285</v>
      </c>
      <c r="D1011" s="55" t="s">
        <v>1286</v>
      </c>
      <c r="E1011" s="56">
        <v>45157</v>
      </c>
      <c r="F1011" s="55" t="s">
        <v>2241</v>
      </c>
      <c r="G1011" s="57">
        <v>205929.72999999949</v>
      </c>
      <c r="H1011" s="58">
        <v>-2.4429870705049549E-3</v>
      </c>
      <c r="I1011" s="59">
        <v>255657.34374999927</v>
      </c>
      <c r="J1011" s="58">
        <v>-1.0284439369241381E-3</v>
      </c>
    </row>
    <row r="1012" spans="1:10" x14ac:dyDescent="0.25">
      <c r="A1012" s="53">
        <v>1399</v>
      </c>
      <c r="B1012" s="55">
        <v>431140</v>
      </c>
      <c r="C1012" s="55" t="s">
        <v>1288</v>
      </c>
      <c r="D1012" s="55" t="s">
        <v>1314</v>
      </c>
      <c r="E1012" s="56">
        <v>45143</v>
      </c>
      <c r="F1012" s="55" t="s">
        <v>2242</v>
      </c>
      <c r="G1012" s="57">
        <v>379619.1599999991</v>
      </c>
      <c r="H1012" s="58">
        <v>8.9822892443648161E-2</v>
      </c>
      <c r="I1012" s="59">
        <v>460496.50736111059</v>
      </c>
      <c r="J1012" s="58">
        <v>9.7820267203455755E-2</v>
      </c>
    </row>
    <row r="1013" spans="1:10" x14ac:dyDescent="0.25">
      <c r="A1013" s="53">
        <v>1402</v>
      </c>
      <c r="B1013" s="55">
        <v>431760</v>
      </c>
      <c r="C1013" s="55" t="s">
        <v>1285</v>
      </c>
      <c r="D1013" s="55" t="s">
        <v>1368</v>
      </c>
      <c r="E1013" s="56">
        <v>45204</v>
      </c>
      <c r="F1013" s="55" t="s">
        <v>2243</v>
      </c>
      <c r="G1013" s="57">
        <v>602431.82000000123</v>
      </c>
      <c r="H1013" s="58">
        <v>0.12120167262739701</v>
      </c>
      <c r="I1013" s="59">
        <v>666761.92237500218</v>
      </c>
      <c r="J1013" s="58">
        <v>0.1255230679372574</v>
      </c>
    </row>
    <row r="1014" spans="1:10" x14ac:dyDescent="0.25">
      <c r="A1014" s="53">
        <v>1403</v>
      </c>
      <c r="B1014" s="55">
        <v>430100</v>
      </c>
      <c r="C1014" s="55" t="s">
        <v>1288</v>
      </c>
      <c r="D1014" s="55" t="s">
        <v>1314</v>
      </c>
      <c r="E1014" s="56">
        <v>45169</v>
      </c>
      <c r="F1014" s="55" t="s">
        <v>2244</v>
      </c>
      <c r="G1014" s="57">
        <v>401128.11999999918</v>
      </c>
      <c r="H1014" s="58">
        <v>0.1119939560265908</v>
      </c>
      <c r="I1014" s="59">
        <v>446625.33608333278</v>
      </c>
      <c r="J1014" s="58">
        <v>0.10722816381936889</v>
      </c>
    </row>
    <row r="1015" spans="1:10" x14ac:dyDescent="0.25">
      <c r="A1015" s="53">
        <v>1404</v>
      </c>
      <c r="B1015" s="55">
        <v>431880</v>
      </c>
      <c r="C1015" s="55" t="s">
        <v>1288</v>
      </c>
      <c r="D1015" s="55" t="s">
        <v>1306</v>
      </c>
      <c r="E1015" s="56">
        <v>45289</v>
      </c>
      <c r="F1015" s="55" t="s">
        <v>2245</v>
      </c>
      <c r="G1015" s="57">
        <v>1096767.490000006</v>
      </c>
      <c r="H1015" s="58">
        <v>0.1225265346555283</v>
      </c>
      <c r="I1015" s="59">
        <v>1064901.9052381013</v>
      </c>
      <c r="J1015" s="58">
        <v>0.1113893838766945</v>
      </c>
    </row>
    <row r="1016" spans="1:10" x14ac:dyDescent="0.25">
      <c r="A1016" s="53">
        <v>1405</v>
      </c>
      <c r="B1016" s="55">
        <v>421720</v>
      </c>
      <c r="C1016" s="55" t="s">
        <v>1288</v>
      </c>
      <c r="D1016" s="55" t="s">
        <v>1289</v>
      </c>
      <c r="E1016" s="56">
        <v>45286</v>
      </c>
      <c r="F1016" s="55" t="s">
        <v>123</v>
      </c>
      <c r="G1016" s="57">
        <v>353426.93999999919</v>
      </c>
      <c r="H1016" s="58">
        <v>2.8664997925216391E-2</v>
      </c>
      <c r="I1016" s="59">
        <v>382801.26124999922</v>
      </c>
      <c r="J1016" s="58">
        <v>2.2740257761958468E-2</v>
      </c>
    </row>
    <row r="1017" spans="1:10" x14ac:dyDescent="0.25">
      <c r="A1017" s="53">
        <v>1406</v>
      </c>
      <c r="B1017" s="55">
        <v>420460</v>
      </c>
      <c r="C1017" s="55" t="s">
        <v>1285</v>
      </c>
      <c r="D1017" s="55" t="s">
        <v>1441</v>
      </c>
      <c r="E1017" s="56">
        <v>45225</v>
      </c>
      <c r="F1017" s="55" t="s">
        <v>2246</v>
      </c>
      <c r="G1017" s="57">
        <v>325333.83999999939</v>
      </c>
      <c r="H1017" s="58">
        <v>-5.1211707912003808E-2</v>
      </c>
      <c r="I1017" s="59">
        <v>331441.3541666661</v>
      </c>
      <c r="J1017" s="58">
        <v>-1.4096118835716849E-2</v>
      </c>
    </row>
    <row r="1018" spans="1:10" x14ac:dyDescent="0.25">
      <c r="A1018" s="53">
        <v>1407</v>
      </c>
      <c r="B1018" s="55">
        <v>420580</v>
      </c>
      <c r="C1018" s="55" t="s">
        <v>1285</v>
      </c>
      <c r="D1018" s="55" t="s">
        <v>1441</v>
      </c>
      <c r="E1018" s="56">
        <v>45202</v>
      </c>
      <c r="F1018" s="55" t="s">
        <v>283</v>
      </c>
      <c r="G1018" s="57">
        <v>601358.92000000167</v>
      </c>
      <c r="H1018" s="58">
        <v>0.13597113395428209</v>
      </c>
      <c r="I1018" s="59">
        <v>560900.47416666662</v>
      </c>
      <c r="J1018" s="58">
        <v>0.13560469373261841</v>
      </c>
    </row>
    <row r="1019" spans="1:10" x14ac:dyDescent="0.25">
      <c r="A1019" s="53">
        <v>1408</v>
      </c>
      <c r="B1019" s="55">
        <v>420670</v>
      </c>
      <c r="C1019" s="55" t="s">
        <v>1288</v>
      </c>
      <c r="D1019" s="55" t="s">
        <v>1289</v>
      </c>
      <c r="E1019" s="56">
        <v>45191</v>
      </c>
      <c r="F1019" s="55" t="s">
        <v>2247</v>
      </c>
      <c r="G1019" s="57">
        <v>355159.2699999988</v>
      </c>
      <c r="H1019" s="58">
        <v>7.2785610389542288E-2</v>
      </c>
      <c r="I1019" s="59">
        <v>377504.3520833322</v>
      </c>
      <c r="J1019" s="58">
        <v>5.7497943099045892E-2</v>
      </c>
    </row>
    <row r="1020" spans="1:10" x14ac:dyDescent="0.25">
      <c r="A1020" s="53">
        <v>1409</v>
      </c>
      <c r="B1020" s="55">
        <v>420940</v>
      </c>
      <c r="C1020" s="55" t="s">
        <v>1285</v>
      </c>
      <c r="D1020" s="55" t="s">
        <v>1441</v>
      </c>
      <c r="E1020" s="56">
        <v>45243</v>
      </c>
      <c r="F1020" s="55" t="s">
        <v>163</v>
      </c>
      <c r="G1020" s="57">
        <v>621599.68000000005</v>
      </c>
      <c r="H1020" s="58">
        <v>5.7474482154738819E-2</v>
      </c>
      <c r="I1020" s="59">
        <v>511635.7716666662</v>
      </c>
      <c r="J1020" s="58">
        <v>9.1717963915174498E-3</v>
      </c>
    </row>
    <row r="1021" spans="1:10" x14ac:dyDescent="0.25">
      <c r="A1021" s="53">
        <v>1411</v>
      </c>
      <c r="B1021" s="55">
        <v>431010</v>
      </c>
      <c r="C1021" s="55" t="s">
        <v>1285</v>
      </c>
      <c r="D1021" s="55" t="s">
        <v>1330</v>
      </c>
      <c r="E1021" s="56">
        <v>45226</v>
      </c>
      <c r="F1021" s="55" t="s">
        <v>2248</v>
      </c>
      <c r="G1021" s="57">
        <v>511434.37</v>
      </c>
      <c r="H1021" s="58">
        <v>6.0401413522188162E-2</v>
      </c>
      <c r="I1021" s="59">
        <v>559052.03347222239</v>
      </c>
      <c r="J1021" s="58">
        <v>7.683643397844879E-2</v>
      </c>
    </row>
    <row r="1022" spans="1:10" x14ac:dyDescent="0.25">
      <c r="A1022" s="53">
        <v>1412</v>
      </c>
      <c r="B1022" s="55">
        <v>410550</v>
      </c>
      <c r="C1022" s="55" t="s">
        <v>1288</v>
      </c>
      <c r="D1022" s="55" t="s">
        <v>1722</v>
      </c>
      <c r="E1022" s="56">
        <v>45216</v>
      </c>
      <c r="F1022" s="55" t="s">
        <v>2249</v>
      </c>
      <c r="G1022" s="57">
        <v>287512.4999999993</v>
      </c>
      <c r="H1022" s="58">
        <v>5.7177164560553917E-3</v>
      </c>
      <c r="I1022" s="59">
        <v>342731.27666666597</v>
      </c>
      <c r="J1022" s="58">
        <v>-1.6763326502021982E-2</v>
      </c>
    </row>
    <row r="1023" spans="1:10" x14ac:dyDescent="0.25">
      <c r="A1023" s="53">
        <v>1413</v>
      </c>
      <c r="B1023" s="55">
        <v>421650</v>
      </c>
      <c r="C1023" s="55" t="s">
        <v>1285</v>
      </c>
      <c r="D1023" s="55" t="s">
        <v>1441</v>
      </c>
      <c r="E1023" s="56">
        <v>45185</v>
      </c>
      <c r="F1023" s="55" t="s">
        <v>2250</v>
      </c>
      <c r="G1023" s="57">
        <v>991201.39000000304</v>
      </c>
      <c r="H1023" s="58">
        <v>8.7642740508787079E-2</v>
      </c>
      <c r="I1023" s="59">
        <v>987792.95958333882</v>
      </c>
      <c r="J1023" s="58">
        <v>9.627426069130203E-2</v>
      </c>
    </row>
    <row r="1024" spans="1:10" x14ac:dyDescent="0.25">
      <c r="A1024" s="53">
        <v>1568</v>
      </c>
      <c r="B1024" s="55">
        <v>411760</v>
      </c>
      <c r="C1024" s="55" t="s">
        <v>1288</v>
      </c>
      <c r="D1024" s="55" t="s">
        <v>1722</v>
      </c>
      <c r="E1024" s="56">
        <v>45656</v>
      </c>
      <c r="F1024" s="55" t="s">
        <v>2251</v>
      </c>
      <c r="G1024" s="57">
        <v>386489.70999999938</v>
      </c>
      <c r="H1024" s="58">
        <v>2.3117323193783089E-2</v>
      </c>
      <c r="I1024" s="59">
        <v>361023.98458333261</v>
      </c>
      <c r="J1024" s="58">
        <v>-2.592702069756592E-2</v>
      </c>
    </row>
    <row r="1025" spans="1:10" x14ac:dyDescent="0.25">
      <c r="A1025" s="53">
        <v>1579</v>
      </c>
      <c r="B1025" s="55">
        <v>420910</v>
      </c>
      <c r="C1025" s="55" t="s">
        <v>1285</v>
      </c>
      <c r="D1025" s="55" t="s">
        <v>1441</v>
      </c>
      <c r="E1025" s="56">
        <v>45972</v>
      </c>
      <c r="F1025" s="55" t="s">
        <v>2252</v>
      </c>
      <c r="G1025" s="57">
        <v>203727.6799999995</v>
      </c>
      <c r="H1025" s="58">
        <v>-0.21868969284732839</v>
      </c>
      <c r="I1025" s="59">
        <v>151096.79399999962</v>
      </c>
      <c r="J1025" s="58">
        <v>-0.94078125664619139</v>
      </c>
    </row>
    <row r="1026" spans="1:10" x14ac:dyDescent="0.25">
      <c r="A1026" s="53">
        <v>1417</v>
      </c>
      <c r="B1026" s="55">
        <v>412240</v>
      </c>
      <c r="C1026" s="55" t="s">
        <v>1288</v>
      </c>
      <c r="D1026" s="55" t="s">
        <v>1722</v>
      </c>
      <c r="E1026" s="56">
        <v>45244</v>
      </c>
      <c r="F1026" s="55" t="s">
        <v>2253</v>
      </c>
      <c r="G1026" s="57">
        <v>507748.62499999913</v>
      </c>
      <c r="H1026" s="58">
        <v>0.1440396727488806</v>
      </c>
      <c r="I1026" s="59">
        <v>523446.20791666582</v>
      </c>
      <c r="J1026" s="58">
        <v>0.1189109388510461</v>
      </c>
    </row>
    <row r="1027" spans="1:10" x14ac:dyDescent="0.25">
      <c r="A1027" s="53">
        <v>1418</v>
      </c>
      <c r="B1027" s="55">
        <v>412810</v>
      </c>
      <c r="C1027" s="55" t="s">
        <v>1288</v>
      </c>
      <c r="D1027" s="55" t="s">
        <v>1722</v>
      </c>
      <c r="E1027" s="56">
        <v>45244</v>
      </c>
      <c r="F1027" s="55" t="s">
        <v>2254</v>
      </c>
      <c r="G1027" s="57">
        <v>616338.07000000158</v>
      </c>
      <c r="H1027" s="58">
        <v>6.2807487332638023E-2</v>
      </c>
      <c r="I1027" s="59">
        <v>682199.48666666832</v>
      </c>
      <c r="J1027" s="58">
        <v>6.6627640143737121E-2</v>
      </c>
    </row>
    <row r="1028" spans="1:10" x14ac:dyDescent="0.25">
      <c r="A1028" s="53">
        <v>1419</v>
      </c>
      <c r="B1028" s="55">
        <v>412810</v>
      </c>
      <c r="C1028" s="55" t="s">
        <v>1288</v>
      </c>
      <c r="D1028" s="55" t="s">
        <v>1722</v>
      </c>
      <c r="E1028" s="56">
        <v>45275</v>
      </c>
      <c r="F1028" s="55" t="s">
        <v>2255</v>
      </c>
      <c r="G1028" s="57">
        <v>423907.67999999918</v>
      </c>
      <c r="H1028" s="58">
        <v>5.4139068835801413E-2</v>
      </c>
      <c r="I1028" s="59">
        <v>450653.00097222143</v>
      </c>
      <c r="J1028" s="58">
        <v>2.6867465528753239E-2</v>
      </c>
    </row>
    <row r="1029" spans="1:10" x14ac:dyDescent="0.25">
      <c r="A1029" s="53">
        <v>1420</v>
      </c>
      <c r="B1029" s="55">
        <v>431760</v>
      </c>
      <c r="C1029" s="55" t="s">
        <v>1285</v>
      </c>
      <c r="D1029" s="55" t="s">
        <v>1368</v>
      </c>
      <c r="E1029" s="56">
        <v>45219</v>
      </c>
      <c r="F1029" s="55" t="s">
        <v>2256</v>
      </c>
      <c r="G1029" s="57">
        <v>1360815.3717391349</v>
      </c>
      <c r="H1029" s="58">
        <v>0.1162162800230942</v>
      </c>
      <c r="I1029" s="59">
        <v>1408713.9641727097</v>
      </c>
      <c r="J1029" s="58">
        <v>0.10849130617920021</v>
      </c>
    </row>
    <row r="1030" spans="1:10" x14ac:dyDescent="0.25">
      <c r="A1030" s="53">
        <v>1421</v>
      </c>
      <c r="B1030" s="55">
        <v>412060</v>
      </c>
      <c r="C1030" s="55" t="s">
        <v>1288</v>
      </c>
      <c r="D1030" s="55" t="s">
        <v>1722</v>
      </c>
      <c r="E1030" s="56">
        <v>45225</v>
      </c>
      <c r="F1030" s="55" t="s">
        <v>2257</v>
      </c>
      <c r="G1030" s="57">
        <v>619280.67357143143</v>
      </c>
      <c r="H1030" s="58">
        <v>6.7528397006878182E-2</v>
      </c>
      <c r="I1030" s="59">
        <v>644550.54779762041</v>
      </c>
      <c r="J1030" s="58">
        <v>7.298886977569001E-2</v>
      </c>
    </row>
    <row r="1031" spans="1:10" x14ac:dyDescent="0.25">
      <c r="A1031" s="53">
        <v>1423</v>
      </c>
      <c r="B1031" s="55">
        <v>420460</v>
      </c>
      <c r="C1031" s="55" t="s">
        <v>1285</v>
      </c>
      <c r="D1031" s="55" t="s">
        <v>1441</v>
      </c>
      <c r="E1031" s="56">
        <v>45216</v>
      </c>
      <c r="F1031" s="55" t="s">
        <v>2258</v>
      </c>
      <c r="G1031" s="57">
        <v>404601.12999999948</v>
      </c>
      <c r="H1031" s="58">
        <v>-6.1781784196878074E-3</v>
      </c>
      <c r="I1031" s="59">
        <v>392873.36374999938</v>
      </c>
      <c r="J1031" s="58">
        <v>1.2222006176759141E-2</v>
      </c>
    </row>
    <row r="1032" spans="1:10" x14ac:dyDescent="0.25">
      <c r="A1032" s="53">
        <v>1424</v>
      </c>
      <c r="B1032" s="55">
        <v>420540</v>
      </c>
      <c r="C1032" s="55" t="s">
        <v>1285</v>
      </c>
      <c r="D1032" s="55" t="s">
        <v>1441</v>
      </c>
      <c r="E1032" s="56">
        <v>45213</v>
      </c>
      <c r="F1032" s="55" t="s">
        <v>2259</v>
      </c>
      <c r="G1032" s="57">
        <v>594231.24000000069</v>
      </c>
      <c r="H1032" s="58">
        <v>0.10767447482406919</v>
      </c>
      <c r="I1032" s="59">
        <v>537065.11944444396</v>
      </c>
      <c r="J1032" s="58">
        <v>8.8984751149287361E-2</v>
      </c>
    </row>
    <row r="1033" spans="1:10" x14ac:dyDescent="0.25">
      <c r="A1033" s="53">
        <v>1425</v>
      </c>
      <c r="B1033" s="55">
        <v>421130</v>
      </c>
      <c r="C1033" s="55" t="s">
        <v>1285</v>
      </c>
      <c r="D1033" s="55" t="s">
        <v>1441</v>
      </c>
      <c r="E1033" s="56">
        <v>45283</v>
      </c>
      <c r="F1033" s="55" t="s">
        <v>2260</v>
      </c>
      <c r="G1033" s="57">
        <v>404374.3699999993</v>
      </c>
      <c r="H1033" s="58">
        <v>1.5752166335879141E-3</v>
      </c>
      <c r="I1033" s="59">
        <v>413894.94874999911</v>
      </c>
      <c r="J1033" s="58">
        <v>2.534323398618795E-2</v>
      </c>
    </row>
    <row r="1034" spans="1:10" x14ac:dyDescent="0.25">
      <c r="A1034" s="53">
        <v>1559</v>
      </c>
      <c r="B1034" s="55">
        <v>432380</v>
      </c>
      <c r="C1034" s="55" t="s">
        <v>1285</v>
      </c>
      <c r="D1034" s="55" t="s">
        <v>1368</v>
      </c>
      <c r="E1034" s="56">
        <v>45632</v>
      </c>
      <c r="F1034" s="55" t="s">
        <v>2261</v>
      </c>
      <c r="G1034" s="57">
        <v>508781.7000000003</v>
      </c>
      <c r="H1034" s="58">
        <v>0.11133519097902091</v>
      </c>
      <c r="I1034" s="59">
        <v>273516.17375000025</v>
      </c>
      <c r="J1034" s="58">
        <v>-3.6466721051581573E-2</v>
      </c>
    </row>
    <row r="1035" spans="1:10" x14ac:dyDescent="0.25">
      <c r="A1035" s="53">
        <v>1427</v>
      </c>
      <c r="B1035" s="55">
        <v>421280</v>
      </c>
      <c r="C1035" s="55" t="s">
        <v>1285</v>
      </c>
      <c r="D1035" s="55" t="s">
        <v>1441</v>
      </c>
      <c r="E1035" s="56">
        <v>45290</v>
      </c>
      <c r="F1035" s="55" t="s">
        <v>2262</v>
      </c>
      <c r="G1035" s="57">
        <v>492274.13499999972</v>
      </c>
      <c r="H1035" s="58">
        <v>0.10779050839436261</v>
      </c>
      <c r="I1035" s="59">
        <v>392689.46597222175</v>
      </c>
      <c r="J1035" s="58">
        <v>3.8552527204183222E-2</v>
      </c>
    </row>
    <row r="1036" spans="1:10" x14ac:dyDescent="0.25">
      <c r="A1036" s="53">
        <v>1428</v>
      </c>
      <c r="B1036" s="55">
        <v>420930</v>
      </c>
      <c r="C1036" s="55" t="s">
        <v>1285</v>
      </c>
      <c r="D1036" s="55" t="s">
        <v>1441</v>
      </c>
      <c r="E1036" s="56">
        <v>45258</v>
      </c>
      <c r="F1036" s="55" t="s">
        <v>2263</v>
      </c>
      <c r="G1036" s="57">
        <v>633673.75000000186</v>
      </c>
      <c r="H1036" s="58">
        <v>8.244339742200664E-2</v>
      </c>
      <c r="I1036" s="59">
        <v>621467.71062500088</v>
      </c>
      <c r="J1036" s="58">
        <v>8.5489479927680787E-2</v>
      </c>
    </row>
    <row r="1037" spans="1:10" x14ac:dyDescent="0.25">
      <c r="A1037" s="53">
        <v>1429</v>
      </c>
      <c r="B1037" s="55">
        <v>430510</v>
      </c>
      <c r="C1037" s="55" t="s">
        <v>1285</v>
      </c>
      <c r="D1037" s="55" t="s">
        <v>1286</v>
      </c>
      <c r="E1037" s="56">
        <v>45217</v>
      </c>
      <c r="F1037" s="55" t="s">
        <v>2264</v>
      </c>
      <c r="G1037" s="57">
        <v>928297.33000000473</v>
      </c>
      <c r="H1037" s="58">
        <v>6.6682346894658018E-2</v>
      </c>
      <c r="I1037" s="59">
        <v>972440.24583333859</v>
      </c>
      <c r="J1037" s="58">
        <v>9.0261689667536185E-2</v>
      </c>
    </row>
    <row r="1038" spans="1:10" x14ac:dyDescent="0.25">
      <c r="A1038" s="53">
        <v>1430</v>
      </c>
      <c r="B1038" s="55">
        <v>420200</v>
      </c>
      <c r="C1038" s="55" t="s">
        <v>1285</v>
      </c>
      <c r="D1038" s="55" t="s">
        <v>1441</v>
      </c>
      <c r="E1038" s="56">
        <v>45254</v>
      </c>
      <c r="F1038" s="55" t="s">
        <v>2265</v>
      </c>
      <c r="G1038" s="57">
        <v>467365.71999999927</v>
      </c>
      <c r="H1038" s="58">
        <v>4.8727027000013468E-2</v>
      </c>
      <c r="I1038" s="59">
        <v>451808.0774999992</v>
      </c>
      <c r="J1038" s="58">
        <v>4.1491614437482102E-2</v>
      </c>
    </row>
    <row r="1039" spans="1:10" x14ac:dyDescent="0.25">
      <c r="A1039" s="53">
        <v>1431</v>
      </c>
      <c r="B1039" s="55">
        <v>430510</v>
      </c>
      <c r="C1039" s="55" t="s">
        <v>1285</v>
      </c>
      <c r="D1039" s="55" t="s">
        <v>1286</v>
      </c>
      <c r="E1039" s="56">
        <v>45231</v>
      </c>
      <c r="F1039" s="55" t="s">
        <v>2266</v>
      </c>
      <c r="G1039" s="57">
        <v>388389.63999999932</v>
      </c>
      <c r="H1039" s="58">
        <v>-5.1471335644773353E-2</v>
      </c>
      <c r="I1039" s="59">
        <v>405500.40347222151</v>
      </c>
      <c r="J1039" s="58">
        <v>6.2979798595079869E-3</v>
      </c>
    </row>
    <row r="1040" spans="1:10" x14ac:dyDescent="0.25">
      <c r="A1040" s="53">
        <v>1432</v>
      </c>
      <c r="B1040" s="55">
        <v>420890</v>
      </c>
      <c r="C1040" s="55" t="s">
        <v>1285</v>
      </c>
      <c r="D1040" s="55" t="s">
        <v>1441</v>
      </c>
      <c r="E1040" s="56">
        <v>45233</v>
      </c>
      <c r="F1040" s="55" t="s">
        <v>2267</v>
      </c>
      <c r="G1040" s="57">
        <v>406224.99999999942</v>
      </c>
      <c r="H1040" s="58">
        <v>6.993918793732079E-2</v>
      </c>
      <c r="I1040" s="59">
        <v>408418.2181944435</v>
      </c>
      <c r="J1040" s="58">
        <v>4.7957326240236853E-2</v>
      </c>
    </row>
    <row r="1041" spans="1:10" x14ac:dyDescent="0.25">
      <c r="A1041" s="53">
        <v>1433</v>
      </c>
      <c r="B1041" s="55">
        <v>431410</v>
      </c>
      <c r="C1041" s="55" t="s">
        <v>1288</v>
      </c>
      <c r="D1041" s="55" t="s">
        <v>1289</v>
      </c>
      <c r="E1041" s="56">
        <v>45274</v>
      </c>
      <c r="F1041" s="55" t="s">
        <v>2268</v>
      </c>
      <c r="G1041" s="57">
        <v>240024.34999999881</v>
      </c>
      <c r="H1041" s="58">
        <v>2.4859532205253079E-2</v>
      </c>
      <c r="I1041" s="59">
        <v>259064.0012499989</v>
      </c>
      <c r="J1041" s="58">
        <v>5.2134840180275768E-2</v>
      </c>
    </row>
    <row r="1042" spans="1:10" x14ac:dyDescent="0.25">
      <c r="A1042" s="53">
        <v>1434</v>
      </c>
      <c r="B1042" s="55">
        <v>420845</v>
      </c>
      <c r="C1042" s="55" t="s">
        <v>1285</v>
      </c>
      <c r="D1042" s="55" t="s">
        <v>1441</v>
      </c>
      <c r="E1042" s="56">
        <v>45261</v>
      </c>
      <c r="F1042" s="55" t="s">
        <v>2269</v>
      </c>
      <c r="G1042" s="57">
        <v>683234.09000000323</v>
      </c>
      <c r="H1042" s="58">
        <v>0.1527652481788464</v>
      </c>
      <c r="I1042" s="59">
        <v>547987.24805555597</v>
      </c>
      <c r="J1042" s="58">
        <v>9.8410417645643997E-2</v>
      </c>
    </row>
    <row r="1043" spans="1:10" x14ac:dyDescent="0.25">
      <c r="A1043" s="53">
        <v>1520</v>
      </c>
      <c r="B1043" s="55">
        <v>420320</v>
      </c>
      <c r="C1043" s="55" t="s">
        <v>1285</v>
      </c>
      <c r="D1043" s="55" t="s">
        <v>1441</v>
      </c>
      <c r="E1043" s="56">
        <v>45636</v>
      </c>
      <c r="F1043" s="55" t="s">
        <v>2270</v>
      </c>
      <c r="G1043" s="57">
        <v>364817.48499999888</v>
      </c>
      <c r="H1043" s="58">
        <v>-2.3395689308002201E-2</v>
      </c>
      <c r="I1043" s="59">
        <v>350276.78916666569</v>
      </c>
      <c r="J1043" s="58">
        <v>-2.9397193613783529E-2</v>
      </c>
    </row>
    <row r="1044" spans="1:10" x14ac:dyDescent="0.25">
      <c r="A1044" s="53">
        <v>1464</v>
      </c>
      <c r="B1044" s="55">
        <v>411520</v>
      </c>
      <c r="C1044" s="55" t="s">
        <v>1288</v>
      </c>
      <c r="D1044" s="55" t="s">
        <v>1722</v>
      </c>
      <c r="E1044" s="56">
        <v>45314</v>
      </c>
      <c r="F1044" s="55" t="s">
        <v>2271</v>
      </c>
      <c r="G1044" s="57">
        <v>302386.00999999931</v>
      </c>
      <c r="H1044" s="58">
        <v>-7.9774263006785986E-2</v>
      </c>
      <c r="I1044" s="59">
        <v>335253.26916666602</v>
      </c>
      <c r="J1044" s="58">
        <v>-3.5100120141027438E-2</v>
      </c>
    </row>
    <row r="1045" spans="1:10" x14ac:dyDescent="0.25">
      <c r="A1045" s="53">
        <v>1437</v>
      </c>
      <c r="B1045" s="55">
        <v>421130</v>
      </c>
      <c r="C1045" s="55" t="s">
        <v>1285</v>
      </c>
      <c r="D1045" s="55" t="s">
        <v>1441</v>
      </c>
      <c r="E1045" s="56">
        <v>45282</v>
      </c>
      <c r="F1045" s="55" t="s">
        <v>2272</v>
      </c>
      <c r="G1045" s="57">
        <v>937535.80000000331</v>
      </c>
      <c r="H1045" s="58">
        <v>0.13640251870885431</v>
      </c>
      <c r="I1045" s="59">
        <v>851233.22347222583</v>
      </c>
      <c r="J1045" s="58">
        <v>0.114978277044503</v>
      </c>
    </row>
    <row r="1046" spans="1:10" x14ac:dyDescent="0.25">
      <c r="A1046" s="53">
        <v>1438</v>
      </c>
      <c r="B1046" s="55">
        <v>411370</v>
      </c>
      <c r="C1046" s="55" t="s">
        <v>1288</v>
      </c>
      <c r="D1046" s="55" t="s">
        <v>1722</v>
      </c>
      <c r="E1046" s="56">
        <v>45275</v>
      </c>
      <c r="F1046" s="55" t="s">
        <v>2273</v>
      </c>
      <c r="G1046" s="57">
        <v>303445.34999999922</v>
      </c>
      <c r="H1046" s="58">
        <v>-3.594670699183812E-2</v>
      </c>
      <c r="I1046" s="59">
        <v>301657.85708333261</v>
      </c>
      <c r="J1046" s="58">
        <v>-5.4665139998562047E-2</v>
      </c>
    </row>
    <row r="1047" spans="1:10" x14ac:dyDescent="0.25">
      <c r="A1047" s="53">
        <v>1514</v>
      </c>
      <c r="B1047" s="55">
        <v>431490</v>
      </c>
      <c r="C1047" s="55" t="s">
        <v>1285</v>
      </c>
      <c r="D1047" s="55" t="s">
        <v>1321</v>
      </c>
      <c r="E1047" s="56">
        <v>45586</v>
      </c>
      <c r="F1047" s="55" t="s">
        <v>2274</v>
      </c>
      <c r="G1047" s="57">
        <v>193835.07999999961</v>
      </c>
      <c r="H1047" s="58">
        <v>-3.297827105738238E-2</v>
      </c>
      <c r="I1047" s="59">
        <v>215185.85874999952</v>
      </c>
      <c r="J1047" s="58">
        <v>-2.476061752986828E-2</v>
      </c>
    </row>
    <row r="1048" spans="1:10" x14ac:dyDescent="0.25">
      <c r="A1048" s="53">
        <v>1529</v>
      </c>
      <c r="B1048" s="55">
        <v>411760</v>
      </c>
      <c r="C1048" s="55" t="s">
        <v>1288</v>
      </c>
      <c r="D1048" s="55" t="s">
        <v>1722</v>
      </c>
      <c r="E1048" s="56">
        <v>45656</v>
      </c>
      <c r="F1048" s="55" t="s">
        <v>2275</v>
      </c>
      <c r="G1048" s="57">
        <v>311783.92999999912</v>
      </c>
      <c r="H1048" s="58">
        <v>4.252621702803383E-2</v>
      </c>
      <c r="I1048" s="59">
        <v>320808.88208333257</v>
      </c>
      <c r="J1048" s="58">
        <v>-7.8834721664856004E-3</v>
      </c>
    </row>
    <row r="1049" spans="1:10" x14ac:dyDescent="0.25">
      <c r="A1049" s="53">
        <v>1443</v>
      </c>
      <c r="B1049" s="55">
        <v>431480</v>
      </c>
      <c r="C1049" s="55" t="s">
        <v>1285</v>
      </c>
      <c r="D1049" s="55" t="s">
        <v>1330</v>
      </c>
      <c r="E1049" s="56">
        <v>45288</v>
      </c>
      <c r="F1049" s="55" t="s">
        <v>2276</v>
      </c>
      <c r="G1049" s="57">
        <v>557513.50500000012</v>
      </c>
      <c r="H1049" s="58">
        <v>0.1176852028897032</v>
      </c>
      <c r="I1049" s="59">
        <v>605299.09875000047</v>
      </c>
      <c r="J1049" s="58">
        <v>0.12590449719136321</v>
      </c>
    </row>
    <row r="1050" spans="1:10" x14ac:dyDescent="0.25">
      <c r="A1050" s="53">
        <v>1562</v>
      </c>
      <c r="B1050" s="55">
        <v>420540</v>
      </c>
      <c r="C1050" s="55" t="s">
        <v>1285</v>
      </c>
      <c r="D1050" s="55" t="s">
        <v>1441</v>
      </c>
      <c r="E1050" s="56">
        <v>45645</v>
      </c>
      <c r="F1050" s="55" t="s">
        <v>2277</v>
      </c>
      <c r="G1050" s="57">
        <v>370858.06999999902</v>
      </c>
      <c r="H1050" s="58">
        <v>1.425170010500095E-2</v>
      </c>
      <c r="I1050" s="59">
        <v>364734.40583333257</v>
      </c>
      <c r="J1050" s="58">
        <v>-7.9888421120180939E-3</v>
      </c>
    </row>
    <row r="1051" spans="1:10" x14ac:dyDescent="0.25">
      <c r="A1051" s="53">
        <v>1445</v>
      </c>
      <c r="B1051" s="55">
        <v>411370</v>
      </c>
      <c r="C1051" s="55" t="s">
        <v>1288</v>
      </c>
      <c r="D1051" s="55" t="s">
        <v>1722</v>
      </c>
      <c r="E1051" s="56">
        <v>45289</v>
      </c>
      <c r="F1051" s="55" t="s">
        <v>2278</v>
      </c>
      <c r="G1051" s="57">
        <v>414224.42333333241</v>
      </c>
      <c r="H1051" s="58">
        <v>9.0797612506457515E-2</v>
      </c>
      <c r="I1051" s="59">
        <v>421395.43319444358</v>
      </c>
      <c r="J1051" s="58">
        <v>6.5320085778315884E-2</v>
      </c>
    </row>
    <row r="1052" spans="1:10" x14ac:dyDescent="0.25">
      <c r="A1052" s="53">
        <v>1446</v>
      </c>
      <c r="B1052" s="55">
        <v>431490</v>
      </c>
      <c r="C1052" s="55" t="s">
        <v>1285</v>
      </c>
      <c r="D1052" s="55" t="s">
        <v>1321</v>
      </c>
      <c r="E1052" s="56">
        <v>45282</v>
      </c>
      <c r="F1052" s="55" t="s">
        <v>2279</v>
      </c>
      <c r="G1052" s="57">
        <v>334285.91499999928</v>
      </c>
      <c r="H1052" s="58">
        <v>-0.14509777488313311</v>
      </c>
      <c r="I1052" s="59">
        <v>360953.9979166658</v>
      </c>
      <c r="J1052" s="58">
        <v>-1.8668831593735849E-2</v>
      </c>
    </row>
    <row r="1053" spans="1:10" x14ac:dyDescent="0.25">
      <c r="A1053" s="53">
        <v>1447</v>
      </c>
      <c r="B1053" s="55">
        <v>420540</v>
      </c>
      <c r="C1053" s="55" t="s">
        <v>1285</v>
      </c>
      <c r="D1053" s="55" t="s">
        <v>1441</v>
      </c>
      <c r="E1053" s="56">
        <v>45281</v>
      </c>
      <c r="F1053" s="55" t="s">
        <v>2280</v>
      </c>
      <c r="G1053" s="57">
        <v>1246387.230000006</v>
      </c>
      <c r="H1053" s="58">
        <v>0.1708385076723663</v>
      </c>
      <c r="I1053" s="59">
        <v>805174.15861111309</v>
      </c>
      <c r="J1053" s="58">
        <v>0.1174919550844386</v>
      </c>
    </row>
    <row r="1054" spans="1:10" x14ac:dyDescent="0.25">
      <c r="A1054" s="53">
        <v>1485</v>
      </c>
      <c r="B1054" s="55">
        <v>421190</v>
      </c>
      <c r="C1054" s="55" t="s">
        <v>1285</v>
      </c>
      <c r="D1054" s="55" t="s">
        <v>1441</v>
      </c>
      <c r="E1054" s="56">
        <v>45435</v>
      </c>
      <c r="F1054" s="55" t="s">
        <v>2281</v>
      </c>
      <c r="G1054" s="57">
        <v>336189.09249999927</v>
      </c>
      <c r="H1054" s="58">
        <v>-2.3628537455663991E-2</v>
      </c>
      <c r="I1054" s="59">
        <v>368942.43874999945</v>
      </c>
      <c r="J1054" s="58">
        <v>-1.7359418016857489E-2</v>
      </c>
    </row>
    <row r="1055" spans="1:10" x14ac:dyDescent="0.25">
      <c r="A1055" s="53">
        <v>1472</v>
      </c>
      <c r="B1055" s="55">
        <v>411790</v>
      </c>
      <c r="C1055" s="55" t="s">
        <v>1288</v>
      </c>
      <c r="D1055" s="55" t="s">
        <v>1722</v>
      </c>
      <c r="E1055" s="56">
        <v>45364</v>
      </c>
      <c r="F1055" s="55" t="s">
        <v>127</v>
      </c>
      <c r="G1055" s="57">
        <v>369936.77999999898</v>
      </c>
      <c r="H1055" s="58">
        <v>-7.0346257540460755E-2</v>
      </c>
      <c r="I1055" s="59">
        <v>423693.65999999922</v>
      </c>
      <c r="J1055" s="58">
        <v>-2.0761663976375778E-2</v>
      </c>
    </row>
    <row r="1056" spans="1:10" x14ac:dyDescent="0.25">
      <c r="A1056" s="53">
        <v>1450</v>
      </c>
      <c r="B1056" s="55">
        <v>431990</v>
      </c>
      <c r="C1056" s="55" t="s">
        <v>1285</v>
      </c>
      <c r="D1056" s="55" t="s">
        <v>1330</v>
      </c>
      <c r="E1056" s="56">
        <v>45273</v>
      </c>
      <c r="F1056" s="55" t="s">
        <v>2282</v>
      </c>
      <c r="G1056" s="57">
        <v>522389.31000000011</v>
      </c>
      <c r="H1056" s="58">
        <v>3.8470041704885542E-2</v>
      </c>
      <c r="I1056" s="59">
        <v>572286.30166666675</v>
      </c>
      <c r="J1056" s="58">
        <v>7.8853997040342655E-2</v>
      </c>
    </row>
    <row r="1057" spans="1:10" x14ac:dyDescent="0.25">
      <c r="A1057" s="53">
        <v>1452</v>
      </c>
      <c r="B1057" s="55">
        <v>420380</v>
      </c>
      <c r="C1057" s="55" t="s">
        <v>1288</v>
      </c>
      <c r="D1057" s="55" t="s">
        <v>1289</v>
      </c>
      <c r="E1057" s="56">
        <v>45289</v>
      </c>
      <c r="F1057" s="55" t="s">
        <v>2283</v>
      </c>
      <c r="G1057" s="57">
        <v>384937.08999999898</v>
      </c>
      <c r="H1057" s="58">
        <v>6.9398085196669484E-2</v>
      </c>
      <c r="I1057" s="59">
        <v>384831.71083333233</v>
      </c>
      <c r="J1057" s="58">
        <v>1.161170193786773E-2</v>
      </c>
    </row>
    <row r="1058" spans="1:10" x14ac:dyDescent="0.25">
      <c r="A1058" s="53">
        <v>1453</v>
      </c>
      <c r="B1058" s="55">
        <v>412140</v>
      </c>
      <c r="C1058" s="55" t="s">
        <v>1288</v>
      </c>
      <c r="D1058" s="55" t="s">
        <v>1722</v>
      </c>
      <c r="E1058" s="56">
        <v>45282</v>
      </c>
      <c r="F1058" s="55" t="s">
        <v>554</v>
      </c>
      <c r="G1058" s="57">
        <v>444905.07999999879</v>
      </c>
      <c r="H1058" s="58">
        <v>9.7449358415975823E-2</v>
      </c>
      <c r="I1058" s="59">
        <v>494748.01166666584</v>
      </c>
      <c r="J1058" s="58">
        <v>8.3308041721431317E-2</v>
      </c>
    </row>
    <row r="1059" spans="1:10" x14ac:dyDescent="0.25">
      <c r="A1059" s="53">
        <v>1426</v>
      </c>
      <c r="B1059" s="55">
        <v>410765</v>
      </c>
      <c r="C1059" s="55" t="s">
        <v>1288</v>
      </c>
      <c r="D1059" s="55" t="s">
        <v>1722</v>
      </c>
      <c r="E1059" s="56">
        <v>45345</v>
      </c>
      <c r="F1059" s="55" t="s">
        <v>53</v>
      </c>
      <c r="G1059" s="57">
        <v>335285.30999999889</v>
      </c>
      <c r="H1059" s="58">
        <v>-1.2570397076791039E-2</v>
      </c>
      <c r="I1059" s="59">
        <v>337184.5466666657</v>
      </c>
      <c r="J1059" s="58">
        <v>-1.2153040425439989E-2</v>
      </c>
    </row>
    <row r="1060" spans="1:10" x14ac:dyDescent="0.25">
      <c r="A1060" s="53">
        <v>1455</v>
      </c>
      <c r="B1060" s="55">
        <v>430920</v>
      </c>
      <c r="C1060" s="55" t="s">
        <v>1285</v>
      </c>
      <c r="D1060" s="55" t="s">
        <v>1330</v>
      </c>
      <c r="E1060" s="56">
        <v>45288</v>
      </c>
      <c r="F1060" s="55" t="s">
        <v>2284</v>
      </c>
      <c r="G1060" s="57">
        <v>378578.86999999912</v>
      </c>
      <c r="H1060" s="58">
        <v>-3.6239789854209722E-3</v>
      </c>
      <c r="I1060" s="59">
        <v>430380.44055555464</v>
      </c>
      <c r="J1060" s="58">
        <v>4.7295953761122528E-2</v>
      </c>
    </row>
    <row r="1061" spans="1:10" x14ac:dyDescent="0.25">
      <c r="A1061" s="53">
        <v>1521</v>
      </c>
      <c r="B1061" s="55">
        <v>420320</v>
      </c>
      <c r="C1061" s="55" t="s">
        <v>1285</v>
      </c>
      <c r="D1061" s="55" t="s">
        <v>1441</v>
      </c>
      <c r="E1061" s="56">
        <v>45615</v>
      </c>
      <c r="F1061" s="55" t="s">
        <v>2285</v>
      </c>
      <c r="G1061" s="57">
        <v>315322.93999999942</v>
      </c>
      <c r="H1061" s="58">
        <v>-3.1284524833135458E-2</v>
      </c>
      <c r="I1061" s="59">
        <v>300574.28979166591</v>
      </c>
      <c r="J1061" s="58">
        <v>-1.691051879439839E-2</v>
      </c>
    </row>
    <row r="1062" spans="1:10" x14ac:dyDescent="0.25">
      <c r="A1062" s="53">
        <v>1458</v>
      </c>
      <c r="B1062" s="55">
        <v>422000</v>
      </c>
      <c r="C1062" s="55" t="s">
        <v>1285</v>
      </c>
      <c r="D1062" s="55" t="s">
        <v>1441</v>
      </c>
      <c r="E1062" s="56">
        <v>45275</v>
      </c>
      <c r="F1062" s="55" t="s">
        <v>2286</v>
      </c>
      <c r="G1062" s="57">
        <v>1040854.6900000049</v>
      </c>
      <c r="H1062" s="58">
        <v>0.1476906583102133</v>
      </c>
      <c r="I1062" s="59">
        <v>739798.92180555686</v>
      </c>
      <c r="J1062" s="58">
        <v>9.7505749488879731E-2</v>
      </c>
    </row>
    <row r="1063" spans="1:10" x14ac:dyDescent="0.25">
      <c r="A1063" s="53">
        <v>1435</v>
      </c>
      <c r="B1063" s="55">
        <v>411520</v>
      </c>
      <c r="C1063" s="55" t="s">
        <v>1288</v>
      </c>
      <c r="D1063" s="55" t="s">
        <v>1722</v>
      </c>
      <c r="E1063" s="56">
        <v>45551</v>
      </c>
      <c r="F1063" s="55" t="s">
        <v>2287</v>
      </c>
      <c r="G1063" s="57">
        <v>436092.94000000012</v>
      </c>
      <c r="H1063" s="58">
        <v>-1.150663128316583E-3</v>
      </c>
      <c r="I1063" s="59">
        <v>444354.592083333</v>
      </c>
      <c r="J1063" s="58">
        <v>-5.2505166964199497E-3</v>
      </c>
    </row>
    <row r="1064" spans="1:10" x14ac:dyDescent="0.25">
      <c r="A1064" s="53">
        <v>1460</v>
      </c>
      <c r="B1064" s="55">
        <v>430940</v>
      </c>
      <c r="C1064" s="55" t="s">
        <v>1288</v>
      </c>
      <c r="D1064" s="55" t="s">
        <v>1314</v>
      </c>
      <c r="E1064" s="56">
        <v>45289</v>
      </c>
      <c r="F1064" s="55" t="s">
        <v>2288</v>
      </c>
      <c r="G1064" s="57">
        <v>304161.43999999907</v>
      </c>
      <c r="H1064" s="58">
        <v>-5.1272204719850761E-3</v>
      </c>
      <c r="I1064" s="59">
        <v>394981.64541666576</v>
      </c>
      <c r="J1064" s="58">
        <v>7.7895603652140613E-2</v>
      </c>
    </row>
    <row r="1065" spans="1:10" x14ac:dyDescent="0.25">
      <c r="A1065" s="53">
        <v>1545</v>
      </c>
      <c r="B1065" s="55">
        <v>410830</v>
      </c>
      <c r="C1065" s="55" t="s">
        <v>1288</v>
      </c>
      <c r="D1065" s="55" t="s">
        <v>1722</v>
      </c>
      <c r="E1065" s="56">
        <v>45646</v>
      </c>
      <c r="F1065" s="55" t="s">
        <v>2289</v>
      </c>
      <c r="G1065" s="57">
        <v>356679.87999999902</v>
      </c>
      <c r="H1065" s="58">
        <v>2.9416589052705711E-2</v>
      </c>
      <c r="I1065" s="59">
        <v>351940.94722222141</v>
      </c>
      <c r="J1065" s="58">
        <v>6.2090669800638114E-3</v>
      </c>
    </row>
    <row r="1066" spans="1:10" x14ac:dyDescent="0.25">
      <c r="A1066" s="53">
        <v>1462</v>
      </c>
      <c r="B1066" s="55">
        <v>431340</v>
      </c>
      <c r="C1066" s="55" t="s">
        <v>1285</v>
      </c>
      <c r="D1066" s="55" t="s">
        <v>1330</v>
      </c>
      <c r="E1066" s="56">
        <v>45275</v>
      </c>
      <c r="F1066" s="55" t="s">
        <v>2290</v>
      </c>
      <c r="G1066" s="57">
        <v>492710.71999999927</v>
      </c>
      <c r="H1066" s="58">
        <v>8.8969806179465136E-2</v>
      </c>
      <c r="I1066" s="59">
        <v>508411.1453333323</v>
      </c>
      <c r="J1066" s="58">
        <v>8.681805902631716E-2</v>
      </c>
    </row>
    <row r="1067" spans="1:10" x14ac:dyDescent="0.25">
      <c r="A1067" s="53">
        <v>1484</v>
      </c>
      <c r="B1067" s="55">
        <v>420460</v>
      </c>
      <c r="C1067" s="55" t="s">
        <v>1285</v>
      </c>
      <c r="D1067" s="55" t="s">
        <v>1441</v>
      </c>
      <c r="E1067" s="56">
        <v>45646</v>
      </c>
      <c r="F1067" s="55" t="s">
        <v>2291</v>
      </c>
      <c r="G1067" s="57">
        <v>314820.98999999918</v>
      </c>
      <c r="H1067" s="58">
        <v>-6.1977089404797259E-3</v>
      </c>
      <c r="I1067" s="59">
        <v>293820.90999999933</v>
      </c>
      <c r="J1067" s="58">
        <v>1.5778091972769579E-3</v>
      </c>
    </row>
    <row r="1068" spans="1:10" x14ac:dyDescent="0.25">
      <c r="A1068" s="53">
        <v>1478</v>
      </c>
      <c r="B1068" s="55">
        <v>420210</v>
      </c>
      <c r="C1068" s="55" t="s">
        <v>1285</v>
      </c>
      <c r="D1068" s="55" t="s">
        <v>1441</v>
      </c>
      <c r="E1068" s="56">
        <v>45450</v>
      </c>
      <c r="F1068" s="55" t="s">
        <v>96</v>
      </c>
      <c r="G1068" s="57">
        <v>309817.25999999919</v>
      </c>
      <c r="H1068" s="58">
        <v>-4.9657162638751763E-3</v>
      </c>
      <c r="I1068" s="59">
        <v>286897.63624999928</v>
      </c>
      <c r="J1068" s="58">
        <v>-7.3290631980025799E-3</v>
      </c>
    </row>
    <row r="1069" spans="1:10" x14ac:dyDescent="0.25">
      <c r="A1069" s="53">
        <v>1465</v>
      </c>
      <c r="B1069" s="55">
        <v>430463</v>
      </c>
      <c r="C1069" s="55" t="s">
        <v>1285</v>
      </c>
      <c r="D1069" s="55" t="s">
        <v>1368</v>
      </c>
      <c r="E1069" s="56">
        <v>45278</v>
      </c>
      <c r="F1069" s="55" t="s">
        <v>2292</v>
      </c>
      <c r="G1069" s="57">
        <v>383520.91999999859</v>
      </c>
      <c r="H1069" s="58">
        <v>8.3179312815542528E-2</v>
      </c>
      <c r="I1069" s="59">
        <v>358153.06441666576</v>
      </c>
      <c r="J1069" s="58">
        <v>4.6930886742255533E-2</v>
      </c>
    </row>
    <row r="1070" spans="1:10" x14ac:dyDescent="0.25">
      <c r="A1070" s="53">
        <v>1466</v>
      </c>
      <c r="B1070" s="55">
        <v>412810</v>
      </c>
      <c r="C1070" s="55" t="s">
        <v>1288</v>
      </c>
      <c r="D1070" s="55" t="s">
        <v>1722</v>
      </c>
      <c r="E1070" s="56">
        <v>45288</v>
      </c>
      <c r="F1070" s="55" t="s">
        <v>2293</v>
      </c>
      <c r="G1070" s="57">
        <v>155281.3999999997</v>
      </c>
      <c r="H1070" s="58">
        <v>-5.905486846834599E-2</v>
      </c>
      <c r="I1070" s="59">
        <v>220891.96999999954</v>
      </c>
      <c r="J1070" s="58">
        <v>-7.5916962282590539E-2</v>
      </c>
    </row>
    <row r="1071" spans="1:10" x14ac:dyDescent="0.25">
      <c r="A1071" s="53">
        <v>1537</v>
      </c>
      <c r="B1071" s="55">
        <v>421700</v>
      </c>
      <c r="C1071" s="55" t="s">
        <v>1285</v>
      </c>
      <c r="D1071" s="55" t="s">
        <v>1441</v>
      </c>
      <c r="E1071" s="56">
        <v>45646</v>
      </c>
      <c r="F1071" s="55" t="s">
        <v>352</v>
      </c>
      <c r="G1071" s="57">
        <v>245344.82999999929</v>
      </c>
      <c r="H1071" s="58">
        <v>-5.4510879932527052E-3</v>
      </c>
      <c r="I1071" s="59">
        <v>305217.73749999923</v>
      </c>
      <c r="J1071" s="58">
        <v>-8.3258306440363414E-4</v>
      </c>
    </row>
    <row r="1072" spans="1:10" x14ac:dyDescent="0.25">
      <c r="A1072" s="53">
        <v>1414</v>
      </c>
      <c r="B1072" s="55">
        <v>420280</v>
      </c>
      <c r="C1072" s="55" t="s">
        <v>1285</v>
      </c>
      <c r="D1072" s="55" t="s">
        <v>1441</v>
      </c>
      <c r="E1072" s="56">
        <v>45342</v>
      </c>
      <c r="F1072" s="55" t="s">
        <v>2294</v>
      </c>
      <c r="G1072" s="57">
        <v>241521.2599999994</v>
      </c>
      <c r="H1072" s="58">
        <v>3.013493442276528E-2</v>
      </c>
      <c r="I1072" s="59">
        <v>257846.50583333275</v>
      </c>
      <c r="J1072" s="58">
        <v>5.4022162969336474E-3</v>
      </c>
    </row>
    <row r="1073" spans="1:10" x14ac:dyDescent="0.25">
      <c r="A1073" s="53">
        <v>1457</v>
      </c>
      <c r="B1073" s="55">
        <v>410690</v>
      </c>
      <c r="C1073" s="55" t="s">
        <v>1288</v>
      </c>
      <c r="D1073" s="55" t="s">
        <v>1722</v>
      </c>
      <c r="E1073" s="56">
        <v>45391</v>
      </c>
      <c r="F1073" s="55" t="s">
        <v>2295</v>
      </c>
      <c r="G1073" s="57">
        <v>426735.49249999953</v>
      </c>
      <c r="H1073" s="58">
        <v>6.0168722351059047E-3</v>
      </c>
      <c r="I1073" s="59">
        <v>390305.10249999916</v>
      </c>
      <c r="J1073" s="58">
        <v>6.0176524406977102E-3</v>
      </c>
    </row>
    <row r="1074" spans="1:10" x14ac:dyDescent="0.25">
      <c r="A1074" s="53">
        <v>1471</v>
      </c>
      <c r="B1074" s="55">
        <v>431340</v>
      </c>
      <c r="C1074" s="55" t="s">
        <v>1285</v>
      </c>
      <c r="D1074" s="55" t="s">
        <v>1330</v>
      </c>
      <c r="E1074" s="56">
        <v>45289</v>
      </c>
      <c r="F1074" s="55" t="s">
        <v>2296</v>
      </c>
      <c r="G1074" s="57">
        <v>541770.04999999993</v>
      </c>
      <c r="H1074" s="58">
        <v>8.3785983584768714E-2</v>
      </c>
      <c r="I1074" s="59">
        <v>574007.29083333339</v>
      </c>
      <c r="J1074" s="58">
        <v>0.10140900648516089</v>
      </c>
    </row>
    <row r="1075" spans="1:10" x14ac:dyDescent="0.25">
      <c r="A1075" s="53">
        <v>1489</v>
      </c>
      <c r="B1075" s="55">
        <v>410690</v>
      </c>
      <c r="C1075" s="55" t="s">
        <v>1288</v>
      </c>
      <c r="D1075" s="55" t="s">
        <v>1722</v>
      </c>
      <c r="E1075" s="56">
        <v>45539</v>
      </c>
      <c r="F1075" s="55" t="s">
        <v>2297</v>
      </c>
      <c r="G1075" s="57">
        <v>427420.40999999951</v>
      </c>
      <c r="H1075" s="58">
        <v>-2.3164358921861021E-2</v>
      </c>
      <c r="I1075" s="59">
        <v>395328.99819444376</v>
      </c>
      <c r="J1075" s="58">
        <v>5.6193168037093101E-3</v>
      </c>
    </row>
    <row r="1076" spans="1:10" x14ac:dyDescent="0.25">
      <c r="A1076" s="53">
        <v>1463</v>
      </c>
      <c r="B1076" s="55">
        <v>410830</v>
      </c>
      <c r="C1076" s="55" t="s">
        <v>1288</v>
      </c>
      <c r="D1076" s="55" t="s">
        <v>1722</v>
      </c>
      <c r="E1076" s="56">
        <v>45378</v>
      </c>
      <c r="F1076" s="55" t="s">
        <v>2298</v>
      </c>
      <c r="G1076" s="57">
        <v>407931.58999999909</v>
      </c>
      <c r="H1076" s="58">
        <v>-4.61838848282407E-3</v>
      </c>
      <c r="I1076" s="59">
        <v>427116.06224999903</v>
      </c>
      <c r="J1076" s="58">
        <v>4.6031163237306343E-3</v>
      </c>
    </row>
    <row r="1077" spans="1:10" x14ac:dyDescent="0.25">
      <c r="A1077" s="53">
        <v>1544</v>
      </c>
      <c r="B1077" s="55">
        <v>431490</v>
      </c>
      <c r="C1077" s="55" t="s">
        <v>1285</v>
      </c>
      <c r="D1077" s="55" t="s">
        <v>1321</v>
      </c>
      <c r="E1077" s="56">
        <v>45638</v>
      </c>
      <c r="F1077" s="55" t="s">
        <v>2299</v>
      </c>
      <c r="G1077" s="57">
        <v>283433.55999999889</v>
      </c>
      <c r="H1077" s="58">
        <v>-2.8538926971588899E-2</v>
      </c>
      <c r="I1077" s="59">
        <v>321267.77833333216</v>
      </c>
      <c r="J1077" s="58">
        <v>9.2774860631466803E-3</v>
      </c>
    </row>
    <row r="1078" spans="1:10" x14ac:dyDescent="0.25">
      <c r="A1078" s="53">
        <v>1481</v>
      </c>
      <c r="B1078" s="55">
        <v>431350</v>
      </c>
      <c r="C1078" s="55" t="s">
        <v>1285</v>
      </c>
      <c r="D1078" s="55" t="s">
        <v>1368</v>
      </c>
      <c r="E1078" s="56">
        <v>45436</v>
      </c>
      <c r="F1078" s="55" t="s">
        <v>2300</v>
      </c>
      <c r="G1078" s="57">
        <v>261550.20999999921</v>
      </c>
      <c r="H1078" s="58">
        <v>-1.1048245517860329E-2</v>
      </c>
      <c r="I1078" s="59">
        <v>249454.54416666602</v>
      </c>
      <c r="J1078" s="58">
        <v>6.3711742940415726E-3</v>
      </c>
    </row>
    <row r="1079" spans="1:10" x14ac:dyDescent="0.25">
      <c r="A1079" s="53">
        <v>1505</v>
      </c>
      <c r="B1079" s="55">
        <v>431490</v>
      </c>
      <c r="C1079" s="55" t="s">
        <v>1285</v>
      </c>
      <c r="D1079" s="55" t="s">
        <v>1321</v>
      </c>
      <c r="E1079" s="56">
        <v>45537</v>
      </c>
      <c r="F1079" s="55" t="s">
        <v>2301</v>
      </c>
      <c r="G1079" s="57">
        <v>232899.01499999949</v>
      </c>
      <c r="H1079" s="58">
        <v>4.3755985796596264E-3</v>
      </c>
      <c r="I1079" s="59">
        <v>260740.33208333282</v>
      </c>
      <c r="J1079" s="58">
        <v>1.60670547250974E-2</v>
      </c>
    </row>
    <row r="1080" spans="1:10" x14ac:dyDescent="0.25">
      <c r="A1080" s="53">
        <v>1373</v>
      </c>
      <c r="B1080" s="55">
        <v>411180</v>
      </c>
      <c r="C1080" s="55" t="s">
        <v>1288</v>
      </c>
      <c r="D1080" s="55" t="s">
        <v>1722</v>
      </c>
      <c r="E1080" s="56">
        <v>45345</v>
      </c>
      <c r="F1080" s="55" t="s">
        <v>141</v>
      </c>
      <c r="G1080" s="57">
        <v>365776.30999999889</v>
      </c>
      <c r="H1080" s="58">
        <v>1.831818292981769E-2</v>
      </c>
      <c r="I1080" s="59">
        <v>391494.34569444321</v>
      </c>
      <c r="J1080" s="58">
        <v>1.744652122319194E-2</v>
      </c>
    </row>
    <row r="1081" spans="1:10" x14ac:dyDescent="0.25">
      <c r="A1081" s="53">
        <v>1522</v>
      </c>
      <c r="B1081" s="55">
        <v>431490</v>
      </c>
      <c r="C1081" s="55" t="s">
        <v>1285</v>
      </c>
      <c r="D1081" s="55" t="s">
        <v>1321</v>
      </c>
      <c r="E1081" s="56">
        <v>45588</v>
      </c>
      <c r="F1081" s="55" t="s">
        <v>2302</v>
      </c>
      <c r="G1081" s="57">
        <v>327505.3899999992</v>
      </c>
      <c r="H1081" s="58">
        <v>-5.2923791027027982E-2</v>
      </c>
      <c r="I1081" s="59">
        <v>353741.49527777685</v>
      </c>
      <c r="J1081" s="58">
        <v>1.3949321047751361E-2</v>
      </c>
    </row>
    <row r="1082" spans="1:10" x14ac:dyDescent="0.25">
      <c r="A1082" s="53">
        <v>1556</v>
      </c>
      <c r="B1082" s="55">
        <v>420690</v>
      </c>
      <c r="C1082" s="55" t="s">
        <v>1285</v>
      </c>
      <c r="D1082" s="55" t="s">
        <v>1441</v>
      </c>
      <c r="E1082" s="56">
        <v>45646</v>
      </c>
      <c r="F1082" s="55" t="s">
        <v>490</v>
      </c>
      <c r="G1082" s="57">
        <v>401668.48999999912</v>
      </c>
      <c r="H1082" s="58">
        <v>7.0107180790066087E-2</v>
      </c>
      <c r="I1082" s="59">
        <v>351383.75291666592</v>
      </c>
      <c r="J1082" s="58">
        <v>3.6816266123598368E-2</v>
      </c>
    </row>
    <row r="1083" spans="1:10" x14ac:dyDescent="0.25">
      <c r="A1083" s="53">
        <v>1508</v>
      </c>
      <c r="B1083" s="55">
        <v>430463</v>
      </c>
      <c r="C1083" s="55" t="s">
        <v>1285</v>
      </c>
      <c r="D1083" s="55" t="s">
        <v>1368</v>
      </c>
      <c r="E1083" s="56">
        <v>45577</v>
      </c>
      <c r="F1083" s="55" t="s">
        <v>2303</v>
      </c>
      <c r="G1083" s="57">
        <v>477131.31999999931</v>
      </c>
      <c r="H1083" s="58">
        <v>0.1248725485373185</v>
      </c>
      <c r="I1083" s="59">
        <v>337412.69624999946</v>
      </c>
      <c r="J1083" s="58">
        <v>3.2190310344432281E-2</v>
      </c>
    </row>
    <row r="1084" spans="1:10" x14ac:dyDescent="0.25">
      <c r="A1084" s="53">
        <v>1439</v>
      </c>
      <c r="B1084" s="55">
        <v>431720</v>
      </c>
      <c r="C1084" s="55" t="s">
        <v>1288</v>
      </c>
      <c r="D1084" s="55" t="s">
        <v>1306</v>
      </c>
      <c r="E1084" s="56">
        <v>45316</v>
      </c>
      <c r="F1084" s="55" t="s">
        <v>2304</v>
      </c>
      <c r="G1084" s="57">
        <v>320136.53999999911</v>
      </c>
      <c r="H1084" s="58">
        <v>4.2587378284447731E-2</v>
      </c>
      <c r="I1084" s="59">
        <v>318314.0327631571</v>
      </c>
      <c r="J1084" s="58">
        <v>2.623207738496609E-2</v>
      </c>
    </row>
    <row r="1085" spans="1:10" x14ac:dyDescent="0.25">
      <c r="A1085" s="53">
        <v>1480</v>
      </c>
      <c r="B1085" s="55">
        <v>410690</v>
      </c>
      <c r="C1085" s="55" t="s">
        <v>1288</v>
      </c>
      <c r="D1085" s="55" t="s">
        <v>1722</v>
      </c>
      <c r="E1085" s="56">
        <v>45391</v>
      </c>
      <c r="F1085" s="55" t="s">
        <v>2305</v>
      </c>
      <c r="G1085" s="57">
        <v>630530.51000000117</v>
      </c>
      <c r="H1085" s="58">
        <v>5.1168023447420424E-3</v>
      </c>
      <c r="I1085" s="59">
        <v>580030.4987499998</v>
      </c>
      <c r="J1085" s="58">
        <v>2.535051830785956E-2</v>
      </c>
    </row>
    <row r="1086" spans="1:10" x14ac:dyDescent="0.25">
      <c r="A1086" s="53">
        <v>1528</v>
      </c>
      <c r="B1086" s="55">
        <v>430460</v>
      </c>
      <c r="C1086" s="55" t="s">
        <v>1285</v>
      </c>
      <c r="D1086" s="55" t="s">
        <v>1368</v>
      </c>
      <c r="E1086" s="56">
        <v>45587</v>
      </c>
      <c r="F1086" s="55" t="s">
        <v>2306</v>
      </c>
      <c r="G1086" s="57">
        <v>333821.80999999872</v>
      </c>
      <c r="H1086" s="58">
        <v>2.262532194016827E-2</v>
      </c>
      <c r="I1086" s="59">
        <v>355030.81374999875</v>
      </c>
      <c r="J1086" s="58">
        <v>2.869392145109282E-2</v>
      </c>
    </row>
    <row r="1087" spans="1:10" x14ac:dyDescent="0.25">
      <c r="A1087" s="53">
        <v>1533</v>
      </c>
      <c r="B1087" s="55">
        <v>421360</v>
      </c>
      <c r="C1087" s="55" t="s">
        <v>1288</v>
      </c>
      <c r="D1087" s="55" t="s">
        <v>1289</v>
      </c>
      <c r="E1087" s="56">
        <v>45656</v>
      </c>
      <c r="F1087" s="55" t="s">
        <v>142</v>
      </c>
      <c r="G1087" s="57">
        <v>345712.3199999989</v>
      </c>
      <c r="H1087" s="58">
        <v>1.5642248943668061E-2</v>
      </c>
      <c r="I1087" s="59">
        <v>358073.29166666575</v>
      </c>
      <c r="J1087" s="58">
        <v>1.718845330987431E-2</v>
      </c>
    </row>
    <row r="1088" spans="1:10" x14ac:dyDescent="0.25">
      <c r="A1088" s="53">
        <v>1535</v>
      </c>
      <c r="B1088" s="55">
        <v>431690</v>
      </c>
      <c r="C1088" s="55" t="s">
        <v>1288</v>
      </c>
      <c r="D1088" s="55" t="s">
        <v>1314</v>
      </c>
      <c r="E1088" s="56">
        <v>45656</v>
      </c>
      <c r="F1088" s="55" t="s">
        <v>2307</v>
      </c>
      <c r="G1088" s="57">
        <v>512981.39666666673</v>
      </c>
      <c r="H1088" s="58">
        <v>3.3641990792895003E-2</v>
      </c>
      <c r="I1088" s="59">
        <v>509363.69583333289</v>
      </c>
      <c r="J1088" s="58">
        <v>2.9998020426955849E-2</v>
      </c>
    </row>
    <row r="1089" spans="1:10" x14ac:dyDescent="0.25">
      <c r="A1089" s="53">
        <v>1638</v>
      </c>
      <c r="B1089" s="55">
        <v>410940</v>
      </c>
      <c r="C1089" s="55" t="s">
        <v>1288</v>
      </c>
      <c r="D1089" s="55" t="s">
        <v>1722</v>
      </c>
      <c r="E1089" s="56">
        <v>46020</v>
      </c>
      <c r="F1089" s="55" t="s">
        <v>2308</v>
      </c>
      <c r="G1089" s="57">
        <v>285499.71999999922</v>
      </c>
      <c r="H1089" s="58">
        <v>-0.21991242548443121</v>
      </c>
      <c r="I1089" s="59">
        <v>209044.41999999946</v>
      </c>
      <c r="J1089" s="58">
        <v>-0.42976368104329032</v>
      </c>
    </row>
    <row r="1090" spans="1:10" x14ac:dyDescent="0.25">
      <c r="A1090" s="53">
        <v>1617</v>
      </c>
      <c r="B1090" s="55">
        <v>431680</v>
      </c>
      <c r="C1090" s="55" t="s">
        <v>1288</v>
      </c>
      <c r="D1090" s="55" t="s">
        <v>1314</v>
      </c>
      <c r="E1090" s="56">
        <v>46014</v>
      </c>
      <c r="F1090" s="55" t="s">
        <v>2309</v>
      </c>
      <c r="G1090" s="57">
        <v>607255.29500000167</v>
      </c>
      <c r="H1090" s="58">
        <v>3.9223408989899053E-2</v>
      </c>
      <c r="I1090" s="59">
        <v>509156.79166666791</v>
      </c>
      <c r="J1090" s="58">
        <v>-0.30936585276640532</v>
      </c>
    </row>
    <row r="1091" spans="1:10" x14ac:dyDescent="0.25">
      <c r="A1091" s="53">
        <v>1459</v>
      </c>
      <c r="B1091" s="55">
        <v>411370</v>
      </c>
      <c r="C1091" s="55" t="s">
        <v>1288</v>
      </c>
      <c r="D1091" s="55" t="s">
        <v>1722</v>
      </c>
      <c r="E1091" s="56">
        <v>45392</v>
      </c>
      <c r="F1091" s="55" t="s">
        <v>2310</v>
      </c>
      <c r="G1091" s="57">
        <v>825791.1650000026</v>
      </c>
      <c r="H1091" s="58">
        <v>2.884228363132682E-2</v>
      </c>
      <c r="I1091" s="59">
        <v>800099.58694444643</v>
      </c>
      <c r="J1091" s="58">
        <v>3.2046002892088657E-2</v>
      </c>
    </row>
    <row r="1092" spans="1:10" x14ac:dyDescent="0.25">
      <c r="A1092" s="53">
        <v>1469</v>
      </c>
      <c r="B1092" s="55">
        <v>420880</v>
      </c>
      <c r="C1092" s="55" t="s">
        <v>1285</v>
      </c>
      <c r="D1092" s="55" t="s">
        <v>1441</v>
      </c>
      <c r="E1092" s="56">
        <v>45351</v>
      </c>
      <c r="F1092" s="55" t="s">
        <v>565</v>
      </c>
      <c r="G1092" s="57">
        <v>403896.89999999921</v>
      </c>
      <c r="H1092" s="58">
        <v>4.1980192919543337E-2</v>
      </c>
      <c r="I1092" s="59">
        <v>397061.63666666602</v>
      </c>
      <c r="J1092" s="58">
        <v>2.792328374071874E-2</v>
      </c>
    </row>
    <row r="1093" spans="1:10" x14ac:dyDescent="0.25">
      <c r="A1093" s="53">
        <v>1442</v>
      </c>
      <c r="B1093" s="55">
        <v>431870</v>
      </c>
      <c r="C1093" s="55" t="s">
        <v>1285</v>
      </c>
      <c r="D1093" s="55" t="s">
        <v>1330</v>
      </c>
      <c r="E1093" s="56">
        <v>45302</v>
      </c>
      <c r="F1093" s="55" t="s">
        <v>2311</v>
      </c>
      <c r="G1093" s="57">
        <v>327329.85999999929</v>
      </c>
      <c r="H1093" s="58">
        <v>-2.3394194932490051E-2</v>
      </c>
      <c r="I1093" s="59">
        <v>396747.51124999905</v>
      </c>
      <c r="J1093" s="58">
        <v>2.642416812467159E-2</v>
      </c>
    </row>
    <row r="1094" spans="1:10" x14ac:dyDescent="0.25">
      <c r="A1094" s="53">
        <v>1614</v>
      </c>
      <c r="B1094" s="55">
        <v>431690</v>
      </c>
      <c r="C1094" s="55" t="s">
        <v>1288</v>
      </c>
      <c r="D1094" s="55" t="s">
        <v>1314</v>
      </c>
      <c r="E1094" s="56">
        <v>45656</v>
      </c>
      <c r="F1094" s="55" t="s">
        <v>2312</v>
      </c>
      <c r="G1094" s="57">
        <v>396586.12999999849</v>
      </c>
      <c r="H1094" s="58">
        <v>5.8377662458225371E-2</v>
      </c>
      <c r="I1094" s="59">
        <v>406273.64666666562</v>
      </c>
      <c r="J1094" s="58">
        <v>3.3924380401212623E-2</v>
      </c>
    </row>
    <row r="1095" spans="1:10" x14ac:dyDescent="0.25">
      <c r="A1095" s="53">
        <v>1476</v>
      </c>
      <c r="B1095" s="55">
        <v>420460</v>
      </c>
      <c r="C1095" s="55" t="s">
        <v>1285</v>
      </c>
      <c r="D1095" s="55" t="s">
        <v>1441</v>
      </c>
      <c r="E1095" s="56">
        <v>45331</v>
      </c>
      <c r="F1095" s="55" t="s">
        <v>2313</v>
      </c>
      <c r="G1095" s="57">
        <v>324074.32999999961</v>
      </c>
      <c r="H1095" s="58">
        <v>4.9711955304480457E-2</v>
      </c>
      <c r="I1095" s="59">
        <v>303210.80749999941</v>
      </c>
      <c r="J1095" s="58">
        <v>3.5752034670476211E-2</v>
      </c>
    </row>
    <row r="1096" spans="1:10" x14ac:dyDescent="0.25">
      <c r="A1096" s="53">
        <v>1355</v>
      </c>
      <c r="B1096" s="55">
        <v>410830</v>
      </c>
      <c r="C1096" s="55" t="s">
        <v>1288</v>
      </c>
      <c r="D1096" s="55" t="s">
        <v>1722</v>
      </c>
      <c r="E1096" s="56">
        <v>45421</v>
      </c>
      <c r="F1096" s="55" t="s">
        <v>2314</v>
      </c>
      <c r="G1096" s="57">
        <v>504674.94999999937</v>
      </c>
      <c r="H1096" s="58">
        <v>5.7077422552959299E-2</v>
      </c>
      <c r="I1096" s="59">
        <v>509526.6120833329</v>
      </c>
      <c r="J1096" s="58">
        <v>3.9747732469418123E-2</v>
      </c>
    </row>
    <row r="1097" spans="1:10" x14ac:dyDescent="0.25">
      <c r="A1097" s="53">
        <v>1526</v>
      </c>
      <c r="B1097" s="55">
        <v>431830</v>
      </c>
      <c r="C1097" s="55" t="s">
        <v>1288</v>
      </c>
      <c r="D1097" s="55" t="s">
        <v>1306</v>
      </c>
      <c r="E1097" s="56">
        <v>45586</v>
      </c>
      <c r="F1097" s="55" t="s">
        <v>2315</v>
      </c>
      <c r="G1097" s="57">
        <v>410643.43999999837</v>
      </c>
      <c r="H1097" s="58">
        <v>4.8455827114860871E-2</v>
      </c>
      <c r="I1097" s="59">
        <v>397092.62722222094</v>
      </c>
      <c r="J1097" s="58">
        <v>4.2129541586017137E-2</v>
      </c>
    </row>
    <row r="1098" spans="1:10" x14ac:dyDescent="0.25">
      <c r="A1098" s="53">
        <v>1595</v>
      </c>
      <c r="B1098" s="55">
        <v>410420</v>
      </c>
      <c r="C1098" s="55" t="s">
        <v>1285</v>
      </c>
      <c r="D1098" s="55" t="s">
        <v>1321</v>
      </c>
      <c r="E1098" s="56">
        <v>45996</v>
      </c>
      <c r="F1098" s="55" t="s">
        <v>2316</v>
      </c>
      <c r="G1098" s="57">
        <v>301953.03333333292</v>
      </c>
      <c r="H1098" s="58">
        <v>-0.15650263919735979</v>
      </c>
      <c r="I1098" s="59">
        <v>233533.84666666627</v>
      </c>
      <c r="J1098" s="58">
        <v>-0.64800147662373353</v>
      </c>
    </row>
    <row r="1099" spans="1:10" x14ac:dyDescent="0.25">
      <c r="A1099" s="53">
        <v>1525</v>
      </c>
      <c r="B1099" s="55">
        <v>411210</v>
      </c>
      <c r="C1099" s="55" t="s">
        <v>1288</v>
      </c>
      <c r="D1099" s="55" t="s">
        <v>1722</v>
      </c>
      <c r="E1099" s="56">
        <v>45646</v>
      </c>
      <c r="F1099" s="55" t="s">
        <v>2317</v>
      </c>
      <c r="G1099" s="57">
        <v>537440.97499999974</v>
      </c>
      <c r="H1099" s="58">
        <v>2.6819167804368192E-2</v>
      </c>
      <c r="I1099" s="59">
        <v>538215.81624999957</v>
      </c>
      <c r="J1099" s="58">
        <v>4.8810796194017202E-2</v>
      </c>
    </row>
    <row r="1100" spans="1:10" x14ac:dyDescent="0.25">
      <c r="A1100" s="53">
        <v>1564</v>
      </c>
      <c r="B1100" s="55">
        <v>420195</v>
      </c>
      <c r="C1100" s="55" t="s">
        <v>1285</v>
      </c>
      <c r="D1100" s="55" t="s">
        <v>1441</v>
      </c>
      <c r="E1100" s="56">
        <v>45656</v>
      </c>
      <c r="F1100" s="55" t="s">
        <v>2318</v>
      </c>
      <c r="G1100" s="57">
        <v>631773.21000000171</v>
      </c>
      <c r="H1100" s="58">
        <v>0.1749801202706473</v>
      </c>
      <c r="I1100" s="59">
        <v>437270.59583333367</v>
      </c>
      <c r="J1100" s="58">
        <v>5.2386682242658578E-2</v>
      </c>
    </row>
    <row r="1101" spans="1:10" x14ac:dyDescent="0.25">
      <c r="A1101" s="53">
        <v>1540</v>
      </c>
      <c r="B1101" s="55">
        <v>421010</v>
      </c>
      <c r="C1101" s="55" t="s">
        <v>1285</v>
      </c>
      <c r="D1101" s="55" t="s">
        <v>1441</v>
      </c>
      <c r="E1101" s="56">
        <v>45647</v>
      </c>
      <c r="F1101" s="55" t="s">
        <v>97</v>
      </c>
      <c r="G1101" s="57">
        <v>402630.67999999929</v>
      </c>
      <c r="H1101" s="58">
        <v>5.4644876577285437E-2</v>
      </c>
      <c r="I1101" s="59">
        <v>395895.73208333249</v>
      </c>
      <c r="J1101" s="58">
        <v>5.5648361742075082E-2</v>
      </c>
    </row>
    <row r="1102" spans="1:10" x14ac:dyDescent="0.25">
      <c r="A1102" s="53">
        <v>1364</v>
      </c>
      <c r="B1102" s="55">
        <v>431440</v>
      </c>
      <c r="C1102" s="55" t="s">
        <v>1288</v>
      </c>
      <c r="D1102" s="55" t="s">
        <v>1306</v>
      </c>
      <c r="E1102" s="56">
        <v>45397</v>
      </c>
      <c r="F1102" s="55" t="s">
        <v>2319</v>
      </c>
      <c r="G1102" s="57">
        <v>447477.4499999992</v>
      </c>
      <c r="H1102" s="58">
        <v>4.1958488777058163E-2</v>
      </c>
      <c r="I1102" s="59">
        <v>457842.28916666546</v>
      </c>
      <c r="J1102" s="58">
        <v>4.7656064245181637E-2</v>
      </c>
    </row>
    <row r="1103" spans="1:10" x14ac:dyDescent="0.25">
      <c r="A1103" s="53">
        <v>1561</v>
      </c>
      <c r="B1103" s="55">
        <v>420540</v>
      </c>
      <c r="C1103" s="55" t="s">
        <v>1285</v>
      </c>
      <c r="D1103" s="55" t="s">
        <v>1441</v>
      </c>
      <c r="E1103" s="56">
        <v>45646</v>
      </c>
      <c r="F1103" s="55" t="s">
        <v>2320</v>
      </c>
      <c r="G1103" s="57">
        <v>568605.83000000136</v>
      </c>
      <c r="H1103" s="58">
        <v>6.1237818206892912E-2</v>
      </c>
      <c r="I1103" s="59">
        <v>558814.39111111127</v>
      </c>
      <c r="J1103" s="58">
        <v>5.4425119923730718E-2</v>
      </c>
    </row>
    <row r="1104" spans="1:10" x14ac:dyDescent="0.25">
      <c r="A1104" s="53">
        <v>1488</v>
      </c>
      <c r="B1104" s="55">
        <v>430920</v>
      </c>
      <c r="C1104" s="55" t="s">
        <v>1285</v>
      </c>
      <c r="D1104" s="55" t="s">
        <v>1330</v>
      </c>
      <c r="E1104" s="56">
        <v>45460</v>
      </c>
      <c r="F1104" s="55" t="s">
        <v>2321</v>
      </c>
      <c r="G1104" s="57">
        <v>247388.75999999911</v>
      </c>
      <c r="H1104" s="58">
        <v>0.10403933443071781</v>
      </c>
      <c r="I1104" s="59">
        <v>295213.17541666579</v>
      </c>
      <c r="J1104" s="58">
        <v>5.4301158955894629E-2</v>
      </c>
    </row>
    <row r="1105" spans="1:10" x14ac:dyDescent="0.25">
      <c r="A1105" s="53">
        <v>1482</v>
      </c>
      <c r="B1105" s="55">
        <v>430510</v>
      </c>
      <c r="C1105" s="55" t="s">
        <v>1285</v>
      </c>
      <c r="D1105" s="55" t="s">
        <v>1286</v>
      </c>
      <c r="E1105" s="56">
        <v>45470</v>
      </c>
      <c r="F1105" s="55" t="s">
        <v>2322</v>
      </c>
      <c r="G1105" s="57">
        <v>641914.85000000196</v>
      </c>
      <c r="H1105" s="58">
        <v>9.7330263946485987E-2</v>
      </c>
      <c r="I1105" s="59">
        <v>552474.52708333323</v>
      </c>
      <c r="J1105" s="58">
        <v>6.0373538937589663E-2</v>
      </c>
    </row>
    <row r="1106" spans="1:10" x14ac:dyDescent="0.25">
      <c r="A1106" s="53">
        <v>1551</v>
      </c>
      <c r="B1106" s="55">
        <v>412170</v>
      </c>
      <c r="C1106" s="55" t="s">
        <v>1288</v>
      </c>
      <c r="D1106" s="55" t="s">
        <v>1722</v>
      </c>
      <c r="E1106" s="56">
        <v>45656</v>
      </c>
      <c r="F1106" s="55" t="s">
        <v>791</v>
      </c>
      <c r="G1106" s="57">
        <v>416101.54999999917</v>
      </c>
      <c r="H1106" s="58">
        <v>7.3567288498119873E-2</v>
      </c>
      <c r="I1106" s="59">
        <v>423991.53430555476</v>
      </c>
      <c r="J1106" s="58">
        <v>6.0499649029884021E-2</v>
      </c>
    </row>
    <row r="1107" spans="1:10" x14ac:dyDescent="0.25">
      <c r="A1107" s="53">
        <v>1519</v>
      </c>
      <c r="B1107" s="55">
        <v>411770</v>
      </c>
      <c r="C1107" s="55" t="s">
        <v>1288</v>
      </c>
      <c r="D1107" s="55" t="s">
        <v>1722</v>
      </c>
      <c r="E1107" s="56">
        <v>45631</v>
      </c>
      <c r="F1107" s="55" t="s">
        <v>2323</v>
      </c>
      <c r="G1107" s="57">
        <v>624895.97000000195</v>
      </c>
      <c r="H1107" s="58">
        <v>7.7510038483221008E-2</v>
      </c>
      <c r="I1107" s="59">
        <v>623591.74812500144</v>
      </c>
      <c r="J1107" s="58">
        <v>6.911515691819467E-2</v>
      </c>
    </row>
    <row r="1108" spans="1:10" x14ac:dyDescent="0.25">
      <c r="A1108" s="53">
        <v>1642</v>
      </c>
      <c r="B1108" s="55">
        <v>410830</v>
      </c>
      <c r="C1108" s="55" t="s">
        <v>1288</v>
      </c>
      <c r="D1108" s="55" t="s">
        <v>1722</v>
      </c>
      <c r="E1108" s="56">
        <v>46010</v>
      </c>
      <c r="F1108" s="55" t="s">
        <v>2324</v>
      </c>
      <c r="G1108" s="57">
        <v>350364.89999999892</v>
      </c>
      <c r="H1108" s="58">
        <v>-1.9904666182356489E-2</v>
      </c>
      <c r="I1108" s="59">
        <v>297931.17333333247</v>
      </c>
      <c r="J1108" s="58">
        <v>-0.31128517713673659</v>
      </c>
    </row>
    <row r="1109" spans="1:10" x14ac:dyDescent="0.25">
      <c r="A1109" s="53">
        <v>1494</v>
      </c>
      <c r="B1109" s="55">
        <v>420207</v>
      </c>
      <c r="C1109" s="55" t="s">
        <v>1285</v>
      </c>
      <c r="D1109" s="55" t="s">
        <v>1441</v>
      </c>
      <c r="E1109" s="56">
        <v>45597</v>
      </c>
      <c r="F1109" s="55" t="s">
        <v>2325</v>
      </c>
      <c r="G1109" s="57">
        <v>649949.2000000017</v>
      </c>
      <c r="H1109" s="58">
        <v>0.1728057392108806</v>
      </c>
      <c r="I1109" s="59">
        <v>485885.09833333356</v>
      </c>
      <c r="J1109" s="58">
        <v>7.7157743594779685E-2</v>
      </c>
    </row>
    <row r="1110" spans="1:10" x14ac:dyDescent="0.25">
      <c r="A1110" s="53">
        <v>1550</v>
      </c>
      <c r="B1110" s="55">
        <v>431600</v>
      </c>
      <c r="C1110" s="55" t="s">
        <v>1285</v>
      </c>
      <c r="D1110" s="55" t="s">
        <v>1368</v>
      </c>
      <c r="E1110" s="56">
        <v>45646</v>
      </c>
      <c r="F1110" s="55" t="s">
        <v>2326</v>
      </c>
      <c r="G1110" s="57">
        <v>354335.22999999882</v>
      </c>
      <c r="H1110" s="58">
        <v>8.348545111970683E-2</v>
      </c>
      <c r="I1110" s="59">
        <v>367781.88166666549</v>
      </c>
      <c r="J1110" s="58">
        <v>7.4641962850688998E-2</v>
      </c>
    </row>
    <row r="1111" spans="1:10" x14ac:dyDescent="0.25">
      <c r="A1111" s="53">
        <v>1524</v>
      </c>
      <c r="B1111" s="55">
        <v>431490</v>
      </c>
      <c r="C1111" s="55" t="s">
        <v>1285</v>
      </c>
      <c r="D1111" s="55" t="s">
        <v>1321</v>
      </c>
      <c r="E1111" s="56">
        <v>45583</v>
      </c>
      <c r="F1111" s="55" t="s">
        <v>2327</v>
      </c>
      <c r="G1111" s="57">
        <v>575622.7000000017</v>
      </c>
      <c r="H1111" s="58">
        <v>3.5015986931079192E-2</v>
      </c>
      <c r="I1111" s="59">
        <v>635346.13208333566</v>
      </c>
      <c r="J1111" s="58">
        <v>6.5689036679553711E-2</v>
      </c>
    </row>
    <row r="1112" spans="1:10" x14ac:dyDescent="0.25">
      <c r="A1112" s="53">
        <v>1549</v>
      </c>
      <c r="B1112" s="55">
        <v>420820</v>
      </c>
      <c r="C1112" s="55" t="s">
        <v>1285</v>
      </c>
      <c r="D1112" s="55" t="s">
        <v>1441</v>
      </c>
      <c r="E1112" s="56">
        <v>45638</v>
      </c>
      <c r="F1112" s="55" t="s">
        <v>2328</v>
      </c>
      <c r="G1112" s="57">
        <v>557896.08000000042</v>
      </c>
      <c r="H1112" s="58">
        <v>0.1046872756700712</v>
      </c>
      <c r="I1112" s="59">
        <v>503986.15249999944</v>
      </c>
      <c r="J1112" s="58">
        <v>7.7813561314613866E-2</v>
      </c>
    </row>
    <row r="1113" spans="1:10" x14ac:dyDescent="0.25">
      <c r="A1113" s="53">
        <v>1490</v>
      </c>
      <c r="B1113" s="55">
        <v>431490</v>
      </c>
      <c r="C1113" s="55" t="s">
        <v>1285</v>
      </c>
      <c r="D1113" s="55" t="s">
        <v>1321</v>
      </c>
      <c r="E1113" s="56">
        <v>45567</v>
      </c>
      <c r="F1113" s="55" t="s">
        <v>2329</v>
      </c>
      <c r="G1113" s="57">
        <v>480722.18999999872</v>
      </c>
      <c r="H1113" s="58">
        <v>6.085592989766439E-2</v>
      </c>
      <c r="I1113" s="59">
        <v>509990.66999999882</v>
      </c>
      <c r="J1113" s="58">
        <v>7.2450780623735028E-2</v>
      </c>
    </row>
    <row r="1114" spans="1:10" x14ac:dyDescent="0.25">
      <c r="A1114" s="53">
        <v>1470</v>
      </c>
      <c r="B1114" s="55">
        <v>430930</v>
      </c>
      <c r="C1114" s="55" t="s">
        <v>1285</v>
      </c>
      <c r="D1114" s="55" t="s">
        <v>1321</v>
      </c>
      <c r="E1114" s="56">
        <v>45379</v>
      </c>
      <c r="F1114" s="55" t="s">
        <v>2330</v>
      </c>
      <c r="G1114" s="57">
        <v>338938.07999999868</v>
      </c>
      <c r="H1114" s="58">
        <v>4.703280155994731E-2</v>
      </c>
      <c r="I1114" s="59">
        <v>342808.92902777664</v>
      </c>
      <c r="J1114" s="58">
        <v>7.2597317115938906E-2</v>
      </c>
    </row>
    <row r="1115" spans="1:10" x14ac:dyDescent="0.25">
      <c r="A1115" s="53">
        <v>1360</v>
      </c>
      <c r="B1115" s="55">
        <v>431750</v>
      </c>
      <c r="C1115" s="55" t="s">
        <v>1288</v>
      </c>
      <c r="D1115" s="55" t="s">
        <v>1306</v>
      </c>
      <c r="E1115" s="56">
        <v>45525</v>
      </c>
      <c r="F1115" s="55" t="s">
        <v>2331</v>
      </c>
      <c r="G1115" s="57">
        <v>690566.47666666913</v>
      </c>
      <c r="H1115" s="58">
        <v>6.9830821102351837E-2</v>
      </c>
      <c r="I1115" s="59">
        <v>715480.59180555737</v>
      </c>
      <c r="J1115" s="58">
        <v>7.4429488138779393E-2</v>
      </c>
    </row>
    <row r="1116" spans="1:10" x14ac:dyDescent="0.25">
      <c r="A1116" s="53">
        <v>1531</v>
      </c>
      <c r="B1116" s="55">
        <v>412230</v>
      </c>
      <c r="C1116" s="55" t="s">
        <v>1285</v>
      </c>
      <c r="D1116" s="55" t="s">
        <v>1441</v>
      </c>
      <c r="E1116" s="56">
        <v>45643</v>
      </c>
      <c r="F1116" s="55" t="s">
        <v>155</v>
      </c>
      <c r="G1116" s="57">
        <v>386501.04999999929</v>
      </c>
      <c r="H1116" s="58">
        <v>5.8324363678053673E-2</v>
      </c>
      <c r="I1116" s="59">
        <v>383232.26522222109</v>
      </c>
      <c r="J1116" s="58">
        <v>8.0781602446949083E-2</v>
      </c>
    </row>
    <row r="1117" spans="1:10" x14ac:dyDescent="0.25">
      <c r="A1117" s="53">
        <v>1500</v>
      </c>
      <c r="B1117" s="55">
        <v>430480</v>
      </c>
      <c r="C1117" s="55" t="s">
        <v>1285</v>
      </c>
      <c r="D1117" s="55" t="s">
        <v>1286</v>
      </c>
      <c r="E1117" s="56">
        <v>45527</v>
      </c>
      <c r="F1117" s="55" t="s">
        <v>2332</v>
      </c>
      <c r="G1117" s="57">
        <v>313936.28999999899</v>
      </c>
      <c r="H1117" s="58">
        <v>5.0321715312038467E-2</v>
      </c>
      <c r="I1117" s="59">
        <v>347940.33333333238</v>
      </c>
      <c r="J1117" s="58">
        <v>7.7546102243267745E-2</v>
      </c>
    </row>
    <row r="1118" spans="1:10" x14ac:dyDescent="0.25">
      <c r="A1118" s="53">
        <v>1518</v>
      </c>
      <c r="B1118" s="55">
        <v>431690</v>
      </c>
      <c r="C1118" s="55" t="s">
        <v>1288</v>
      </c>
      <c r="D1118" s="55" t="s">
        <v>1314</v>
      </c>
      <c r="E1118" s="56">
        <v>45617</v>
      </c>
      <c r="F1118" s="55" t="s">
        <v>2333</v>
      </c>
      <c r="G1118" s="57">
        <v>513590.47499999992</v>
      </c>
      <c r="H1118" s="58">
        <v>6.861235026707202E-2</v>
      </c>
      <c r="I1118" s="59">
        <v>564339.04708333302</v>
      </c>
      <c r="J1118" s="58">
        <v>8.2981381141622471E-2</v>
      </c>
    </row>
    <row r="1119" spans="1:10" x14ac:dyDescent="0.25">
      <c r="A1119" s="53">
        <v>1553</v>
      </c>
      <c r="B1119" s="55">
        <v>432150</v>
      </c>
      <c r="C1119" s="55" t="s">
        <v>1285</v>
      </c>
      <c r="D1119" s="55" t="s">
        <v>1368</v>
      </c>
      <c r="E1119" s="56">
        <v>45656</v>
      </c>
      <c r="F1119" s="55" t="s">
        <v>2334</v>
      </c>
      <c r="G1119" s="57">
        <v>609109.78500000108</v>
      </c>
      <c r="H1119" s="58">
        <v>0.1461812133948584</v>
      </c>
      <c r="I1119" s="59">
        <v>504286.8845833331</v>
      </c>
      <c r="J1119" s="58">
        <v>8.350732910295329E-2</v>
      </c>
    </row>
    <row r="1120" spans="1:10" x14ac:dyDescent="0.25">
      <c r="A1120" s="53">
        <v>1327</v>
      </c>
      <c r="B1120" s="55">
        <v>431800</v>
      </c>
      <c r="C1120" s="55" t="s">
        <v>1288</v>
      </c>
      <c r="D1120" s="55" t="s">
        <v>1306</v>
      </c>
      <c r="E1120" s="56">
        <v>45573</v>
      </c>
      <c r="F1120" s="55" t="s">
        <v>2335</v>
      </c>
      <c r="G1120" s="57">
        <v>527881.92000000016</v>
      </c>
      <c r="H1120" s="58">
        <v>8.6991801805370264E-2</v>
      </c>
      <c r="I1120" s="59">
        <v>584849.46891666681</v>
      </c>
      <c r="J1120" s="58">
        <v>8.3722958950823753E-2</v>
      </c>
    </row>
    <row r="1121" spans="1:10" x14ac:dyDescent="0.25">
      <c r="A1121" s="53">
        <v>1507</v>
      </c>
      <c r="B1121" s="55">
        <v>431680</v>
      </c>
      <c r="C1121" s="55" t="s">
        <v>1288</v>
      </c>
      <c r="D1121" s="55" t="s">
        <v>1314</v>
      </c>
      <c r="E1121" s="56">
        <v>45600</v>
      </c>
      <c r="F1121" s="55" t="s">
        <v>2336</v>
      </c>
      <c r="G1121" s="57">
        <v>781772.27833333635</v>
      </c>
      <c r="H1121" s="58">
        <v>7.5111241490331354E-2</v>
      </c>
      <c r="I1121" s="59">
        <v>811035.23611111438</v>
      </c>
      <c r="J1121" s="58">
        <v>8.7156234373504254E-2</v>
      </c>
    </row>
    <row r="1122" spans="1:10" x14ac:dyDescent="0.25">
      <c r="A1122" s="53">
        <v>1527</v>
      </c>
      <c r="B1122" s="55">
        <v>421660</v>
      </c>
      <c r="C1122" s="55" t="s">
        <v>1285</v>
      </c>
      <c r="D1122" s="55" t="s">
        <v>1441</v>
      </c>
      <c r="E1122" s="56">
        <v>45645</v>
      </c>
      <c r="F1122" s="55" t="s">
        <v>2337</v>
      </c>
      <c r="G1122" s="57">
        <v>533447.72000000009</v>
      </c>
      <c r="H1122" s="58">
        <v>0.1131056885102051</v>
      </c>
      <c r="I1122" s="59">
        <v>576795.39041666675</v>
      </c>
      <c r="J1122" s="58">
        <v>9.1231570838163661E-2</v>
      </c>
    </row>
    <row r="1123" spans="1:10" x14ac:dyDescent="0.25">
      <c r="A1123" s="53">
        <v>1502</v>
      </c>
      <c r="B1123" s="55">
        <v>430460</v>
      </c>
      <c r="C1123" s="55" t="s">
        <v>1285</v>
      </c>
      <c r="D1123" s="55" t="s">
        <v>1368</v>
      </c>
      <c r="E1123" s="56">
        <v>45567</v>
      </c>
      <c r="F1123" s="55" t="s">
        <v>2338</v>
      </c>
      <c r="G1123" s="57">
        <v>359784.76999999979</v>
      </c>
      <c r="H1123" s="58">
        <v>3.861907872281406E-2</v>
      </c>
      <c r="I1123" s="59">
        <v>398369.22048611077</v>
      </c>
      <c r="J1123" s="58">
        <v>8.6233460880069723E-2</v>
      </c>
    </row>
    <row r="1124" spans="1:10" x14ac:dyDescent="0.25">
      <c r="A1124" s="53">
        <v>1509</v>
      </c>
      <c r="B1124" s="55">
        <v>421800</v>
      </c>
      <c r="C1124" s="55" t="s">
        <v>1285</v>
      </c>
      <c r="D1124" s="55" t="s">
        <v>1441</v>
      </c>
      <c r="E1124" s="56">
        <v>45587</v>
      </c>
      <c r="F1124" s="55" t="s">
        <v>2339</v>
      </c>
      <c r="G1124" s="57">
        <v>555604.35999999894</v>
      </c>
      <c r="H1124" s="58">
        <v>9.6651596046603769E-2</v>
      </c>
      <c r="I1124" s="59">
        <v>492550.74533333239</v>
      </c>
      <c r="J1124" s="58">
        <v>9.4621276066373494E-2</v>
      </c>
    </row>
    <row r="1125" spans="1:10" x14ac:dyDescent="0.25">
      <c r="A1125" s="53">
        <v>1513</v>
      </c>
      <c r="B1125" s="55">
        <v>431250</v>
      </c>
      <c r="C1125" s="55" t="s">
        <v>1288</v>
      </c>
      <c r="D1125" s="55" t="s">
        <v>1306</v>
      </c>
      <c r="E1125" s="56">
        <v>45600</v>
      </c>
      <c r="F1125" s="55" t="s">
        <v>452</v>
      </c>
      <c r="G1125" s="57">
        <v>617592.50000000221</v>
      </c>
      <c r="H1125" s="58">
        <v>0.13284082735171959</v>
      </c>
      <c r="I1125" s="59">
        <v>566853.39638888917</v>
      </c>
      <c r="J1125" s="58">
        <v>0.10012708395473439</v>
      </c>
    </row>
    <row r="1126" spans="1:10" x14ac:dyDescent="0.25">
      <c r="A1126" s="53">
        <v>1649</v>
      </c>
      <c r="B1126" s="55">
        <v>431410</v>
      </c>
      <c r="C1126" s="55" t="s">
        <v>1288</v>
      </c>
      <c r="D1126" s="55" t="s">
        <v>1289</v>
      </c>
      <c r="E1126" s="56">
        <v>46021</v>
      </c>
      <c r="F1126" s="55" t="s">
        <v>2340</v>
      </c>
      <c r="G1126" s="57">
        <v>459434.14999999967</v>
      </c>
      <c r="H1126" s="58">
        <v>-9.7436979497372393E-3</v>
      </c>
      <c r="I1126" s="59">
        <v>365192.67333333316</v>
      </c>
      <c r="J1126" s="58">
        <v>-0.1084041790765736</v>
      </c>
    </row>
    <row r="1127" spans="1:10" x14ac:dyDescent="0.25">
      <c r="A1127" s="53">
        <v>1547</v>
      </c>
      <c r="B1127" s="55">
        <v>421350</v>
      </c>
      <c r="C1127" s="55" t="s">
        <v>1285</v>
      </c>
      <c r="D1127" s="55" t="s">
        <v>1441</v>
      </c>
      <c r="E1127" s="56">
        <v>45628</v>
      </c>
      <c r="F1127" s="55" t="s">
        <v>359</v>
      </c>
      <c r="G1127" s="57">
        <v>559361.01000000059</v>
      </c>
      <c r="H1127" s="58">
        <v>0.11854697160917189</v>
      </c>
      <c r="I1127" s="59">
        <v>502796.67166666623</v>
      </c>
      <c r="J1127" s="58">
        <v>9.8096953284488822E-2</v>
      </c>
    </row>
    <row r="1128" spans="1:10" x14ac:dyDescent="0.25">
      <c r="A1128" s="53">
        <v>1510</v>
      </c>
      <c r="B1128" s="55">
        <v>431660</v>
      </c>
      <c r="C1128" s="55" t="s">
        <v>1288</v>
      </c>
      <c r="D1128" s="55" t="s">
        <v>1289</v>
      </c>
      <c r="E1128" s="56">
        <v>45614</v>
      </c>
      <c r="F1128" s="55" t="s">
        <v>2341</v>
      </c>
      <c r="G1128" s="57">
        <v>772418.01333333435</v>
      </c>
      <c r="H1128" s="58">
        <v>9.6343964993535175E-2</v>
      </c>
      <c r="I1128" s="59">
        <v>663086.83444444591</v>
      </c>
      <c r="J1128" s="58">
        <v>9.9415739242783893E-2</v>
      </c>
    </row>
    <row r="1129" spans="1:10" x14ac:dyDescent="0.25">
      <c r="A1129" s="53">
        <v>1479</v>
      </c>
      <c r="B1129" s="55">
        <v>430760</v>
      </c>
      <c r="C1129" s="55" t="s">
        <v>1285</v>
      </c>
      <c r="D1129" s="55" t="s">
        <v>1330</v>
      </c>
      <c r="E1129" s="56">
        <v>45364</v>
      </c>
      <c r="F1129" s="55" t="s">
        <v>2342</v>
      </c>
      <c r="G1129" s="57">
        <v>640972.42000000214</v>
      </c>
      <c r="H1129" s="58">
        <v>9.3564362054839798E-2</v>
      </c>
      <c r="I1129" s="59">
        <v>712783.39277777972</v>
      </c>
      <c r="J1129" s="58">
        <v>0.1011378891466682</v>
      </c>
    </row>
    <row r="1130" spans="1:10" x14ac:dyDescent="0.25">
      <c r="A1130" s="53">
        <v>1631</v>
      </c>
      <c r="B1130" s="55">
        <v>431390</v>
      </c>
      <c r="C1130" s="55" t="s">
        <v>1288</v>
      </c>
      <c r="D1130" s="55" t="s">
        <v>1289</v>
      </c>
      <c r="E1130" s="56">
        <v>46010</v>
      </c>
      <c r="F1130" s="55" t="s">
        <v>2343</v>
      </c>
      <c r="G1130" s="57">
        <v>501902.61999999988</v>
      </c>
      <c r="H1130" s="58">
        <v>8.2407832417545013E-2</v>
      </c>
      <c r="I1130" s="59">
        <v>448852.61000000028</v>
      </c>
      <c r="J1130" s="58">
        <v>-0.21122246537340111</v>
      </c>
    </row>
    <row r="1131" spans="1:10" x14ac:dyDescent="0.25">
      <c r="A1131" s="53">
        <v>1516</v>
      </c>
      <c r="B1131" s="55">
        <v>432380</v>
      </c>
      <c r="C1131" s="55" t="s">
        <v>1285</v>
      </c>
      <c r="D1131" s="55" t="s">
        <v>1368</v>
      </c>
      <c r="E1131" s="56">
        <v>45555</v>
      </c>
      <c r="F1131" s="55" t="s">
        <v>2344</v>
      </c>
      <c r="G1131" s="57">
        <v>802249.00000000291</v>
      </c>
      <c r="H1131" s="58">
        <v>0.1504761943692999</v>
      </c>
      <c r="I1131" s="59">
        <v>466866.57351851906</v>
      </c>
      <c r="J1131" s="58">
        <v>9.8830537620877956E-2</v>
      </c>
    </row>
    <row r="1132" spans="1:10" x14ac:dyDescent="0.25">
      <c r="A1132" s="53">
        <v>1454</v>
      </c>
      <c r="B1132" s="55">
        <v>431820</v>
      </c>
      <c r="C1132" s="55" t="s">
        <v>1285</v>
      </c>
      <c r="D1132" s="55" t="s">
        <v>1286</v>
      </c>
      <c r="E1132" s="56">
        <v>45509</v>
      </c>
      <c r="F1132" s="55" t="s">
        <v>2345</v>
      </c>
      <c r="G1132" s="57">
        <v>615946.47000000137</v>
      </c>
      <c r="H1132" s="58">
        <v>0.1029057827901517</v>
      </c>
      <c r="I1132" s="59">
        <v>678750.2854166684</v>
      </c>
      <c r="J1132" s="58">
        <v>0.1028179149972548</v>
      </c>
    </row>
    <row r="1133" spans="1:10" x14ac:dyDescent="0.25">
      <c r="A1133" s="53">
        <v>1660</v>
      </c>
      <c r="B1133" s="55">
        <v>430280</v>
      </c>
      <c r="C1133" s="55" t="s">
        <v>1288</v>
      </c>
      <c r="D1133" s="55" t="s">
        <v>1314</v>
      </c>
      <c r="E1133" s="56">
        <v>46021</v>
      </c>
      <c r="F1133" s="55" t="s">
        <v>2346</v>
      </c>
      <c r="G1133" s="57">
        <v>346205.29499999911</v>
      </c>
      <c r="H1133" s="58">
        <v>-2.4964297366300021E-2</v>
      </c>
      <c r="I1133" s="59">
        <v>287743.70499999938</v>
      </c>
      <c r="J1133" s="58">
        <v>-0.1494184006954879</v>
      </c>
    </row>
    <row r="1134" spans="1:10" x14ac:dyDescent="0.25">
      <c r="A1134" s="53">
        <v>1467</v>
      </c>
      <c r="B1134" s="55">
        <v>412405</v>
      </c>
      <c r="C1134" s="55" t="s">
        <v>1288</v>
      </c>
      <c r="D1134" s="55" t="s">
        <v>1722</v>
      </c>
      <c r="E1134" s="56">
        <v>45362</v>
      </c>
      <c r="F1134" s="55" t="s">
        <v>2347</v>
      </c>
      <c r="G1134" s="57">
        <v>597027.73000000103</v>
      </c>
      <c r="H1134" s="58">
        <v>0.1000792703279263</v>
      </c>
      <c r="I1134" s="59">
        <v>629193.50833333388</v>
      </c>
      <c r="J1134" s="58">
        <v>0.10342457627492729</v>
      </c>
    </row>
    <row r="1135" spans="1:10" x14ac:dyDescent="0.25">
      <c r="A1135" s="53">
        <v>1523</v>
      </c>
      <c r="B1135" s="55">
        <v>431690</v>
      </c>
      <c r="C1135" s="55" t="s">
        <v>1288</v>
      </c>
      <c r="D1135" s="55" t="s">
        <v>1314</v>
      </c>
      <c r="E1135" s="56">
        <v>45600</v>
      </c>
      <c r="F1135" s="55" t="s">
        <v>2348</v>
      </c>
      <c r="G1135" s="57">
        <v>715957.48000000347</v>
      </c>
      <c r="H1135" s="58">
        <v>0.11824606846398331</v>
      </c>
      <c r="I1135" s="59">
        <v>735372.22875000304</v>
      </c>
      <c r="J1135" s="58">
        <v>0.1055114644940247</v>
      </c>
    </row>
    <row r="1136" spans="1:10" x14ac:dyDescent="0.25">
      <c r="A1136" s="53">
        <v>1448</v>
      </c>
      <c r="B1136" s="55">
        <v>430930</v>
      </c>
      <c r="C1136" s="55" t="s">
        <v>1285</v>
      </c>
      <c r="D1136" s="55" t="s">
        <v>1321</v>
      </c>
      <c r="E1136" s="56">
        <v>45317</v>
      </c>
      <c r="F1136" s="55" t="s">
        <v>2349</v>
      </c>
      <c r="G1136" s="57">
        <v>388555.67999999871</v>
      </c>
      <c r="H1136" s="58">
        <v>4.0906721220398942E-2</v>
      </c>
      <c r="I1136" s="59">
        <v>399586.55861110968</v>
      </c>
      <c r="J1136" s="58">
        <v>0.1020362906845057</v>
      </c>
    </row>
    <row r="1137" spans="1:10" x14ac:dyDescent="0.25">
      <c r="A1137" s="53">
        <v>1634</v>
      </c>
      <c r="B1137" s="55">
        <v>431490</v>
      </c>
      <c r="C1137" s="55" t="s">
        <v>1285</v>
      </c>
      <c r="D1137" s="55" t="s">
        <v>1321</v>
      </c>
      <c r="E1137" s="56">
        <v>46010</v>
      </c>
      <c r="F1137" s="55" t="s">
        <v>2350</v>
      </c>
      <c r="G1137" s="57">
        <v>286835.10666666628</v>
      </c>
      <c r="H1137" s="58">
        <v>-0.27522146667893321</v>
      </c>
      <c r="I1137" s="59">
        <v>269370.58888888854</v>
      </c>
      <c r="J1137" s="58">
        <v>-0.41058408696649251</v>
      </c>
    </row>
    <row r="1138" spans="1:10" x14ac:dyDescent="0.25">
      <c r="A1138" s="53">
        <v>1365</v>
      </c>
      <c r="B1138" s="55">
        <v>431440</v>
      </c>
      <c r="C1138" s="55" t="s">
        <v>1288</v>
      </c>
      <c r="D1138" s="55" t="s">
        <v>1306</v>
      </c>
      <c r="E1138" s="56">
        <v>45635</v>
      </c>
      <c r="F1138" s="55" t="s">
        <v>2351</v>
      </c>
      <c r="G1138" s="57">
        <v>632600.52000000293</v>
      </c>
      <c r="H1138" s="58">
        <v>9.9544801910083594E-2</v>
      </c>
      <c r="I1138" s="59">
        <v>643394.12694444542</v>
      </c>
      <c r="J1138" s="58">
        <v>0.108058560153448</v>
      </c>
    </row>
    <row r="1139" spans="1:10" x14ac:dyDescent="0.25">
      <c r="A1139" s="53">
        <v>1657</v>
      </c>
      <c r="B1139" s="55">
        <v>430460</v>
      </c>
      <c r="C1139" s="55" t="s">
        <v>1285</v>
      </c>
      <c r="D1139" s="55" t="s">
        <v>1368</v>
      </c>
      <c r="E1139" s="56">
        <v>46014</v>
      </c>
      <c r="F1139" s="55" t="s">
        <v>2352</v>
      </c>
      <c r="G1139" s="57">
        <v>318875.72999999922</v>
      </c>
      <c r="H1139" s="58">
        <v>-0.13862686298806429</v>
      </c>
      <c r="I1139" s="59">
        <v>263315.1733333327</v>
      </c>
      <c r="J1139" s="58">
        <v>-0.24083302166466841</v>
      </c>
    </row>
    <row r="1140" spans="1:10" x14ac:dyDescent="0.25">
      <c r="A1140" s="53">
        <v>1461</v>
      </c>
      <c r="B1140" s="55">
        <v>432160</v>
      </c>
      <c r="C1140" s="55" t="s">
        <v>1285</v>
      </c>
      <c r="D1140" s="55" t="s">
        <v>1368</v>
      </c>
      <c r="E1140" s="56">
        <v>45597</v>
      </c>
      <c r="F1140" s="55" t="s">
        <v>2353</v>
      </c>
      <c r="G1140" s="57">
        <v>1141615.3300000059</v>
      </c>
      <c r="H1140" s="58">
        <v>0.17785637148328551</v>
      </c>
      <c r="I1140" s="59">
        <v>720497.62666666799</v>
      </c>
      <c r="J1140" s="58">
        <v>0.1101034123443891</v>
      </c>
    </row>
    <row r="1141" spans="1:10" x14ac:dyDescent="0.25">
      <c r="A1141" s="53">
        <v>1532</v>
      </c>
      <c r="B1141" s="55">
        <v>431410</v>
      </c>
      <c r="C1141" s="55" t="s">
        <v>1288</v>
      </c>
      <c r="D1141" s="55" t="s">
        <v>1289</v>
      </c>
      <c r="E1141" s="56">
        <v>45628</v>
      </c>
      <c r="F1141" s="55" t="s">
        <v>2354</v>
      </c>
      <c r="G1141" s="57">
        <v>732069.00500000338</v>
      </c>
      <c r="H1141" s="58">
        <v>9.8910907767190442E-2</v>
      </c>
      <c r="I1141" s="59">
        <v>721423.46819444711</v>
      </c>
      <c r="J1141" s="58">
        <v>0.1086067848153353</v>
      </c>
    </row>
    <row r="1142" spans="1:10" x14ac:dyDescent="0.25">
      <c r="A1142" s="53">
        <v>1491</v>
      </c>
      <c r="B1142" s="55">
        <v>420540</v>
      </c>
      <c r="C1142" s="55" t="s">
        <v>1285</v>
      </c>
      <c r="D1142" s="55" t="s">
        <v>1441</v>
      </c>
      <c r="E1142" s="56">
        <v>45526</v>
      </c>
      <c r="F1142" s="55" t="s">
        <v>2355</v>
      </c>
      <c r="G1142" s="57">
        <v>1357514.5900000059</v>
      </c>
      <c r="H1142" s="58">
        <v>0.19220803835464051</v>
      </c>
      <c r="I1142" s="59">
        <v>827651.08361111314</v>
      </c>
      <c r="J1142" s="58">
        <v>0.11842564918199081</v>
      </c>
    </row>
    <row r="1143" spans="1:10" x14ac:dyDescent="0.25">
      <c r="A1143" s="53">
        <v>1629</v>
      </c>
      <c r="B1143" s="55">
        <v>430905</v>
      </c>
      <c r="C1143" s="55" t="s">
        <v>1285</v>
      </c>
      <c r="D1143" s="55" t="s">
        <v>1330</v>
      </c>
      <c r="E1143" s="56">
        <v>46010</v>
      </c>
      <c r="F1143" s="55" t="s">
        <v>449</v>
      </c>
      <c r="G1143" s="57">
        <v>354048.63999999862</v>
      </c>
      <c r="H1143" s="58">
        <v>2.688495401738444E-2</v>
      </c>
      <c r="I1143" s="59">
        <v>356336.90999999939</v>
      </c>
      <c r="J1143" s="58">
        <v>-0.16420825283506621</v>
      </c>
    </row>
    <row r="1144" spans="1:10" x14ac:dyDescent="0.25">
      <c r="A1144" s="53">
        <v>1511</v>
      </c>
      <c r="B1144" s="55">
        <v>431730</v>
      </c>
      <c r="C1144" s="55" t="s">
        <v>1288</v>
      </c>
      <c r="D1144" s="55" t="s">
        <v>1306</v>
      </c>
      <c r="E1144" s="56">
        <v>45656</v>
      </c>
      <c r="F1144" s="55" t="s">
        <v>2356</v>
      </c>
      <c r="G1144" s="57">
        <v>787948.14500000281</v>
      </c>
      <c r="H1144" s="58">
        <v>0.1310169998469759</v>
      </c>
      <c r="I1144" s="59">
        <v>839308.46791666944</v>
      </c>
      <c r="J1144" s="58">
        <v>0.11785598969821361</v>
      </c>
    </row>
    <row r="1145" spans="1:10" x14ac:dyDescent="0.25">
      <c r="A1145" s="53">
        <v>1656</v>
      </c>
      <c r="B1145" s="55">
        <v>431870</v>
      </c>
      <c r="C1145" s="55" t="s">
        <v>1288</v>
      </c>
      <c r="D1145" s="55" t="s">
        <v>1306</v>
      </c>
      <c r="E1145" s="56">
        <v>46021</v>
      </c>
      <c r="F1145" s="55" t="s">
        <v>2357</v>
      </c>
      <c r="G1145" s="57">
        <v>393820.91999999882</v>
      </c>
      <c r="H1145" s="58">
        <v>5.6154103105695331E-3</v>
      </c>
      <c r="I1145" s="59">
        <v>321823.25333333277</v>
      </c>
      <c r="J1145" s="58">
        <v>-6.7783566005317944E-2</v>
      </c>
    </row>
    <row r="1146" spans="1:10" x14ac:dyDescent="0.25">
      <c r="A1146" s="53">
        <v>1615</v>
      </c>
      <c r="B1146" s="55">
        <v>431340</v>
      </c>
      <c r="C1146" s="55" t="s">
        <v>1285</v>
      </c>
      <c r="D1146" s="55" t="s">
        <v>1330</v>
      </c>
      <c r="E1146" s="56">
        <v>45985</v>
      </c>
      <c r="F1146" s="55" t="s">
        <v>2358</v>
      </c>
      <c r="G1146" s="57">
        <v>346915.23799999867</v>
      </c>
      <c r="H1146" s="58">
        <v>1.607966349733542E-3</v>
      </c>
      <c r="I1146" s="59">
        <v>313918.86324999889</v>
      </c>
      <c r="J1146" s="58">
        <v>-0.20363283227477469</v>
      </c>
    </row>
    <row r="1147" spans="1:10" x14ac:dyDescent="0.25">
      <c r="A1147" s="53">
        <v>1530</v>
      </c>
      <c r="B1147" s="55">
        <v>431140</v>
      </c>
      <c r="C1147" s="55" t="s">
        <v>1288</v>
      </c>
      <c r="D1147" s="55" t="s">
        <v>1314</v>
      </c>
      <c r="E1147" s="56">
        <v>45656</v>
      </c>
      <c r="F1147" s="55" t="s">
        <v>2359</v>
      </c>
      <c r="G1147" s="57">
        <v>661576.35000000207</v>
      </c>
      <c r="H1147" s="58">
        <v>0.11382696100590629</v>
      </c>
      <c r="I1147" s="59">
        <v>697296.62986111362</v>
      </c>
      <c r="J1147" s="58">
        <v>0.1211008728599368</v>
      </c>
    </row>
    <row r="1148" spans="1:10" x14ac:dyDescent="0.25">
      <c r="A1148" s="53">
        <v>1543</v>
      </c>
      <c r="B1148" s="55">
        <v>420540</v>
      </c>
      <c r="C1148" s="55" t="s">
        <v>1285</v>
      </c>
      <c r="D1148" s="55" t="s">
        <v>1441</v>
      </c>
      <c r="E1148" s="56">
        <v>45647</v>
      </c>
      <c r="F1148" s="55" t="s">
        <v>2360</v>
      </c>
      <c r="G1148" s="57">
        <v>797802.4200000061</v>
      </c>
      <c r="H1148" s="58">
        <v>0.14764067409776091</v>
      </c>
      <c r="I1148" s="59">
        <v>735162.18866666977</v>
      </c>
      <c r="J1148" s="58">
        <v>0.12676603027046091</v>
      </c>
    </row>
    <row r="1149" spans="1:10" x14ac:dyDescent="0.25">
      <c r="A1149" s="53">
        <v>1608</v>
      </c>
      <c r="B1149" s="55">
        <v>420395</v>
      </c>
      <c r="C1149" s="55" t="s">
        <v>1285</v>
      </c>
      <c r="D1149" s="55" t="s">
        <v>1441</v>
      </c>
      <c r="E1149" s="56">
        <v>45884</v>
      </c>
      <c r="F1149" s="55" t="s">
        <v>510</v>
      </c>
      <c r="G1149" s="57">
        <v>213641.4349999995</v>
      </c>
      <c r="H1149" s="58">
        <v>-0.1605268504405522</v>
      </c>
      <c r="I1149" s="59">
        <v>184810.2726041663</v>
      </c>
      <c r="J1149" s="58">
        <v>-0.26455108485716528</v>
      </c>
    </row>
    <row r="1150" spans="1:10" x14ac:dyDescent="0.25">
      <c r="A1150" s="53">
        <v>1536</v>
      </c>
      <c r="B1150" s="55">
        <v>432160</v>
      </c>
      <c r="C1150" s="55" t="s">
        <v>1285</v>
      </c>
      <c r="D1150" s="55" t="s">
        <v>1368</v>
      </c>
      <c r="E1150" s="56">
        <v>45632</v>
      </c>
      <c r="F1150" s="55" t="s">
        <v>2361</v>
      </c>
      <c r="G1150" s="57">
        <v>659124.70000000333</v>
      </c>
      <c r="H1150" s="58">
        <v>0.1883985598680353</v>
      </c>
      <c r="I1150" s="59">
        <v>535666.69444444473</v>
      </c>
      <c r="J1150" s="58">
        <v>0.1288824951718473</v>
      </c>
    </row>
    <row r="1151" spans="1:10" x14ac:dyDescent="0.25">
      <c r="A1151" s="53">
        <v>1620</v>
      </c>
      <c r="B1151" s="55">
        <v>431470</v>
      </c>
      <c r="C1151" s="55" t="s">
        <v>1288</v>
      </c>
      <c r="D1151" s="55" t="s">
        <v>1289</v>
      </c>
      <c r="E1151" s="56">
        <v>45983</v>
      </c>
      <c r="F1151" s="55" t="s">
        <v>651</v>
      </c>
      <c r="G1151" s="57">
        <v>377626.54999999912</v>
      </c>
      <c r="H1151" s="58">
        <v>2.2006662061910289E-2</v>
      </c>
      <c r="I1151" s="59">
        <v>313528.53399999964</v>
      </c>
      <c r="J1151" s="58">
        <v>-0.14839589966349809</v>
      </c>
    </row>
    <row r="1152" spans="1:10" x14ac:dyDescent="0.25">
      <c r="A1152" s="53">
        <v>1539</v>
      </c>
      <c r="B1152" s="55">
        <v>430510</v>
      </c>
      <c r="C1152" s="55" t="s">
        <v>1285</v>
      </c>
      <c r="D1152" s="55" t="s">
        <v>1286</v>
      </c>
      <c r="E1152" s="56">
        <v>45632</v>
      </c>
      <c r="F1152" s="55" t="s">
        <v>2362</v>
      </c>
      <c r="G1152" s="57">
        <v>339604.12749999878</v>
      </c>
      <c r="H1152" s="58">
        <v>0.130285852050917</v>
      </c>
      <c r="I1152" s="59">
        <v>357474.92604166549</v>
      </c>
      <c r="J1152" s="58">
        <v>0.13058046459604741</v>
      </c>
    </row>
    <row r="1153" spans="1:10" x14ac:dyDescent="0.25">
      <c r="A1153" s="53">
        <v>1499</v>
      </c>
      <c r="B1153" s="55">
        <v>430040</v>
      </c>
      <c r="C1153" s="55" t="s">
        <v>1288</v>
      </c>
      <c r="D1153" s="55" t="s">
        <v>1306</v>
      </c>
      <c r="E1153" s="56">
        <v>45511</v>
      </c>
      <c r="F1153" s="55" t="s">
        <v>2363</v>
      </c>
      <c r="G1153" s="57">
        <v>352686.71999999858</v>
      </c>
      <c r="H1153" s="58">
        <v>0.105425880453566</v>
      </c>
      <c r="I1153" s="59">
        <v>409721.32249999879</v>
      </c>
      <c r="J1153" s="58">
        <v>0.12836781705622721</v>
      </c>
    </row>
    <row r="1154" spans="1:10" x14ac:dyDescent="0.25">
      <c r="A1154" s="53">
        <v>1503</v>
      </c>
      <c r="B1154" s="55">
        <v>430480</v>
      </c>
      <c r="C1154" s="55" t="s">
        <v>1285</v>
      </c>
      <c r="D1154" s="55" t="s">
        <v>1286</v>
      </c>
      <c r="E1154" s="56">
        <v>45617</v>
      </c>
      <c r="F1154" s="55" t="s">
        <v>2364</v>
      </c>
      <c r="G1154" s="57">
        <v>607690.66500000132</v>
      </c>
      <c r="H1154" s="58">
        <v>0.14005342856085121</v>
      </c>
      <c r="I1154" s="59">
        <v>637069.94694444549</v>
      </c>
      <c r="J1154" s="58">
        <v>0.1335393296530622</v>
      </c>
    </row>
    <row r="1155" spans="1:10" x14ac:dyDescent="0.25">
      <c r="A1155" s="53">
        <v>1655</v>
      </c>
      <c r="B1155" s="55">
        <v>421190</v>
      </c>
      <c r="C1155" s="55" t="s">
        <v>1285</v>
      </c>
      <c r="D1155" s="55" t="s">
        <v>1441</v>
      </c>
      <c r="E1155" s="56">
        <v>46020</v>
      </c>
      <c r="F1155" s="55" t="s">
        <v>2365</v>
      </c>
      <c r="G1155" s="57">
        <v>290582.71999999939</v>
      </c>
      <c r="H1155" s="58">
        <v>-9.0496972846943718E-2</v>
      </c>
      <c r="I1155" s="59">
        <v>216438.17333333287</v>
      </c>
      <c r="J1155" s="58">
        <v>-0.1115825193878497</v>
      </c>
    </row>
    <row r="1156" spans="1:10" x14ac:dyDescent="0.25">
      <c r="A1156" s="53">
        <v>1497</v>
      </c>
      <c r="B1156" s="55">
        <v>430543</v>
      </c>
      <c r="C1156" s="55" t="s">
        <v>1288</v>
      </c>
      <c r="D1156" s="55" t="s">
        <v>1306</v>
      </c>
      <c r="E1156" s="56">
        <v>45537</v>
      </c>
      <c r="F1156" s="55" t="s">
        <v>2366</v>
      </c>
      <c r="G1156" s="57">
        <v>2047620.640000008</v>
      </c>
      <c r="H1156" s="58">
        <v>0.18003251106086829</v>
      </c>
      <c r="I1156" s="59">
        <v>1692393.9137500057</v>
      </c>
      <c r="J1156" s="58">
        <v>0.13518579966912189</v>
      </c>
    </row>
    <row r="1157" spans="1:10" x14ac:dyDescent="0.25">
      <c r="A1157" s="53">
        <v>1474</v>
      </c>
      <c r="B1157" s="55">
        <v>431950</v>
      </c>
      <c r="C1157" s="55" t="s">
        <v>1285</v>
      </c>
      <c r="D1157" s="55" t="s">
        <v>1330</v>
      </c>
      <c r="E1157" s="56">
        <v>45348</v>
      </c>
      <c r="F1157" s="55" t="s">
        <v>2367</v>
      </c>
      <c r="G1157" s="57">
        <v>635000.87000000174</v>
      </c>
      <c r="H1157" s="58">
        <v>0.1043804175556426</v>
      </c>
      <c r="I1157" s="59">
        <v>686547.46500000171</v>
      </c>
      <c r="J1157" s="58">
        <v>0.13638030203365439</v>
      </c>
    </row>
    <row r="1158" spans="1:10" x14ac:dyDescent="0.25">
      <c r="A1158" s="53">
        <v>1654</v>
      </c>
      <c r="B1158" s="55">
        <v>412820</v>
      </c>
      <c r="C1158" s="55" t="s">
        <v>1288</v>
      </c>
      <c r="D1158" s="55" t="s">
        <v>1722</v>
      </c>
      <c r="E1158" s="56">
        <v>46014</v>
      </c>
      <c r="F1158" s="55" t="s">
        <v>2368</v>
      </c>
      <c r="G1158" s="57">
        <v>441391.83999999892</v>
      </c>
      <c r="H1158" s="58">
        <v>-1.3354706082943609E-2</v>
      </c>
      <c r="I1158" s="59">
        <v>403125.70666666655</v>
      </c>
      <c r="J1158" s="58">
        <v>-9.2494251549922024E-2</v>
      </c>
    </row>
    <row r="1159" spans="1:10" x14ac:dyDescent="0.25">
      <c r="A1159" s="53">
        <v>1661</v>
      </c>
      <c r="B1159" s="55">
        <v>430820</v>
      </c>
      <c r="C1159" s="55" t="s">
        <v>1285</v>
      </c>
      <c r="D1159" s="55" t="s">
        <v>1286</v>
      </c>
      <c r="E1159" s="56">
        <v>46021</v>
      </c>
      <c r="F1159" s="55" t="s">
        <v>2369</v>
      </c>
      <c r="G1159" s="57">
        <v>329505.30999999878</v>
      </c>
      <c r="H1159" s="58">
        <v>-8.9449940407697112E-5</v>
      </c>
      <c r="I1159" s="59">
        <v>273802.99999999948</v>
      </c>
      <c r="J1159" s="58">
        <v>-4.6150616794870432E-2</v>
      </c>
    </row>
    <row r="1160" spans="1:10" x14ac:dyDescent="0.25">
      <c r="A1160" s="53">
        <v>1596</v>
      </c>
      <c r="B1160" s="55">
        <v>431490</v>
      </c>
      <c r="C1160" s="55" t="s">
        <v>1285</v>
      </c>
      <c r="D1160" s="55" t="s">
        <v>1321</v>
      </c>
      <c r="E1160" s="56">
        <v>45840</v>
      </c>
      <c r="F1160" s="55" t="s">
        <v>2370</v>
      </c>
      <c r="G1160" s="57">
        <v>288182.92999999929</v>
      </c>
      <c r="H1160" s="58">
        <v>-0.1132904276112791</v>
      </c>
      <c r="I1160" s="59">
        <v>242171.42074074017</v>
      </c>
      <c r="J1160" s="58">
        <v>-0.1812477810774463</v>
      </c>
    </row>
    <row r="1161" spans="1:10" x14ac:dyDescent="0.25">
      <c r="A1161" s="53">
        <v>1610</v>
      </c>
      <c r="B1161" s="55">
        <v>431490</v>
      </c>
      <c r="C1161" s="55" t="s">
        <v>1285</v>
      </c>
      <c r="D1161" s="55" t="s">
        <v>1321</v>
      </c>
      <c r="E1161" s="56">
        <v>45964</v>
      </c>
      <c r="F1161" s="55" t="s">
        <v>2371</v>
      </c>
      <c r="G1161" s="57">
        <v>471144.88999999949</v>
      </c>
      <c r="H1161" s="58">
        <v>1.474782632865556E-2</v>
      </c>
      <c r="I1161" s="59">
        <v>430817.76366666687</v>
      </c>
      <c r="J1161" s="58">
        <v>-0.12835427207752981</v>
      </c>
    </row>
    <row r="1162" spans="1:10" x14ac:dyDescent="0.25">
      <c r="A1162" s="53">
        <v>1630</v>
      </c>
      <c r="B1162" s="55">
        <v>430920</v>
      </c>
      <c r="C1162" s="55" t="s">
        <v>1285</v>
      </c>
      <c r="D1162" s="55" t="s">
        <v>1330</v>
      </c>
      <c r="E1162" s="56">
        <v>45989</v>
      </c>
      <c r="F1162" s="55" t="s">
        <v>2372</v>
      </c>
      <c r="G1162" s="57">
        <v>486460.84999999939</v>
      </c>
      <c r="H1162" s="58">
        <v>5.5437849676714203E-2</v>
      </c>
      <c r="I1162" s="59">
        <v>397146.97374999948</v>
      </c>
      <c r="J1162" s="58">
        <v>-7.2608200112480467E-2</v>
      </c>
    </row>
    <row r="1163" spans="1:10" x14ac:dyDescent="0.25">
      <c r="A1163" s="53">
        <v>1619</v>
      </c>
      <c r="B1163" s="55">
        <v>430350</v>
      </c>
      <c r="C1163" s="55" t="s">
        <v>1285</v>
      </c>
      <c r="D1163" s="55" t="s">
        <v>1321</v>
      </c>
      <c r="E1163" s="56">
        <v>45933</v>
      </c>
      <c r="F1163" s="55" t="s">
        <v>2373</v>
      </c>
      <c r="G1163" s="57">
        <v>360712.12499999872</v>
      </c>
      <c r="H1163" s="58">
        <v>4.7776867378182243E-2</v>
      </c>
      <c r="I1163" s="59">
        <v>449640.07899999886</v>
      </c>
      <c r="J1163" s="58">
        <v>-0.1230092480674487</v>
      </c>
    </row>
    <row r="1164" spans="1:10" x14ac:dyDescent="0.25">
      <c r="A1164" s="53">
        <v>1555</v>
      </c>
      <c r="B1164" s="55">
        <v>430510</v>
      </c>
      <c r="C1164" s="55" t="s">
        <v>1285</v>
      </c>
      <c r="D1164" s="55" t="s">
        <v>1286</v>
      </c>
      <c r="E1164" s="56">
        <v>45863</v>
      </c>
      <c r="F1164" s="55" t="s">
        <v>2374</v>
      </c>
      <c r="G1164" s="57">
        <v>356720.8633333316</v>
      </c>
      <c r="H1164" s="58">
        <v>2.602456533663346E-2</v>
      </c>
      <c r="I1164" s="59">
        <v>323134.55916666542</v>
      </c>
      <c r="J1164" s="58">
        <v>-0.1204964253132873</v>
      </c>
    </row>
    <row r="1165" spans="1:10" x14ac:dyDescent="0.25">
      <c r="A1165" s="53">
        <v>1616</v>
      </c>
      <c r="B1165" s="55">
        <v>430120</v>
      </c>
      <c r="C1165" s="55" t="s">
        <v>1288</v>
      </c>
      <c r="D1165" s="55" t="s">
        <v>1314</v>
      </c>
      <c r="E1165" s="56">
        <v>45960</v>
      </c>
      <c r="F1165" s="55" t="s">
        <v>637</v>
      </c>
      <c r="G1165" s="57">
        <v>321965.13999999902</v>
      </c>
      <c r="H1165" s="58">
        <v>1.7401622294471279E-2</v>
      </c>
      <c r="I1165" s="59">
        <v>330068.69399999938</v>
      </c>
      <c r="J1165" s="58">
        <v>-0.11252032136261381</v>
      </c>
    </row>
    <row r="1166" spans="1:10" x14ac:dyDescent="0.25">
      <c r="A1166" s="53">
        <v>1569</v>
      </c>
      <c r="B1166" s="55">
        <v>431490</v>
      </c>
      <c r="C1166" s="55" t="s">
        <v>1285</v>
      </c>
      <c r="D1166" s="55" t="s">
        <v>1321</v>
      </c>
      <c r="E1166" s="56">
        <v>45745</v>
      </c>
      <c r="F1166" s="55" t="s">
        <v>2375</v>
      </c>
      <c r="G1166" s="57">
        <v>278351.35999999929</v>
      </c>
      <c r="H1166" s="58">
        <v>-0.1138365759083621</v>
      </c>
      <c r="I1166" s="59">
        <v>268444.85472222167</v>
      </c>
      <c r="J1166" s="58">
        <v>-0.1299516157101003</v>
      </c>
    </row>
    <row r="1167" spans="1:10" x14ac:dyDescent="0.25">
      <c r="A1167" s="53">
        <v>1652</v>
      </c>
      <c r="B1167" s="55">
        <v>432260</v>
      </c>
      <c r="C1167" s="55" t="s">
        <v>1288</v>
      </c>
      <c r="D1167" s="55" t="s">
        <v>1314</v>
      </c>
      <c r="E1167" s="56">
        <v>46001</v>
      </c>
      <c r="F1167" s="55" t="s">
        <v>2376</v>
      </c>
      <c r="G1167" s="57">
        <v>466940.36999999941</v>
      </c>
      <c r="H1167" s="58">
        <v>-8.4030323254342676E-3</v>
      </c>
      <c r="I1167" s="59">
        <v>470180.29333333275</v>
      </c>
      <c r="J1167" s="58">
        <v>-7.1241800185284573E-2</v>
      </c>
    </row>
    <row r="1168" spans="1:10" x14ac:dyDescent="0.25">
      <c r="A1168" s="53">
        <v>1534</v>
      </c>
      <c r="B1168" s="55">
        <v>431490</v>
      </c>
      <c r="C1168" s="55" t="s">
        <v>1285</v>
      </c>
      <c r="D1168" s="55" t="s">
        <v>1321</v>
      </c>
      <c r="E1168" s="56">
        <v>45825</v>
      </c>
      <c r="F1168" s="55" t="s">
        <v>2377</v>
      </c>
      <c r="G1168" s="57">
        <v>302281.12999999902</v>
      </c>
      <c r="H1168" s="58">
        <v>-4.6251053693472967E-2</v>
      </c>
      <c r="I1168" s="59">
        <v>277266.52999999921</v>
      </c>
      <c r="J1168" s="58">
        <v>-0.123535657497472</v>
      </c>
    </row>
    <row r="1169" spans="1:10" x14ac:dyDescent="0.25">
      <c r="A1169" s="53">
        <v>1644</v>
      </c>
      <c r="B1169" s="55">
        <v>431440</v>
      </c>
      <c r="C1169" s="55" t="s">
        <v>1288</v>
      </c>
      <c r="D1169" s="55" t="s">
        <v>1306</v>
      </c>
      <c r="E1169" s="56">
        <v>46001</v>
      </c>
      <c r="F1169" s="55" t="s">
        <v>2378</v>
      </c>
      <c r="G1169" s="57">
        <v>400140.27999999892</v>
      </c>
      <c r="H1169" s="58">
        <v>4.583655833673838E-2</v>
      </c>
      <c r="I1169" s="59">
        <v>337272.71333333239</v>
      </c>
      <c r="J1169" s="58">
        <v>-2.5600388580132499E-2</v>
      </c>
    </row>
    <row r="1170" spans="1:10" x14ac:dyDescent="0.25">
      <c r="A1170" s="53">
        <v>1573</v>
      </c>
      <c r="B1170" s="55">
        <v>421770</v>
      </c>
      <c r="C1170" s="55" t="s">
        <v>1285</v>
      </c>
      <c r="D1170" s="55" t="s">
        <v>1441</v>
      </c>
      <c r="E1170" s="56">
        <v>45706</v>
      </c>
      <c r="F1170" s="55" t="s">
        <v>2379</v>
      </c>
      <c r="G1170" s="57">
        <v>173567.77999999971</v>
      </c>
      <c r="H1170" s="58">
        <v>-0.1020858705627314</v>
      </c>
      <c r="I1170" s="59">
        <v>191907.11513888859</v>
      </c>
      <c r="J1170" s="58">
        <v>-9.402159541294286E-2</v>
      </c>
    </row>
    <row r="1171" spans="1:10" x14ac:dyDescent="0.25">
      <c r="A1171" s="53">
        <v>1415</v>
      </c>
      <c r="B1171" s="55">
        <v>420130</v>
      </c>
      <c r="C1171" s="55" t="s">
        <v>1285</v>
      </c>
      <c r="D1171" s="55" t="s">
        <v>1441</v>
      </c>
      <c r="E1171" s="56">
        <v>45969</v>
      </c>
      <c r="F1171" s="55" t="s">
        <v>92</v>
      </c>
      <c r="G1171" s="57">
        <v>470644.12999999878</v>
      </c>
      <c r="H1171" s="58">
        <v>4.7763209309837601E-2</v>
      </c>
      <c r="I1171" s="59">
        <v>465628.31999999896</v>
      </c>
      <c r="J1171" s="58">
        <v>-5.2526491543481262E-2</v>
      </c>
    </row>
    <row r="1172" spans="1:10" x14ac:dyDescent="0.25">
      <c r="A1172" s="53">
        <v>1662</v>
      </c>
      <c r="B1172" s="55">
        <v>430187</v>
      </c>
      <c r="C1172" s="55" t="s">
        <v>1288</v>
      </c>
      <c r="D1172" s="55" t="s">
        <v>1306</v>
      </c>
      <c r="E1172" s="56">
        <v>46018</v>
      </c>
      <c r="F1172" s="55" t="s">
        <v>2380</v>
      </c>
      <c r="G1172" s="57">
        <v>877775.63000000536</v>
      </c>
      <c r="H1172" s="58">
        <v>0.1038994653073102</v>
      </c>
      <c r="I1172" s="59">
        <v>672345.98000000406</v>
      </c>
      <c r="J1172" s="58">
        <v>5.4294782072614678E-2</v>
      </c>
    </row>
    <row r="1173" spans="1:10" x14ac:dyDescent="0.25">
      <c r="A1173" s="53">
        <v>1580</v>
      </c>
      <c r="B1173" s="55">
        <v>410650</v>
      </c>
      <c r="C1173" s="55" t="s">
        <v>1288</v>
      </c>
      <c r="D1173" s="55" t="s">
        <v>1722</v>
      </c>
      <c r="E1173" s="56">
        <v>45751</v>
      </c>
      <c r="F1173" s="55" t="s">
        <v>631</v>
      </c>
      <c r="G1173" s="57">
        <v>250067.29999999929</v>
      </c>
      <c r="H1173" s="58">
        <v>2.4420748635507319E-2</v>
      </c>
      <c r="I1173" s="59">
        <v>255689.95333333276</v>
      </c>
      <c r="J1173" s="58">
        <v>-8.7843470007872224E-2</v>
      </c>
    </row>
    <row r="1174" spans="1:10" x14ac:dyDescent="0.25">
      <c r="A1174" s="53">
        <v>1538</v>
      </c>
      <c r="B1174" s="55">
        <v>431740</v>
      </c>
      <c r="C1174" s="55" t="s">
        <v>1288</v>
      </c>
      <c r="D1174" s="55" t="s">
        <v>1306</v>
      </c>
      <c r="E1174" s="56">
        <v>45897</v>
      </c>
      <c r="F1174" s="55" t="s">
        <v>2381</v>
      </c>
      <c r="G1174" s="57">
        <v>533112.39000000013</v>
      </c>
      <c r="H1174" s="58">
        <v>8.4251875848353391E-2</v>
      </c>
      <c r="I1174" s="59">
        <v>503404.52142857143</v>
      </c>
      <c r="J1174" s="58">
        <v>-4.7715059207199137E-2</v>
      </c>
    </row>
    <row r="1175" spans="1:10" x14ac:dyDescent="0.25">
      <c r="A1175" s="53">
        <v>1589</v>
      </c>
      <c r="B1175" s="55">
        <v>431770</v>
      </c>
      <c r="C1175" s="55" t="s">
        <v>1288</v>
      </c>
      <c r="D1175" s="55" t="s">
        <v>1306</v>
      </c>
      <c r="E1175" s="56">
        <v>43413</v>
      </c>
      <c r="F1175" s="55" t="s">
        <v>2382</v>
      </c>
      <c r="G1175" s="57">
        <v>580615.79000000097</v>
      </c>
      <c r="H1175" s="58">
        <v>0.1656349312580061</v>
      </c>
      <c r="I1175" s="59">
        <v>606312.41272727365</v>
      </c>
      <c r="J1175" s="58">
        <v>0.1187671701544678</v>
      </c>
    </row>
    <row r="1176" spans="1:10" x14ac:dyDescent="0.25">
      <c r="A1176" s="53">
        <v>1590</v>
      </c>
      <c r="B1176" s="55">
        <v>431940</v>
      </c>
      <c r="C1176" s="55" t="s">
        <v>1288</v>
      </c>
      <c r="D1176" s="55" t="s">
        <v>1314</v>
      </c>
      <c r="E1176" s="56">
        <v>43283</v>
      </c>
      <c r="F1176" s="55" t="s">
        <v>2383</v>
      </c>
      <c r="G1176" s="57">
        <v>930621.54000000504</v>
      </c>
      <c r="H1176" s="58">
        <v>0.16510240008820751</v>
      </c>
      <c r="I1176" s="59">
        <v>954590.13708333799</v>
      </c>
      <c r="J1176" s="58">
        <v>0.1380111141918576</v>
      </c>
    </row>
    <row r="1177" spans="1:10" x14ac:dyDescent="0.25">
      <c r="A1177" s="53">
        <v>1612</v>
      </c>
      <c r="B1177" s="55">
        <v>431870</v>
      </c>
      <c r="C1177" s="55" t="s">
        <v>1285</v>
      </c>
      <c r="D1177" s="55" t="s">
        <v>1330</v>
      </c>
      <c r="E1177" s="56">
        <v>45905</v>
      </c>
      <c r="F1177" s="55" t="s">
        <v>2384</v>
      </c>
      <c r="G1177" s="57">
        <v>337680.49999999901</v>
      </c>
      <c r="H1177" s="58">
        <v>-6.1541620257823428E-3</v>
      </c>
      <c r="I1177" s="59">
        <v>276447.32428571349</v>
      </c>
      <c r="J1177" s="58">
        <v>-7.1393099017138667E-2</v>
      </c>
    </row>
    <row r="1178" spans="1:10" x14ac:dyDescent="0.25">
      <c r="A1178" s="53">
        <v>1605</v>
      </c>
      <c r="B1178" s="55">
        <v>431870</v>
      </c>
      <c r="C1178" s="55" t="s">
        <v>1285</v>
      </c>
      <c r="D1178" s="55" t="s">
        <v>1330</v>
      </c>
      <c r="E1178" s="56">
        <v>45884</v>
      </c>
      <c r="F1178" s="55" t="s">
        <v>2385</v>
      </c>
      <c r="G1178" s="57">
        <v>418312.03999999928</v>
      </c>
      <c r="H1178" s="58">
        <v>-7.7509019320509784E-2</v>
      </c>
      <c r="I1178" s="59">
        <v>413809.12214285653</v>
      </c>
      <c r="J1178" s="58">
        <v>-8.2727928119793473E-2</v>
      </c>
    </row>
    <row r="1179" spans="1:10" x14ac:dyDescent="0.25">
      <c r="A1179" s="53">
        <v>1571</v>
      </c>
      <c r="B1179" s="55">
        <v>421660</v>
      </c>
      <c r="C1179" s="55" t="s">
        <v>1285</v>
      </c>
      <c r="D1179" s="55" t="s">
        <v>1441</v>
      </c>
      <c r="E1179" s="56">
        <v>45735</v>
      </c>
      <c r="F1179" s="55" t="s">
        <v>2386</v>
      </c>
      <c r="G1179" s="57">
        <v>299257.62999999931</v>
      </c>
      <c r="H1179" s="58">
        <v>-6.9858986864327864E-3</v>
      </c>
      <c r="I1179" s="59">
        <v>285927.80041666602</v>
      </c>
      <c r="J1179" s="58">
        <v>-6.389675861289057E-2</v>
      </c>
    </row>
    <row r="1180" spans="1:10" x14ac:dyDescent="0.25">
      <c r="A1180" s="53">
        <v>1639</v>
      </c>
      <c r="B1180" s="55">
        <v>420990</v>
      </c>
      <c r="C1180" s="55" t="s">
        <v>1285</v>
      </c>
      <c r="D1180" s="55" t="s">
        <v>1441</v>
      </c>
      <c r="E1180" s="56">
        <v>46010</v>
      </c>
      <c r="F1180" s="55" t="s">
        <v>2387</v>
      </c>
      <c r="G1180" s="57">
        <v>169355.5199999997</v>
      </c>
      <c r="H1180" s="58">
        <v>-0.35931120162516422</v>
      </c>
      <c r="I1180" s="59">
        <v>164589.79333333301</v>
      </c>
      <c r="J1180" s="58">
        <v>-0.2271212062715082</v>
      </c>
    </row>
    <row r="1181" spans="1:10" x14ac:dyDescent="0.25">
      <c r="A1181" s="53">
        <v>1575</v>
      </c>
      <c r="B1181" s="55">
        <v>420910</v>
      </c>
      <c r="C1181" s="55" t="s">
        <v>1285</v>
      </c>
      <c r="D1181" s="55" t="s">
        <v>1441</v>
      </c>
      <c r="E1181" s="56">
        <v>45737</v>
      </c>
      <c r="F1181" s="55" t="s">
        <v>2388</v>
      </c>
      <c r="G1181" s="57">
        <v>335515.56999999948</v>
      </c>
      <c r="H1181" s="58">
        <v>-4.8055409595031691E-2</v>
      </c>
      <c r="I1181" s="59">
        <v>315242.38402777724</v>
      </c>
      <c r="J1181" s="58">
        <v>-7.0028383436469333E-2</v>
      </c>
    </row>
    <row r="1182" spans="1:10" x14ac:dyDescent="0.25">
      <c r="A1182" s="53">
        <v>1592</v>
      </c>
      <c r="B1182" s="55">
        <v>411350</v>
      </c>
      <c r="C1182" s="55" t="s">
        <v>1288</v>
      </c>
      <c r="D1182" s="55" t="s">
        <v>1722</v>
      </c>
      <c r="E1182" s="56">
        <v>45854</v>
      </c>
      <c r="F1182" s="55" t="s">
        <v>2389</v>
      </c>
      <c r="G1182" s="57">
        <v>404456.65999999898</v>
      </c>
      <c r="H1182" s="58">
        <v>-1.382819028007936E-2</v>
      </c>
      <c r="I1182" s="59">
        <v>363320.27277777693</v>
      </c>
      <c r="J1182" s="58">
        <v>-6.3220094639385438E-2</v>
      </c>
    </row>
    <row r="1183" spans="1:10" x14ac:dyDescent="0.25">
      <c r="A1183" s="53">
        <v>1560</v>
      </c>
      <c r="B1183" s="55">
        <v>430510</v>
      </c>
      <c r="C1183" s="55" t="s">
        <v>1285</v>
      </c>
      <c r="D1183" s="55" t="s">
        <v>1286</v>
      </c>
      <c r="E1183" s="56">
        <v>45796</v>
      </c>
      <c r="F1183" s="55" t="s">
        <v>2390</v>
      </c>
      <c r="G1183" s="57">
        <v>510936.35500000149</v>
      </c>
      <c r="H1183" s="58">
        <v>1.346953526830026E-2</v>
      </c>
      <c r="I1183" s="59">
        <v>488079.69150000077</v>
      </c>
      <c r="J1183" s="58">
        <v>-5.5891672988239299E-2</v>
      </c>
    </row>
    <row r="1184" spans="1:10" x14ac:dyDescent="0.25">
      <c r="A1184" s="53">
        <v>1572</v>
      </c>
      <c r="B1184" s="55">
        <v>421660</v>
      </c>
      <c r="C1184" s="55" t="s">
        <v>1285</v>
      </c>
      <c r="D1184" s="55" t="s">
        <v>1441</v>
      </c>
      <c r="E1184" s="56">
        <v>45807</v>
      </c>
      <c r="F1184" s="55" t="s">
        <v>2391</v>
      </c>
      <c r="G1184" s="57">
        <v>497116.43999999919</v>
      </c>
      <c r="H1184" s="58">
        <v>5.5682797046586123E-2</v>
      </c>
      <c r="I1184" s="59">
        <v>397934.42212121119</v>
      </c>
      <c r="J1184" s="58">
        <v>-4.956474595218275E-2</v>
      </c>
    </row>
    <row r="1185" spans="1:10" x14ac:dyDescent="0.25">
      <c r="A1185" s="53">
        <v>1609</v>
      </c>
      <c r="B1185" s="55">
        <v>420360</v>
      </c>
      <c r="C1185" s="55" t="s">
        <v>1288</v>
      </c>
      <c r="D1185" s="55" t="s">
        <v>1289</v>
      </c>
      <c r="E1185" s="56">
        <v>45923</v>
      </c>
      <c r="F1185" s="55" t="s">
        <v>2392</v>
      </c>
      <c r="G1185" s="57">
        <v>376199.2849999991</v>
      </c>
      <c r="H1185" s="58">
        <v>-2.0281781505869779E-2</v>
      </c>
      <c r="I1185" s="59">
        <v>390264.89999999944</v>
      </c>
      <c r="J1185" s="58">
        <v>-5.4179116997825891E-2</v>
      </c>
    </row>
    <row r="1186" spans="1:10" x14ac:dyDescent="0.25">
      <c r="A1186" s="53">
        <v>1613</v>
      </c>
      <c r="B1186" s="55">
        <v>432090</v>
      </c>
      <c r="C1186" s="55" t="s">
        <v>1288</v>
      </c>
      <c r="D1186" s="55" t="s">
        <v>1289</v>
      </c>
      <c r="E1186" s="56">
        <v>45926</v>
      </c>
      <c r="F1186" s="55" t="s">
        <v>2393</v>
      </c>
      <c r="G1186" s="57">
        <v>401833.15999999898</v>
      </c>
      <c r="H1186" s="58">
        <v>5.73398517093359E-2</v>
      </c>
      <c r="I1186" s="59">
        <v>381773.7408333323</v>
      </c>
      <c r="J1186" s="58">
        <v>-3.2339031853314867E-2</v>
      </c>
    </row>
    <row r="1187" spans="1:10" x14ac:dyDescent="0.25">
      <c r="A1187" s="53">
        <v>1611</v>
      </c>
      <c r="B1187" s="55">
        <v>431490</v>
      </c>
      <c r="C1187" s="55" t="s">
        <v>1285</v>
      </c>
      <c r="D1187" s="55" t="s">
        <v>1321</v>
      </c>
      <c r="E1187" s="56">
        <v>45842</v>
      </c>
      <c r="F1187" s="55" t="s">
        <v>2394</v>
      </c>
      <c r="G1187" s="57">
        <v>449786.51999999979</v>
      </c>
      <c r="H1187" s="58">
        <v>-3.8715661999466508E-2</v>
      </c>
      <c r="I1187" s="59">
        <v>475980.94187499955</v>
      </c>
      <c r="J1187" s="58">
        <v>-5.5294501035869567E-2</v>
      </c>
    </row>
    <row r="1188" spans="1:10" x14ac:dyDescent="0.25">
      <c r="A1188" s="53">
        <v>1621</v>
      </c>
      <c r="B1188" s="55">
        <v>431020</v>
      </c>
      <c r="C1188" s="55" t="s">
        <v>1288</v>
      </c>
      <c r="D1188" s="55" t="s">
        <v>1289</v>
      </c>
      <c r="E1188" s="56">
        <v>45898</v>
      </c>
      <c r="F1188" s="55" t="s">
        <v>2395</v>
      </c>
      <c r="G1188" s="57">
        <v>333109.31999999878</v>
      </c>
      <c r="H1188" s="58">
        <v>3.1605143387766627E-2</v>
      </c>
      <c r="I1188" s="59">
        <v>317486.56714285613</v>
      </c>
      <c r="J1188" s="58">
        <v>-4.0287266928962312E-2</v>
      </c>
    </row>
    <row r="1189" spans="1:10" x14ac:dyDescent="0.25">
      <c r="A1189" s="53">
        <v>1582</v>
      </c>
      <c r="B1189" s="55">
        <v>430920</v>
      </c>
      <c r="C1189" s="55" t="s">
        <v>1285</v>
      </c>
      <c r="D1189" s="55" t="s">
        <v>1330</v>
      </c>
      <c r="E1189" s="56">
        <v>45757</v>
      </c>
      <c r="F1189" s="55" t="s">
        <v>2396</v>
      </c>
      <c r="G1189" s="57">
        <v>359475.80999999878</v>
      </c>
      <c r="H1189" s="58">
        <v>-3.928962587334809E-2</v>
      </c>
      <c r="I1189" s="59">
        <v>366243.88939393853</v>
      </c>
      <c r="J1189" s="58">
        <v>-5.3219924651629308E-2</v>
      </c>
    </row>
    <row r="1190" spans="1:10" x14ac:dyDescent="0.25">
      <c r="A1190" s="53">
        <v>1648</v>
      </c>
      <c r="B1190" s="55">
        <v>430003</v>
      </c>
      <c r="C1190" s="55" t="s">
        <v>1288</v>
      </c>
      <c r="D1190" s="55" t="s">
        <v>1306</v>
      </c>
      <c r="E1190" s="56">
        <v>46000</v>
      </c>
      <c r="F1190" s="55" t="s">
        <v>2397</v>
      </c>
      <c r="G1190" s="57">
        <v>514841.05500000058</v>
      </c>
      <c r="H1190" s="58">
        <v>6.1750671696686549E-2</v>
      </c>
      <c r="I1190" s="59">
        <v>519962.73833333439</v>
      </c>
      <c r="J1190" s="58">
        <v>7.8466924902967205E-3</v>
      </c>
    </row>
    <row r="1191" spans="1:10" x14ac:dyDescent="0.25">
      <c r="A1191" s="53">
        <v>1632</v>
      </c>
      <c r="B1191" s="55">
        <v>430310</v>
      </c>
      <c r="C1191" s="55" t="s">
        <v>1285</v>
      </c>
      <c r="D1191" s="55" t="s">
        <v>1330</v>
      </c>
      <c r="E1191" s="56">
        <v>45926</v>
      </c>
      <c r="F1191" s="55" t="s">
        <v>2398</v>
      </c>
      <c r="G1191" s="57">
        <v>330287.36999999912</v>
      </c>
      <c r="H1191" s="58">
        <v>-2.8922304880383181E-3</v>
      </c>
      <c r="I1191" s="59">
        <v>313444.8266666659</v>
      </c>
      <c r="J1191" s="58">
        <v>-3.5525875368952138E-2</v>
      </c>
    </row>
    <row r="1192" spans="1:10" x14ac:dyDescent="0.25">
      <c r="A1192" s="53">
        <v>1602</v>
      </c>
      <c r="B1192" s="55">
        <v>432250</v>
      </c>
      <c r="C1192" s="55" t="s">
        <v>1285</v>
      </c>
      <c r="D1192" s="55" t="s">
        <v>1286</v>
      </c>
      <c r="E1192" s="56">
        <v>45895</v>
      </c>
      <c r="F1192" s="55" t="s">
        <v>2399</v>
      </c>
      <c r="G1192" s="57">
        <v>438353.049999999</v>
      </c>
      <c r="H1192" s="58">
        <v>9.8898882176067834E-2</v>
      </c>
      <c r="I1192" s="59">
        <v>436967.02142857062</v>
      </c>
      <c r="J1192" s="58">
        <v>-1.6981705394690259E-2</v>
      </c>
    </row>
    <row r="1193" spans="1:10" x14ac:dyDescent="0.25">
      <c r="A1193" s="53">
        <v>1618</v>
      </c>
      <c r="B1193" s="55">
        <v>431510</v>
      </c>
      <c r="C1193" s="55" t="s">
        <v>1288</v>
      </c>
      <c r="D1193" s="55" t="s">
        <v>1306</v>
      </c>
      <c r="E1193" s="56">
        <v>45930</v>
      </c>
      <c r="F1193" s="55" t="s">
        <v>699</v>
      </c>
      <c r="G1193" s="57">
        <v>447382.14999999938</v>
      </c>
      <c r="H1193" s="58">
        <v>3.7497428170122173E-2</v>
      </c>
      <c r="I1193" s="59">
        <v>411259.83499999944</v>
      </c>
      <c r="J1193" s="58">
        <v>-2.3219166979207721E-2</v>
      </c>
    </row>
    <row r="1194" spans="1:10" x14ac:dyDescent="0.25">
      <c r="A1194" s="53">
        <v>1600</v>
      </c>
      <c r="B1194" s="55">
        <v>431720</v>
      </c>
      <c r="C1194" s="55" t="s">
        <v>1288</v>
      </c>
      <c r="D1194" s="55" t="s">
        <v>1306</v>
      </c>
      <c r="E1194" s="56">
        <v>45814</v>
      </c>
      <c r="F1194" s="55" t="s">
        <v>2400</v>
      </c>
      <c r="G1194" s="57">
        <v>326588.63499999902</v>
      </c>
      <c r="H1194" s="58">
        <v>4.0970402481195961E-2</v>
      </c>
      <c r="I1194" s="59">
        <v>302717.45349999907</v>
      </c>
      <c r="J1194" s="58">
        <v>-2.8300036840916282E-2</v>
      </c>
    </row>
    <row r="1195" spans="1:10" x14ac:dyDescent="0.25">
      <c r="A1195" s="53">
        <v>1570</v>
      </c>
      <c r="B1195" s="55">
        <v>421580</v>
      </c>
      <c r="C1195" s="55" t="s">
        <v>1285</v>
      </c>
      <c r="D1195" s="55" t="s">
        <v>1441</v>
      </c>
      <c r="E1195" s="56">
        <v>45796</v>
      </c>
      <c r="F1195" s="55" t="s">
        <v>2401</v>
      </c>
      <c r="G1195" s="57">
        <v>512968.37</v>
      </c>
      <c r="H1195" s="58">
        <v>3.7674325236912942E-2</v>
      </c>
      <c r="I1195" s="59">
        <v>503212.41199999984</v>
      </c>
      <c r="J1195" s="58">
        <v>-2.5629945972884451E-2</v>
      </c>
    </row>
    <row r="1196" spans="1:10" x14ac:dyDescent="0.25">
      <c r="A1196" s="53">
        <v>1591</v>
      </c>
      <c r="B1196" s="55">
        <v>410160</v>
      </c>
      <c r="C1196" s="55" t="s">
        <v>1288</v>
      </c>
      <c r="D1196" s="55" t="s">
        <v>1722</v>
      </c>
      <c r="E1196" s="56">
        <v>45866</v>
      </c>
      <c r="F1196" s="55" t="s">
        <v>475</v>
      </c>
      <c r="G1196" s="57">
        <v>364243.94999999891</v>
      </c>
      <c r="H1196" s="58">
        <v>4.3055619419748621E-2</v>
      </c>
      <c r="I1196" s="59">
        <v>372038.69124999904</v>
      </c>
      <c r="J1196" s="58">
        <v>-1.8411520751943539E-2</v>
      </c>
    </row>
    <row r="1197" spans="1:10" x14ac:dyDescent="0.25">
      <c r="A1197" s="53">
        <v>1594</v>
      </c>
      <c r="B1197" s="55">
        <v>431690</v>
      </c>
      <c r="C1197" s="55" t="s">
        <v>1288</v>
      </c>
      <c r="D1197" s="55" t="s">
        <v>1314</v>
      </c>
      <c r="E1197" s="56">
        <v>45782</v>
      </c>
      <c r="F1197" s="55" t="s">
        <v>2402</v>
      </c>
      <c r="G1197" s="57">
        <v>238894.08999999921</v>
      </c>
      <c r="H1197" s="58">
        <v>2.2796883557347061E-2</v>
      </c>
      <c r="I1197" s="59">
        <v>244588.61727272652</v>
      </c>
      <c r="J1197" s="58">
        <v>-2.3600323365556619E-2</v>
      </c>
    </row>
    <row r="1198" spans="1:10" x14ac:dyDescent="0.25">
      <c r="A1198" s="53">
        <v>1493</v>
      </c>
      <c r="B1198" s="55">
        <v>430210</v>
      </c>
      <c r="C1198" s="55" t="s">
        <v>1285</v>
      </c>
      <c r="D1198" s="55" t="s">
        <v>1286</v>
      </c>
      <c r="E1198" s="56">
        <v>45838</v>
      </c>
      <c r="F1198" s="55" t="s">
        <v>2403</v>
      </c>
      <c r="G1198" s="57">
        <v>437139.96999999892</v>
      </c>
      <c r="H1198" s="58">
        <v>1.0308198387650951E-2</v>
      </c>
      <c r="I1198" s="59">
        <v>422305.37222222122</v>
      </c>
      <c r="J1198" s="58">
        <v>-1.983988361443325E-2</v>
      </c>
    </row>
    <row r="1199" spans="1:10" x14ac:dyDescent="0.25">
      <c r="A1199" s="53">
        <v>1566</v>
      </c>
      <c r="B1199" s="55">
        <v>432180</v>
      </c>
      <c r="C1199" s="55" t="s">
        <v>1288</v>
      </c>
      <c r="D1199" s="55" t="s">
        <v>1289</v>
      </c>
      <c r="E1199" s="56">
        <v>45656</v>
      </c>
      <c r="F1199" s="55" t="s">
        <v>2404</v>
      </c>
      <c r="G1199" s="57">
        <v>621389.27000000165</v>
      </c>
      <c r="H1199" s="58">
        <v>0.15319816139767381</v>
      </c>
      <c r="I1199" s="59">
        <v>655875.03947222361</v>
      </c>
      <c r="J1199" s="58">
        <v>0.14766873716730361</v>
      </c>
    </row>
    <row r="1200" spans="1:10" x14ac:dyDescent="0.25">
      <c r="A1200" s="53">
        <v>1628</v>
      </c>
      <c r="B1200" s="55">
        <v>430310</v>
      </c>
      <c r="C1200" s="55" t="s">
        <v>1285</v>
      </c>
      <c r="D1200" s="55" t="s">
        <v>1330</v>
      </c>
      <c r="E1200" s="56">
        <v>45912</v>
      </c>
      <c r="F1200" s="55" t="s">
        <v>2405</v>
      </c>
      <c r="G1200" s="57">
        <v>347762.49999999843</v>
      </c>
      <c r="H1200" s="58">
        <v>6.9729008106066817E-2</v>
      </c>
      <c r="I1200" s="59">
        <v>331220.03499999869</v>
      </c>
      <c r="J1200" s="58">
        <v>4.6910840561960963E-3</v>
      </c>
    </row>
    <row r="1201" spans="1:10" x14ac:dyDescent="0.25">
      <c r="A1201" s="53">
        <v>1593</v>
      </c>
      <c r="B1201" s="55">
        <v>431690</v>
      </c>
      <c r="C1201" s="55" t="s">
        <v>1288</v>
      </c>
      <c r="D1201" s="55" t="s">
        <v>1314</v>
      </c>
      <c r="E1201" s="56">
        <v>45782</v>
      </c>
      <c r="F1201" s="55" t="s">
        <v>2406</v>
      </c>
      <c r="G1201" s="57">
        <v>397433.13999999902</v>
      </c>
      <c r="H1201" s="58">
        <v>2.623989186644074E-2</v>
      </c>
      <c r="I1201" s="59">
        <v>384513.67032467457</v>
      </c>
      <c r="J1201" s="58">
        <v>-6.2753598453111712E-3</v>
      </c>
    </row>
    <row r="1202" spans="1:10" x14ac:dyDescent="0.25">
      <c r="A1202" s="53">
        <v>1565</v>
      </c>
      <c r="B1202" s="55">
        <v>420320</v>
      </c>
      <c r="C1202" s="55" t="s">
        <v>1285</v>
      </c>
      <c r="D1202" s="55" t="s">
        <v>1441</v>
      </c>
      <c r="E1202" s="56">
        <v>45762</v>
      </c>
      <c r="F1202" s="55" t="s">
        <v>2407</v>
      </c>
      <c r="G1202" s="57">
        <v>477145.27999999939</v>
      </c>
      <c r="H1202" s="58">
        <v>4.7113054354317077E-2</v>
      </c>
      <c r="I1202" s="59">
        <v>434546.55318181706</v>
      </c>
      <c r="J1202" s="58">
        <v>1.512655529603832E-2</v>
      </c>
    </row>
    <row r="1203" spans="1:10" x14ac:dyDescent="0.25">
      <c r="A1203" s="53">
        <v>1625</v>
      </c>
      <c r="B1203" s="55">
        <v>420830</v>
      </c>
      <c r="C1203" s="55" t="s">
        <v>1285</v>
      </c>
      <c r="D1203" s="55" t="s">
        <v>1441</v>
      </c>
      <c r="E1203" s="56">
        <v>45925</v>
      </c>
      <c r="F1203" s="55" t="s">
        <v>2408</v>
      </c>
      <c r="G1203" s="57">
        <v>1197628.890000002</v>
      </c>
      <c r="H1203" s="58">
        <v>0.1449270114789587</v>
      </c>
      <c r="I1203" s="59">
        <v>938596.59083333577</v>
      </c>
      <c r="J1203" s="58">
        <v>5.1170390316015987E-2</v>
      </c>
    </row>
    <row r="1204" spans="1:10" x14ac:dyDescent="0.25">
      <c r="A1204" s="53">
        <v>1576</v>
      </c>
      <c r="B1204" s="55">
        <v>420820</v>
      </c>
      <c r="C1204" s="55" t="s">
        <v>1285</v>
      </c>
      <c r="D1204" s="55" t="s">
        <v>1441</v>
      </c>
      <c r="E1204" s="56">
        <v>45751</v>
      </c>
      <c r="F1204" s="55" t="s">
        <v>2409</v>
      </c>
      <c r="G1204" s="57">
        <v>845271.24000000488</v>
      </c>
      <c r="H1204" s="58">
        <v>8.4362151771546171E-2</v>
      </c>
      <c r="I1204" s="59">
        <v>637245.75979166862</v>
      </c>
      <c r="J1204" s="58">
        <v>2.6077040428307791E-2</v>
      </c>
    </row>
    <row r="1205" spans="1:10" x14ac:dyDescent="0.25">
      <c r="A1205" s="53">
        <v>1574</v>
      </c>
      <c r="B1205" s="55">
        <v>432140</v>
      </c>
      <c r="C1205" s="55" t="s">
        <v>1288</v>
      </c>
      <c r="D1205" s="55" t="s">
        <v>1289</v>
      </c>
      <c r="E1205" s="56">
        <v>45912</v>
      </c>
      <c r="F1205" s="55" t="s">
        <v>504</v>
      </c>
      <c r="G1205" s="57">
        <v>559517.28000000073</v>
      </c>
      <c r="H1205" s="58">
        <v>0.1710181011556613</v>
      </c>
      <c r="I1205" s="59">
        <v>588644.49916666758</v>
      </c>
      <c r="J1205" s="58">
        <v>3.7733585812880173E-2</v>
      </c>
    </row>
    <row r="1206" spans="1:10" x14ac:dyDescent="0.25">
      <c r="A1206" s="53">
        <v>1577</v>
      </c>
      <c r="B1206" s="55">
        <v>431720</v>
      </c>
      <c r="C1206" s="55" t="s">
        <v>1288</v>
      </c>
      <c r="D1206" s="55" t="s">
        <v>1306</v>
      </c>
      <c r="E1206" s="56">
        <v>45716</v>
      </c>
      <c r="F1206" s="55" t="s">
        <v>2410</v>
      </c>
      <c r="G1206" s="57">
        <v>434560.68999999907</v>
      </c>
      <c r="H1206" s="58">
        <v>1.6029209695015E-2</v>
      </c>
      <c r="I1206" s="59">
        <v>390392.82416666573</v>
      </c>
      <c r="J1206" s="58">
        <v>7.425366318912734E-3</v>
      </c>
    </row>
    <row r="1207" spans="1:10" x14ac:dyDescent="0.25">
      <c r="A1207" s="53">
        <v>1622</v>
      </c>
      <c r="B1207" s="55">
        <v>431410</v>
      </c>
      <c r="C1207" s="55" t="s">
        <v>1288</v>
      </c>
      <c r="D1207" s="55" t="s">
        <v>1289</v>
      </c>
      <c r="E1207" s="56">
        <v>44343</v>
      </c>
      <c r="F1207" s="55" t="s">
        <v>2411</v>
      </c>
      <c r="G1207" s="57">
        <v>653189.8300000017</v>
      </c>
      <c r="H1207" s="58">
        <v>9.4212473023335352E-2</v>
      </c>
      <c r="I1207" s="59">
        <v>497800.91500000132</v>
      </c>
      <c r="J1207" s="58">
        <v>2.3769909725159841E-2</v>
      </c>
    </row>
    <row r="1208" spans="1:10" x14ac:dyDescent="0.25">
      <c r="A1208" s="53">
        <v>1623</v>
      </c>
      <c r="B1208" s="55">
        <v>431140</v>
      </c>
      <c r="C1208" s="55" t="s">
        <v>1288</v>
      </c>
      <c r="D1208" s="55" t="s">
        <v>1314</v>
      </c>
      <c r="E1208" s="56">
        <v>41216</v>
      </c>
      <c r="F1208" s="55" t="s">
        <v>2412</v>
      </c>
      <c r="G1208" s="57">
        <v>565471.33000000031</v>
      </c>
      <c r="H1208" s="58">
        <v>9.1149310386725177E-2</v>
      </c>
      <c r="I1208" s="59">
        <v>516738.62250000006</v>
      </c>
      <c r="J1208" s="58">
        <v>6.7654348892403626E-2</v>
      </c>
    </row>
    <row r="1209" spans="1:10" x14ac:dyDescent="0.25">
      <c r="A1209" s="53">
        <v>1624</v>
      </c>
      <c r="B1209" s="55">
        <v>430300</v>
      </c>
      <c r="C1209" s="55" t="s">
        <v>1288</v>
      </c>
      <c r="D1209" s="55" t="s">
        <v>1314</v>
      </c>
      <c r="E1209" s="56">
        <v>45930</v>
      </c>
      <c r="F1209" s="55" t="s">
        <v>2413</v>
      </c>
      <c r="G1209" s="57">
        <v>513104.44999999978</v>
      </c>
      <c r="H1209" s="58">
        <v>6.7161876599754866E-2</v>
      </c>
      <c r="I1209" s="59">
        <v>492155.60305555555</v>
      </c>
      <c r="J1209" s="58">
        <v>2.377366374031321E-2</v>
      </c>
    </row>
    <row r="1210" spans="1:10" x14ac:dyDescent="0.25">
      <c r="A1210" s="53">
        <v>1599</v>
      </c>
      <c r="B1210" s="55">
        <v>430420</v>
      </c>
      <c r="C1210" s="55" t="s">
        <v>1288</v>
      </c>
      <c r="D1210" s="55" t="s">
        <v>1314</v>
      </c>
      <c r="E1210" s="56">
        <v>45834</v>
      </c>
      <c r="F1210" s="55" t="s">
        <v>2414</v>
      </c>
      <c r="G1210" s="57">
        <v>294741.44999999902</v>
      </c>
      <c r="H1210" s="58">
        <v>6.0310037504978598E-2</v>
      </c>
      <c r="I1210" s="59">
        <v>322912.72351851751</v>
      </c>
      <c r="J1210" s="58">
        <v>1.764274377429343E-2</v>
      </c>
    </row>
    <row r="1211" spans="1:10" x14ac:dyDescent="0.25">
      <c r="A1211" s="53">
        <v>1626</v>
      </c>
      <c r="B1211" s="55">
        <v>430535</v>
      </c>
      <c r="C1211" s="55" t="s">
        <v>1285</v>
      </c>
      <c r="D1211" s="55" t="s">
        <v>1368</v>
      </c>
      <c r="E1211" s="56">
        <v>43736</v>
      </c>
      <c r="F1211" s="55" t="s">
        <v>2415</v>
      </c>
      <c r="G1211" s="57">
        <v>548911.98000000091</v>
      </c>
      <c r="H1211" s="58">
        <v>6.1817433329496962E-2</v>
      </c>
      <c r="I1211" s="59">
        <v>513100.16125000117</v>
      </c>
      <c r="J1211" s="58">
        <v>1.504499923873585E-2</v>
      </c>
    </row>
    <row r="1212" spans="1:10" x14ac:dyDescent="0.25">
      <c r="A1212" s="53">
        <v>1603</v>
      </c>
      <c r="B1212" s="55">
        <v>421160</v>
      </c>
      <c r="C1212" s="55" t="s">
        <v>1285</v>
      </c>
      <c r="D1212" s="55" t="s">
        <v>1441</v>
      </c>
      <c r="E1212" s="56">
        <v>45835</v>
      </c>
      <c r="F1212" s="55" t="s">
        <v>315</v>
      </c>
      <c r="G1212" s="57">
        <v>468476.09999999969</v>
      </c>
      <c r="H1212" s="58">
        <v>1.580653363462866E-2</v>
      </c>
      <c r="I1212" s="59">
        <v>407648.354444444</v>
      </c>
      <c r="J1212" s="58">
        <v>1.3821461042078841E-2</v>
      </c>
    </row>
    <row r="1213" spans="1:10" x14ac:dyDescent="0.25">
      <c r="A1213" s="53">
        <v>1546</v>
      </c>
      <c r="B1213" s="55">
        <v>431490</v>
      </c>
      <c r="C1213" s="55" t="s">
        <v>1285</v>
      </c>
      <c r="D1213" s="55" t="s">
        <v>1321</v>
      </c>
      <c r="E1213" s="56">
        <v>45876</v>
      </c>
      <c r="F1213" s="55" t="s">
        <v>2416</v>
      </c>
      <c r="G1213" s="57">
        <v>859018.85750000458</v>
      </c>
      <c r="H1213" s="58">
        <v>6.0812711450979343E-2</v>
      </c>
      <c r="I1213" s="59">
        <v>782492.0906250038</v>
      </c>
      <c r="J1213" s="58">
        <v>4.0325228369969428E-2</v>
      </c>
    </row>
    <row r="1214" spans="1:10" x14ac:dyDescent="0.25">
      <c r="A1214" s="53">
        <v>1567</v>
      </c>
      <c r="B1214" s="55">
        <v>421190</v>
      </c>
      <c r="C1214" s="55" t="s">
        <v>1285</v>
      </c>
      <c r="D1214" s="55" t="s">
        <v>1441</v>
      </c>
      <c r="E1214" s="56">
        <v>45716</v>
      </c>
      <c r="F1214" s="55" t="s">
        <v>2417</v>
      </c>
      <c r="G1214" s="57">
        <v>545412.65000000037</v>
      </c>
      <c r="H1214" s="58">
        <v>6.9027109258747608E-3</v>
      </c>
      <c r="I1214" s="59">
        <v>486330.77680555545</v>
      </c>
      <c r="J1214" s="58">
        <v>1.9565969986258321E-2</v>
      </c>
    </row>
    <row r="1215" spans="1:10" x14ac:dyDescent="0.25">
      <c r="A1215" s="53">
        <v>1586</v>
      </c>
      <c r="B1215" s="55">
        <v>410640</v>
      </c>
      <c r="C1215" s="55" t="s">
        <v>1288</v>
      </c>
      <c r="D1215" s="55" t="s">
        <v>1722</v>
      </c>
      <c r="E1215" s="56">
        <v>45894</v>
      </c>
      <c r="F1215" s="55" t="s">
        <v>136</v>
      </c>
      <c r="G1215" s="57">
        <v>686404.4550000017</v>
      </c>
      <c r="H1215" s="58">
        <v>4.1382879847101352E-2</v>
      </c>
      <c r="I1215" s="59">
        <v>504818.85520833393</v>
      </c>
      <c r="J1215" s="58">
        <v>2.742679724059606E-2</v>
      </c>
    </row>
    <row r="1216" spans="1:10" x14ac:dyDescent="0.25">
      <c r="A1216" s="53">
        <v>1558</v>
      </c>
      <c r="B1216" s="55">
        <v>420710</v>
      </c>
      <c r="C1216" s="55" t="s">
        <v>1285</v>
      </c>
      <c r="D1216" s="55" t="s">
        <v>1441</v>
      </c>
      <c r="E1216" s="56">
        <v>45675</v>
      </c>
      <c r="F1216" s="55" t="s">
        <v>348</v>
      </c>
      <c r="G1216" s="57">
        <v>340383.74999999878</v>
      </c>
      <c r="H1216" s="58">
        <v>4.3655095066776207E-2</v>
      </c>
      <c r="I1216" s="59">
        <v>343207.91916666558</v>
      </c>
      <c r="J1216" s="58">
        <v>3.7752119885323461E-2</v>
      </c>
    </row>
    <row r="1217" spans="1:10" x14ac:dyDescent="0.25">
      <c r="A1217" s="53">
        <v>1633</v>
      </c>
      <c r="B1217" s="55">
        <v>420140</v>
      </c>
      <c r="C1217" s="55" t="s">
        <v>1285</v>
      </c>
      <c r="D1217" s="55" t="s">
        <v>1441</v>
      </c>
      <c r="E1217" s="56">
        <v>44683</v>
      </c>
      <c r="F1217" s="55" t="s">
        <v>2418</v>
      </c>
      <c r="G1217" s="57">
        <v>415005.19999999949</v>
      </c>
      <c r="H1217" s="58">
        <v>-0.1095330562130501</v>
      </c>
      <c r="I1217" s="59">
        <v>437281.53833333304</v>
      </c>
      <c r="J1217" s="58">
        <v>-0.16786944312724669</v>
      </c>
    </row>
    <row r="1218" spans="1:10" x14ac:dyDescent="0.25">
      <c r="A1218" s="53">
        <v>1606</v>
      </c>
      <c r="B1218" s="55">
        <v>430690</v>
      </c>
      <c r="C1218" s="55" t="s">
        <v>1288</v>
      </c>
      <c r="D1218" s="55" t="s">
        <v>1306</v>
      </c>
      <c r="E1218" s="56">
        <v>45863</v>
      </c>
      <c r="F1218" s="55" t="s">
        <v>2419</v>
      </c>
      <c r="G1218" s="57">
        <v>410874.67749999912</v>
      </c>
      <c r="H1218" s="58">
        <v>7.807738960778772E-2</v>
      </c>
      <c r="I1218" s="59">
        <v>404877.86656249891</v>
      </c>
      <c r="J1218" s="58">
        <v>3.4289007530439161E-2</v>
      </c>
    </row>
    <row r="1219" spans="1:10" x14ac:dyDescent="0.25">
      <c r="A1219" s="53">
        <v>1635</v>
      </c>
      <c r="B1219" s="55">
        <v>430510</v>
      </c>
      <c r="C1219" s="55" t="s">
        <v>1285</v>
      </c>
      <c r="D1219" s="55" t="s">
        <v>1286</v>
      </c>
      <c r="E1219" s="56">
        <v>40823</v>
      </c>
      <c r="F1219" s="55" t="s">
        <v>2420</v>
      </c>
      <c r="G1219" s="57">
        <v>307797.929999999</v>
      </c>
      <c r="H1219" s="58">
        <v>-0.36657776545275478</v>
      </c>
      <c r="I1219" s="59">
        <v>251616.30999999927</v>
      </c>
      <c r="J1219" s="58">
        <v>-0.50438820556447894</v>
      </c>
    </row>
    <row r="1220" spans="1:10" x14ac:dyDescent="0.25">
      <c r="A1220" s="53">
        <v>1637</v>
      </c>
      <c r="B1220" s="55">
        <v>431790</v>
      </c>
      <c r="C1220" s="55" t="s">
        <v>1288</v>
      </c>
      <c r="D1220" s="55" t="s">
        <v>1306</v>
      </c>
      <c r="E1220" s="56">
        <v>43518</v>
      </c>
      <c r="F1220" s="55" t="s">
        <v>2421</v>
      </c>
      <c r="G1220" s="57">
        <v>725664.72000000428</v>
      </c>
      <c r="H1220" s="58">
        <v>0.16696977215665071</v>
      </c>
      <c r="I1220" s="59">
        <v>655658.89400000405</v>
      </c>
      <c r="J1220" s="58">
        <v>0.1101934128985617</v>
      </c>
    </row>
    <row r="1221" spans="1:10" x14ac:dyDescent="0.25">
      <c r="A1221" s="53">
        <v>1597</v>
      </c>
      <c r="B1221" s="55">
        <v>430460</v>
      </c>
      <c r="C1221" s="55" t="s">
        <v>1285</v>
      </c>
      <c r="D1221" s="55" t="s">
        <v>1368</v>
      </c>
      <c r="E1221" s="56">
        <v>45818</v>
      </c>
      <c r="F1221" s="55" t="s">
        <v>2422</v>
      </c>
      <c r="G1221" s="57">
        <v>399169.08999999892</v>
      </c>
      <c r="H1221" s="58">
        <v>3.4230581708899928E-2</v>
      </c>
      <c r="I1221" s="59">
        <v>447862.13611111004</v>
      </c>
      <c r="J1221" s="58">
        <v>2.8066555477974851E-2</v>
      </c>
    </row>
    <row r="1222" spans="1:10" x14ac:dyDescent="0.25">
      <c r="A1222" s="53">
        <v>1554</v>
      </c>
      <c r="B1222" s="55">
        <v>421225</v>
      </c>
      <c r="C1222" s="55" t="s">
        <v>1285</v>
      </c>
      <c r="D1222" s="55" t="s">
        <v>1441</v>
      </c>
      <c r="E1222" s="56">
        <v>45747</v>
      </c>
      <c r="F1222" s="55" t="s">
        <v>552</v>
      </c>
      <c r="G1222" s="57">
        <v>642128.88500000164</v>
      </c>
      <c r="H1222" s="58">
        <v>0.12188437571492181</v>
      </c>
      <c r="I1222" s="59">
        <v>503633.16791666648</v>
      </c>
      <c r="J1222" s="58">
        <v>6.111679639424783E-2</v>
      </c>
    </row>
    <row r="1223" spans="1:10" x14ac:dyDescent="0.25">
      <c r="A1223" s="53">
        <v>1641</v>
      </c>
      <c r="B1223" s="55">
        <v>430510</v>
      </c>
      <c r="C1223" s="55" t="s">
        <v>1285</v>
      </c>
      <c r="D1223" s="55" t="s">
        <v>1286</v>
      </c>
      <c r="E1223" s="56">
        <v>42984</v>
      </c>
      <c r="F1223" s="55" t="s">
        <v>2423</v>
      </c>
      <c r="G1223" s="57">
        <v>295981.77999999898</v>
      </c>
      <c r="H1223" s="58">
        <v>-0.23588655218130911</v>
      </c>
      <c r="I1223" s="59">
        <v>217113.19666666607</v>
      </c>
      <c r="J1223" s="58">
        <v>-0.48278191187806913</v>
      </c>
    </row>
    <row r="1224" spans="1:10" x14ac:dyDescent="0.25">
      <c r="A1224" s="53">
        <v>1598</v>
      </c>
      <c r="B1224" s="55">
        <v>432190</v>
      </c>
      <c r="C1224" s="55" t="s">
        <v>1288</v>
      </c>
      <c r="D1224" s="55" t="s">
        <v>1289</v>
      </c>
      <c r="E1224" s="56">
        <v>45824</v>
      </c>
      <c r="F1224" s="55" t="s">
        <v>2424</v>
      </c>
      <c r="G1224" s="57">
        <v>453213.46999999927</v>
      </c>
      <c r="H1224" s="58">
        <v>5.0370646336626267E-2</v>
      </c>
      <c r="I1224" s="59">
        <v>457392.49222222163</v>
      </c>
      <c r="J1224" s="58">
        <v>3.4968491778568062E-2</v>
      </c>
    </row>
    <row r="1225" spans="1:10" x14ac:dyDescent="0.25">
      <c r="A1225" s="53">
        <v>1643</v>
      </c>
      <c r="B1225" s="55">
        <v>431020</v>
      </c>
      <c r="C1225" s="55" t="s">
        <v>1288</v>
      </c>
      <c r="D1225" s="55" t="s">
        <v>1289</v>
      </c>
      <c r="E1225" s="56">
        <v>46044</v>
      </c>
      <c r="F1225" s="55" t="s">
        <v>2425</v>
      </c>
      <c r="G1225" s="57">
        <v>406109.02999999869</v>
      </c>
      <c r="H1225" s="58">
        <v>-0.1839373564541453</v>
      </c>
      <c r="I1225" s="59">
        <v>312044.44499999937</v>
      </c>
      <c r="J1225" s="58">
        <v>-0.64547850597642209</v>
      </c>
    </row>
    <row r="1226" spans="1:10" x14ac:dyDescent="0.25">
      <c r="A1226" s="53">
        <v>1601</v>
      </c>
      <c r="B1226" s="55">
        <v>430460</v>
      </c>
      <c r="C1226" s="55" t="s">
        <v>1285</v>
      </c>
      <c r="D1226" s="55" t="s">
        <v>1368</v>
      </c>
      <c r="E1226" s="56">
        <v>45794</v>
      </c>
      <c r="F1226" s="55" t="s">
        <v>2426</v>
      </c>
      <c r="G1226" s="57">
        <v>318302.42999999912</v>
      </c>
      <c r="H1226" s="58">
        <v>9.890933731706443E-2</v>
      </c>
      <c r="I1226" s="59">
        <v>286424.45249999926</v>
      </c>
      <c r="J1226" s="58">
        <v>5.1224699389600857E-2</v>
      </c>
    </row>
    <row r="1227" spans="1:10" x14ac:dyDescent="0.25">
      <c r="A1227" s="53">
        <v>1548</v>
      </c>
      <c r="B1227" s="55">
        <v>431750</v>
      </c>
      <c r="C1227" s="55" t="s">
        <v>1288</v>
      </c>
      <c r="D1227" s="55" t="s">
        <v>1306</v>
      </c>
      <c r="E1227" s="56">
        <v>45787</v>
      </c>
      <c r="F1227" s="55" t="s">
        <v>2427</v>
      </c>
      <c r="G1227" s="57">
        <v>877123.49000000488</v>
      </c>
      <c r="H1227" s="58">
        <v>6.8267388928795109E-2</v>
      </c>
      <c r="I1227" s="59">
        <v>784196.17939394375</v>
      </c>
      <c r="J1227" s="58">
        <v>5.7243590101897571E-2</v>
      </c>
    </row>
    <row r="1228" spans="1:10" x14ac:dyDescent="0.25">
      <c r="A1228" s="53">
        <v>1607</v>
      </c>
      <c r="B1228" s="55">
        <v>431690</v>
      </c>
      <c r="C1228" s="55" t="s">
        <v>1288</v>
      </c>
      <c r="D1228" s="55" t="s">
        <v>1314</v>
      </c>
      <c r="E1228" s="56">
        <v>45835</v>
      </c>
      <c r="F1228" s="55" t="s">
        <v>2428</v>
      </c>
      <c r="G1228" s="57">
        <v>359735.99999999878</v>
      </c>
      <c r="H1228" s="58">
        <v>4.6188901662348208E-2</v>
      </c>
      <c r="I1228" s="59">
        <v>354969.50907407317</v>
      </c>
      <c r="J1228" s="58">
        <v>4.8469259585302508E-2</v>
      </c>
    </row>
    <row r="1229" spans="1:10" x14ac:dyDescent="0.25">
      <c r="A1229" s="53">
        <v>1583</v>
      </c>
      <c r="B1229" s="55">
        <v>430460</v>
      </c>
      <c r="C1229" s="55" t="s">
        <v>1285</v>
      </c>
      <c r="D1229" s="55" t="s">
        <v>1368</v>
      </c>
      <c r="E1229" s="56">
        <v>45730</v>
      </c>
      <c r="F1229" s="55" t="s">
        <v>2429</v>
      </c>
      <c r="G1229" s="57">
        <v>762747.93000000413</v>
      </c>
      <c r="H1229" s="58">
        <v>4.3678610289822208E-2</v>
      </c>
      <c r="I1229" s="59">
        <v>773733.52626389253</v>
      </c>
      <c r="J1229" s="58">
        <v>5.2623200681688562E-2</v>
      </c>
    </row>
    <row r="1230" spans="1:10" x14ac:dyDescent="0.25">
      <c r="A1230" s="53">
        <v>1650</v>
      </c>
      <c r="B1230" s="55">
        <v>430545</v>
      </c>
      <c r="C1230" s="55" t="s">
        <v>1285</v>
      </c>
      <c r="D1230" s="55" t="s">
        <v>1368</v>
      </c>
      <c r="E1230" s="56">
        <v>42704</v>
      </c>
      <c r="F1230" s="55" t="s">
        <v>2430</v>
      </c>
      <c r="G1230" s="57">
        <v>951757.81000000483</v>
      </c>
      <c r="H1230" s="58" t="s">
        <v>35</v>
      </c>
      <c r="I1230" s="59">
        <v>475902.41000000242</v>
      </c>
      <c r="J1230" s="58" t="s">
        <v>35</v>
      </c>
    </row>
    <row r="1231" spans="1:10" x14ac:dyDescent="0.25">
      <c r="A1231" s="53">
        <v>1083</v>
      </c>
      <c r="B1231" s="55">
        <v>430770</v>
      </c>
      <c r="C1231" s="55" t="s">
        <v>1285</v>
      </c>
      <c r="D1231" s="55" t="s">
        <v>1368</v>
      </c>
      <c r="E1231" s="56">
        <v>45843</v>
      </c>
      <c r="F1231" s="55" t="s">
        <v>2431</v>
      </c>
      <c r="G1231" s="57">
        <v>704012.72000000277</v>
      </c>
      <c r="H1231" s="58">
        <v>0.1033643318523717</v>
      </c>
      <c r="I1231" s="59">
        <v>622929.03000000177</v>
      </c>
      <c r="J1231" s="58">
        <v>7.3677963710371552E-2</v>
      </c>
    </row>
    <row r="1232" spans="1:10" x14ac:dyDescent="0.25">
      <c r="A1232" s="53">
        <v>1552</v>
      </c>
      <c r="B1232" s="55">
        <v>432150</v>
      </c>
      <c r="C1232" s="55" t="s">
        <v>1285</v>
      </c>
      <c r="D1232" s="55" t="s">
        <v>1368</v>
      </c>
      <c r="E1232" s="56">
        <v>45688</v>
      </c>
      <c r="F1232" s="55" t="s">
        <v>2432</v>
      </c>
      <c r="G1232" s="57">
        <v>576926.49000000069</v>
      </c>
      <c r="H1232" s="58">
        <v>0.16067039543321401</v>
      </c>
      <c r="I1232" s="59">
        <v>486541.38258333271</v>
      </c>
      <c r="J1232" s="58">
        <v>9.613778142757913E-2</v>
      </c>
    </row>
    <row r="1233" spans="1:10" x14ac:dyDescent="0.25">
      <c r="A1233" s="53">
        <v>1504</v>
      </c>
      <c r="B1233" s="55">
        <v>430520</v>
      </c>
      <c r="C1233" s="55" t="s">
        <v>1288</v>
      </c>
      <c r="D1233" s="55" t="s">
        <v>1306</v>
      </c>
      <c r="E1233" s="56">
        <v>45707</v>
      </c>
      <c r="F1233" s="55" t="s">
        <v>326</v>
      </c>
      <c r="G1233" s="57">
        <v>863154.53333333822</v>
      </c>
      <c r="H1233" s="58">
        <v>8.3554751868658725E-2</v>
      </c>
      <c r="I1233" s="59">
        <v>831969.86743055901</v>
      </c>
      <c r="J1233" s="58">
        <v>7.7766910149997037E-2</v>
      </c>
    </row>
    <row r="1234" spans="1:10" x14ac:dyDescent="0.25">
      <c r="A1234" s="53">
        <v>1541</v>
      </c>
      <c r="B1234" s="55">
        <v>431740</v>
      </c>
      <c r="C1234" s="55" t="s">
        <v>1288</v>
      </c>
      <c r="D1234" s="55" t="s">
        <v>1306</v>
      </c>
      <c r="E1234" s="56">
        <v>45722</v>
      </c>
      <c r="F1234" s="55" t="s">
        <v>2433</v>
      </c>
      <c r="G1234" s="57">
        <v>671853.48000000138</v>
      </c>
      <c r="H1234" s="58">
        <v>0.10954881729767869</v>
      </c>
      <c r="I1234" s="59">
        <v>632504.46083333436</v>
      </c>
      <c r="J1234" s="58">
        <v>8.3004869880975468E-2</v>
      </c>
    </row>
    <row r="1235" spans="1:10" x14ac:dyDescent="0.25">
      <c r="A1235" s="53">
        <v>1581</v>
      </c>
      <c r="B1235" s="55">
        <v>430920</v>
      </c>
      <c r="C1235" s="55" t="s">
        <v>1285</v>
      </c>
      <c r="D1235" s="55" t="s">
        <v>1330</v>
      </c>
      <c r="E1235" s="56">
        <v>45898</v>
      </c>
      <c r="F1235" s="55" t="s">
        <v>2434</v>
      </c>
      <c r="G1235" s="57">
        <v>568968.01000000082</v>
      </c>
      <c r="H1235" s="58">
        <v>0.1181925923953337</v>
      </c>
      <c r="I1235" s="59">
        <v>544914.75285714364</v>
      </c>
      <c r="J1235" s="58">
        <v>8.1608909669820318E-2</v>
      </c>
    </row>
    <row r="1236" spans="1:10" x14ac:dyDescent="0.25">
      <c r="A1236" s="53">
        <v>1492</v>
      </c>
      <c r="B1236" s="55">
        <v>430460</v>
      </c>
      <c r="C1236" s="55" t="s">
        <v>1285</v>
      </c>
      <c r="D1236" s="55" t="s">
        <v>1368</v>
      </c>
      <c r="E1236" s="56">
        <v>45784</v>
      </c>
      <c r="F1236" s="55" t="s">
        <v>2435</v>
      </c>
      <c r="G1236" s="57">
        <v>669607.9400000032</v>
      </c>
      <c r="H1236" s="58">
        <v>0.1040414450805122</v>
      </c>
      <c r="I1236" s="59">
        <v>703473.03033333574</v>
      </c>
      <c r="J1236" s="58">
        <v>9.7112346151656578E-2</v>
      </c>
    </row>
    <row r="1237" spans="1:10" x14ac:dyDescent="0.25">
      <c r="A1237" s="53">
        <v>1515</v>
      </c>
      <c r="B1237" s="55">
        <v>431240</v>
      </c>
      <c r="C1237" s="55" t="s">
        <v>1285</v>
      </c>
      <c r="D1237" s="55" t="s">
        <v>1330</v>
      </c>
      <c r="E1237" s="56">
        <v>45747</v>
      </c>
      <c r="F1237" s="55" t="s">
        <v>2436</v>
      </c>
      <c r="G1237" s="57">
        <v>617272.30333333486</v>
      </c>
      <c r="H1237" s="58">
        <v>8.6333932953706019E-2</v>
      </c>
      <c r="I1237" s="59">
        <v>591190.57736111234</v>
      </c>
      <c r="J1237" s="58">
        <v>9.7218314763904565E-2</v>
      </c>
    </row>
    <row r="1238" spans="1:10" x14ac:dyDescent="0.25">
      <c r="A1238" s="53">
        <v>1588</v>
      </c>
      <c r="B1238" s="55">
        <v>430760</v>
      </c>
      <c r="C1238" s="55" t="s">
        <v>1285</v>
      </c>
      <c r="D1238" s="55" t="s">
        <v>1330</v>
      </c>
      <c r="E1238" s="56">
        <v>45745</v>
      </c>
      <c r="F1238" s="55" t="s">
        <v>2437</v>
      </c>
      <c r="G1238" s="57">
        <v>595644.32500000112</v>
      </c>
      <c r="H1238" s="58">
        <v>9.1981538329581586E-2</v>
      </c>
      <c r="I1238" s="59">
        <v>609803.06011111278</v>
      </c>
      <c r="J1238" s="58">
        <v>0.1047484170482408</v>
      </c>
    </row>
    <row r="1239" spans="1:10" ht="15.75" thickBot="1" x14ac:dyDescent="0.3">
      <c r="A1239" s="62">
        <v>1663</v>
      </c>
      <c r="B1239" s="63">
        <v>420570</v>
      </c>
      <c r="C1239" s="63" t="s">
        <v>1285</v>
      </c>
      <c r="D1239" s="63" t="s">
        <v>1441</v>
      </c>
      <c r="E1239" s="64">
        <v>46021</v>
      </c>
      <c r="F1239" s="63" t="s">
        <v>2438</v>
      </c>
      <c r="G1239" s="65">
        <v>637323.34750000224</v>
      </c>
      <c r="H1239" s="66">
        <v>0.12449051189957459</v>
      </c>
      <c r="I1239" s="67">
        <v>553542.51916666934</v>
      </c>
      <c r="J1239" s="66">
        <v>0.17618719851383979</v>
      </c>
    </row>
  </sheetData>
  <autoFilter ref="A1:J1239" xr:uid="{23832301-CDCD-44F8-88C9-D35CE92393AA}"/>
  <conditionalFormatting sqref="A1:A1239">
    <cfRule type="duplicateValues" dxfId="6" priority="47"/>
  </conditionalFormatting>
  <conditionalFormatting sqref="I2:I1239">
    <cfRule type="cellIs" dxfId="5" priority="5" operator="equal">
      <formula>50000</formula>
    </cfRule>
    <cfRule type="cellIs" dxfId="4" priority="6" operator="lessThan">
      <formula>500000</formula>
    </cfRule>
    <cfRule type="cellIs" dxfId="3" priority="7" operator="greaterThan">
      <formula>500000</formula>
    </cfRule>
  </conditionalFormatting>
  <conditionalFormatting sqref="J2:J1239">
    <cfRule type="cellIs" dxfId="2" priority="2" operator="lessThan">
      <formula>0</formula>
    </cfRule>
    <cfRule type="cellIs" dxfId="1" priority="3" operator="equal">
      <formula>0</formula>
    </cfRule>
    <cfRule type="cellIs" dxfId="0" priority="4" operator="greaterThan">
      <formula>0</formula>
    </cfRule>
  </conditionalFormatting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57AD9-32A7-4E03-ACA9-7661837026DC}">
  <dimension ref="B1:BL52"/>
  <sheetViews>
    <sheetView workbookViewId="0">
      <selection activeCell="G65" sqref="G65"/>
    </sheetView>
  </sheetViews>
  <sheetFormatPr defaultRowHeight="20.100000000000001" customHeight="1" x14ac:dyDescent="0.25"/>
  <cols>
    <col min="2" max="3" width="5" bestFit="1" customWidth="1"/>
    <col min="4" max="4" width="15.28515625" bestFit="1" customWidth="1"/>
    <col min="5" max="5" width="3.28515625" bestFit="1" customWidth="1"/>
    <col min="6" max="6" width="21" bestFit="1" customWidth="1"/>
    <col min="7" max="7" width="44.28515625" bestFit="1" customWidth="1"/>
    <col min="8" max="8" width="10.7109375" bestFit="1" customWidth="1"/>
    <col min="9" max="9" width="19.85546875" bestFit="1" customWidth="1"/>
    <col min="10" max="10" width="24" bestFit="1" customWidth="1"/>
    <col min="11" max="11" width="10.7109375" bestFit="1" customWidth="1"/>
    <col min="12" max="12" width="39.5703125" bestFit="1" customWidth="1"/>
    <col min="13" max="13" width="114.5703125" bestFit="1" customWidth="1"/>
    <col min="14" max="14" width="15.28515625" bestFit="1" customWidth="1"/>
    <col min="15" max="16" width="5.5703125" bestFit="1" customWidth="1"/>
    <col min="17" max="17" width="12" bestFit="1" customWidth="1"/>
    <col min="18" max="18" width="20.85546875" bestFit="1" customWidth="1"/>
    <col min="19" max="20" width="14.42578125" bestFit="1" customWidth="1"/>
    <col min="21" max="21" width="19.85546875" bestFit="1" customWidth="1"/>
    <col min="22" max="23" width="10.7109375" bestFit="1" customWidth="1"/>
    <col min="24" max="24" width="3" bestFit="1" customWidth="1"/>
    <col min="25" max="25" width="17.42578125" bestFit="1" customWidth="1"/>
    <col min="26" max="26" width="6.5703125" bestFit="1" customWidth="1"/>
    <col min="27" max="27" width="5.5703125" bestFit="1" customWidth="1"/>
    <col min="28" max="28" width="14" bestFit="1" customWidth="1"/>
    <col min="29" max="29" width="45.5703125" bestFit="1" customWidth="1"/>
    <col min="30" max="30" width="115.28515625" bestFit="1" customWidth="1"/>
    <col min="31" max="31" width="194.5703125" bestFit="1" customWidth="1"/>
    <col min="32" max="32" width="157.85546875" bestFit="1" customWidth="1"/>
    <col min="33" max="33" width="22.28515625" bestFit="1" customWidth="1"/>
    <col min="34" max="34" width="10.7109375" bestFit="1" customWidth="1"/>
    <col min="35" max="35" width="14.140625" bestFit="1" customWidth="1"/>
    <col min="36" max="36" width="11.7109375" bestFit="1" customWidth="1"/>
    <col min="37" max="37" width="14.42578125" bestFit="1" customWidth="1"/>
    <col min="38" max="39" width="56.42578125" bestFit="1" customWidth="1"/>
    <col min="40" max="40" width="18.5703125" bestFit="1" customWidth="1"/>
    <col min="41" max="41" width="3" bestFit="1" customWidth="1"/>
    <col min="42" max="42" width="12.5703125" bestFit="1" customWidth="1"/>
    <col min="43" max="43" width="15.28515625" bestFit="1" customWidth="1"/>
    <col min="44" max="44" width="18.7109375" bestFit="1" customWidth="1"/>
    <col min="45" max="47" width="10.7109375" bestFit="1" customWidth="1"/>
    <col min="48" max="48" width="135.5703125" bestFit="1" customWidth="1"/>
    <col min="49" max="49" width="54.28515625" bestFit="1" customWidth="1"/>
    <col min="50" max="50" width="82.140625" bestFit="1" customWidth="1"/>
    <col min="51" max="51" width="255.7109375" bestFit="1" customWidth="1"/>
    <col min="52" max="52" width="20.7109375" bestFit="1" customWidth="1"/>
    <col min="53" max="53" width="22.140625" bestFit="1" customWidth="1"/>
    <col min="54" max="54" width="40.28515625" bestFit="1" customWidth="1"/>
    <col min="55" max="56" width="14.42578125" bestFit="1" customWidth="1"/>
    <col min="57" max="57" width="12.7109375" bestFit="1" customWidth="1"/>
    <col min="58" max="58" width="14.42578125" bestFit="1" customWidth="1"/>
    <col min="59" max="59" width="12.7109375" bestFit="1" customWidth="1"/>
    <col min="60" max="60" width="14.42578125" bestFit="1" customWidth="1"/>
    <col min="61" max="61" width="12.7109375" bestFit="1" customWidth="1"/>
    <col min="62" max="62" width="255.7109375" bestFit="1" customWidth="1"/>
  </cols>
  <sheetData>
    <row r="1" spans="2:64" ht="33" customHeight="1" x14ac:dyDescent="0.25">
      <c r="B1" s="28" t="s">
        <v>2439</v>
      </c>
      <c r="C1" s="27" t="s">
        <v>2440</v>
      </c>
      <c r="D1" s="16" t="s">
        <v>2441</v>
      </c>
      <c r="E1" s="17" t="s">
        <v>3</v>
      </c>
      <c r="F1" s="17" t="s">
        <v>2442</v>
      </c>
      <c r="G1" s="17" t="s">
        <v>2443</v>
      </c>
      <c r="H1" s="17" t="s">
        <v>2444</v>
      </c>
      <c r="I1" s="17" t="s">
        <v>2445</v>
      </c>
      <c r="J1" s="17" t="s">
        <v>28</v>
      </c>
      <c r="K1" s="17" t="s">
        <v>2446</v>
      </c>
      <c r="L1" s="17" t="s">
        <v>2447</v>
      </c>
      <c r="M1" s="17" t="s">
        <v>2448</v>
      </c>
      <c r="N1" s="17" t="s">
        <v>2449</v>
      </c>
      <c r="O1" s="17" t="s">
        <v>2450</v>
      </c>
      <c r="P1" s="17" t="s">
        <v>2451</v>
      </c>
      <c r="Q1" s="17" t="s">
        <v>2452</v>
      </c>
      <c r="R1" s="17" t="s">
        <v>2453</v>
      </c>
      <c r="S1" s="18" t="s">
        <v>2454</v>
      </c>
      <c r="T1" s="18" t="s">
        <v>2455</v>
      </c>
      <c r="U1" s="18" t="s">
        <v>2456</v>
      </c>
      <c r="V1" s="18" t="s">
        <v>2457</v>
      </c>
      <c r="W1" s="18" t="s">
        <v>2458</v>
      </c>
      <c r="X1" s="18" t="s">
        <v>2459</v>
      </c>
      <c r="Y1" s="18" t="s">
        <v>2460</v>
      </c>
      <c r="Z1" s="18" t="s">
        <v>2461</v>
      </c>
      <c r="AA1" s="18" t="s">
        <v>2462</v>
      </c>
      <c r="AB1" s="18" t="s">
        <v>2463</v>
      </c>
      <c r="AC1" s="18" t="s">
        <v>2464</v>
      </c>
      <c r="AD1" s="18" t="s">
        <v>2465</v>
      </c>
      <c r="AE1" s="18" t="s">
        <v>2466</v>
      </c>
      <c r="AF1" s="18" t="s">
        <v>2467</v>
      </c>
      <c r="AG1" s="19" t="s">
        <v>2468</v>
      </c>
      <c r="AH1" s="19" t="s">
        <v>2469</v>
      </c>
      <c r="AI1" s="19" t="s">
        <v>2470</v>
      </c>
      <c r="AJ1" s="19" t="s">
        <v>2471</v>
      </c>
      <c r="AK1" s="19" t="s">
        <v>2472</v>
      </c>
      <c r="AL1" s="19" t="s">
        <v>2473</v>
      </c>
      <c r="AM1" s="19" t="s">
        <v>2474</v>
      </c>
      <c r="AN1" s="19" t="s">
        <v>2475</v>
      </c>
      <c r="AO1" s="19" t="s">
        <v>2476</v>
      </c>
      <c r="AP1" s="20" t="s">
        <v>2477</v>
      </c>
      <c r="AQ1" s="26" t="s">
        <v>2478</v>
      </c>
      <c r="AR1" s="21" t="s">
        <v>2479</v>
      </c>
      <c r="AS1" s="21" t="s">
        <v>2480</v>
      </c>
      <c r="AT1" s="21" t="s">
        <v>2481</v>
      </c>
      <c r="AU1" s="21" t="s">
        <v>2482</v>
      </c>
      <c r="AV1" s="21" t="s">
        <v>2483</v>
      </c>
      <c r="AW1" s="21" t="s">
        <v>2484</v>
      </c>
      <c r="AX1" s="21" t="s">
        <v>2485</v>
      </c>
      <c r="AY1" s="21" t="s">
        <v>2486</v>
      </c>
      <c r="AZ1" s="21" t="s">
        <v>2487</v>
      </c>
      <c r="BA1" s="21" t="s">
        <v>2488</v>
      </c>
      <c r="BB1" s="21" t="s">
        <v>2489</v>
      </c>
      <c r="BC1" s="21" t="s">
        <v>2490</v>
      </c>
      <c r="BD1" s="21" t="s">
        <v>2491</v>
      </c>
      <c r="BE1" s="21" t="s">
        <v>2492</v>
      </c>
      <c r="BF1" s="21" t="s">
        <v>2493</v>
      </c>
      <c r="BG1" s="21" t="s">
        <v>2494</v>
      </c>
      <c r="BH1" s="21" t="s">
        <v>2495</v>
      </c>
      <c r="BI1" s="22" t="s">
        <v>2496</v>
      </c>
      <c r="BJ1" s="25" t="s">
        <v>2497</v>
      </c>
      <c r="BK1" s="24" t="s">
        <v>2498</v>
      </c>
      <c r="BL1" s="23" t="s">
        <v>2499</v>
      </c>
    </row>
    <row r="2" spans="2:64" ht="20.100000000000001" customHeight="1" x14ac:dyDescent="0.25">
      <c r="B2" s="34">
        <v>294</v>
      </c>
      <c r="C2" s="34" t="s">
        <v>35</v>
      </c>
      <c r="D2" s="34" t="s">
        <v>2500</v>
      </c>
      <c r="E2" s="34" t="s">
        <v>57</v>
      </c>
      <c r="F2" s="34" t="s">
        <v>120</v>
      </c>
      <c r="G2" s="34" t="s">
        <v>2501</v>
      </c>
      <c r="H2" s="35">
        <v>45597</v>
      </c>
      <c r="I2" s="34" t="s">
        <v>2502</v>
      </c>
      <c r="J2" s="34" t="s">
        <v>6</v>
      </c>
      <c r="K2" s="35">
        <v>45775</v>
      </c>
      <c r="L2" s="34" t="s">
        <v>2503</v>
      </c>
      <c r="M2" s="34" t="s">
        <v>2504</v>
      </c>
      <c r="N2" s="34"/>
      <c r="O2" s="34"/>
      <c r="P2" s="34"/>
      <c r="Q2" s="34" t="s">
        <v>2452</v>
      </c>
      <c r="R2" s="34" t="s">
        <v>2505</v>
      </c>
      <c r="S2" s="36">
        <v>572242.65</v>
      </c>
      <c r="T2" s="34"/>
      <c r="U2" s="34" t="s">
        <v>2506</v>
      </c>
      <c r="V2" s="35">
        <v>45608</v>
      </c>
      <c r="W2" s="35">
        <v>45608</v>
      </c>
      <c r="X2" s="34">
        <v>30</v>
      </c>
      <c r="Y2" s="34" t="s">
        <v>2507</v>
      </c>
      <c r="Z2" s="34">
        <v>9738</v>
      </c>
      <c r="AA2" s="34"/>
      <c r="AB2" s="34"/>
      <c r="AC2" s="34"/>
      <c r="AD2" s="34"/>
      <c r="AE2" s="34"/>
      <c r="AF2" s="34" t="s">
        <v>2508</v>
      </c>
      <c r="AG2" s="34"/>
      <c r="AH2" s="34"/>
      <c r="AI2" s="34" t="s">
        <v>6</v>
      </c>
      <c r="AJ2" s="34" t="s">
        <v>6</v>
      </c>
      <c r="AK2" s="34"/>
      <c r="AL2" s="34"/>
      <c r="AM2" s="34"/>
      <c r="AN2" s="34"/>
      <c r="AO2" s="34"/>
      <c r="AP2" s="34"/>
      <c r="AQ2" s="34"/>
      <c r="AR2" s="34"/>
      <c r="AS2" s="35">
        <v>45110</v>
      </c>
      <c r="AT2" s="35">
        <v>45110</v>
      </c>
      <c r="AU2" s="35">
        <v>45110</v>
      </c>
      <c r="AV2" s="37" t="s">
        <v>2509</v>
      </c>
      <c r="AW2" s="34" t="s">
        <v>2510</v>
      </c>
      <c r="AX2" s="34" t="s">
        <v>2510</v>
      </c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</row>
    <row r="3" spans="2:64" ht="20.100000000000001" customHeight="1" x14ac:dyDescent="0.25">
      <c r="B3" s="29">
        <v>295</v>
      </c>
      <c r="C3" s="29">
        <v>1473</v>
      </c>
      <c r="D3" s="29" t="s">
        <v>2511</v>
      </c>
      <c r="E3" s="29" t="s">
        <v>57</v>
      </c>
      <c r="F3" s="29" t="s">
        <v>319</v>
      </c>
      <c r="G3" s="29" t="s">
        <v>2511</v>
      </c>
      <c r="H3" s="30">
        <v>45582</v>
      </c>
      <c r="I3" s="29" t="s">
        <v>2502</v>
      </c>
      <c r="J3" s="29" t="s">
        <v>6</v>
      </c>
      <c r="K3" s="30">
        <v>45474</v>
      </c>
      <c r="L3" s="29" t="s">
        <v>2512</v>
      </c>
      <c r="M3" s="29" t="s">
        <v>2513</v>
      </c>
      <c r="N3" s="29"/>
      <c r="O3" s="29"/>
      <c r="P3" s="29"/>
      <c r="Q3" s="29" t="s">
        <v>2452</v>
      </c>
      <c r="R3" s="29" t="s">
        <v>2505</v>
      </c>
      <c r="S3" s="31">
        <v>506523.51</v>
      </c>
      <c r="T3" s="29"/>
      <c r="U3" s="29" t="s">
        <v>2502</v>
      </c>
      <c r="V3" s="30">
        <v>45582</v>
      </c>
      <c r="W3" s="30">
        <v>45582</v>
      </c>
      <c r="X3" s="29">
        <v>4</v>
      </c>
      <c r="Y3" s="29" t="s">
        <v>1952</v>
      </c>
      <c r="Z3" s="29"/>
      <c r="AA3" s="29"/>
      <c r="AB3" s="29"/>
      <c r="AC3" s="29"/>
      <c r="AD3" s="29"/>
      <c r="AE3" s="29"/>
      <c r="AF3" s="29" t="s">
        <v>2514</v>
      </c>
      <c r="AG3" s="29" t="s">
        <v>2515</v>
      </c>
      <c r="AH3" s="30">
        <v>45338</v>
      </c>
      <c r="AI3" s="29" t="s">
        <v>6</v>
      </c>
      <c r="AJ3" s="29" t="s">
        <v>6</v>
      </c>
      <c r="AK3" s="29" t="s">
        <v>2510</v>
      </c>
      <c r="AL3" s="29" t="s">
        <v>2516</v>
      </c>
      <c r="AM3" s="29" t="s">
        <v>2517</v>
      </c>
      <c r="AN3" s="29" t="s">
        <v>2518</v>
      </c>
      <c r="AO3" s="29">
        <v>6</v>
      </c>
      <c r="AP3" s="29" t="s">
        <v>2519</v>
      </c>
      <c r="AQ3" s="29" t="s">
        <v>2520</v>
      </c>
      <c r="AR3" s="29" t="s">
        <v>2521</v>
      </c>
      <c r="AS3" s="30">
        <v>45474</v>
      </c>
      <c r="AT3" s="30">
        <v>45474</v>
      </c>
      <c r="AU3" s="30">
        <v>45474</v>
      </c>
      <c r="AV3" s="31">
        <v>1156200</v>
      </c>
      <c r="AW3" s="29" t="s">
        <v>2510</v>
      </c>
      <c r="AX3" s="29" t="s">
        <v>2510</v>
      </c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</row>
    <row r="4" spans="2:64" ht="20.100000000000001" customHeight="1" x14ac:dyDescent="0.25">
      <c r="B4" s="34">
        <v>296</v>
      </c>
      <c r="C4" s="34" t="s">
        <v>35</v>
      </c>
      <c r="D4" s="34"/>
      <c r="E4" s="34" t="s">
        <v>57</v>
      </c>
      <c r="F4" s="34" t="s">
        <v>201</v>
      </c>
      <c r="G4" s="34" t="s">
        <v>2522</v>
      </c>
      <c r="H4" s="35">
        <v>45569</v>
      </c>
      <c r="I4" s="34" t="s">
        <v>2502</v>
      </c>
      <c r="J4" s="34" t="s">
        <v>6</v>
      </c>
      <c r="K4" s="35">
        <v>45566</v>
      </c>
      <c r="L4" s="34"/>
      <c r="M4" s="34" t="s">
        <v>2523</v>
      </c>
      <c r="N4" s="34"/>
      <c r="O4" s="34"/>
      <c r="P4" s="34"/>
      <c r="Q4" s="34" t="s">
        <v>2452</v>
      </c>
      <c r="R4" s="34" t="s">
        <v>2505</v>
      </c>
      <c r="S4" s="36">
        <v>565480.94999999995</v>
      </c>
      <c r="T4" s="34"/>
      <c r="U4" s="34" t="s">
        <v>2502</v>
      </c>
      <c r="V4" s="35">
        <v>45576</v>
      </c>
      <c r="W4" s="35">
        <v>45576</v>
      </c>
      <c r="X4" s="34">
        <v>10</v>
      </c>
      <c r="Y4" s="34" t="s">
        <v>2524</v>
      </c>
      <c r="Z4" s="34"/>
      <c r="AA4" s="34"/>
      <c r="AB4" s="34"/>
      <c r="AC4" s="34"/>
      <c r="AD4" s="34"/>
      <c r="AE4" s="34"/>
      <c r="AF4" s="34" t="s">
        <v>2525</v>
      </c>
      <c r="AG4" s="34" t="s">
        <v>2526</v>
      </c>
      <c r="AH4" s="35">
        <v>45168</v>
      </c>
      <c r="AI4" s="34" t="s">
        <v>6</v>
      </c>
      <c r="AJ4" s="34" t="s">
        <v>6</v>
      </c>
      <c r="AK4" s="34" t="s">
        <v>2510</v>
      </c>
      <c r="AL4" s="34"/>
      <c r="AM4" s="34"/>
      <c r="AN4" s="34"/>
      <c r="AO4" s="34">
        <v>16</v>
      </c>
      <c r="AP4" s="34" t="s">
        <v>2527</v>
      </c>
      <c r="AQ4" s="34" t="s">
        <v>2528</v>
      </c>
      <c r="AR4" s="34" t="s">
        <v>2529</v>
      </c>
      <c r="AS4" s="35">
        <v>45474</v>
      </c>
      <c r="AT4" s="35">
        <v>45474</v>
      </c>
      <c r="AU4" s="35">
        <v>45565</v>
      </c>
      <c r="AV4" s="34" t="s">
        <v>2510</v>
      </c>
      <c r="AW4" s="34" t="s">
        <v>2510</v>
      </c>
      <c r="AX4" s="34" t="s">
        <v>2510</v>
      </c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</row>
    <row r="5" spans="2:64" ht="20.100000000000001" customHeight="1" x14ac:dyDescent="0.25">
      <c r="B5" s="29">
        <v>299</v>
      </c>
      <c r="C5" s="29" t="s">
        <v>35</v>
      </c>
      <c r="D5" s="29"/>
      <c r="E5" s="29" t="s">
        <v>57</v>
      </c>
      <c r="F5" s="29" t="s">
        <v>217</v>
      </c>
      <c r="G5" s="29" t="s">
        <v>2530</v>
      </c>
      <c r="H5" s="30">
        <v>45562</v>
      </c>
      <c r="I5" s="29" t="s">
        <v>2502</v>
      </c>
      <c r="J5" s="29" t="s">
        <v>6</v>
      </c>
      <c r="K5" s="29"/>
      <c r="L5" s="29" t="s">
        <v>2531</v>
      </c>
      <c r="M5" s="29" t="s">
        <v>2532</v>
      </c>
      <c r="N5" s="29" t="s">
        <v>1402</v>
      </c>
      <c r="O5" s="29"/>
      <c r="P5" s="29"/>
      <c r="Q5" s="29" t="s">
        <v>2452</v>
      </c>
      <c r="R5" s="29" t="s">
        <v>2533</v>
      </c>
      <c r="S5" s="31">
        <v>1396867.3</v>
      </c>
      <c r="T5" s="29"/>
      <c r="U5" s="29" t="s">
        <v>2502</v>
      </c>
      <c r="V5" s="30">
        <v>45565</v>
      </c>
      <c r="W5" s="30">
        <v>45565</v>
      </c>
      <c r="X5" s="29"/>
      <c r="Y5" s="29"/>
      <c r="Z5" s="29"/>
      <c r="AA5" s="29"/>
      <c r="AB5" s="29"/>
      <c r="AC5" s="32" t="s">
        <v>2534</v>
      </c>
      <c r="AD5" s="29"/>
      <c r="AE5" s="29"/>
      <c r="AF5" s="29"/>
      <c r="AG5" s="29"/>
      <c r="AH5" s="29"/>
      <c r="AI5" s="29" t="s">
        <v>6</v>
      </c>
      <c r="AJ5" s="29" t="s">
        <v>6</v>
      </c>
      <c r="AK5" s="29"/>
      <c r="AL5" s="29"/>
      <c r="AM5" s="29"/>
      <c r="AN5" s="29"/>
      <c r="AO5" s="29"/>
      <c r="AP5" s="29"/>
      <c r="AQ5" s="29" t="s">
        <v>2535</v>
      </c>
      <c r="AR5" s="29" t="s">
        <v>2521</v>
      </c>
      <c r="AS5" s="30">
        <v>45141</v>
      </c>
      <c r="AT5" s="30">
        <v>45141</v>
      </c>
      <c r="AU5" s="30">
        <v>45141</v>
      </c>
      <c r="AV5" s="29" t="s">
        <v>2536</v>
      </c>
      <c r="AW5" s="29" t="s">
        <v>2510</v>
      </c>
      <c r="AX5" s="29" t="s">
        <v>2510</v>
      </c>
      <c r="AY5" s="38" t="s">
        <v>2509</v>
      </c>
      <c r="AZ5" s="29"/>
      <c r="BA5" s="38" t="s">
        <v>2509</v>
      </c>
      <c r="BB5" s="29"/>
      <c r="BC5" s="29"/>
      <c r="BD5" s="29"/>
      <c r="BE5" s="29"/>
      <c r="BF5" s="29"/>
      <c r="BG5" s="29"/>
      <c r="BH5" s="29"/>
      <c r="BI5" s="29"/>
      <c r="BJ5" s="29" t="s">
        <v>2537</v>
      </c>
      <c r="BK5" s="29"/>
      <c r="BL5" s="29"/>
    </row>
    <row r="6" spans="2:64" ht="20.100000000000001" customHeight="1" x14ac:dyDescent="0.25">
      <c r="B6" s="34">
        <v>300</v>
      </c>
      <c r="C6" s="34" t="s">
        <v>35</v>
      </c>
      <c r="D6" s="34"/>
      <c r="E6" s="34" t="s">
        <v>57</v>
      </c>
      <c r="F6" s="34" t="s">
        <v>204</v>
      </c>
      <c r="G6" s="34" t="s">
        <v>2538</v>
      </c>
      <c r="H6" s="35">
        <v>45569</v>
      </c>
      <c r="I6" s="34" t="s">
        <v>2502</v>
      </c>
      <c r="J6" s="34" t="s">
        <v>6</v>
      </c>
      <c r="K6" s="35">
        <v>45474</v>
      </c>
      <c r="L6" s="34" t="s">
        <v>2539</v>
      </c>
      <c r="M6" s="34" t="s">
        <v>2540</v>
      </c>
      <c r="N6" s="34"/>
      <c r="O6" s="34"/>
      <c r="P6" s="34"/>
      <c r="Q6" s="34" t="s">
        <v>2452</v>
      </c>
      <c r="R6" s="34" t="s">
        <v>2505</v>
      </c>
      <c r="S6" s="36">
        <v>452128.93</v>
      </c>
      <c r="T6" s="34"/>
      <c r="U6" s="34" t="s">
        <v>2506</v>
      </c>
      <c r="V6" s="35">
        <v>45597</v>
      </c>
      <c r="W6" s="35">
        <v>45597</v>
      </c>
      <c r="X6" s="34">
        <v>7</v>
      </c>
      <c r="Y6" s="34" t="s">
        <v>2541</v>
      </c>
      <c r="Z6" s="34">
        <v>18091</v>
      </c>
      <c r="AA6" s="34"/>
      <c r="AB6" s="34"/>
      <c r="AC6" s="34"/>
      <c r="AD6" s="34"/>
      <c r="AE6" s="34"/>
      <c r="AF6" s="34" t="s">
        <v>2542</v>
      </c>
      <c r="AG6" s="34" t="s">
        <v>2526</v>
      </c>
      <c r="AH6" s="35">
        <v>45346</v>
      </c>
      <c r="AI6" s="34" t="s">
        <v>6</v>
      </c>
      <c r="AJ6" s="34" t="s">
        <v>6</v>
      </c>
      <c r="AK6" s="34" t="s">
        <v>2510</v>
      </c>
      <c r="AL6" s="34"/>
      <c r="AM6" s="34"/>
      <c r="AN6" s="34"/>
      <c r="AO6" s="34" t="s">
        <v>2518</v>
      </c>
      <c r="AP6" s="34" t="s">
        <v>2519</v>
      </c>
      <c r="AQ6" s="34" t="s">
        <v>2535</v>
      </c>
      <c r="AR6" s="34" t="s">
        <v>2521</v>
      </c>
      <c r="AS6" s="35">
        <v>45474</v>
      </c>
      <c r="AT6" s="35">
        <v>45474</v>
      </c>
      <c r="AU6" s="35">
        <v>45474</v>
      </c>
      <c r="AV6" s="34" t="s">
        <v>2543</v>
      </c>
      <c r="AW6" s="34" t="s">
        <v>2543</v>
      </c>
      <c r="AX6" s="34" t="s">
        <v>2543</v>
      </c>
      <c r="AY6" s="34" t="s">
        <v>2543</v>
      </c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</row>
    <row r="7" spans="2:64" ht="20.100000000000001" customHeight="1" x14ac:dyDescent="0.25">
      <c r="B7" s="29">
        <v>310</v>
      </c>
      <c r="C7" s="29" t="s">
        <v>35</v>
      </c>
      <c r="D7" s="29" t="s">
        <v>2544</v>
      </c>
      <c r="E7" s="29" t="s">
        <v>33</v>
      </c>
      <c r="F7" s="29" t="s">
        <v>66</v>
      </c>
      <c r="G7" s="29" t="s">
        <v>2545</v>
      </c>
      <c r="H7" s="30">
        <v>45597</v>
      </c>
      <c r="I7" s="29" t="s">
        <v>2546</v>
      </c>
      <c r="J7" s="29" t="s">
        <v>2547</v>
      </c>
      <c r="K7" s="30">
        <v>45597</v>
      </c>
      <c r="L7" s="29" t="s">
        <v>2548</v>
      </c>
      <c r="M7" s="29" t="s">
        <v>2549</v>
      </c>
      <c r="N7" s="29"/>
      <c r="O7" s="29"/>
      <c r="P7" s="29"/>
      <c r="Q7" s="29" t="s">
        <v>2452</v>
      </c>
      <c r="R7" s="29" t="s">
        <v>2505</v>
      </c>
      <c r="S7" s="31">
        <v>522890.05</v>
      </c>
      <c r="T7" s="29"/>
      <c r="U7" s="29" t="s">
        <v>2550</v>
      </c>
      <c r="V7" s="30">
        <v>45597</v>
      </c>
      <c r="W7" s="30">
        <v>45597</v>
      </c>
      <c r="X7" s="29">
        <v>5</v>
      </c>
      <c r="Y7" s="29" t="s">
        <v>2551</v>
      </c>
      <c r="Z7" s="29"/>
      <c r="AA7" s="29"/>
      <c r="AB7" s="29"/>
      <c r="AC7" s="29"/>
      <c r="AD7" s="29"/>
      <c r="AE7" s="29"/>
      <c r="AF7" s="29" t="s">
        <v>2552</v>
      </c>
      <c r="AG7" s="29" t="s">
        <v>2526</v>
      </c>
      <c r="AH7" s="30">
        <v>45064</v>
      </c>
      <c r="AI7" s="29" t="s">
        <v>2553</v>
      </c>
      <c r="AJ7" s="29" t="s">
        <v>2554</v>
      </c>
      <c r="AK7" s="29" t="s">
        <v>2555</v>
      </c>
      <c r="AL7" s="29">
        <v>795</v>
      </c>
      <c r="AM7" s="29" t="s">
        <v>2556</v>
      </c>
      <c r="AN7" s="29"/>
      <c r="AO7" s="29">
        <v>17</v>
      </c>
      <c r="AP7" s="29" t="s">
        <v>2527</v>
      </c>
      <c r="AQ7" s="29" t="s">
        <v>2557</v>
      </c>
      <c r="AR7" s="29" t="s">
        <v>2558</v>
      </c>
      <c r="AS7" s="30">
        <v>45078</v>
      </c>
      <c r="AT7" s="30">
        <v>45103</v>
      </c>
      <c r="AU7" s="30">
        <v>45103</v>
      </c>
      <c r="AV7" s="29" t="s">
        <v>2559</v>
      </c>
      <c r="AW7" s="29" t="s">
        <v>2560</v>
      </c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</row>
    <row r="8" spans="2:64" ht="20.100000000000001" customHeight="1" x14ac:dyDescent="0.25">
      <c r="B8" s="34">
        <v>319</v>
      </c>
      <c r="C8" s="34" t="s">
        <v>35</v>
      </c>
      <c r="D8" s="34"/>
      <c r="E8" s="34" t="s">
        <v>57</v>
      </c>
      <c r="F8" s="34" t="s">
        <v>205</v>
      </c>
      <c r="G8" s="34" t="s">
        <v>2561</v>
      </c>
      <c r="H8" s="35">
        <v>45558</v>
      </c>
      <c r="I8" s="34" t="s">
        <v>2502</v>
      </c>
      <c r="J8" s="34" t="s">
        <v>6</v>
      </c>
      <c r="K8" s="35">
        <v>45474</v>
      </c>
      <c r="L8" s="34"/>
      <c r="M8" s="34" t="s">
        <v>2562</v>
      </c>
      <c r="N8" s="34"/>
      <c r="O8" s="34"/>
      <c r="P8" s="34"/>
      <c r="Q8" s="34" t="s">
        <v>2452</v>
      </c>
      <c r="R8" s="34" t="s">
        <v>2563</v>
      </c>
      <c r="S8" s="34"/>
      <c r="T8" s="34"/>
      <c r="U8" s="34" t="s">
        <v>2502</v>
      </c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 t="s">
        <v>2564</v>
      </c>
      <c r="AG8" s="34"/>
      <c r="AH8" s="34"/>
      <c r="AI8" s="34" t="s">
        <v>6</v>
      </c>
      <c r="AJ8" s="34" t="s">
        <v>6</v>
      </c>
      <c r="AK8" s="34"/>
      <c r="AL8" s="34"/>
      <c r="AM8" s="34"/>
      <c r="AN8" s="34"/>
      <c r="AO8" s="34"/>
      <c r="AP8" s="34"/>
      <c r="AQ8" s="34" t="s">
        <v>2565</v>
      </c>
      <c r="AR8" s="34" t="s">
        <v>2566</v>
      </c>
      <c r="AS8" s="35">
        <v>45277</v>
      </c>
      <c r="AT8" s="35">
        <v>45556</v>
      </c>
      <c r="AU8" s="35">
        <v>45556</v>
      </c>
      <c r="AV8" s="36">
        <v>1175000</v>
      </c>
      <c r="AW8" s="34" t="s">
        <v>2510</v>
      </c>
      <c r="AX8" s="34"/>
      <c r="AY8" s="34" t="s">
        <v>2567</v>
      </c>
      <c r="AZ8" s="34"/>
      <c r="BA8" s="34"/>
      <c r="BB8" s="34"/>
      <c r="BC8" s="34" t="s">
        <v>2568</v>
      </c>
      <c r="BD8" s="34" t="s">
        <v>2568</v>
      </c>
      <c r="BE8" s="34" t="s">
        <v>2568</v>
      </c>
      <c r="BF8" s="34" t="s">
        <v>2568</v>
      </c>
      <c r="BG8" s="34" t="s">
        <v>2568</v>
      </c>
      <c r="BH8" s="34" t="s">
        <v>2568</v>
      </c>
      <c r="BI8" s="34"/>
      <c r="BJ8" s="34" t="s">
        <v>2569</v>
      </c>
      <c r="BK8" s="34"/>
      <c r="BL8" s="34"/>
    </row>
    <row r="9" spans="2:64" ht="20.100000000000001" customHeight="1" x14ac:dyDescent="0.25">
      <c r="B9" s="29">
        <v>344</v>
      </c>
      <c r="C9" s="29">
        <v>1669</v>
      </c>
      <c r="D9" s="29"/>
      <c r="E9" s="29" t="s">
        <v>33</v>
      </c>
      <c r="F9" s="29" t="s">
        <v>43</v>
      </c>
      <c r="G9" s="29" t="s">
        <v>2570</v>
      </c>
      <c r="H9" s="30">
        <v>45569</v>
      </c>
      <c r="I9" s="29" t="s">
        <v>2558</v>
      </c>
      <c r="J9" s="29" t="s">
        <v>2547</v>
      </c>
      <c r="K9" s="30">
        <v>45972</v>
      </c>
      <c r="L9" s="29" t="s">
        <v>2571</v>
      </c>
      <c r="M9" s="29" t="s">
        <v>2572</v>
      </c>
      <c r="N9" s="29"/>
      <c r="O9" s="29"/>
      <c r="P9" s="29"/>
      <c r="Q9" s="29" t="s">
        <v>2573</v>
      </c>
      <c r="R9" s="29" t="s">
        <v>2574</v>
      </c>
      <c r="S9" s="31">
        <v>515989.23</v>
      </c>
      <c r="T9" s="31">
        <v>826039.51</v>
      </c>
      <c r="U9" s="29" t="s">
        <v>2575</v>
      </c>
      <c r="V9" s="30">
        <v>45574</v>
      </c>
      <c r="W9" s="30">
        <v>45574</v>
      </c>
      <c r="X9" s="29">
        <v>10</v>
      </c>
      <c r="Y9" s="29" t="s">
        <v>2576</v>
      </c>
      <c r="Z9" s="39">
        <v>33744</v>
      </c>
      <c r="AA9" s="29">
        <v>1.98</v>
      </c>
      <c r="AB9" s="29" t="s">
        <v>2577</v>
      </c>
      <c r="AC9" s="32" t="s">
        <v>2578</v>
      </c>
      <c r="AD9" s="33"/>
      <c r="AE9" s="32" t="s">
        <v>2579</v>
      </c>
      <c r="AF9" s="29" t="s">
        <v>35</v>
      </c>
      <c r="AG9" s="29" t="s">
        <v>2526</v>
      </c>
      <c r="AH9" s="30">
        <v>45967</v>
      </c>
      <c r="AI9" s="29" t="s">
        <v>2580</v>
      </c>
      <c r="AJ9" s="29" t="s">
        <v>2581</v>
      </c>
      <c r="AK9" s="31">
        <v>1614155.52</v>
      </c>
      <c r="AL9" s="29" t="s">
        <v>2582</v>
      </c>
      <c r="AM9" s="29" t="s">
        <v>2583</v>
      </c>
      <c r="AN9" s="29" t="s">
        <v>2584</v>
      </c>
      <c r="AO9" s="29">
        <v>13</v>
      </c>
      <c r="AP9" s="29" t="s">
        <v>2527</v>
      </c>
      <c r="AQ9" s="29" t="s">
        <v>2557</v>
      </c>
      <c r="AR9" s="29" t="s">
        <v>2585</v>
      </c>
      <c r="AS9" s="30">
        <v>45966</v>
      </c>
      <c r="AT9" s="30">
        <v>45966</v>
      </c>
      <c r="AU9" s="30">
        <v>45972</v>
      </c>
      <c r="AV9" s="29" t="s">
        <v>2586</v>
      </c>
      <c r="AW9" s="29" t="s">
        <v>2587</v>
      </c>
      <c r="AX9" s="29" t="s">
        <v>2588</v>
      </c>
      <c r="AY9" s="29" t="s">
        <v>2589</v>
      </c>
      <c r="AZ9" s="31">
        <v>414155.52000000002</v>
      </c>
      <c r="BA9" s="31">
        <v>1200000</v>
      </c>
      <c r="BB9" s="29"/>
      <c r="BC9" s="31">
        <v>415000</v>
      </c>
      <c r="BD9" s="31">
        <v>425000</v>
      </c>
      <c r="BE9" s="31">
        <v>440000</v>
      </c>
      <c r="BF9" s="31">
        <v>450000</v>
      </c>
      <c r="BG9" s="31">
        <v>465000</v>
      </c>
      <c r="BH9" s="31">
        <v>475000</v>
      </c>
      <c r="BI9" s="31">
        <v>530000</v>
      </c>
      <c r="BJ9" s="29" t="s">
        <v>2590</v>
      </c>
      <c r="BK9" s="29"/>
      <c r="BL9" s="29"/>
    </row>
    <row r="10" spans="2:64" ht="20.100000000000001" customHeight="1" x14ac:dyDescent="0.25">
      <c r="B10" s="34">
        <v>384</v>
      </c>
      <c r="C10" s="34" t="s">
        <v>35</v>
      </c>
      <c r="D10" s="34" t="s">
        <v>35</v>
      </c>
      <c r="E10" s="34" t="s">
        <v>57</v>
      </c>
      <c r="F10" s="34" t="s">
        <v>277</v>
      </c>
      <c r="G10" s="34" t="s">
        <v>2591</v>
      </c>
      <c r="H10" s="35">
        <v>45581</v>
      </c>
      <c r="I10" s="34" t="s">
        <v>1285</v>
      </c>
      <c r="J10" s="34" t="s">
        <v>2547</v>
      </c>
      <c r="K10" s="35">
        <v>46107</v>
      </c>
      <c r="L10" s="34" t="s">
        <v>2592</v>
      </c>
      <c r="M10" s="34" t="s">
        <v>2593</v>
      </c>
      <c r="N10" s="34"/>
      <c r="O10" s="34" t="s">
        <v>2594</v>
      </c>
      <c r="P10" s="34"/>
      <c r="Q10" s="34" t="s">
        <v>2452</v>
      </c>
      <c r="R10" s="34" t="s">
        <v>2574</v>
      </c>
      <c r="S10" s="36">
        <v>555426.53</v>
      </c>
      <c r="T10" s="36">
        <v>889174.1</v>
      </c>
      <c r="U10" s="34" t="s">
        <v>1285</v>
      </c>
      <c r="V10" s="35">
        <v>46078</v>
      </c>
      <c r="W10" s="35">
        <v>46078</v>
      </c>
      <c r="X10" s="34">
        <v>15</v>
      </c>
      <c r="Y10" s="34" t="s">
        <v>2595</v>
      </c>
      <c r="Z10" s="34">
        <v>10153</v>
      </c>
      <c r="AA10" s="34">
        <v>0.28899999999999998</v>
      </c>
      <c r="AB10" s="34" t="s">
        <v>2577</v>
      </c>
      <c r="AC10" s="40" t="s">
        <v>2596</v>
      </c>
      <c r="AD10" s="41"/>
      <c r="AE10" s="40" t="s">
        <v>2597</v>
      </c>
      <c r="AF10" s="34" t="s">
        <v>2598</v>
      </c>
      <c r="AG10" s="34" t="s">
        <v>2526</v>
      </c>
      <c r="AH10" s="35">
        <v>46070</v>
      </c>
      <c r="AI10" s="34" t="s">
        <v>2580</v>
      </c>
      <c r="AJ10" s="34" t="s">
        <v>2581</v>
      </c>
      <c r="AK10" s="36">
        <v>1757166.83</v>
      </c>
      <c r="AL10" s="34" t="s">
        <v>2599</v>
      </c>
      <c r="AM10" s="34" t="s">
        <v>2600</v>
      </c>
      <c r="AN10" s="34" t="s">
        <v>2601</v>
      </c>
      <c r="AO10" s="34">
        <v>12</v>
      </c>
      <c r="AP10" s="34" t="s">
        <v>2527</v>
      </c>
      <c r="AQ10" s="34" t="s">
        <v>2565</v>
      </c>
      <c r="AR10" s="34" t="s">
        <v>1285</v>
      </c>
      <c r="AS10" s="35">
        <v>46078</v>
      </c>
      <c r="AT10" s="35">
        <v>46107</v>
      </c>
      <c r="AU10" s="34"/>
      <c r="AV10" s="36">
        <v>27000</v>
      </c>
      <c r="AW10" s="34" t="s">
        <v>2602</v>
      </c>
      <c r="AX10" s="34" t="s">
        <v>2603</v>
      </c>
      <c r="AY10" s="34" t="s">
        <v>2604</v>
      </c>
      <c r="AZ10" s="36">
        <v>144636</v>
      </c>
      <c r="BA10" s="36">
        <v>1612530.83</v>
      </c>
      <c r="BB10" s="34" t="s">
        <v>2577</v>
      </c>
      <c r="BC10" s="34"/>
      <c r="BD10" s="34"/>
      <c r="BE10" s="34"/>
      <c r="BF10" s="34"/>
      <c r="BG10" s="34"/>
      <c r="BH10" s="34"/>
      <c r="BI10" s="34"/>
      <c r="BJ10" s="34" t="s">
        <v>2605</v>
      </c>
      <c r="BK10" s="34"/>
      <c r="BL10" s="34"/>
    </row>
    <row r="11" spans="2:64" ht="20.100000000000001" customHeight="1" x14ac:dyDescent="0.25">
      <c r="B11" s="29">
        <v>392</v>
      </c>
      <c r="C11" s="29">
        <v>328</v>
      </c>
      <c r="D11" s="29" t="s">
        <v>1559</v>
      </c>
      <c r="E11" s="29" t="s">
        <v>57</v>
      </c>
      <c r="F11" s="29" t="s">
        <v>395</v>
      </c>
      <c r="G11" s="29" t="s">
        <v>7</v>
      </c>
      <c r="H11" s="30">
        <v>45581</v>
      </c>
      <c r="I11" s="29" t="s">
        <v>2606</v>
      </c>
      <c r="J11" s="29" t="s">
        <v>7</v>
      </c>
      <c r="K11" s="30">
        <v>45593</v>
      </c>
      <c r="L11" s="29" t="s">
        <v>2607</v>
      </c>
      <c r="M11" s="29" t="s">
        <v>2608</v>
      </c>
      <c r="N11" s="29"/>
      <c r="O11" s="29"/>
      <c r="P11" s="29"/>
      <c r="Q11" s="29" t="s">
        <v>2452</v>
      </c>
      <c r="R11" s="29" t="s">
        <v>2609</v>
      </c>
      <c r="S11" s="31">
        <v>0</v>
      </c>
      <c r="T11" s="29"/>
      <c r="U11" s="29" t="s">
        <v>2546</v>
      </c>
      <c r="V11" s="30">
        <v>45597</v>
      </c>
      <c r="W11" s="30">
        <v>45597</v>
      </c>
      <c r="X11" s="29">
        <v>0</v>
      </c>
      <c r="Y11" s="29" t="s">
        <v>2610</v>
      </c>
      <c r="Z11" s="29">
        <v>0</v>
      </c>
      <c r="AA11" s="29"/>
      <c r="AB11" s="29"/>
      <c r="AC11" s="29"/>
      <c r="AD11" s="29"/>
      <c r="AE11" s="29"/>
      <c r="AF11" s="29" t="s">
        <v>2611</v>
      </c>
      <c r="AG11" s="29" t="s">
        <v>2612</v>
      </c>
      <c r="AH11" s="30">
        <v>45552</v>
      </c>
      <c r="AI11" s="29" t="s">
        <v>2613</v>
      </c>
      <c r="AJ11" s="29" t="s">
        <v>2614</v>
      </c>
      <c r="AK11" s="31">
        <v>534557.73</v>
      </c>
      <c r="AL11" s="29"/>
      <c r="AM11" s="29" t="s">
        <v>2615</v>
      </c>
      <c r="AN11" s="29"/>
      <c r="AO11" s="29">
        <v>4</v>
      </c>
      <c r="AP11" s="29" t="s">
        <v>2527</v>
      </c>
      <c r="AQ11" s="29" t="s">
        <v>2528</v>
      </c>
      <c r="AR11" s="29" t="s">
        <v>2606</v>
      </c>
      <c r="AS11" s="30">
        <v>45580</v>
      </c>
      <c r="AT11" s="30">
        <v>45580</v>
      </c>
      <c r="AU11" s="30">
        <v>45593</v>
      </c>
      <c r="AV11" s="31">
        <v>20000</v>
      </c>
      <c r="AW11" s="29" t="s">
        <v>2616</v>
      </c>
      <c r="AX11" s="30">
        <v>45580</v>
      </c>
      <c r="AY11" s="29" t="s">
        <v>2567</v>
      </c>
      <c r="AZ11" s="29"/>
      <c r="BA11" s="29"/>
      <c r="BB11" s="29" t="s">
        <v>2617</v>
      </c>
      <c r="BC11" s="31">
        <v>500000</v>
      </c>
      <c r="BD11" s="31">
        <v>550000</v>
      </c>
      <c r="BE11" s="31">
        <v>550000</v>
      </c>
      <c r="BF11" s="31">
        <v>510000</v>
      </c>
      <c r="BG11" s="31">
        <v>530000</v>
      </c>
      <c r="BH11" s="31">
        <v>550000</v>
      </c>
      <c r="BI11" s="29"/>
      <c r="BJ11" s="29"/>
      <c r="BK11" s="29"/>
      <c r="BL11" s="29"/>
    </row>
    <row r="12" spans="2:64" ht="20.100000000000001" customHeight="1" x14ac:dyDescent="0.25">
      <c r="B12" s="34">
        <v>494</v>
      </c>
      <c r="C12" s="34">
        <v>1584</v>
      </c>
      <c r="D12" s="34" t="s">
        <v>2618</v>
      </c>
      <c r="E12" s="34" t="s">
        <v>57</v>
      </c>
      <c r="F12" s="34" t="s">
        <v>198</v>
      </c>
      <c r="G12" s="34" t="s">
        <v>2619</v>
      </c>
      <c r="H12" s="35">
        <v>45607</v>
      </c>
      <c r="I12" s="34" t="s">
        <v>1285</v>
      </c>
      <c r="J12" s="34" t="s">
        <v>2547</v>
      </c>
      <c r="K12" s="35">
        <v>45610</v>
      </c>
      <c r="L12" s="34" t="s">
        <v>2620</v>
      </c>
      <c r="M12" s="34" t="s">
        <v>2621</v>
      </c>
      <c r="N12" s="34"/>
      <c r="O12" s="34"/>
      <c r="P12" s="34"/>
      <c r="Q12" s="34" t="s">
        <v>2452</v>
      </c>
      <c r="R12" s="34" t="s">
        <v>2574</v>
      </c>
      <c r="S12" s="36">
        <v>569316.21</v>
      </c>
      <c r="T12" s="34"/>
      <c r="U12" s="34" t="s">
        <v>2622</v>
      </c>
      <c r="V12" s="35">
        <v>45608</v>
      </c>
      <c r="W12" s="35">
        <v>45608</v>
      </c>
      <c r="X12" s="34">
        <v>9</v>
      </c>
      <c r="Y12" s="34" t="s">
        <v>1933</v>
      </c>
      <c r="Z12" s="34">
        <v>13198</v>
      </c>
      <c r="AA12" s="34"/>
      <c r="AB12" s="34"/>
      <c r="AC12" s="34"/>
      <c r="AD12" s="34"/>
      <c r="AE12" s="34"/>
      <c r="AF12" s="34" t="s">
        <v>2623</v>
      </c>
      <c r="AG12" s="34" t="s">
        <v>2624</v>
      </c>
      <c r="AH12" s="35">
        <v>45560</v>
      </c>
      <c r="AI12" s="34" t="s">
        <v>2580</v>
      </c>
      <c r="AJ12" s="34" t="s">
        <v>2581</v>
      </c>
      <c r="AK12" s="34"/>
      <c r="AL12" s="34"/>
      <c r="AM12" s="34" t="s">
        <v>2625</v>
      </c>
      <c r="AN12" s="34"/>
      <c r="AO12" s="34" t="s">
        <v>2518</v>
      </c>
      <c r="AP12" s="34" t="s">
        <v>2519</v>
      </c>
      <c r="AQ12" s="34" t="s">
        <v>2626</v>
      </c>
      <c r="AR12" s="34" t="s">
        <v>1285</v>
      </c>
      <c r="AS12" s="35">
        <v>45530</v>
      </c>
      <c r="AT12" s="35">
        <v>45604</v>
      </c>
      <c r="AU12" s="35">
        <v>45610</v>
      </c>
      <c r="AV12" s="34" t="s">
        <v>2627</v>
      </c>
      <c r="AW12" s="34" t="s">
        <v>2628</v>
      </c>
      <c r="AX12" s="34"/>
      <c r="AY12" s="34" t="s">
        <v>2629</v>
      </c>
      <c r="AZ12" s="34" t="s">
        <v>2630</v>
      </c>
      <c r="BA12" s="34" t="s">
        <v>2631</v>
      </c>
      <c r="BB12" s="34" t="s">
        <v>2617</v>
      </c>
      <c r="BC12" s="34"/>
      <c r="BD12" s="34"/>
      <c r="BE12" s="34"/>
      <c r="BF12" s="34"/>
      <c r="BG12" s="34"/>
      <c r="BH12" s="34"/>
      <c r="BI12" s="34"/>
      <c r="BJ12" s="34"/>
      <c r="BK12" s="34"/>
      <c r="BL12" s="34"/>
    </row>
    <row r="13" spans="2:64" ht="20.100000000000001" customHeight="1" x14ac:dyDescent="0.25">
      <c r="B13" s="29">
        <v>565</v>
      </c>
      <c r="C13" s="29">
        <v>1659</v>
      </c>
      <c r="D13" s="29" t="s">
        <v>2632</v>
      </c>
      <c r="E13" s="29" t="s">
        <v>31</v>
      </c>
      <c r="F13" s="29" t="s">
        <v>73</v>
      </c>
      <c r="G13" s="29" t="s">
        <v>2633</v>
      </c>
      <c r="H13" s="30">
        <v>45622</v>
      </c>
      <c r="I13" s="29" t="s">
        <v>2634</v>
      </c>
      <c r="J13" s="29" t="s">
        <v>2547</v>
      </c>
      <c r="K13" s="30">
        <v>45622</v>
      </c>
      <c r="L13" s="29" t="s">
        <v>2635</v>
      </c>
      <c r="M13" s="29" t="s">
        <v>2636</v>
      </c>
      <c r="N13" s="29"/>
      <c r="O13" s="29"/>
      <c r="P13" s="29"/>
      <c r="Q13" s="29" t="s">
        <v>2452</v>
      </c>
      <c r="R13" s="29" t="s">
        <v>2505</v>
      </c>
      <c r="S13" s="31">
        <v>473317.83</v>
      </c>
      <c r="T13" s="29"/>
      <c r="U13" s="29" t="s">
        <v>2634</v>
      </c>
      <c r="V13" s="30">
        <v>45625</v>
      </c>
      <c r="W13" s="30">
        <v>45625</v>
      </c>
      <c r="X13" s="29">
        <v>10</v>
      </c>
      <c r="Y13" s="29" t="s">
        <v>2637</v>
      </c>
      <c r="Z13" s="29">
        <v>8130</v>
      </c>
      <c r="AA13" s="29"/>
      <c r="AB13" s="29"/>
      <c r="AC13" s="29"/>
      <c r="AD13" s="29"/>
      <c r="AE13" s="29"/>
      <c r="AF13" s="29" t="s">
        <v>2638</v>
      </c>
      <c r="AG13" s="29" t="s">
        <v>2526</v>
      </c>
      <c r="AH13" s="30">
        <v>45547</v>
      </c>
      <c r="AI13" s="29" t="s">
        <v>2553</v>
      </c>
      <c r="AJ13" s="29" t="s">
        <v>2554</v>
      </c>
      <c r="AK13" s="29"/>
      <c r="AL13" s="29"/>
      <c r="AM13" s="29" t="s">
        <v>2639</v>
      </c>
      <c r="AN13" s="29"/>
      <c r="AO13" s="29">
        <v>14</v>
      </c>
      <c r="AP13" s="29" t="s">
        <v>2527</v>
      </c>
      <c r="AQ13" s="29" t="s">
        <v>2626</v>
      </c>
      <c r="AR13" s="29" t="s">
        <v>1722</v>
      </c>
      <c r="AS13" s="30">
        <v>45555</v>
      </c>
      <c r="AT13" s="30">
        <v>45561</v>
      </c>
      <c r="AU13" s="30">
        <v>45562</v>
      </c>
      <c r="AV13" s="31">
        <v>24000</v>
      </c>
      <c r="AW13" s="29" t="s">
        <v>2560</v>
      </c>
      <c r="AX13" s="29"/>
      <c r="AY13" s="29" t="s">
        <v>2640</v>
      </c>
      <c r="AZ13" s="29"/>
      <c r="BA13" s="31">
        <v>1221475.77</v>
      </c>
      <c r="BB13" s="29" t="s">
        <v>2617</v>
      </c>
      <c r="BC13" s="31">
        <v>500000</v>
      </c>
      <c r="BD13" s="31">
        <v>520000</v>
      </c>
      <c r="BE13" s="31">
        <v>540000</v>
      </c>
      <c r="BF13" s="31">
        <v>560000</v>
      </c>
      <c r="BG13" s="31">
        <v>580000</v>
      </c>
      <c r="BH13" s="31">
        <v>600000</v>
      </c>
      <c r="BI13" s="29"/>
      <c r="BJ13" s="29"/>
      <c r="BK13" s="29"/>
      <c r="BL13" s="29"/>
    </row>
    <row r="14" spans="2:64" ht="20.100000000000001" customHeight="1" x14ac:dyDescent="0.25">
      <c r="B14" s="34">
        <v>566</v>
      </c>
      <c r="C14" s="34" t="s">
        <v>35</v>
      </c>
      <c r="D14" s="34" t="s">
        <v>35</v>
      </c>
      <c r="E14" s="34" t="s">
        <v>33</v>
      </c>
      <c r="F14" s="34" t="s">
        <v>359</v>
      </c>
      <c r="G14" s="34" t="s">
        <v>2641</v>
      </c>
      <c r="H14" s="35">
        <v>45622</v>
      </c>
      <c r="I14" s="34" t="s">
        <v>2558</v>
      </c>
      <c r="J14" s="34" t="s">
        <v>2547</v>
      </c>
      <c r="K14" s="35">
        <v>46006</v>
      </c>
      <c r="L14" s="34" t="s">
        <v>2642</v>
      </c>
      <c r="M14" s="34" t="s">
        <v>2643</v>
      </c>
      <c r="N14" s="34"/>
      <c r="O14" s="34"/>
      <c r="P14" s="34"/>
      <c r="Q14" s="34" t="s">
        <v>2573</v>
      </c>
      <c r="R14" s="34" t="s">
        <v>2574</v>
      </c>
      <c r="S14" s="36">
        <v>577664.11</v>
      </c>
      <c r="T14" s="36">
        <v>924773.91</v>
      </c>
      <c r="U14" s="34" t="s">
        <v>2558</v>
      </c>
      <c r="V14" s="35">
        <v>45995</v>
      </c>
      <c r="W14" s="35">
        <v>45995</v>
      </c>
      <c r="X14" s="34">
        <v>3</v>
      </c>
      <c r="Y14" s="34" t="s">
        <v>2644</v>
      </c>
      <c r="Z14" s="34">
        <v>11312</v>
      </c>
      <c r="AA14" s="34">
        <v>1.49</v>
      </c>
      <c r="AB14" s="34" t="s">
        <v>2577</v>
      </c>
      <c r="AC14" s="40" t="s">
        <v>2645</v>
      </c>
      <c r="AD14" s="40" t="s">
        <v>2646</v>
      </c>
      <c r="AE14" s="40" t="s">
        <v>2647</v>
      </c>
      <c r="AF14" s="34" t="s">
        <v>2648</v>
      </c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 t="s">
        <v>2557</v>
      </c>
      <c r="AR14" s="34" t="s">
        <v>2558</v>
      </c>
      <c r="AS14" s="35">
        <v>45842</v>
      </c>
      <c r="AT14" s="35">
        <v>45995</v>
      </c>
      <c r="AU14" s="35">
        <v>46006</v>
      </c>
      <c r="AV14" s="36">
        <v>24000</v>
      </c>
      <c r="AW14" s="34" t="s">
        <v>2616</v>
      </c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</row>
    <row r="15" spans="2:64" ht="20.100000000000001" customHeight="1" x14ac:dyDescent="0.25">
      <c r="B15" s="29">
        <v>576</v>
      </c>
      <c r="C15" s="29">
        <v>1585</v>
      </c>
      <c r="D15" s="29" t="s">
        <v>2649</v>
      </c>
      <c r="E15" s="29" t="s">
        <v>57</v>
      </c>
      <c r="F15" s="29" t="s">
        <v>198</v>
      </c>
      <c r="G15" s="29" t="s">
        <v>2650</v>
      </c>
      <c r="H15" s="30">
        <v>45628</v>
      </c>
      <c r="I15" s="29" t="s">
        <v>2651</v>
      </c>
      <c r="J15" s="29" t="s">
        <v>6</v>
      </c>
      <c r="K15" s="30">
        <v>45947</v>
      </c>
      <c r="L15" s="29" t="s">
        <v>2652</v>
      </c>
      <c r="M15" s="29" t="s">
        <v>2653</v>
      </c>
      <c r="N15" s="29" t="s">
        <v>2654</v>
      </c>
      <c r="O15" s="29"/>
      <c r="P15" s="29"/>
      <c r="Q15" s="29" t="s">
        <v>2452</v>
      </c>
      <c r="R15" s="29" t="s">
        <v>2505</v>
      </c>
      <c r="S15" s="31">
        <v>436437.27</v>
      </c>
      <c r="T15" s="29"/>
      <c r="U15" s="29" t="s">
        <v>2651</v>
      </c>
      <c r="V15" s="30">
        <v>45628</v>
      </c>
      <c r="W15" s="30">
        <v>45628</v>
      </c>
      <c r="X15" s="29">
        <v>6</v>
      </c>
      <c r="Y15" s="29" t="s">
        <v>1682</v>
      </c>
      <c r="Z15" s="29">
        <v>17648</v>
      </c>
      <c r="AA15" s="29">
        <v>1.06</v>
      </c>
      <c r="AB15" s="29" t="s">
        <v>2577</v>
      </c>
      <c r="AC15" s="32" t="s">
        <v>2655</v>
      </c>
      <c r="AD15" s="33"/>
      <c r="AE15" s="33"/>
      <c r="AF15" s="29" t="s">
        <v>2656</v>
      </c>
      <c r="AG15" s="29" t="s">
        <v>2612</v>
      </c>
      <c r="AH15" s="30">
        <v>45573</v>
      </c>
      <c r="AI15" s="29" t="s">
        <v>2580</v>
      </c>
      <c r="AJ15" s="29" t="s">
        <v>2581</v>
      </c>
      <c r="AK15" s="31">
        <v>1141793.3600000001</v>
      </c>
      <c r="AL15" s="29">
        <v>270</v>
      </c>
      <c r="AM15" s="29"/>
      <c r="AN15" s="29">
        <v>74</v>
      </c>
      <c r="AO15" s="29">
        <v>13</v>
      </c>
      <c r="AP15" s="29" t="s">
        <v>2527</v>
      </c>
      <c r="AQ15" s="29" t="s">
        <v>2565</v>
      </c>
      <c r="AR15" s="29" t="s">
        <v>2651</v>
      </c>
      <c r="AS15" s="30">
        <v>45568</v>
      </c>
      <c r="AT15" s="30">
        <v>45625</v>
      </c>
      <c r="AU15" s="30">
        <v>45629</v>
      </c>
      <c r="AV15" s="31">
        <v>18000</v>
      </c>
      <c r="AW15" s="29" t="s">
        <v>2657</v>
      </c>
      <c r="AX15" s="38" t="s">
        <v>2658</v>
      </c>
      <c r="AY15" s="29" t="s">
        <v>2604</v>
      </c>
      <c r="AZ15" s="31">
        <v>16675</v>
      </c>
      <c r="BA15" s="31">
        <v>1124998</v>
      </c>
      <c r="BB15" s="29" t="s">
        <v>2577</v>
      </c>
      <c r="BC15" s="31">
        <v>335000</v>
      </c>
      <c r="BD15" s="31">
        <v>368500</v>
      </c>
      <c r="BE15" s="31">
        <v>405350</v>
      </c>
      <c r="BF15" s="31">
        <v>445885</v>
      </c>
      <c r="BG15" s="31">
        <v>490473.5</v>
      </c>
      <c r="BH15" s="31">
        <v>539520.85</v>
      </c>
      <c r="BI15" s="29"/>
      <c r="BJ15" s="29" t="s">
        <v>2659</v>
      </c>
      <c r="BK15" s="29"/>
      <c r="BL15" s="29"/>
    </row>
    <row r="16" spans="2:64" ht="20.100000000000001" customHeight="1" x14ac:dyDescent="0.25">
      <c r="B16" s="34">
        <v>581</v>
      </c>
      <c r="C16" s="34">
        <v>741</v>
      </c>
      <c r="D16" s="34" t="s">
        <v>2660</v>
      </c>
      <c r="E16" s="34" t="s">
        <v>57</v>
      </c>
      <c r="F16" s="34" t="s">
        <v>259</v>
      </c>
      <c r="G16" s="34" t="s">
        <v>2661</v>
      </c>
      <c r="H16" s="35">
        <v>45629</v>
      </c>
      <c r="I16" s="34" t="s">
        <v>2546</v>
      </c>
      <c r="J16" s="34" t="s">
        <v>2547</v>
      </c>
      <c r="K16" s="35">
        <v>45929</v>
      </c>
      <c r="L16" s="34" t="s">
        <v>2662</v>
      </c>
      <c r="M16" s="34" t="s">
        <v>2663</v>
      </c>
      <c r="N16" s="34" t="s">
        <v>2660</v>
      </c>
      <c r="O16" s="34"/>
      <c r="P16" s="34"/>
      <c r="Q16" s="34" t="s">
        <v>2452</v>
      </c>
      <c r="R16" s="34" t="s">
        <v>2505</v>
      </c>
      <c r="S16" s="36">
        <v>591297.06000000006</v>
      </c>
      <c r="T16" s="34"/>
      <c r="U16" s="34" t="s">
        <v>1330</v>
      </c>
      <c r="V16" s="35">
        <v>45929</v>
      </c>
      <c r="W16" s="35">
        <v>45929</v>
      </c>
      <c r="X16" s="34">
        <v>7</v>
      </c>
      <c r="Y16" s="34" t="s">
        <v>2664</v>
      </c>
      <c r="Z16" s="34">
        <v>8766</v>
      </c>
      <c r="AA16" s="34">
        <v>0.95</v>
      </c>
      <c r="AB16" s="34" t="s">
        <v>2577</v>
      </c>
      <c r="AC16" s="40" t="s">
        <v>2665</v>
      </c>
      <c r="AD16" s="41"/>
      <c r="AE16" s="40" t="s">
        <v>2579</v>
      </c>
      <c r="AF16" s="34" t="s">
        <v>2666</v>
      </c>
      <c r="AG16" s="34" t="s">
        <v>2667</v>
      </c>
      <c r="AH16" s="35">
        <v>45602</v>
      </c>
      <c r="AI16" s="34" t="s">
        <v>2580</v>
      </c>
      <c r="AJ16" s="34" t="s">
        <v>2581</v>
      </c>
      <c r="AK16" s="36">
        <v>1072365.92</v>
      </c>
      <c r="AL16" s="34" t="s">
        <v>2668</v>
      </c>
      <c r="AM16" s="34" t="s">
        <v>2669</v>
      </c>
      <c r="AN16" s="34" t="s">
        <v>2670</v>
      </c>
      <c r="AO16" s="34">
        <v>10</v>
      </c>
      <c r="AP16" s="34" t="s">
        <v>2671</v>
      </c>
      <c r="AQ16" s="34" t="s">
        <v>2520</v>
      </c>
      <c r="AR16" s="34" t="s">
        <v>2672</v>
      </c>
      <c r="AS16" s="35">
        <v>45548</v>
      </c>
      <c r="AT16" s="35">
        <v>45548</v>
      </c>
      <c r="AU16" s="35">
        <v>45548</v>
      </c>
      <c r="AV16" s="36">
        <v>15500</v>
      </c>
      <c r="AW16" s="34">
        <v>120</v>
      </c>
      <c r="AX16" s="42" t="s">
        <v>2658</v>
      </c>
      <c r="AY16" s="34" t="s">
        <v>2673</v>
      </c>
      <c r="AZ16" s="34"/>
      <c r="BA16" s="34"/>
      <c r="BB16" s="34" t="s">
        <v>2674</v>
      </c>
      <c r="BC16" s="36">
        <v>549870.43000000005</v>
      </c>
      <c r="BD16" s="36">
        <v>580000</v>
      </c>
      <c r="BE16" s="36">
        <v>600000</v>
      </c>
      <c r="BF16" s="36">
        <v>630000</v>
      </c>
      <c r="BG16" s="36">
        <v>680000</v>
      </c>
      <c r="BH16" s="36">
        <v>700000</v>
      </c>
      <c r="BI16" s="34"/>
      <c r="BJ16" s="34"/>
      <c r="BK16" s="34"/>
      <c r="BL16" s="34"/>
    </row>
    <row r="17" spans="2:64" ht="20.100000000000001" customHeight="1" x14ac:dyDescent="0.25">
      <c r="B17" s="29">
        <v>645</v>
      </c>
      <c r="C17" s="29">
        <v>1366</v>
      </c>
      <c r="D17" s="29" t="s">
        <v>2675</v>
      </c>
      <c r="E17" s="29" t="s">
        <v>33</v>
      </c>
      <c r="F17" s="29" t="s">
        <v>98</v>
      </c>
      <c r="G17" s="29" t="s">
        <v>35</v>
      </c>
      <c r="H17" s="30">
        <v>45643</v>
      </c>
      <c r="I17" s="29" t="s">
        <v>2634</v>
      </c>
      <c r="J17" s="29" t="s">
        <v>2547</v>
      </c>
      <c r="K17" s="30">
        <v>46073</v>
      </c>
      <c r="L17" s="29" t="s">
        <v>2676</v>
      </c>
      <c r="M17" s="29" t="s">
        <v>2677</v>
      </c>
      <c r="N17" s="29"/>
      <c r="O17" s="29" t="s">
        <v>2678</v>
      </c>
      <c r="P17" s="29"/>
      <c r="Q17" s="29" t="s">
        <v>2679</v>
      </c>
      <c r="R17" s="29" t="s">
        <v>2574</v>
      </c>
      <c r="S17" s="31">
        <v>477880</v>
      </c>
      <c r="T17" s="31">
        <v>765031.01</v>
      </c>
      <c r="U17" s="29" t="s">
        <v>2634</v>
      </c>
      <c r="V17" s="30">
        <v>46074</v>
      </c>
      <c r="W17" s="30">
        <v>46074</v>
      </c>
      <c r="X17" s="29">
        <v>13</v>
      </c>
      <c r="Y17" s="29" t="s">
        <v>2313</v>
      </c>
      <c r="Z17" s="29">
        <v>19891</v>
      </c>
      <c r="AA17" s="29">
        <v>10.119999999999999</v>
      </c>
      <c r="AB17" s="29" t="s">
        <v>2505</v>
      </c>
      <c r="AC17" s="32" t="s">
        <v>2680</v>
      </c>
      <c r="AD17" s="29"/>
      <c r="AE17" s="32" t="s">
        <v>2681</v>
      </c>
      <c r="AF17" s="29" t="s">
        <v>2682</v>
      </c>
      <c r="AG17" s="29" t="s">
        <v>2526</v>
      </c>
      <c r="AH17" s="30">
        <v>45365</v>
      </c>
      <c r="AI17" s="29" t="s">
        <v>2553</v>
      </c>
      <c r="AJ17" s="29" t="s">
        <v>2554</v>
      </c>
      <c r="AK17" s="29"/>
      <c r="AL17" s="29">
        <v>289</v>
      </c>
      <c r="AM17" s="29"/>
      <c r="AN17" s="29" t="s">
        <v>2683</v>
      </c>
      <c r="AO17" s="29">
        <v>15</v>
      </c>
      <c r="AP17" s="29"/>
      <c r="AQ17" s="29" t="s">
        <v>2565</v>
      </c>
      <c r="AR17" s="29" t="s">
        <v>2651</v>
      </c>
      <c r="AS17" s="30">
        <v>44987</v>
      </c>
      <c r="AT17" s="30">
        <v>44999</v>
      </c>
      <c r="AU17" s="30">
        <v>44999</v>
      </c>
      <c r="AV17" s="31">
        <v>15000</v>
      </c>
      <c r="AW17" s="29" t="s">
        <v>2684</v>
      </c>
      <c r="AX17" s="29"/>
      <c r="AY17" s="29" t="s">
        <v>2685</v>
      </c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</row>
    <row r="18" spans="2:64" ht="20.100000000000001" customHeight="1" x14ac:dyDescent="0.25">
      <c r="B18" s="34">
        <v>701</v>
      </c>
      <c r="C18" s="34" t="s">
        <v>35</v>
      </c>
      <c r="D18" s="34"/>
      <c r="E18" s="34" t="s">
        <v>57</v>
      </c>
      <c r="F18" s="34" t="s">
        <v>235</v>
      </c>
      <c r="G18" s="34" t="s">
        <v>2686</v>
      </c>
      <c r="H18" s="35">
        <v>45670</v>
      </c>
      <c r="I18" s="34" t="s">
        <v>2557</v>
      </c>
      <c r="J18" s="34" t="s">
        <v>6</v>
      </c>
      <c r="K18" s="35">
        <v>45681</v>
      </c>
      <c r="L18" s="34" t="s">
        <v>2687</v>
      </c>
      <c r="M18" s="34" t="s">
        <v>2688</v>
      </c>
      <c r="N18" s="34"/>
      <c r="O18" s="34"/>
      <c r="P18" s="34"/>
      <c r="Q18" s="34" t="s">
        <v>2679</v>
      </c>
      <c r="R18" s="34" t="s">
        <v>2574</v>
      </c>
      <c r="S18" s="36">
        <v>718116</v>
      </c>
      <c r="T18" s="34"/>
      <c r="U18" s="34" t="s">
        <v>2557</v>
      </c>
      <c r="V18" s="35">
        <v>45680</v>
      </c>
      <c r="W18" s="35">
        <v>45680</v>
      </c>
      <c r="X18" s="34">
        <v>30</v>
      </c>
      <c r="Y18" s="34" t="s">
        <v>1320</v>
      </c>
      <c r="Z18" s="34">
        <v>12400</v>
      </c>
      <c r="AA18" s="34">
        <v>0.09</v>
      </c>
      <c r="AB18" s="34" t="s">
        <v>2577</v>
      </c>
      <c r="AC18" s="40" t="s">
        <v>2689</v>
      </c>
      <c r="AD18" s="41"/>
      <c r="AE18" s="41"/>
      <c r="AF18" s="34" t="s">
        <v>2690</v>
      </c>
      <c r="AG18" s="34" t="s">
        <v>2526</v>
      </c>
      <c r="AH18" s="35">
        <v>45677</v>
      </c>
      <c r="AI18" s="34" t="s">
        <v>6</v>
      </c>
      <c r="AJ18" s="34" t="s">
        <v>6</v>
      </c>
      <c r="AK18" s="34" t="s">
        <v>2510</v>
      </c>
      <c r="AL18" s="34"/>
      <c r="AM18" s="34"/>
      <c r="AN18" s="34"/>
      <c r="AO18" s="34">
        <v>8</v>
      </c>
      <c r="AP18" s="34" t="s">
        <v>2519</v>
      </c>
      <c r="AQ18" s="34" t="s">
        <v>2557</v>
      </c>
      <c r="AR18" s="34" t="s">
        <v>2557</v>
      </c>
      <c r="AS18" s="35">
        <v>45679</v>
      </c>
      <c r="AT18" s="35">
        <v>45681</v>
      </c>
      <c r="AU18" s="35">
        <v>45693</v>
      </c>
      <c r="AV18" s="43">
        <v>3000000</v>
      </c>
      <c r="AW18" s="34" t="s">
        <v>2510</v>
      </c>
      <c r="AX18" s="34" t="s">
        <v>2510</v>
      </c>
      <c r="AY18" s="34" t="s">
        <v>2510</v>
      </c>
      <c r="AZ18" s="34" t="s">
        <v>2510</v>
      </c>
      <c r="BA18" s="34" t="s">
        <v>2510</v>
      </c>
      <c r="BB18" s="34" t="s">
        <v>2691</v>
      </c>
      <c r="BC18" s="34"/>
      <c r="BD18" s="34"/>
      <c r="BE18" s="34"/>
      <c r="BF18" s="34"/>
      <c r="BG18" s="34"/>
      <c r="BH18" s="34"/>
      <c r="BI18" s="34"/>
      <c r="BJ18" s="34"/>
      <c r="BK18" s="34"/>
      <c r="BL18" s="34"/>
    </row>
    <row r="19" spans="2:64" ht="20.100000000000001" customHeight="1" x14ac:dyDescent="0.25">
      <c r="B19" s="29">
        <v>776</v>
      </c>
      <c r="C19" s="29" t="s">
        <v>35</v>
      </c>
      <c r="D19" s="29"/>
      <c r="E19" s="29" t="s">
        <v>57</v>
      </c>
      <c r="F19" s="29" t="s">
        <v>456</v>
      </c>
      <c r="G19" s="29" t="s">
        <v>2692</v>
      </c>
      <c r="H19" s="30">
        <v>45680</v>
      </c>
      <c r="I19" s="29" t="s">
        <v>2693</v>
      </c>
      <c r="J19" s="29" t="s">
        <v>2547</v>
      </c>
      <c r="K19" s="30">
        <v>45680</v>
      </c>
      <c r="L19" s="29" t="s">
        <v>2694</v>
      </c>
      <c r="M19" s="29" t="s">
        <v>2695</v>
      </c>
      <c r="N19" s="29"/>
      <c r="O19" s="29"/>
      <c r="P19" s="29"/>
      <c r="Q19" s="29" t="s">
        <v>2452</v>
      </c>
      <c r="R19" s="29" t="s">
        <v>2574</v>
      </c>
      <c r="S19" s="31">
        <v>1007000</v>
      </c>
      <c r="T19" s="29"/>
      <c r="U19" s="29" t="s">
        <v>2696</v>
      </c>
      <c r="V19" s="30">
        <v>45680</v>
      </c>
      <c r="W19" s="30">
        <v>45680</v>
      </c>
      <c r="X19" s="29">
        <v>6</v>
      </c>
      <c r="Y19" s="29" t="s">
        <v>2697</v>
      </c>
      <c r="Z19" s="29">
        <v>18150</v>
      </c>
      <c r="AA19" s="29">
        <v>0.74</v>
      </c>
      <c r="AB19" s="29" t="s">
        <v>2577</v>
      </c>
      <c r="AC19" s="32" t="s">
        <v>2698</v>
      </c>
      <c r="AD19" s="33"/>
      <c r="AE19" s="33"/>
      <c r="AF19" s="29" t="s">
        <v>2699</v>
      </c>
      <c r="AG19" s="29" t="s">
        <v>2526</v>
      </c>
      <c r="AH19" s="30">
        <v>45666</v>
      </c>
      <c r="AI19" s="29" t="s">
        <v>2614</v>
      </c>
      <c r="AJ19" s="29" t="s">
        <v>2614</v>
      </c>
      <c r="AK19" s="29"/>
      <c r="AL19" s="29"/>
      <c r="AM19" s="29"/>
      <c r="AN19" s="29"/>
      <c r="AO19" s="29">
        <v>17</v>
      </c>
      <c r="AP19" s="29" t="s">
        <v>2527</v>
      </c>
      <c r="AQ19" s="29" t="s">
        <v>2565</v>
      </c>
      <c r="AR19" s="29" t="s">
        <v>2693</v>
      </c>
      <c r="AS19" s="30">
        <v>45680</v>
      </c>
      <c r="AT19" s="30">
        <v>45680</v>
      </c>
      <c r="AU19" s="30">
        <v>45680</v>
      </c>
      <c r="AV19" s="31">
        <v>13000</v>
      </c>
      <c r="AW19" s="29" t="s">
        <v>2613</v>
      </c>
      <c r="AX19" s="29" t="s">
        <v>2613</v>
      </c>
      <c r="AY19" s="29" t="s">
        <v>2613</v>
      </c>
      <c r="AZ19" s="29"/>
      <c r="BA19" s="29"/>
      <c r="BB19" s="29" t="s">
        <v>35</v>
      </c>
      <c r="BC19" s="31">
        <v>1100000</v>
      </c>
      <c r="BD19" s="31">
        <v>1150000</v>
      </c>
      <c r="BE19" s="31">
        <v>120000</v>
      </c>
      <c r="BF19" s="31">
        <v>1250000</v>
      </c>
      <c r="BG19" s="31">
        <v>130000</v>
      </c>
      <c r="BH19" s="31">
        <v>1400000</v>
      </c>
      <c r="BI19" s="29"/>
      <c r="BJ19" s="29" t="s">
        <v>35</v>
      </c>
      <c r="BK19" s="29"/>
      <c r="BL19" s="29"/>
    </row>
    <row r="20" spans="2:64" ht="20.100000000000001" customHeight="1" x14ac:dyDescent="0.25">
      <c r="B20" s="34">
        <v>954</v>
      </c>
      <c r="C20" s="34" t="s">
        <v>35</v>
      </c>
      <c r="D20" s="34"/>
      <c r="E20" s="34" t="s">
        <v>57</v>
      </c>
      <c r="F20" s="34" t="s">
        <v>408</v>
      </c>
      <c r="G20" s="34" t="s">
        <v>2700</v>
      </c>
      <c r="H20" s="35">
        <v>45664</v>
      </c>
      <c r="I20" s="34" t="s">
        <v>1306</v>
      </c>
      <c r="J20" s="34" t="s">
        <v>2547</v>
      </c>
      <c r="K20" s="35">
        <v>45735</v>
      </c>
      <c r="L20" s="34" t="s">
        <v>2701</v>
      </c>
      <c r="M20" s="34" t="s">
        <v>2702</v>
      </c>
      <c r="N20" s="34"/>
      <c r="O20" s="34"/>
      <c r="P20" s="34"/>
      <c r="Q20" s="34" t="s">
        <v>2679</v>
      </c>
      <c r="R20" s="34" t="s">
        <v>2574</v>
      </c>
      <c r="S20" s="36">
        <v>695790.27</v>
      </c>
      <c r="T20" s="34"/>
      <c r="U20" s="34" t="s">
        <v>1306</v>
      </c>
      <c r="V20" s="35">
        <v>45665</v>
      </c>
      <c r="W20" s="35">
        <v>45665</v>
      </c>
      <c r="X20" s="34">
        <v>15</v>
      </c>
      <c r="Y20" s="34" t="s">
        <v>2703</v>
      </c>
      <c r="Z20" s="34">
        <v>26494</v>
      </c>
      <c r="AA20" s="34">
        <v>0.41</v>
      </c>
      <c r="AB20" s="34" t="s">
        <v>2704</v>
      </c>
      <c r="AC20" s="40" t="s">
        <v>2705</v>
      </c>
      <c r="AD20" s="41"/>
      <c r="AE20" s="41"/>
      <c r="AF20" s="34" t="s">
        <v>2706</v>
      </c>
      <c r="AG20" s="34" t="s">
        <v>2707</v>
      </c>
      <c r="AH20" s="35">
        <v>45729</v>
      </c>
      <c r="AI20" s="34" t="s">
        <v>2614</v>
      </c>
      <c r="AJ20" s="34" t="s">
        <v>2614</v>
      </c>
      <c r="AK20" s="34"/>
      <c r="AL20" s="34" t="s">
        <v>2708</v>
      </c>
      <c r="AM20" s="34"/>
      <c r="AN20" s="34"/>
      <c r="AO20" s="34">
        <v>19</v>
      </c>
      <c r="AP20" s="34" t="s">
        <v>2709</v>
      </c>
      <c r="AQ20" s="34" t="s">
        <v>2520</v>
      </c>
      <c r="AR20" s="34" t="s">
        <v>1306</v>
      </c>
      <c r="AS20" s="35">
        <v>45674</v>
      </c>
      <c r="AT20" s="35">
        <v>45727</v>
      </c>
      <c r="AU20" s="35">
        <v>45735</v>
      </c>
      <c r="AV20" s="36">
        <v>25000</v>
      </c>
      <c r="AW20" s="34" t="s">
        <v>2657</v>
      </c>
      <c r="AX20" s="42" t="s">
        <v>2658</v>
      </c>
      <c r="AY20" s="34" t="s">
        <v>2710</v>
      </c>
      <c r="AZ20" s="34"/>
      <c r="BA20" s="34"/>
      <c r="BB20" s="34" t="s">
        <v>2518</v>
      </c>
      <c r="BC20" s="34"/>
      <c r="BD20" s="34"/>
      <c r="BE20" s="34"/>
      <c r="BF20" s="34"/>
      <c r="BG20" s="34"/>
      <c r="BH20" s="34"/>
      <c r="BI20" s="34"/>
      <c r="BJ20" s="34" t="s">
        <v>2711</v>
      </c>
      <c r="BK20" s="34"/>
      <c r="BL20" s="34"/>
    </row>
    <row r="21" spans="2:64" ht="20.100000000000001" customHeight="1" x14ac:dyDescent="0.25">
      <c r="B21" s="29">
        <v>997</v>
      </c>
      <c r="C21" s="29" t="s">
        <v>35</v>
      </c>
      <c r="D21" s="29"/>
      <c r="E21" s="29" t="s">
        <v>57</v>
      </c>
      <c r="F21" s="29" t="s">
        <v>609</v>
      </c>
      <c r="G21" s="29" t="s">
        <v>35</v>
      </c>
      <c r="H21" s="30">
        <v>45740</v>
      </c>
      <c r="I21" s="29" t="s">
        <v>1314</v>
      </c>
      <c r="J21" s="29" t="s">
        <v>2547</v>
      </c>
      <c r="K21" s="30">
        <v>46003</v>
      </c>
      <c r="L21" s="29" t="s">
        <v>2712</v>
      </c>
      <c r="M21" s="29" t="s">
        <v>2713</v>
      </c>
      <c r="N21" s="29"/>
      <c r="O21" s="29"/>
      <c r="P21" s="29"/>
      <c r="Q21" s="29" t="s">
        <v>2679</v>
      </c>
      <c r="R21" s="29" t="s">
        <v>2574</v>
      </c>
      <c r="S21" s="31">
        <v>447343.35999999999</v>
      </c>
      <c r="T21" s="31">
        <v>716145.35</v>
      </c>
      <c r="U21" s="29" t="s">
        <v>2693</v>
      </c>
      <c r="V21" s="30">
        <v>46002</v>
      </c>
      <c r="W21" s="30">
        <v>46002</v>
      </c>
      <c r="X21" s="29">
        <v>2</v>
      </c>
      <c r="Y21" s="29" t="s">
        <v>2035</v>
      </c>
      <c r="Z21" s="29">
        <v>4519</v>
      </c>
      <c r="AA21" s="29">
        <v>9.09</v>
      </c>
      <c r="AB21" s="29" t="s">
        <v>2577</v>
      </c>
      <c r="AC21" s="32" t="s">
        <v>2714</v>
      </c>
      <c r="AD21" s="33"/>
      <c r="AE21" s="32" t="s">
        <v>2715</v>
      </c>
      <c r="AF21" s="29" t="s">
        <v>2716</v>
      </c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 t="s">
        <v>2557</v>
      </c>
      <c r="AR21" s="29" t="s">
        <v>2693</v>
      </c>
      <c r="AS21" s="30">
        <v>46002</v>
      </c>
      <c r="AT21" s="30">
        <v>46002</v>
      </c>
      <c r="AU21" s="30">
        <v>46003</v>
      </c>
      <c r="AV21" s="31">
        <v>13500</v>
      </c>
      <c r="AW21" s="29" t="s">
        <v>2684</v>
      </c>
      <c r="AX21" s="29"/>
      <c r="AY21" s="29"/>
      <c r="AZ21" s="29"/>
      <c r="BA21" s="29"/>
      <c r="BB21" s="29" t="s">
        <v>2674</v>
      </c>
      <c r="BC21" s="31">
        <v>400000</v>
      </c>
      <c r="BD21" s="31">
        <v>425000</v>
      </c>
      <c r="BE21" s="31">
        <v>450000</v>
      </c>
      <c r="BF21" s="31">
        <v>500000</v>
      </c>
      <c r="BG21" s="31">
        <v>525000</v>
      </c>
      <c r="BH21" s="31">
        <v>550000</v>
      </c>
      <c r="BI21" s="29"/>
      <c r="BJ21" s="29"/>
      <c r="BK21" s="29"/>
      <c r="BL21" s="29"/>
    </row>
    <row r="22" spans="2:64" ht="20.100000000000001" customHeight="1" x14ac:dyDescent="0.25">
      <c r="B22" s="34">
        <v>1008</v>
      </c>
      <c r="C22" s="34">
        <v>410</v>
      </c>
      <c r="D22" s="34" t="s">
        <v>1624</v>
      </c>
      <c r="E22" s="34" t="s">
        <v>57</v>
      </c>
      <c r="F22" s="34" t="s">
        <v>214</v>
      </c>
      <c r="G22" s="34" t="s">
        <v>2717</v>
      </c>
      <c r="H22" s="35">
        <v>45743</v>
      </c>
      <c r="I22" s="34" t="s">
        <v>2693</v>
      </c>
      <c r="J22" s="34" t="s">
        <v>2547</v>
      </c>
      <c r="K22" s="35">
        <v>45792</v>
      </c>
      <c r="L22" s="34" t="s">
        <v>2718</v>
      </c>
      <c r="M22" s="34" t="s">
        <v>2719</v>
      </c>
      <c r="N22" s="34" t="s">
        <v>2720</v>
      </c>
      <c r="O22" s="34"/>
      <c r="P22" s="34"/>
      <c r="Q22" s="34" t="s">
        <v>2679</v>
      </c>
      <c r="R22" s="34" t="s">
        <v>2574</v>
      </c>
      <c r="S22" s="36">
        <v>553769.89</v>
      </c>
      <c r="T22" s="34"/>
      <c r="U22" s="34" t="s">
        <v>2693</v>
      </c>
      <c r="V22" s="35">
        <v>45748</v>
      </c>
      <c r="W22" s="35">
        <v>45748</v>
      </c>
      <c r="X22" s="34">
        <v>38</v>
      </c>
      <c r="Y22" s="34" t="s">
        <v>1624</v>
      </c>
      <c r="Z22" s="34">
        <v>20949</v>
      </c>
      <c r="AA22" s="34">
        <v>0.3</v>
      </c>
      <c r="AB22" s="34" t="s">
        <v>2577</v>
      </c>
      <c r="AC22" s="40" t="s">
        <v>2721</v>
      </c>
      <c r="AD22" s="41"/>
      <c r="AE22" s="40" t="s">
        <v>2722</v>
      </c>
      <c r="AF22" s="34" t="s">
        <v>2723</v>
      </c>
      <c r="AG22" s="34" t="s">
        <v>2612</v>
      </c>
      <c r="AH22" s="35">
        <v>45792</v>
      </c>
      <c r="AI22" s="34" t="s">
        <v>2553</v>
      </c>
      <c r="AJ22" s="34" t="s">
        <v>2554</v>
      </c>
      <c r="AK22" s="34"/>
      <c r="AL22" s="34">
        <v>900</v>
      </c>
      <c r="AM22" s="34">
        <v>365</v>
      </c>
      <c r="AN22" s="34"/>
      <c r="AO22" s="34">
        <v>16</v>
      </c>
      <c r="AP22" s="34" t="s">
        <v>2527</v>
      </c>
      <c r="AQ22" s="34" t="s">
        <v>2557</v>
      </c>
      <c r="AR22" s="34" t="s">
        <v>2693</v>
      </c>
      <c r="AS22" s="35">
        <v>45777</v>
      </c>
      <c r="AT22" s="35">
        <v>45790</v>
      </c>
      <c r="AU22" s="35">
        <v>45792</v>
      </c>
      <c r="AV22" s="36">
        <v>20000</v>
      </c>
      <c r="AW22" s="34" t="s">
        <v>2602</v>
      </c>
      <c r="AX22" s="34" t="s">
        <v>2724</v>
      </c>
      <c r="AY22" s="34" t="s">
        <v>2725</v>
      </c>
      <c r="AZ22" s="34" t="s">
        <v>2726</v>
      </c>
      <c r="BA22" s="36">
        <v>1000000</v>
      </c>
      <c r="BB22" s="34" t="s">
        <v>2727</v>
      </c>
      <c r="BC22" s="36">
        <v>650000</v>
      </c>
      <c r="BD22" s="36">
        <v>675000</v>
      </c>
      <c r="BE22" s="36">
        <v>700000</v>
      </c>
      <c r="BF22" s="36">
        <v>750000</v>
      </c>
      <c r="BG22" s="36">
        <v>800000</v>
      </c>
      <c r="BH22" s="36">
        <v>850000</v>
      </c>
      <c r="BI22" s="34"/>
      <c r="BJ22" s="34" t="s">
        <v>2728</v>
      </c>
      <c r="BK22" s="34"/>
      <c r="BL22" s="34"/>
    </row>
    <row r="23" spans="2:64" ht="20.100000000000001" customHeight="1" x14ac:dyDescent="0.25">
      <c r="B23" s="29">
        <v>1087</v>
      </c>
      <c r="C23" s="29" t="s">
        <v>35</v>
      </c>
      <c r="D23" s="29"/>
      <c r="E23" s="29" t="s">
        <v>57</v>
      </c>
      <c r="F23" s="29" t="s">
        <v>216</v>
      </c>
      <c r="G23" s="29" t="s">
        <v>2729</v>
      </c>
      <c r="H23" s="30">
        <v>45779</v>
      </c>
      <c r="I23" s="29" t="s">
        <v>2730</v>
      </c>
      <c r="J23" s="29" t="s">
        <v>2547</v>
      </c>
      <c r="K23" s="30">
        <v>46006</v>
      </c>
      <c r="L23" s="29" t="s">
        <v>2731</v>
      </c>
      <c r="M23" s="29" t="s">
        <v>2732</v>
      </c>
      <c r="N23" s="29"/>
      <c r="O23" s="29"/>
      <c r="P23" s="29"/>
      <c r="Q23" s="29" t="s">
        <v>2679</v>
      </c>
      <c r="R23" s="29" t="s">
        <v>2505</v>
      </c>
      <c r="S23" s="31">
        <v>560872.57999999996</v>
      </c>
      <c r="T23" s="31">
        <v>897892.6</v>
      </c>
      <c r="U23" s="29" t="s">
        <v>2730</v>
      </c>
      <c r="V23" s="30">
        <v>45995</v>
      </c>
      <c r="W23" s="30">
        <v>45995</v>
      </c>
      <c r="X23" s="29">
        <v>25</v>
      </c>
      <c r="Y23" s="29" t="s">
        <v>2733</v>
      </c>
      <c r="Z23" s="29">
        <v>24500</v>
      </c>
      <c r="AA23" s="29">
        <v>0.76</v>
      </c>
      <c r="AB23" s="29" t="s">
        <v>2577</v>
      </c>
      <c r="AC23" s="32" t="s">
        <v>2734</v>
      </c>
      <c r="AD23" s="33"/>
      <c r="AE23" s="32" t="s">
        <v>2735</v>
      </c>
      <c r="AF23" s="29" t="s">
        <v>2736</v>
      </c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 t="s">
        <v>2557</v>
      </c>
      <c r="AR23" s="29" t="s">
        <v>2606</v>
      </c>
      <c r="AS23" s="30">
        <v>45847</v>
      </c>
      <c r="AT23" s="30">
        <v>46006</v>
      </c>
      <c r="AU23" s="30">
        <v>46006</v>
      </c>
      <c r="AV23" s="31">
        <v>28000</v>
      </c>
      <c r="AW23" s="29" t="s">
        <v>2616</v>
      </c>
      <c r="AX23" s="29"/>
      <c r="AY23" s="29"/>
      <c r="AZ23" s="29"/>
      <c r="BA23" s="29"/>
      <c r="BB23" s="29" t="s">
        <v>2737</v>
      </c>
      <c r="BC23" s="29"/>
      <c r="BD23" s="29"/>
      <c r="BE23" s="29"/>
      <c r="BF23" s="29"/>
      <c r="BG23" s="29"/>
      <c r="BH23" s="29"/>
      <c r="BI23" s="29"/>
      <c r="BJ23" s="29" t="s">
        <v>2738</v>
      </c>
      <c r="BK23" s="29"/>
      <c r="BL23" s="29"/>
    </row>
    <row r="24" spans="2:64" ht="20.100000000000001" customHeight="1" x14ac:dyDescent="0.25">
      <c r="B24" s="34">
        <v>1220</v>
      </c>
      <c r="C24" s="34" t="s">
        <v>35</v>
      </c>
      <c r="D24" s="34"/>
      <c r="E24" s="34" t="s">
        <v>57</v>
      </c>
      <c r="F24" s="34" t="s">
        <v>231</v>
      </c>
      <c r="G24" s="34" t="s">
        <v>2739</v>
      </c>
      <c r="H24" s="35">
        <v>45846</v>
      </c>
      <c r="I24" s="34" t="s">
        <v>2740</v>
      </c>
      <c r="J24" s="34" t="s">
        <v>2547</v>
      </c>
      <c r="K24" s="35">
        <v>45987</v>
      </c>
      <c r="L24" s="34" t="s">
        <v>2741</v>
      </c>
      <c r="M24" s="34" t="s">
        <v>2742</v>
      </c>
      <c r="N24" s="34"/>
      <c r="O24" s="34"/>
      <c r="P24" s="34"/>
      <c r="Q24" s="34" t="s">
        <v>2679</v>
      </c>
      <c r="R24" s="34" t="s">
        <v>2574</v>
      </c>
      <c r="S24" s="36">
        <v>524621.96</v>
      </c>
      <c r="T24" s="36">
        <v>839859.52</v>
      </c>
      <c r="U24" s="34" t="s">
        <v>2740</v>
      </c>
      <c r="V24" s="35">
        <v>45971</v>
      </c>
      <c r="W24" s="35">
        <v>45971</v>
      </c>
      <c r="X24" s="34">
        <v>22</v>
      </c>
      <c r="Y24" s="34" t="s">
        <v>1593</v>
      </c>
      <c r="Z24" s="34">
        <v>14360</v>
      </c>
      <c r="AA24" s="34">
        <v>0.8</v>
      </c>
      <c r="AB24" s="34" t="s">
        <v>2704</v>
      </c>
      <c r="AC24" s="40" t="s">
        <v>2743</v>
      </c>
      <c r="AD24" s="41"/>
      <c r="AE24" s="40" t="s">
        <v>2579</v>
      </c>
      <c r="AF24" s="34" t="s">
        <v>2744</v>
      </c>
      <c r="AG24" s="34" t="s">
        <v>2526</v>
      </c>
      <c r="AH24" s="35">
        <v>45852</v>
      </c>
      <c r="AI24" s="34" t="s">
        <v>2553</v>
      </c>
      <c r="AJ24" s="34" t="s">
        <v>2554</v>
      </c>
      <c r="AK24" s="36">
        <v>1454557.67</v>
      </c>
      <c r="AL24" s="34" t="s">
        <v>2745</v>
      </c>
      <c r="AM24" s="34" t="s">
        <v>2745</v>
      </c>
      <c r="AN24" s="34"/>
      <c r="AO24" s="34">
        <v>13</v>
      </c>
      <c r="AP24" s="34" t="s">
        <v>2527</v>
      </c>
      <c r="AQ24" s="34" t="s">
        <v>2557</v>
      </c>
      <c r="AR24" s="34" t="s">
        <v>2740</v>
      </c>
      <c r="AS24" s="35">
        <v>45973</v>
      </c>
      <c r="AT24" s="35">
        <v>45983</v>
      </c>
      <c r="AU24" s="35">
        <v>45988</v>
      </c>
      <c r="AV24" s="34" t="s">
        <v>2746</v>
      </c>
      <c r="AW24" s="34" t="s">
        <v>2616</v>
      </c>
      <c r="AX24" s="34" t="s">
        <v>2588</v>
      </c>
      <c r="AY24" s="34" t="s">
        <v>2747</v>
      </c>
      <c r="AZ24" s="34"/>
      <c r="BA24" s="34"/>
      <c r="BB24" s="34" t="s">
        <v>2748</v>
      </c>
      <c r="BC24" s="34"/>
      <c r="BD24" s="34"/>
      <c r="BE24" s="34"/>
      <c r="BF24" s="34"/>
      <c r="BG24" s="34"/>
      <c r="BH24" s="34"/>
      <c r="BI24" s="34"/>
      <c r="BJ24" s="34" t="s">
        <v>2749</v>
      </c>
      <c r="BK24" s="34"/>
      <c r="BL24" s="34"/>
    </row>
    <row r="25" spans="2:64" ht="20.100000000000001" customHeight="1" x14ac:dyDescent="0.25">
      <c r="B25" s="29">
        <v>1237</v>
      </c>
      <c r="C25" s="29">
        <v>1640</v>
      </c>
      <c r="D25" s="29" t="s">
        <v>2750</v>
      </c>
      <c r="E25" s="29" t="s">
        <v>57</v>
      </c>
      <c r="F25" s="29" t="s">
        <v>204</v>
      </c>
      <c r="G25" s="29" t="s">
        <v>2751</v>
      </c>
      <c r="H25" s="30">
        <v>45846</v>
      </c>
      <c r="I25" s="29" t="s">
        <v>1306</v>
      </c>
      <c r="J25" s="29" t="s">
        <v>2547</v>
      </c>
      <c r="K25" s="30">
        <v>45910</v>
      </c>
      <c r="L25" s="29" t="s">
        <v>2752</v>
      </c>
      <c r="M25" s="29" t="s">
        <v>2753</v>
      </c>
      <c r="N25" s="29" t="s">
        <v>2754</v>
      </c>
      <c r="O25" s="29"/>
      <c r="P25" s="29"/>
      <c r="Q25" s="29" t="s">
        <v>2679</v>
      </c>
      <c r="R25" s="29" t="s">
        <v>2505</v>
      </c>
      <c r="S25" s="31">
        <v>504295.74</v>
      </c>
      <c r="T25" s="29"/>
      <c r="U25" s="29" t="s">
        <v>1306</v>
      </c>
      <c r="V25" s="30">
        <v>45852</v>
      </c>
      <c r="W25" s="30">
        <v>45852</v>
      </c>
      <c r="X25" s="29">
        <v>0</v>
      </c>
      <c r="Y25" s="29" t="s">
        <v>1669</v>
      </c>
      <c r="Z25" s="29">
        <v>6512</v>
      </c>
      <c r="AA25" s="29">
        <v>3.28</v>
      </c>
      <c r="AB25" s="29" t="s">
        <v>2577</v>
      </c>
      <c r="AC25" s="32" t="s">
        <v>2755</v>
      </c>
      <c r="AD25" s="33"/>
      <c r="AE25" s="32" t="s">
        <v>2579</v>
      </c>
      <c r="AF25" s="29" t="s">
        <v>35</v>
      </c>
      <c r="AG25" s="29" t="s">
        <v>2526</v>
      </c>
      <c r="AH25" s="30">
        <v>45861</v>
      </c>
      <c r="AI25" s="29" t="s">
        <v>2553</v>
      </c>
      <c r="AJ25" s="29" t="s">
        <v>2554</v>
      </c>
      <c r="AK25" s="29"/>
      <c r="AL25" s="29" t="s">
        <v>2756</v>
      </c>
      <c r="AM25" s="29"/>
      <c r="AN25" s="29"/>
      <c r="AO25" s="29"/>
      <c r="AP25" s="29"/>
      <c r="AQ25" s="29" t="s">
        <v>2520</v>
      </c>
      <c r="AR25" s="29" t="s">
        <v>1306</v>
      </c>
      <c r="AS25" s="30">
        <v>45862</v>
      </c>
      <c r="AT25" s="30">
        <v>45863</v>
      </c>
      <c r="AU25" s="30">
        <v>45910</v>
      </c>
      <c r="AV25" s="31">
        <v>15000</v>
      </c>
      <c r="AW25" s="29" t="s">
        <v>2684</v>
      </c>
      <c r="AX25" s="29"/>
      <c r="AY25" s="29" t="s">
        <v>2757</v>
      </c>
      <c r="AZ25" s="29"/>
      <c r="BA25" s="31">
        <v>1000000</v>
      </c>
      <c r="BB25" s="29"/>
      <c r="BC25" s="44">
        <v>450000</v>
      </c>
      <c r="BD25" s="44">
        <v>500000</v>
      </c>
      <c r="BE25" s="44">
        <v>520000</v>
      </c>
      <c r="BF25" s="44">
        <v>480000</v>
      </c>
      <c r="BG25" s="44">
        <v>520000</v>
      </c>
      <c r="BH25" s="44">
        <v>550000</v>
      </c>
      <c r="BI25" s="44">
        <v>650000</v>
      </c>
      <c r="BJ25" s="29" t="s">
        <v>2758</v>
      </c>
      <c r="BK25" s="29"/>
      <c r="BL25" s="29"/>
    </row>
    <row r="26" spans="2:64" ht="20.100000000000001" customHeight="1" x14ac:dyDescent="0.25">
      <c r="B26" s="34">
        <v>1285</v>
      </c>
      <c r="C26" s="34" t="s">
        <v>35</v>
      </c>
      <c r="D26" s="34" t="s">
        <v>2759</v>
      </c>
      <c r="E26" s="34" t="s">
        <v>33</v>
      </c>
      <c r="F26" s="34" t="s">
        <v>54</v>
      </c>
      <c r="G26" s="34" t="s">
        <v>35</v>
      </c>
      <c r="H26" s="35">
        <v>45869</v>
      </c>
      <c r="I26" s="34" t="s">
        <v>2651</v>
      </c>
      <c r="J26" s="34" t="s">
        <v>2547</v>
      </c>
      <c r="K26" s="35">
        <v>46006</v>
      </c>
      <c r="L26" s="34" t="s">
        <v>2760</v>
      </c>
      <c r="M26" s="34" t="s">
        <v>2761</v>
      </c>
      <c r="N26" s="34"/>
      <c r="O26" s="34"/>
      <c r="P26" s="34"/>
      <c r="Q26" s="34" t="s">
        <v>2679</v>
      </c>
      <c r="R26" s="34" t="s">
        <v>2505</v>
      </c>
      <c r="S26" s="36">
        <v>433755.12</v>
      </c>
      <c r="T26" s="36">
        <v>694392.14</v>
      </c>
      <c r="U26" s="34" t="s">
        <v>2651</v>
      </c>
      <c r="V26" s="35">
        <v>45876</v>
      </c>
      <c r="W26" s="35">
        <v>45876</v>
      </c>
      <c r="X26" s="34">
        <v>10</v>
      </c>
      <c r="Y26" s="34" t="s">
        <v>2762</v>
      </c>
      <c r="Z26" s="34">
        <v>11534</v>
      </c>
      <c r="AA26" s="34">
        <v>3.77</v>
      </c>
      <c r="AB26" s="34" t="s">
        <v>2577</v>
      </c>
      <c r="AC26" s="40" t="s">
        <v>2763</v>
      </c>
      <c r="AD26" s="41"/>
      <c r="AE26" s="40" t="s">
        <v>2764</v>
      </c>
      <c r="AF26" s="42"/>
      <c r="AG26" s="34"/>
      <c r="AH26" s="35">
        <v>45974</v>
      </c>
      <c r="AI26" s="34"/>
      <c r="AJ26" s="34"/>
      <c r="AK26" s="34"/>
      <c r="AL26" s="34"/>
      <c r="AM26" s="34"/>
      <c r="AN26" s="34"/>
      <c r="AO26" s="34"/>
      <c r="AP26" s="34"/>
      <c r="AQ26" s="34" t="s">
        <v>2557</v>
      </c>
      <c r="AR26" s="34" t="s">
        <v>2651</v>
      </c>
      <c r="AS26" s="34"/>
      <c r="AT26" s="35">
        <v>46002</v>
      </c>
      <c r="AU26" s="35">
        <v>46006</v>
      </c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</row>
    <row r="27" spans="2:64" ht="20.100000000000001" customHeight="1" x14ac:dyDescent="0.25">
      <c r="B27" s="29">
        <v>1290</v>
      </c>
      <c r="C27" s="29" t="s">
        <v>35</v>
      </c>
      <c r="D27" s="29" t="s">
        <v>35</v>
      </c>
      <c r="E27" s="29" t="s">
        <v>33</v>
      </c>
      <c r="F27" s="29" t="s">
        <v>116</v>
      </c>
      <c r="G27" s="29" t="s">
        <v>2765</v>
      </c>
      <c r="H27" s="30">
        <v>45873</v>
      </c>
      <c r="I27" s="29" t="s">
        <v>2558</v>
      </c>
      <c r="J27" s="29" t="s">
        <v>2547</v>
      </c>
      <c r="K27" s="30">
        <v>45964</v>
      </c>
      <c r="L27" s="29" t="s">
        <v>2766</v>
      </c>
      <c r="M27" s="29" t="s">
        <v>2767</v>
      </c>
      <c r="N27" s="29"/>
      <c r="O27" s="29"/>
      <c r="P27" s="29"/>
      <c r="Q27" s="29" t="s">
        <v>2573</v>
      </c>
      <c r="R27" s="29" t="s">
        <v>2505</v>
      </c>
      <c r="S27" s="31">
        <v>553382.68999999994</v>
      </c>
      <c r="T27" s="31">
        <v>885902.15</v>
      </c>
      <c r="U27" s="29" t="s">
        <v>2558</v>
      </c>
      <c r="V27" s="30">
        <v>45873</v>
      </c>
      <c r="W27" s="30">
        <v>45873</v>
      </c>
      <c r="X27" s="29">
        <v>11</v>
      </c>
      <c r="Y27" s="29" t="s">
        <v>2112</v>
      </c>
      <c r="Z27" s="29">
        <v>18655</v>
      </c>
      <c r="AA27" s="29">
        <v>0.39</v>
      </c>
      <c r="AB27" s="29" t="s">
        <v>2577</v>
      </c>
      <c r="AC27" s="32" t="s">
        <v>2768</v>
      </c>
      <c r="AD27" s="33"/>
      <c r="AE27" s="32" t="s">
        <v>2769</v>
      </c>
      <c r="AF27" s="29"/>
      <c r="AG27" s="29"/>
      <c r="AH27" s="30">
        <v>45932</v>
      </c>
      <c r="AI27" s="29" t="s">
        <v>2614</v>
      </c>
      <c r="AJ27" s="29" t="s">
        <v>2614</v>
      </c>
      <c r="AK27" s="31">
        <v>0</v>
      </c>
      <c r="AL27" s="29">
        <v>354.1</v>
      </c>
      <c r="AM27" s="29">
        <v>203.82</v>
      </c>
      <c r="AN27" s="29">
        <v>0</v>
      </c>
      <c r="AO27" s="29">
        <v>9</v>
      </c>
      <c r="AP27" s="29" t="s">
        <v>2527</v>
      </c>
      <c r="AQ27" s="29" t="s">
        <v>2557</v>
      </c>
      <c r="AR27" s="29" t="s">
        <v>2558</v>
      </c>
      <c r="AS27" s="30">
        <v>45932</v>
      </c>
      <c r="AT27" s="30">
        <v>45961</v>
      </c>
      <c r="AU27" s="30">
        <v>45964</v>
      </c>
      <c r="AV27" s="31">
        <v>25000</v>
      </c>
      <c r="AW27" s="29" t="s">
        <v>2770</v>
      </c>
      <c r="AX27" s="29"/>
      <c r="AY27" s="29" t="s">
        <v>2771</v>
      </c>
      <c r="AZ27" s="29" t="s">
        <v>2772</v>
      </c>
      <c r="BA27" s="29" t="s">
        <v>2773</v>
      </c>
      <c r="BB27" s="29" t="s">
        <v>2674</v>
      </c>
      <c r="BC27" s="31">
        <v>450000</v>
      </c>
      <c r="BD27" s="31">
        <v>460000</v>
      </c>
      <c r="BE27" s="31">
        <v>475000</v>
      </c>
      <c r="BF27" s="31">
        <v>490000</v>
      </c>
      <c r="BG27" s="31">
        <v>500000</v>
      </c>
      <c r="BH27" s="31">
        <v>515000</v>
      </c>
      <c r="BI27" s="31">
        <v>580000</v>
      </c>
      <c r="BJ27" s="29" t="s">
        <v>2774</v>
      </c>
      <c r="BK27" s="29"/>
      <c r="BL27" s="29"/>
    </row>
    <row r="28" spans="2:64" ht="20.100000000000001" customHeight="1" x14ac:dyDescent="0.25">
      <c r="B28" s="34">
        <v>1301</v>
      </c>
      <c r="C28" s="34" t="s">
        <v>35</v>
      </c>
      <c r="D28" s="34"/>
      <c r="E28" s="34" t="s">
        <v>31</v>
      </c>
      <c r="F28" s="34" t="s">
        <v>140</v>
      </c>
      <c r="G28" s="34" t="s">
        <v>7</v>
      </c>
      <c r="H28" s="35">
        <v>45881</v>
      </c>
      <c r="I28" s="34" t="s">
        <v>1722</v>
      </c>
      <c r="J28" s="34" t="s">
        <v>2547</v>
      </c>
      <c r="K28" s="35">
        <v>46099</v>
      </c>
      <c r="L28" s="34" t="s">
        <v>2775</v>
      </c>
      <c r="M28" s="34" t="s">
        <v>2776</v>
      </c>
      <c r="N28" s="34"/>
      <c r="O28" s="34"/>
      <c r="P28" s="34"/>
      <c r="Q28" s="34" t="s">
        <v>2679</v>
      </c>
      <c r="R28" s="34" t="s">
        <v>2563</v>
      </c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40" t="s">
        <v>2777</v>
      </c>
      <c r="AD28" s="41"/>
      <c r="AE28" s="41"/>
      <c r="AF28" s="34"/>
      <c r="AG28" s="34"/>
      <c r="AH28" s="35">
        <v>45881</v>
      </c>
      <c r="AI28" s="34"/>
      <c r="AJ28" s="34"/>
      <c r="AK28" s="34"/>
      <c r="AL28" s="34"/>
      <c r="AM28" s="34"/>
      <c r="AN28" s="34"/>
      <c r="AO28" s="34"/>
      <c r="AP28" s="34"/>
      <c r="AQ28" s="34" t="s">
        <v>2565</v>
      </c>
      <c r="AR28" s="34" t="s">
        <v>1722</v>
      </c>
      <c r="AS28" s="35">
        <v>46086</v>
      </c>
      <c r="AT28" s="35">
        <v>46086</v>
      </c>
      <c r="AU28" s="35">
        <v>46099</v>
      </c>
      <c r="AV28" s="36">
        <v>6000</v>
      </c>
      <c r="AW28" s="34" t="s">
        <v>2602</v>
      </c>
      <c r="AX28" s="34" t="s">
        <v>2778</v>
      </c>
      <c r="AY28" s="34" t="s">
        <v>2779</v>
      </c>
      <c r="AZ28" s="34"/>
      <c r="BA28" s="34" t="s">
        <v>2773</v>
      </c>
      <c r="BB28" s="34" t="s">
        <v>2737</v>
      </c>
      <c r="BC28" s="34"/>
      <c r="BD28" s="34"/>
      <c r="BE28" s="34"/>
      <c r="BF28" s="34"/>
      <c r="BG28" s="34"/>
      <c r="BH28" s="34"/>
      <c r="BI28" s="34"/>
      <c r="BJ28" s="34" t="s">
        <v>2780</v>
      </c>
      <c r="BK28" s="34"/>
      <c r="BL28" s="34"/>
    </row>
    <row r="29" spans="2:64" ht="20.100000000000001" customHeight="1" x14ac:dyDescent="0.25">
      <c r="B29" s="29">
        <v>1346</v>
      </c>
      <c r="C29" s="29">
        <v>1627</v>
      </c>
      <c r="D29" s="29"/>
      <c r="E29" s="29" t="s">
        <v>57</v>
      </c>
      <c r="F29" s="29" t="s">
        <v>201</v>
      </c>
      <c r="G29" s="29" t="s">
        <v>2781</v>
      </c>
      <c r="H29" s="30">
        <v>45910</v>
      </c>
      <c r="I29" s="29" t="s">
        <v>2782</v>
      </c>
      <c r="J29" s="29" t="s">
        <v>2547</v>
      </c>
      <c r="K29" s="30">
        <v>46006</v>
      </c>
      <c r="L29" s="29" t="s">
        <v>2783</v>
      </c>
      <c r="M29" s="29" t="s">
        <v>2784</v>
      </c>
      <c r="N29" s="29"/>
      <c r="O29" s="29"/>
      <c r="P29" s="29"/>
      <c r="Q29" s="29" t="s">
        <v>2679</v>
      </c>
      <c r="R29" s="29" t="s">
        <v>2505</v>
      </c>
      <c r="S29" s="31">
        <v>541340.74</v>
      </c>
      <c r="T29" s="29"/>
      <c r="U29" s="29" t="s">
        <v>2550</v>
      </c>
      <c r="V29" s="30">
        <v>45910</v>
      </c>
      <c r="W29" s="30">
        <v>45910</v>
      </c>
      <c r="X29" s="29">
        <v>13</v>
      </c>
      <c r="Y29" s="29" t="s">
        <v>1937</v>
      </c>
      <c r="Z29" s="29">
        <v>19345</v>
      </c>
      <c r="AA29" s="29">
        <v>0.84</v>
      </c>
      <c r="AB29" s="29" t="s">
        <v>2577</v>
      </c>
      <c r="AC29" s="32" t="s">
        <v>2785</v>
      </c>
      <c r="AD29" s="33"/>
      <c r="AE29" s="33"/>
      <c r="AF29" s="29"/>
      <c r="AG29" s="29"/>
      <c r="AH29" s="30">
        <v>45919</v>
      </c>
      <c r="AI29" s="29"/>
      <c r="AJ29" s="29"/>
      <c r="AK29" s="31">
        <v>1100000</v>
      </c>
      <c r="AL29" s="29"/>
      <c r="AM29" s="29"/>
      <c r="AN29" s="29"/>
      <c r="AO29" s="29"/>
      <c r="AP29" s="29"/>
      <c r="AQ29" s="29" t="s">
        <v>2565</v>
      </c>
      <c r="AR29" s="29" t="s">
        <v>2782</v>
      </c>
      <c r="AS29" s="30">
        <v>45985</v>
      </c>
      <c r="AT29" s="30">
        <v>46003</v>
      </c>
      <c r="AU29" s="30">
        <v>46006</v>
      </c>
      <c r="AV29" s="29" t="s">
        <v>2786</v>
      </c>
      <c r="AW29" s="29" t="s">
        <v>2684</v>
      </c>
      <c r="AX29" s="29"/>
      <c r="AY29" s="29"/>
      <c r="AZ29" s="29" t="s">
        <v>2787</v>
      </c>
      <c r="BA29" s="31">
        <v>600000</v>
      </c>
      <c r="BB29" s="29"/>
      <c r="BC29" s="31">
        <v>400000</v>
      </c>
      <c r="BD29" s="31">
        <v>450000</v>
      </c>
      <c r="BE29" s="31">
        <v>500</v>
      </c>
      <c r="BF29" s="31">
        <v>550000</v>
      </c>
      <c r="BG29" s="31">
        <v>550000</v>
      </c>
      <c r="BH29" s="31">
        <v>700000</v>
      </c>
      <c r="BI29" s="29"/>
      <c r="BJ29" s="29"/>
      <c r="BK29" s="29"/>
      <c r="BL29" s="29"/>
    </row>
    <row r="30" spans="2:64" ht="20.100000000000001" customHeight="1" x14ac:dyDescent="0.25">
      <c r="B30" s="34">
        <v>1365</v>
      </c>
      <c r="C30" s="34" t="s">
        <v>35</v>
      </c>
      <c r="D30" s="34" t="s">
        <v>2788</v>
      </c>
      <c r="E30" s="34" t="s">
        <v>57</v>
      </c>
      <c r="F30" s="34" t="s">
        <v>211</v>
      </c>
      <c r="G30" s="34" t="s">
        <v>2789</v>
      </c>
      <c r="H30" s="35">
        <v>45917</v>
      </c>
      <c r="I30" s="34" t="s">
        <v>2651</v>
      </c>
      <c r="J30" s="34" t="s">
        <v>2547</v>
      </c>
      <c r="K30" s="35">
        <v>45950</v>
      </c>
      <c r="L30" s="34" t="s">
        <v>2790</v>
      </c>
      <c r="M30" s="34" t="s">
        <v>2791</v>
      </c>
      <c r="N30" s="34"/>
      <c r="O30" s="34"/>
      <c r="P30" s="34"/>
      <c r="Q30" s="34" t="s">
        <v>2679</v>
      </c>
      <c r="R30" s="34" t="s">
        <v>2505</v>
      </c>
      <c r="S30" s="36">
        <v>597731.71</v>
      </c>
      <c r="T30" s="34"/>
      <c r="U30" s="34" t="s">
        <v>2651</v>
      </c>
      <c r="V30" s="35">
        <v>45932</v>
      </c>
      <c r="W30" s="35">
        <v>45932</v>
      </c>
      <c r="X30" s="34">
        <v>9</v>
      </c>
      <c r="Y30" s="34" t="s">
        <v>2792</v>
      </c>
      <c r="Z30" s="34">
        <v>32541</v>
      </c>
      <c r="AA30" s="34">
        <v>1.22</v>
      </c>
      <c r="AB30" s="34" t="s">
        <v>2577</v>
      </c>
      <c r="AC30" s="40" t="s">
        <v>2793</v>
      </c>
      <c r="AD30" s="41"/>
      <c r="AE30" s="40" t="s">
        <v>2579</v>
      </c>
      <c r="AF30" s="34" t="s">
        <v>35</v>
      </c>
      <c r="AG30" s="34" t="s">
        <v>2526</v>
      </c>
      <c r="AH30" s="35">
        <v>45932</v>
      </c>
      <c r="AI30" s="34" t="s">
        <v>2553</v>
      </c>
      <c r="AJ30" s="34" t="s">
        <v>2554</v>
      </c>
      <c r="AK30" s="36">
        <v>1422085.23</v>
      </c>
      <c r="AL30" s="34" t="s">
        <v>2794</v>
      </c>
      <c r="AM30" s="34" t="s">
        <v>2795</v>
      </c>
      <c r="AN30" s="34" t="s">
        <v>2796</v>
      </c>
      <c r="AO30" s="34">
        <v>8</v>
      </c>
      <c r="AP30" s="34" t="s">
        <v>2527</v>
      </c>
      <c r="AQ30" s="34" t="s">
        <v>2565</v>
      </c>
      <c r="AR30" s="34" t="s">
        <v>2651</v>
      </c>
      <c r="AS30" s="35">
        <v>45932</v>
      </c>
      <c r="AT30" s="35">
        <v>45944</v>
      </c>
      <c r="AU30" s="35">
        <v>45948</v>
      </c>
      <c r="AV30" s="34" t="s">
        <v>2797</v>
      </c>
      <c r="AW30" s="34" t="s">
        <v>2684</v>
      </c>
      <c r="AX30" s="34" t="s">
        <v>2798</v>
      </c>
      <c r="AY30" s="34" t="s">
        <v>2799</v>
      </c>
      <c r="AZ30" s="34" t="s">
        <v>2800</v>
      </c>
      <c r="BA30" s="36">
        <v>1422085.23</v>
      </c>
      <c r="BB30" s="34" t="s">
        <v>2748</v>
      </c>
      <c r="BC30" s="34"/>
      <c r="BD30" s="34"/>
      <c r="BE30" s="34"/>
      <c r="BF30" s="34"/>
      <c r="BG30" s="34"/>
      <c r="BH30" s="34"/>
      <c r="BI30" s="34"/>
      <c r="BJ30" s="34" t="s">
        <v>2801</v>
      </c>
      <c r="BK30" s="34"/>
      <c r="BL30" s="34"/>
    </row>
    <row r="31" spans="2:64" ht="20.100000000000001" customHeight="1" x14ac:dyDescent="0.25">
      <c r="B31" s="29">
        <v>1431</v>
      </c>
      <c r="C31" s="29">
        <v>1653</v>
      </c>
      <c r="D31" s="29" t="s">
        <v>2802</v>
      </c>
      <c r="E31" s="29" t="s">
        <v>31</v>
      </c>
      <c r="F31" s="29" t="s">
        <v>42</v>
      </c>
      <c r="G31" s="29" t="s">
        <v>2803</v>
      </c>
      <c r="H31" s="30">
        <v>45960</v>
      </c>
      <c r="I31" s="29" t="s">
        <v>2550</v>
      </c>
      <c r="J31" s="29" t="s">
        <v>2547</v>
      </c>
      <c r="K31" s="30">
        <v>45982</v>
      </c>
      <c r="L31" s="29" t="s">
        <v>2804</v>
      </c>
      <c r="M31" s="29" t="s">
        <v>2805</v>
      </c>
      <c r="N31" s="29"/>
      <c r="O31" s="29"/>
      <c r="P31" s="29"/>
      <c r="Q31" s="29" t="s">
        <v>2679</v>
      </c>
      <c r="R31" s="29" t="s">
        <v>2806</v>
      </c>
      <c r="S31" s="31">
        <v>582011.72</v>
      </c>
      <c r="T31" s="29"/>
      <c r="U31" s="29" t="s">
        <v>2550</v>
      </c>
      <c r="V31" s="30">
        <v>45960</v>
      </c>
      <c r="W31" s="30">
        <v>45960</v>
      </c>
      <c r="X31" s="29">
        <v>7</v>
      </c>
      <c r="Y31" s="29" t="s">
        <v>2271</v>
      </c>
      <c r="Z31" s="29">
        <v>27523</v>
      </c>
      <c r="AA31" s="29">
        <v>1.67</v>
      </c>
      <c r="AB31" s="29" t="s">
        <v>2577</v>
      </c>
      <c r="AC31" s="32" t="s">
        <v>2807</v>
      </c>
      <c r="AD31" s="33"/>
      <c r="AE31" s="45" t="s">
        <v>2579</v>
      </c>
      <c r="AF31" s="29"/>
      <c r="AG31" s="29" t="s">
        <v>2526</v>
      </c>
      <c r="AH31" s="30">
        <v>45961</v>
      </c>
      <c r="AI31" s="29" t="s">
        <v>2553</v>
      </c>
      <c r="AJ31" s="29" t="s">
        <v>2554</v>
      </c>
      <c r="AK31" s="31">
        <v>1488290</v>
      </c>
      <c r="AL31" s="29" t="s">
        <v>2808</v>
      </c>
      <c r="AM31" s="29" t="s">
        <v>2808</v>
      </c>
      <c r="AN31" s="29" t="s">
        <v>2809</v>
      </c>
      <c r="AO31" s="29">
        <v>12</v>
      </c>
      <c r="AP31" s="29" t="s">
        <v>2527</v>
      </c>
      <c r="AQ31" s="29" t="s">
        <v>2565</v>
      </c>
      <c r="AR31" s="29" t="s">
        <v>1722</v>
      </c>
      <c r="AS31" s="30">
        <v>45968</v>
      </c>
      <c r="AT31" s="30">
        <v>45980</v>
      </c>
      <c r="AU31" s="30">
        <v>45982</v>
      </c>
      <c r="AV31" s="29" t="s">
        <v>2810</v>
      </c>
      <c r="AW31" s="29" t="s">
        <v>2616</v>
      </c>
      <c r="AX31" s="29" t="s">
        <v>2588</v>
      </c>
      <c r="AY31" s="29" t="s">
        <v>2811</v>
      </c>
      <c r="AZ31" s="29" t="s">
        <v>2812</v>
      </c>
      <c r="BA31" s="31">
        <v>1488290</v>
      </c>
      <c r="BB31" s="29" t="s">
        <v>2577</v>
      </c>
      <c r="BC31" s="31">
        <v>350000</v>
      </c>
      <c r="BD31" s="31">
        <v>360000</v>
      </c>
      <c r="BE31" s="31">
        <v>370000</v>
      </c>
      <c r="BF31" s="31">
        <v>380000</v>
      </c>
      <c r="BG31" s="31">
        <v>390000</v>
      </c>
      <c r="BH31" s="31">
        <v>400000</v>
      </c>
      <c r="BI31" s="31">
        <v>500000</v>
      </c>
      <c r="BJ31" s="29" t="s">
        <v>2813</v>
      </c>
      <c r="BK31" s="29"/>
      <c r="BL31" s="29"/>
    </row>
    <row r="32" spans="2:64" ht="20.100000000000001" customHeight="1" x14ac:dyDescent="0.25">
      <c r="B32" s="80">
        <v>1443</v>
      </c>
      <c r="C32" s="80" t="s">
        <v>2773</v>
      </c>
      <c r="D32" s="80"/>
      <c r="E32" s="80" t="s">
        <v>33</v>
      </c>
      <c r="F32" s="80" t="s">
        <v>39</v>
      </c>
      <c r="G32" s="80" t="s">
        <v>2814</v>
      </c>
      <c r="H32" s="81">
        <v>45965</v>
      </c>
      <c r="I32" s="80" t="s">
        <v>2585</v>
      </c>
      <c r="J32" s="80" t="s">
        <v>2547</v>
      </c>
      <c r="K32" s="81">
        <v>45982</v>
      </c>
      <c r="L32" s="80" t="s">
        <v>2815</v>
      </c>
      <c r="M32" s="80" t="s">
        <v>2816</v>
      </c>
      <c r="N32" s="80"/>
      <c r="O32" s="80"/>
      <c r="P32" s="80"/>
      <c r="Q32" s="80" t="s">
        <v>2679</v>
      </c>
      <c r="R32" s="80" t="s">
        <v>2505</v>
      </c>
      <c r="S32" s="83">
        <v>456019.7</v>
      </c>
      <c r="T32" s="83">
        <v>730035.18</v>
      </c>
      <c r="U32" s="80" t="s">
        <v>2585</v>
      </c>
      <c r="V32" s="81">
        <v>45967</v>
      </c>
      <c r="W32" s="81">
        <v>45967</v>
      </c>
      <c r="X32" s="80">
        <v>8</v>
      </c>
      <c r="Y32" s="80" t="s">
        <v>2019</v>
      </c>
      <c r="Z32" s="82">
        <v>19931</v>
      </c>
      <c r="AA32" s="80">
        <v>2.93</v>
      </c>
      <c r="AB32" s="80" t="s">
        <v>2577</v>
      </c>
      <c r="AC32" s="85" t="s">
        <v>2817</v>
      </c>
      <c r="AD32" s="86"/>
      <c r="AE32" s="85" t="s">
        <v>2579</v>
      </c>
      <c r="AF32" s="80"/>
      <c r="AG32" s="80" t="s">
        <v>2707</v>
      </c>
      <c r="AH32" s="81">
        <v>45966</v>
      </c>
      <c r="AI32" s="80" t="s">
        <v>2580</v>
      </c>
      <c r="AJ32" s="80" t="s">
        <v>2581</v>
      </c>
      <c r="AK32" s="84">
        <v>1595961.32</v>
      </c>
      <c r="AL32" s="80">
        <v>314.64999999999998</v>
      </c>
      <c r="AM32" s="80">
        <v>240.36</v>
      </c>
      <c r="AN32" s="80">
        <v>82.15</v>
      </c>
      <c r="AO32" s="80">
        <v>19</v>
      </c>
      <c r="AP32" s="80" t="s">
        <v>2527</v>
      </c>
      <c r="AQ32" s="80" t="s">
        <v>2557</v>
      </c>
      <c r="AR32" s="80" t="s">
        <v>2585</v>
      </c>
      <c r="AS32" s="81">
        <v>45978</v>
      </c>
      <c r="AT32" s="81">
        <v>45980</v>
      </c>
      <c r="AU32" s="81">
        <v>45982</v>
      </c>
      <c r="AV32" s="80" t="s">
        <v>2818</v>
      </c>
      <c r="AW32" s="80" t="s">
        <v>2602</v>
      </c>
      <c r="AX32" s="80" t="s">
        <v>2819</v>
      </c>
      <c r="AY32" s="80" t="s">
        <v>2820</v>
      </c>
      <c r="AZ32" s="83">
        <v>246000</v>
      </c>
      <c r="BA32" s="80" t="s">
        <v>2821</v>
      </c>
      <c r="BB32" s="80" t="s">
        <v>2822</v>
      </c>
      <c r="BC32" s="83">
        <v>450000</v>
      </c>
      <c r="BD32" s="83">
        <v>460000</v>
      </c>
      <c r="BE32" s="83">
        <v>475000</v>
      </c>
      <c r="BF32" s="83">
        <v>490000</v>
      </c>
      <c r="BG32" s="83">
        <v>500000</v>
      </c>
      <c r="BH32" s="83">
        <v>515000</v>
      </c>
      <c r="BI32" s="83">
        <v>580000</v>
      </c>
      <c r="BJ32" s="34" t="s">
        <v>2823</v>
      </c>
      <c r="BK32" s="80"/>
      <c r="BL32" s="80"/>
    </row>
    <row r="33" spans="2:64" ht="20.100000000000001" customHeight="1" x14ac:dyDescent="0.25">
      <c r="B33" s="80"/>
      <c r="C33" s="80"/>
      <c r="D33" s="80"/>
      <c r="E33" s="80"/>
      <c r="F33" s="80"/>
      <c r="G33" s="80"/>
      <c r="H33" s="81"/>
      <c r="I33" s="80"/>
      <c r="J33" s="80"/>
      <c r="K33" s="81"/>
      <c r="L33" s="80"/>
      <c r="M33" s="80"/>
      <c r="N33" s="80"/>
      <c r="O33" s="80"/>
      <c r="P33" s="80"/>
      <c r="Q33" s="80"/>
      <c r="R33" s="80"/>
      <c r="S33" s="83"/>
      <c r="T33" s="83"/>
      <c r="U33" s="80"/>
      <c r="V33" s="81"/>
      <c r="W33" s="81"/>
      <c r="X33" s="80"/>
      <c r="Y33" s="80"/>
      <c r="Z33" s="82"/>
      <c r="AA33" s="80"/>
      <c r="AB33" s="80"/>
      <c r="AC33" s="85"/>
      <c r="AD33" s="86"/>
      <c r="AE33" s="85"/>
      <c r="AF33" s="80"/>
      <c r="AG33" s="80"/>
      <c r="AH33" s="81"/>
      <c r="AI33" s="80"/>
      <c r="AJ33" s="80"/>
      <c r="AK33" s="84"/>
      <c r="AL33" s="80"/>
      <c r="AM33" s="80"/>
      <c r="AN33" s="80"/>
      <c r="AO33" s="80"/>
      <c r="AP33" s="80"/>
      <c r="AQ33" s="80"/>
      <c r="AR33" s="80"/>
      <c r="AS33" s="81"/>
      <c r="AT33" s="81"/>
      <c r="AU33" s="81"/>
      <c r="AV33" s="80"/>
      <c r="AW33" s="80"/>
      <c r="AX33" s="80"/>
      <c r="AY33" s="80"/>
      <c r="AZ33" s="83"/>
      <c r="BA33" s="80"/>
      <c r="BB33" s="80"/>
      <c r="BC33" s="83"/>
      <c r="BD33" s="83"/>
      <c r="BE33" s="83"/>
      <c r="BF33" s="83"/>
      <c r="BG33" s="83"/>
      <c r="BH33" s="83"/>
      <c r="BI33" s="83"/>
      <c r="BJ33" s="34" t="s">
        <v>2824</v>
      </c>
      <c r="BK33" s="80"/>
      <c r="BL33" s="80"/>
    </row>
    <row r="34" spans="2:64" ht="20.100000000000001" customHeight="1" x14ac:dyDescent="0.25">
      <c r="B34" s="29">
        <v>1445</v>
      </c>
      <c r="C34" s="29">
        <v>1664</v>
      </c>
      <c r="D34" s="29" t="s">
        <v>2825</v>
      </c>
      <c r="E34" s="29" t="s">
        <v>57</v>
      </c>
      <c r="F34" s="29" t="s">
        <v>226</v>
      </c>
      <c r="G34" s="29" t="s">
        <v>2826</v>
      </c>
      <c r="H34" s="30">
        <v>45966</v>
      </c>
      <c r="I34" s="29" t="s">
        <v>1330</v>
      </c>
      <c r="J34" s="29" t="s">
        <v>2547</v>
      </c>
      <c r="K34" s="30">
        <v>46006</v>
      </c>
      <c r="L34" s="29" t="s">
        <v>2827</v>
      </c>
      <c r="M34" s="29" t="s">
        <v>2828</v>
      </c>
      <c r="N34" s="29"/>
      <c r="O34" s="29"/>
      <c r="P34" s="29"/>
      <c r="Q34" s="29" t="s">
        <v>2679</v>
      </c>
      <c r="R34" s="29" t="s">
        <v>2505</v>
      </c>
      <c r="S34" s="31">
        <v>578703.35</v>
      </c>
      <c r="T34" s="31">
        <v>926437.61</v>
      </c>
      <c r="U34" s="29" t="s">
        <v>1330</v>
      </c>
      <c r="V34" s="30">
        <v>45967</v>
      </c>
      <c r="W34" s="30">
        <v>45967</v>
      </c>
      <c r="X34" s="29">
        <v>6</v>
      </c>
      <c r="Y34" s="29" t="s">
        <v>1726</v>
      </c>
      <c r="Z34" s="39">
        <v>14942</v>
      </c>
      <c r="AA34" s="29">
        <v>0.65</v>
      </c>
      <c r="AB34" s="29" t="s">
        <v>2577</v>
      </c>
      <c r="AC34" s="32" t="s">
        <v>2829</v>
      </c>
      <c r="AD34" s="33"/>
      <c r="AE34" s="32" t="s">
        <v>2830</v>
      </c>
      <c r="AF34" s="29"/>
      <c r="AG34" s="29"/>
      <c r="AH34" s="30">
        <v>45966</v>
      </c>
      <c r="AI34" s="29"/>
      <c r="AJ34" s="29"/>
      <c r="AK34" s="29"/>
      <c r="AL34" s="29"/>
      <c r="AM34" s="29"/>
      <c r="AN34" s="29"/>
      <c r="AO34" s="29"/>
      <c r="AP34" s="29"/>
      <c r="AQ34" s="29" t="s">
        <v>2565</v>
      </c>
      <c r="AR34" s="29" t="s">
        <v>2693</v>
      </c>
      <c r="AS34" s="30">
        <v>45988</v>
      </c>
      <c r="AT34" s="30">
        <v>46001</v>
      </c>
      <c r="AU34" s="30">
        <v>46006</v>
      </c>
      <c r="AV34" s="29" t="s">
        <v>2831</v>
      </c>
      <c r="AW34" s="29" t="s">
        <v>2616</v>
      </c>
      <c r="AX34" s="29" t="s">
        <v>2588</v>
      </c>
      <c r="AY34" s="29" t="s">
        <v>2832</v>
      </c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</row>
    <row r="35" spans="2:64" ht="20.100000000000001" customHeight="1" x14ac:dyDescent="0.25">
      <c r="B35" s="34">
        <v>1456</v>
      </c>
      <c r="C35" s="34" t="s">
        <v>35</v>
      </c>
      <c r="D35" s="34"/>
      <c r="E35" s="34" t="s">
        <v>33</v>
      </c>
      <c r="F35" s="34" t="s">
        <v>49</v>
      </c>
      <c r="G35" s="34" t="s">
        <v>2833</v>
      </c>
      <c r="H35" s="35">
        <v>45968</v>
      </c>
      <c r="I35" s="34" t="s">
        <v>2585</v>
      </c>
      <c r="J35" s="34" t="s">
        <v>2547</v>
      </c>
      <c r="K35" s="35">
        <v>46014</v>
      </c>
      <c r="L35" s="34" t="s">
        <v>2834</v>
      </c>
      <c r="M35" s="34" t="s">
        <v>2835</v>
      </c>
      <c r="N35" s="34"/>
      <c r="O35" s="34"/>
      <c r="P35" s="34"/>
      <c r="Q35" s="34" t="s">
        <v>2679</v>
      </c>
      <c r="R35" s="34" t="s">
        <v>2505</v>
      </c>
      <c r="S35" s="36">
        <v>314315.63</v>
      </c>
      <c r="T35" s="36">
        <v>503183.23</v>
      </c>
      <c r="U35" s="34" t="s">
        <v>2585</v>
      </c>
      <c r="V35" s="35">
        <v>45973</v>
      </c>
      <c r="W35" s="35">
        <v>45973</v>
      </c>
      <c r="X35" s="34">
        <v>0</v>
      </c>
      <c r="Y35" s="34" t="s">
        <v>2836</v>
      </c>
      <c r="Z35" s="46">
        <v>6752</v>
      </c>
      <c r="AA35" s="34">
        <v>25.74</v>
      </c>
      <c r="AB35" s="34" t="s">
        <v>2577</v>
      </c>
      <c r="AC35" s="40" t="s">
        <v>2837</v>
      </c>
      <c r="AD35" s="41"/>
      <c r="AE35" s="40" t="s">
        <v>2579</v>
      </c>
      <c r="AF35" s="34"/>
      <c r="AG35" s="34"/>
      <c r="AH35" s="35">
        <v>45968</v>
      </c>
      <c r="AI35" s="34"/>
      <c r="AJ35" s="34"/>
      <c r="AK35" s="34"/>
      <c r="AL35" s="34"/>
      <c r="AM35" s="34"/>
      <c r="AN35" s="34"/>
      <c r="AO35" s="34"/>
      <c r="AP35" s="34"/>
      <c r="AQ35" s="34" t="s">
        <v>2557</v>
      </c>
      <c r="AR35" s="34" t="s">
        <v>2585</v>
      </c>
      <c r="AS35" s="35">
        <v>45989</v>
      </c>
      <c r="AT35" s="35">
        <v>46010</v>
      </c>
      <c r="AU35" s="35">
        <v>46014</v>
      </c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</row>
    <row r="36" spans="2:64" ht="20.100000000000001" customHeight="1" x14ac:dyDescent="0.25">
      <c r="B36" s="29">
        <v>1464</v>
      </c>
      <c r="C36" s="29" t="s">
        <v>35</v>
      </c>
      <c r="D36" s="29"/>
      <c r="E36" s="29" t="s">
        <v>33</v>
      </c>
      <c r="F36" s="29" t="s">
        <v>74</v>
      </c>
      <c r="G36" s="29" t="s">
        <v>2838</v>
      </c>
      <c r="H36" s="30">
        <v>45973</v>
      </c>
      <c r="I36" s="29" t="s">
        <v>2585</v>
      </c>
      <c r="J36" s="29" t="s">
        <v>2547</v>
      </c>
      <c r="K36" s="30">
        <v>46017</v>
      </c>
      <c r="L36" s="29" t="s">
        <v>2839</v>
      </c>
      <c r="M36" s="29" t="s">
        <v>2840</v>
      </c>
      <c r="N36" s="29"/>
      <c r="O36" s="29"/>
      <c r="P36" s="29"/>
      <c r="Q36" s="29" t="s">
        <v>2679</v>
      </c>
      <c r="R36" s="29" t="s">
        <v>2574</v>
      </c>
      <c r="S36" s="31">
        <v>443004.87</v>
      </c>
      <c r="T36" s="31">
        <v>709199.93</v>
      </c>
      <c r="U36" s="29" t="s">
        <v>2585</v>
      </c>
      <c r="V36" s="30">
        <v>45973</v>
      </c>
      <c r="W36" s="30">
        <v>45973</v>
      </c>
      <c r="X36" s="29">
        <v>3</v>
      </c>
      <c r="Y36" s="29" t="s">
        <v>2388</v>
      </c>
      <c r="Z36" s="29">
        <v>7940</v>
      </c>
      <c r="AA36" s="29">
        <v>54.66</v>
      </c>
      <c r="AB36" s="29" t="s">
        <v>2577</v>
      </c>
      <c r="AC36" s="32" t="s">
        <v>2841</v>
      </c>
      <c r="AD36" s="33"/>
      <c r="AE36" s="32" t="s">
        <v>2579</v>
      </c>
      <c r="AF36" s="29" t="s">
        <v>2842</v>
      </c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 t="s">
        <v>2557</v>
      </c>
      <c r="AR36" s="29" t="s">
        <v>2585</v>
      </c>
      <c r="AS36" s="30">
        <v>45996</v>
      </c>
      <c r="AT36" s="30">
        <v>46015</v>
      </c>
      <c r="AU36" s="30">
        <v>46017</v>
      </c>
      <c r="AV36" s="29" t="s">
        <v>2843</v>
      </c>
      <c r="AW36" s="29" t="s">
        <v>2602</v>
      </c>
      <c r="AX36" s="29" t="s">
        <v>2844</v>
      </c>
      <c r="AY36" s="29"/>
      <c r="AZ36" s="29"/>
      <c r="BA36" s="31">
        <v>1200000</v>
      </c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</row>
    <row r="37" spans="2:64" ht="20.100000000000001" customHeight="1" x14ac:dyDescent="0.25">
      <c r="B37" s="34">
        <v>1475</v>
      </c>
      <c r="C37" s="34">
        <v>1651</v>
      </c>
      <c r="D37" s="34" t="s">
        <v>2362</v>
      </c>
      <c r="E37" s="34" t="s">
        <v>57</v>
      </c>
      <c r="F37" s="34" t="s">
        <v>199</v>
      </c>
      <c r="G37" s="34"/>
      <c r="H37" s="35">
        <v>45982</v>
      </c>
      <c r="I37" s="34" t="s">
        <v>2521</v>
      </c>
      <c r="J37" s="34" t="s">
        <v>6</v>
      </c>
      <c r="K37" s="35">
        <v>45982</v>
      </c>
      <c r="L37" s="34" t="s">
        <v>2845</v>
      </c>
      <c r="M37" s="34" t="s">
        <v>2846</v>
      </c>
      <c r="N37" s="34" t="s">
        <v>2362</v>
      </c>
      <c r="O37" s="34"/>
      <c r="P37" s="34"/>
      <c r="Q37" s="34" t="s">
        <v>2679</v>
      </c>
      <c r="R37" s="34" t="s">
        <v>2505</v>
      </c>
      <c r="S37" s="36">
        <v>623415.99</v>
      </c>
      <c r="T37" s="36">
        <v>998017.42</v>
      </c>
      <c r="U37" s="34" t="s">
        <v>2521</v>
      </c>
      <c r="V37" s="35">
        <v>45985</v>
      </c>
      <c r="W37" s="35">
        <v>45985</v>
      </c>
      <c r="X37" s="34">
        <v>3</v>
      </c>
      <c r="Y37" s="34" t="s">
        <v>2374</v>
      </c>
      <c r="Z37" s="46">
        <v>29154</v>
      </c>
      <c r="AA37" s="34">
        <v>1</v>
      </c>
      <c r="AB37" s="34" t="s">
        <v>2577</v>
      </c>
      <c r="AC37" s="40" t="s">
        <v>2847</v>
      </c>
      <c r="AD37" s="41"/>
      <c r="AE37" s="40" t="s">
        <v>2579</v>
      </c>
      <c r="AF37" s="34"/>
      <c r="AG37" s="34"/>
      <c r="AH37" s="34"/>
      <c r="AI37" s="34" t="s">
        <v>6</v>
      </c>
      <c r="AJ37" s="34" t="s">
        <v>6</v>
      </c>
      <c r="AK37" s="34"/>
      <c r="AL37" s="34"/>
      <c r="AM37" s="34"/>
      <c r="AN37" s="34"/>
      <c r="AO37" s="34"/>
      <c r="AP37" s="34"/>
      <c r="AQ37" s="34" t="s">
        <v>2535</v>
      </c>
      <c r="AR37" s="34" t="s">
        <v>2521</v>
      </c>
      <c r="AS37" s="34"/>
      <c r="AT37" s="35">
        <v>45498</v>
      </c>
      <c r="AU37" s="35">
        <v>46059</v>
      </c>
      <c r="AV37" s="34" t="s">
        <v>2848</v>
      </c>
      <c r="AW37" s="34" t="s">
        <v>2848</v>
      </c>
      <c r="AX37" s="34" t="s">
        <v>2849</v>
      </c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 t="s">
        <v>2850</v>
      </c>
      <c r="BK37" s="34"/>
      <c r="BL37" s="34"/>
    </row>
    <row r="38" spans="2:64" ht="20.100000000000001" customHeight="1" x14ac:dyDescent="0.25">
      <c r="B38" s="29">
        <v>1481</v>
      </c>
      <c r="C38" s="29">
        <v>1638</v>
      </c>
      <c r="D38" s="29" t="s">
        <v>2851</v>
      </c>
      <c r="E38" s="29" t="s">
        <v>31</v>
      </c>
      <c r="F38" s="29" t="s">
        <v>44</v>
      </c>
      <c r="G38" s="29" t="s">
        <v>2852</v>
      </c>
      <c r="H38" s="30">
        <v>45986</v>
      </c>
      <c r="I38" s="29" t="s">
        <v>2740</v>
      </c>
      <c r="J38" s="29" t="s">
        <v>2547</v>
      </c>
      <c r="K38" s="30">
        <v>46036</v>
      </c>
      <c r="L38" s="29" t="s">
        <v>2853</v>
      </c>
      <c r="M38" s="29" t="s">
        <v>2854</v>
      </c>
      <c r="N38" s="29"/>
      <c r="O38" s="29"/>
      <c r="P38" s="29"/>
      <c r="Q38" s="29" t="s">
        <v>2679</v>
      </c>
      <c r="R38" s="29" t="s">
        <v>2806</v>
      </c>
      <c r="S38" s="31">
        <v>398270.97</v>
      </c>
      <c r="T38" s="31">
        <v>637586.09</v>
      </c>
      <c r="U38" s="29" t="s">
        <v>2740</v>
      </c>
      <c r="V38" s="30">
        <v>45987</v>
      </c>
      <c r="W38" s="30">
        <v>45987</v>
      </c>
      <c r="X38" s="29">
        <v>3</v>
      </c>
      <c r="Y38" s="29" t="s">
        <v>44</v>
      </c>
      <c r="Z38" s="29">
        <v>17645</v>
      </c>
      <c r="AA38" s="29">
        <v>2.72</v>
      </c>
      <c r="AB38" s="29" t="s">
        <v>2574</v>
      </c>
      <c r="AC38" s="32" t="s">
        <v>2855</v>
      </c>
      <c r="AD38" s="33"/>
      <c r="AE38" s="45" t="s">
        <v>2579</v>
      </c>
      <c r="AF38" s="29"/>
      <c r="AG38" s="29" t="s">
        <v>2526</v>
      </c>
      <c r="AH38" s="30">
        <v>46031</v>
      </c>
      <c r="AI38" s="29" t="s">
        <v>2553</v>
      </c>
      <c r="AJ38" s="29" t="s">
        <v>2554</v>
      </c>
      <c r="AK38" s="31">
        <v>1454544</v>
      </c>
      <c r="AL38" s="29" t="s">
        <v>2856</v>
      </c>
      <c r="AM38" s="29" t="s">
        <v>2857</v>
      </c>
      <c r="AN38" s="29"/>
      <c r="AO38" s="29">
        <v>17</v>
      </c>
      <c r="AP38" s="29" t="s">
        <v>2527</v>
      </c>
      <c r="AQ38" s="29" t="s">
        <v>2557</v>
      </c>
      <c r="AR38" s="29" t="s">
        <v>2740</v>
      </c>
      <c r="AS38" s="29"/>
      <c r="AT38" s="30">
        <v>46036</v>
      </c>
      <c r="AU38" s="30">
        <v>46036</v>
      </c>
      <c r="AV38" s="31">
        <v>18000</v>
      </c>
      <c r="AW38" s="29" t="s">
        <v>2616</v>
      </c>
      <c r="AX38" s="29" t="s">
        <v>2588</v>
      </c>
      <c r="AY38" s="29" t="s">
        <v>2858</v>
      </c>
      <c r="AZ38" s="29" t="s">
        <v>2800</v>
      </c>
      <c r="BA38" s="31">
        <v>1454544</v>
      </c>
      <c r="BB38" s="29"/>
      <c r="BC38" s="29"/>
      <c r="BD38" s="29"/>
      <c r="BE38" s="29"/>
      <c r="BF38" s="29"/>
      <c r="BG38" s="29"/>
      <c r="BH38" s="29"/>
      <c r="BI38" s="29"/>
      <c r="BJ38" s="29" t="s">
        <v>2859</v>
      </c>
      <c r="BK38" s="29"/>
      <c r="BL38" s="29"/>
    </row>
    <row r="39" spans="2:64" ht="20.100000000000001" customHeight="1" x14ac:dyDescent="0.25">
      <c r="B39" s="34">
        <v>1523</v>
      </c>
      <c r="C39" s="34">
        <v>1668</v>
      </c>
      <c r="D39" s="34" t="s">
        <v>2860</v>
      </c>
      <c r="E39" s="34" t="s">
        <v>57</v>
      </c>
      <c r="F39" s="34" t="s">
        <v>214</v>
      </c>
      <c r="G39" s="34"/>
      <c r="H39" s="35">
        <v>45994</v>
      </c>
      <c r="I39" s="34" t="s">
        <v>2693</v>
      </c>
      <c r="J39" s="34" t="s">
        <v>2547</v>
      </c>
      <c r="K39" s="35">
        <v>46003</v>
      </c>
      <c r="L39" s="34" t="s">
        <v>2861</v>
      </c>
      <c r="M39" s="34" t="s">
        <v>2862</v>
      </c>
      <c r="N39" s="34"/>
      <c r="O39" s="34"/>
      <c r="P39" s="34"/>
      <c r="Q39" s="34" t="s">
        <v>2679</v>
      </c>
      <c r="R39" s="34" t="s">
        <v>2806</v>
      </c>
      <c r="S39" s="36">
        <v>738735.28</v>
      </c>
      <c r="T39" s="36">
        <v>1182630.3600000001</v>
      </c>
      <c r="U39" s="34" t="s">
        <v>2693</v>
      </c>
      <c r="V39" s="35">
        <v>45996</v>
      </c>
      <c r="W39" s="35">
        <v>45996</v>
      </c>
      <c r="X39" s="34">
        <v>29</v>
      </c>
      <c r="Y39" s="34" t="s">
        <v>2216</v>
      </c>
      <c r="Z39" s="34">
        <v>17009</v>
      </c>
      <c r="AA39" s="34">
        <v>0.40300000000000002</v>
      </c>
      <c r="AB39" s="34" t="s">
        <v>2577</v>
      </c>
      <c r="AC39" s="40" t="s">
        <v>2863</v>
      </c>
      <c r="AD39" s="34"/>
      <c r="AE39" s="47" t="s">
        <v>2579</v>
      </c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 t="s">
        <v>2557</v>
      </c>
      <c r="AR39" s="34" t="s">
        <v>2693</v>
      </c>
      <c r="AS39" s="35">
        <v>46000</v>
      </c>
      <c r="AT39" s="35">
        <v>46003</v>
      </c>
      <c r="AU39" s="35">
        <v>46003</v>
      </c>
      <c r="AV39" s="36">
        <v>18000</v>
      </c>
      <c r="AW39" s="34" t="s">
        <v>2602</v>
      </c>
      <c r="AX39" s="34"/>
      <c r="AY39" s="34" t="s">
        <v>2864</v>
      </c>
      <c r="AZ39" s="34"/>
      <c r="BA39" s="34"/>
      <c r="BB39" s="34"/>
      <c r="BC39" s="36">
        <v>425000</v>
      </c>
      <c r="BD39" s="36">
        <v>450000</v>
      </c>
      <c r="BE39" s="36">
        <v>500000</v>
      </c>
      <c r="BF39" s="36">
        <v>525000</v>
      </c>
      <c r="BG39" s="36">
        <v>550000</v>
      </c>
      <c r="BH39" s="36">
        <v>600000</v>
      </c>
      <c r="BI39" s="34"/>
      <c r="BJ39" s="34"/>
      <c r="BK39" s="34"/>
      <c r="BL39" s="34"/>
    </row>
    <row r="40" spans="2:64" ht="20.100000000000001" customHeight="1" x14ac:dyDescent="0.25">
      <c r="B40" s="29">
        <v>1562</v>
      </c>
      <c r="C40" s="29" t="s">
        <v>35</v>
      </c>
      <c r="D40" s="29"/>
      <c r="E40" s="29" t="s">
        <v>57</v>
      </c>
      <c r="F40" s="29" t="s">
        <v>267</v>
      </c>
      <c r="G40" s="29" t="s">
        <v>2865</v>
      </c>
      <c r="H40" s="30">
        <v>46009</v>
      </c>
      <c r="I40" s="29" t="s">
        <v>1306</v>
      </c>
      <c r="J40" s="29" t="s">
        <v>7</v>
      </c>
      <c r="K40" s="30">
        <v>46009</v>
      </c>
      <c r="L40" s="29" t="s">
        <v>2866</v>
      </c>
      <c r="M40" s="29" t="s">
        <v>2867</v>
      </c>
      <c r="N40" s="29"/>
      <c r="O40" s="29"/>
      <c r="P40" s="29"/>
      <c r="Q40" s="29" t="s">
        <v>2679</v>
      </c>
      <c r="R40" s="29" t="s">
        <v>2563</v>
      </c>
      <c r="S40" s="29"/>
      <c r="T40" s="29"/>
      <c r="U40" s="29"/>
      <c r="V40" s="29"/>
      <c r="W40" s="29"/>
      <c r="X40" s="29"/>
      <c r="Y40" s="29"/>
      <c r="Z40" s="29"/>
      <c r="AA40" s="29"/>
      <c r="AB40" s="29" t="s">
        <v>2577</v>
      </c>
      <c r="AC40" s="32" t="s">
        <v>2868</v>
      </c>
      <c r="AD40" s="29"/>
      <c r="AE40" s="29"/>
      <c r="AF40" s="29"/>
      <c r="AG40" s="29"/>
      <c r="AH40" s="30">
        <v>46009</v>
      </c>
      <c r="AI40" s="29" t="s">
        <v>2613</v>
      </c>
      <c r="AJ40" s="29" t="s">
        <v>2614</v>
      </c>
      <c r="AK40" s="29"/>
      <c r="AL40" s="29"/>
      <c r="AM40" s="29"/>
      <c r="AN40" s="29"/>
      <c r="AO40" s="29"/>
      <c r="AP40" s="29"/>
      <c r="AQ40" s="29"/>
      <c r="AR40" s="29"/>
      <c r="AS40" s="30">
        <v>44340</v>
      </c>
      <c r="AT40" s="30">
        <v>44340</v>
      </c>
      <c r="AU40" s="30">
        <v>44340</v>
      </c>
      <c r="AV40" s="29"/>
      <c r="AW40" s="29" t="s">
        <v>2770</v>
      </c>
      <c r="AX40" s="29"/>
      <c r="AY40" s="29" t="s">
        <v>2869</v>
      </c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</row>
    <row r="41" spans="2:64" ht="20.100000000000001" customHeight="1" x14ac:dyDescent="0.25">
      <c r="B41" s="34">
        <v>1612</v>
      </c>
      <c r="C41" s="34" t="s">
        <v>35</v>
      </c>
      <c r="D41" s="34" t="s">
        <v>35</v>
      </c>
      <c r="E41" s="34" t="s">
        <v>57</v>
      </c>
      <c r="F41" s="34" t="s">
        <v>500</v>
      </c>
      <c r="G41" s="34" t="s">
        <v>2870</v>
      </c>
      <c r="H41" s="35">
        <v>46034</v>
      </c>
      <c r="I41" s="34" t="s">
        <v>1306</v>
      </c>
      <c r="J41" s="34" t="s">
        <v>7</v>
      </c>
      <c r="K41" s="35">
        <v>46034</v>
      </c>
      <c r="L41" s="34" t="s">
        <v>2871</v>
      </c>
      <c r="M41" s="34" t="s">
        <v>2872</v>
      </c>
      <c r="N41" s="34"/>
      <c r="O41" s="34"/>
      <c r="P41" s="34"/>
      <c r="Q41" s="34" t="s">
        <v>2679</v>
      </c>
      <c r="R41" s="34" t="s">
        <v>2563</v>
      </c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5">
        <v>46034</v>
      </c>
      <c r="AI41" s="34" t="s">
        <v>2613</v>
      </c>
      <c r="AJ41" s="34" t="s">
        <v>2614</v>
      </c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</row>
    <row r="42" spans="2:64" ht="20.100000000000001" customHeight="1" x14ac:dyDescent="0.25">
      <c r="B42" s="29">
        <v>1616</v>
      </c>
      <c r="C42" s="29" t="s">
        <v>35</v>
      </c>
      <c r="D42" s="29" t="s">
        <v>35</v>
      </c>
      <c r="E42" s="29" t="s">
        <v>33</v>
      </c>
      <c r="F42" s="29" t="s">
        <v>66</v>
      </c>
      <c r="G42" s="29" t="s">
        <v>2870</v>
      </c>
      <c r="H42" s="30">
        <v>46035</v>
      </c>
      <c r="I42" s="29" t="s">
        <v>2558</v>
      </c>
      <c r="J42" s="29" t="s">
        <v>7</v>
      </c>
      <c r="K42" s="30">
        <v>46035</v>
      </c>
      <c r="L42" s="29" t="s">
        <v>2873</v>
      </c>
      <c r="M42" s="29" t="s">
        <v>2874</v>
      </c>
      <c r="N42" s="29"/>
      <c r="O42" s="29"/>
      <c r="P42" s="29"/>
      <c r="Q42" s="29" t="s">
        <v>2679</v>
      </c>
      <c r="R42" s="29" t="s">
        <v>2806</v>
      </c>
      <c r="S42" s="29"/>
      <c r="T42" s="29"/>
      <c r="U42" s="29"/>
      <c r="V42" s="29"/>
      <c r="W42" s="29"/>
      <c r="X42" s="29"/>
      <c r="Y42" s="29"/>
      <c r="Z42" s="29"/>
      <c r="AA42" s="29"/>
      <c r="AB42" s="29" t="s">
        <v>2577</v>
      </c>
      <c r="AC42" s="32" t="s">
        <v>2875</v>
      </c>
      <c r="AD42" s="32" t="s">
        <v>2876</v>
      </c>
      <c r="AE42" s="29"/>
      <c r="AF42" s="29"/>
      <c r="AG42" s="29"/>
      <c r="AH42" s="30">
        <v>46035</v>
      </c>
      <c r="AI42" s="29" t="s">
        <v>2613</v>
      </c>
      <c r="AJ42" s="29" t="s">
        <v>2614</v>
      </c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</row>
    <row r="43" spans="2:64" ht="20.100000000000001" customHeight="1" x14ac:dyDescent="0.25">
      <c r="B43" s="29">
        <v>1638</v>
      </c>
      <c r="C43" s="29" t="s">
        <v>35</v>
      </c>
      <c r="D43" s="29" t="s">
        <v>35</v>
      </c>
      <c r="E43" s="29" t="s">
        <v>57</v>
      </c>
      <c r="F43" s="29" t="s">
        <v>231</v>
      </c>
      <c r="G43" s="29" t="s">
        <v>2877</v>
      </c>
      <c r="H43" s="30">
        <v>46042</v>
      </c>
      <c r="I43" s="29" t="s">
        <v>2521</v>
      </c>
      <c r="J43" s="29" t="s">
        <v>2547</v>
      </c>
      <c r="K43" s="30">
        <v>46085</v>
      </c>
      <c r="L43" s="29" t="s">
        <v>2878</v>
      </c>
      <c r="M43" s="29" t="s">
        <v>2879</v>
      </c>
      <c r="N43" s="29" t="s">
        <v>2880</v>
      </c>
      <c r="O43" s="29"/>
      <c r="P43" s="29"/>
      <c r="Q43" s="29" t="s">
        <v>2679</v>
      </c>
      <c r="R43" s="29" t="s">
        <v>2574</v>
      </c>
      <c r="S43" s="31">
        <v>539963.61</v>
      </c>
      <c r="T43" s="31">
        <v>864419.74</v>
      </c>
      <c r="U43" s="29" t="s">
        <v>2521</v>
      </c>
      <c r="V43" s="30">
        <v>46045</v>
      </c>
      <c r="W43" s="30">
        <v>46045</v>
      </c>
      <c r="X43" s="29">
        <v>27</v>
      </c>
      <c r="Y43" s="29" t="s">
        <v>1433</v>
      </c>
      <c r="Z43" s="29">
        <v>13421</v>
      </c>
      <c r="AA43" s="29">
        <v>0.77300000000000002</v>
      </c>
      <c r="AB43" s="29" t="s">
        <v>2577</v>
      </c>
      <c r="AC43" s="32" t="s">
        <v>2881</v>
      </c>
      <c r="AD43" s="29"/>
      <c r="AE43" s="32" t="s">
        <v>2882</v>
      </c>
      <c r="AF43" s="29"/>
      <c r="AG43" s="29"/>
      <c r="AH43" s="30">
        <v>46042</v>
      </c>
      <c r="AI43" s="29"/>
      <c r="AJ43" s="29"/>
      <c r="AK43" s="29"/>
      <c r="AL43" s="29"/>
      <c r="AM43" s="29"/>
      <c r="AN43" s="29"/>
      <c r="AO43" s="29"/>
      <c r="AP43" s="29"/>
      <c r="AQ43" s="29" t="s">
        <v>2535</v>
      </c>
      <c r="AR43" s="29"/>
      <c r="AS43" s="30">
        <v>46080</v>
      </c>
      <c r="AT43" s="30">
        <v>46083</v>
      </c>
      <c r="AU43" s="30">
        <v>46085</v>
      </c>
      <c r="AV43" s="29" t="s">
        <v>2883</v>
      </c>
      <c r="AW43" s="29" t="s">
        <v>2602</v>
      </c>
      <c r="AX43" s="29" t="s">
        <v>2884</v>
      </c>
      <c r="AY43" s="29" t="s">
        <v>2885</v>
      </c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</row>
    <row r="44" spans="2:64" ht="20.100000000000001" customHeight="1" x14ac:dyDescent="0.25">
      <c r="B44" s="29">
        <v>1669</v>
      </c>
      <c r="C44" s="29" t="s">
        <v>35</v>
      </c>
      <c r="D44" s="29" t="s">
        <v>35</v>
      </c>
      <c r="E44" s="29" t="s">
        <v>33</v>
      </c>
      <c r="F44" s="29" t="s">
        <v>45</v>
      </c>
      <c r="G44" s="29" t="s">
        <v>2870</v>
      </c>
      <c r="H44" s="30">
        <v>46050</v>
      </c>
      <c r="I44" s="29" t="s">
        <v>2558</v>
      </c>
      <c r="J44" s="29" t="s">
        <v>7</v>
      </c>
      <c r="K44" s="30">
        <v>46050</v>
      </c>
      <c r="L44" s="29" t="s">
        <v>2886</v>
      </c>
      <c r="M44" s="29" t="s">
        <v>2887</v>
      </c>
      <c r="N44" s="29"/>
      <c r="O44" s="29"/>
      <c r="P44" s="29"/>
      <c r="Q44" s="29" t="s">
        <v>2679</v>
      </c>
      <c r="R44" s="29" t="s">
        <v>2563</v>
      </c>
      <c r="S44" s="29"/>
      <c r="T44" s="29"/>
      <c r="U44" s="29"/>
      <c r="V44" s="29"/>
      <c r="W44" s="29"/>
      <c r="X44" s="29"/>
      <c r="Y44" s="29"/>
      <c r="Z44" s="29"/>
      <c r="AA44" s="29"/>
      <c r="AB44" s="29" t="s">
        <v>2577</v>
      </c>
      <c r="AC44" s="32" t="s">
        <v>2888</v>
      </c>
      <c r="AD44" s="32" t="s">
        <v>2889</v>
      </c>
      <c r="AE44" s="29"/>
      <c r="AF44" s="29"/>
      <c r="AG44" s="29"/>
      <c r="AH44" s="30">
        <v>46050</v>
      </c>
      <c r="AI44" s="29" t="s">
        <v>2613</v>
      </c>
      <c r="AJ44" s="29" t="s">
        <v>2614</v>
      </c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</row>
    <row r="45" spans="2:64" ht="20.100000000000001" customHeight="1" x14ac:dyDescent="0.25">
      <c r="B45" s="34">
        <v>1691</v>
      </c>
      <c r="C45" s="34" t="s">
        <v>2773</v>
      </c>
      <c r="D45" s="34" t="s">
        <v>2890</v>
      </c>
      <c r="E45" s="34" t="s">
        <v>57</v>
      </c>
      <c r="F45" s="34" t="s">
        <v>312</v>
      </c>
      <c r="G45" s="34" t="s">
        <v>2891</v>
      </c>
      <c r="H45" s="35">
        <v>46056</v>
      </c>
      <c r="I45" s="34" t="s">
        <v>2502</v>
      </c>
      <c r="J45" s="34" t="s">
        <v>6</v>
      </c>
      <c r="K45" s="35">
        <v>46056</v>
      </c>
      <c r="L45" s="34" t="s">
        <v>2892</v>
      </c>
      <c r="M45" s="34" t="s">
        <v>2893</v>
      </c>
      <c r="N45" s="34"/>
      <c r="O45" s="34"/>
      <c r="P45" s="34"/>
      <c r="Q45" s="34" t="s">
        <v>2452</v>
      </c>
      <c r="R45" s="34" t="s">
        <v>2574</v>
      </c>
      <c r="S45" s="36">
        <v>578612.39</v>
      </c>
      <c r="T45" s="36">
        <v>926292</v>
      </c>
      <c r="U45" s="34" t="s">
        <v>2546</v>
      </c>
      <c r="V45" s="35">
        <v>46063</v>
      </c>
      <c r="W45" s="35">
        <v>46063</v>
      </c>
      <c r="X45" s="34">
        <v>15</v>
      </c>
      <c r="Y45" s="34" t="s">
        <v>2894</v>
      </c>
      <c r="Z45" s="34">
        <v>20399</v>
      </c>
      <c r="AA45" s="34">
        <v>0.28699999999999998</v>
      </c>
      <c r="AB45" s="34" t="s">
        <v>2577</v>
      </c>
      <c r="AC45" s="40" t="s">
        <v>2895</v>
      </c>
      <c r="AD45" s="34"/>
      <c r="AE45" s="40" t="s">
        <v>2896</v>
      </c>
      <c r="AF45" s="34" t="s">
        <v>2897</v>
      </c>
      <c r="AG45" s="34"/>
      <c r="AH45" s="34"/>
      <c r="AI45" s="34" t="s">
        <v>6</v>
      </c>
      <c r="AJ45" s="34" t="s">
        <v>6</v>
      </c>
      <c r="AK45" s="34"/>
      <c r="AL45" s="34"/>
      <c r="AM45" s="34"/>
      <c r="AN45" s="34"/>
      <c r="AO45" s="34"/>
      <c r="AP45" s="34"/>
      <c r="AQ45" s="34" t="s">
        <v>2535</v>
      </c>
      <c r="AR45" s="34" t="s">
        <v>2521</v>
      </c>
      <c r="AS45" s="35">
        <v>40564</v>
      </c>
      <c r="AT45" s="35">
        <v>40564</v>
      </c>
      <c r="AU45" s="35">
        <v>45553</v>
      </c>
      <c r="AV45" s="34" t="s">
        <v>2848</v>
      </c>
      <c r="AW45" s="34" t="s">
        <v>2848</v>
      </c>
      <c r="AX45" s="34" t="s">
        <v>2848</v>
      </c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</row>
    <row r="46" spans="2:64" ht="20.100000000000001" customHeight="1" x14ac:dyDescent="0.25">
      <c r="B46" s="78">
        <v>1697</v>
      </c>
      <c r="C46" s="78" t="s">
        <v>2773</v>
      </c>
      <c r="D46" s="78" t="s">
        <v>2890</v>
      </c>
      <c r="E46" s="78" t="s">
        <v>57</v>
      </c>
      <c r="F46" s="78" t="s">
        <v>289</v>
      </c>
      <c r="G46" s="78" t="s">
        <v>2898</v>
      </c>
      <c r="H46" s="79">
        <v>46056</v>
      </c>
      <c r="I46" s="78" t="s">
        <v>2693</v>
      </c>
      <c r="J46" s="78" t="s">
        <v>7</v>
      </c>
      <c r="K46" s="79">
        <v>46056</v>
      </c>
      <c r="L46" s="78" t="s">
        <v>2899</v>
      </c>
      <c r="M46" s="78" t="s">
        <v>2900</v>
      </c>
      <c r="N46" s="78"/>
      <c r="O46" s="78"/>
      <c r="P46" s="78"/>
      <c r="Q46" s="78" t="s">
        <v>2679</v>
      </c>
      <c r="R46" s="78" t="s">
        <v>2563</v>
      </c>
      <c r="S46" s="78"/>
      <c r="T46" s="78"/>
      <c r="U46" s="78"/>
      <c r="V46" s="78"/>
      <c r="W46" s="78"/>
      <c r="X46" s="78"/>
      <c r="Y46" s="78"/>
      <c r="Z46" s="78"/>
      <c r="AA46" s="78"/>
      <c r="AB46" s="78" t="s">
        <v>2577</v>
      </c>
      <c r="AC46" s="87" t="s">
        <v>2901</v>
      </c>
      <c r="AD46" s="88"/>
      <c r="AE46" s="78"/>
      <c r="AF46" s="78" t="s">
        <v>2902</v>
      </c>
      <c r="AG46" s="78"/>
      <c r="AH46" s="78"/>
      <c r="AI46" s="78" t="s">
        <v>2613</v>
      </c>
      <c r="AJ46" s="78" t="s">
        <v>2614</v>
      </c>
      <c r="AK46" s="78"/>
      <c r="AL46" s="78"/>
      <c r="AM46" s="78"/>
      <c r="AN46" s="78"/>
      <c r="AO46" s="78"/>
      <c r="AP46" s="78"/>
      <c r="AQ46" s="78" t="s">
        <v>2557</v>
      </c>
      <c r="AR46" s="78" t="s">
        <v>2693</v>
      </c>
      <c r="AS46" s="79">
        <v>46050</v>
      </c>
      <c r="AT46" s="79">
        <v>46056</v>
      </c>
      <c r="AU46" s="79">
        <v>46056</v>
      </c>
      <c r="AV46" s="78" t="s">
        <v>2903</v>
      </c>
      <c r="AW46" s="78" t="s">
        <v>2602</v>
      </c>
      <c r="AX46" s="78"/>
      <c r="AY46" s="29" t="s">
        <v>2904</v>
      </c>
      <c r="AZ46" s="78"/>
      <c r="BA46" s="78" t="s">
        <v>2905</v>
      </c>
      <c r="BB46" s="78" t="s">
        <v>2748</v>
      </c>
      <c r="BC46" s="78"/>
      <c r="BD46" s="78"/>
      <c r="BE46" s="78"/>
      <c r="BF46" s="78"/>
      <c r="BG46" s="78"/>
      <c r="BH46" s="78"/>
      <c r="BI46" s="78"/>
      <c r="BJ46" s="29" t="s">
        <v>2906</v>
      </c>
      <c r="BK46" s="78"/>
      <c r="BL46" s="78"/>
    </row>
    <row r="47" spans="2:64" ht="20.100000000000001" customHeight="1" x14ac:dyDescent="0.25">
      <c r="B47" s="78"/>
      <c r="C47" s="78"/>
      <c r="D47" s="78"/>
      <c r="E47" s="78"/>
      <c r="F47" s="78"/>
      <c r="G47" s="78"/>
      <c r="H47" s="79"/>
      <c r="I47" s="78"/>
      <c r="J47" s="78"/>
      <c r="K47" s="79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87"/>
      <c r="AD47" s="8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78"/>
      <c r="AR47" s="78"/>
      <c r="AS47" s="79"/>
      <c r="AT47" s="79"/>
      <c r="AU47" s="79"/>
      <c r="AV47" s="78"/>
      <c r="AW47" s="78"/>
      <c r="AX47" s="78"/>
      <c r="AY47" s="29" t="s">
        <v>2907</v>
      </c>
      <c r="AZ47" s="78"/>
      <c r="BA47" s="78"/>
      <c r="BB47" s="78"/>
      <c r="BC47" s="78"/>
      <c r="BD47" s="78"/>
      <c r="BE47" s="78"/>
      <c r="BF47" s="78"/>
      <c r="BG47" s="78"/>
      <c r="BH47" s="78"/>
      <c r="BI47" s="78"/>
      <c r="BJ47" s="29" t="s">
        <v>2908</v>
      </c>
      <c r="BK47" s="78"/>
      <c r="BL47" s="78"/>
    </row>
    <row r="48" spans="2:64" ht="20.100000000000001" customHeight="1" x14ac:dyDescent="0.25">
      <c r="B48" s="78"/>
      <c r="C48" s="78"/>
      <c r="D48" s="78"/>
      <c r="E48" s="78"/>
      <c r="F48" s="78"/>
      <c r="G48" s="78"/>
      <c r="H48" s="79"/>
      <c r="I48" s="78"/>
      <c r="J48" s="78"/>
      <c r="K48" s="79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87"/>
      <c r="AD48" s="88"/>
      <c r="AE48" s="78"/>
      <c r="AF48" s="78"/>
      <c r="AG48" s="78"/>
      <c r="AH48" s="78"/>
      <c r="AI48" s="78"/>
      <c r="AJ48" s="78"/>
      <c r="AK48" s="78"/>
      <c r="AL48" s="78"/>
      <c r="AM48" s="78"/>
      <c r="AN48" s="78"/>
      <c r="AO48" s="78"/>
      <c r="AP48" s="78"/>
      <c r="AQ48" s="78"/>
      <c r="AR48" s="78"/>
      <c r="AS48" s="79"/>
      <c r="AT48" s="79"/>
      <c r="AU48" s="79"/>
      <c r="AV48" s="78"/>
      <c r="AW48" s="78"/>
      <c r="AX48" s="78"/>
      <c r="AY48" s="29"/>
      <c r="AZ48" s="78"/>
      <c r="BA48" s="78"/>
      <c r="BB48" s="78"/>
      <c r="BC48" s="78"/>
      <c r="BD48" s="78"/>
      <c r="BE48" s="78"/>
      <c r="BF48" s="78"/>
      <c r="BG48" s="78"/>
      <c r="BH48" s="78"/>
      <c r="BI48" s="78"/>
      <c r="BJ48" s="29" t="s">
        <v>2909</v>
      </c>
      <c r="BK48" s="78"/>
      <c r="BL48" s="78"/>
    </row>
    <row r="49" spans="2:64" ht="20.100000000000001" customHeight="1" x14ac:dyDescent="0.25">
      <c r="B49" s="34">
        <v>1703</v>
      </c>
      <c r="C49" s="34" t="s">
        <v>35</v>
      </c>
      <c r="D49" s="34" t="s">
        <v>35</v>
      </c>
      <c r="E49" s="34" t="s">
        <v>57</v>
      </c>
      <c r="F49" s="34" t="s">
        <v>290</v>
      </c>
      <c r="G49" s="34" t="s">
        <v>2870</v>
      </c>
      <c r="H49" s="35">
        <v>46057</v>
      </c>
      <c r="I49" s="34" t="s">
        <v>2550</v>
      </c>
      <c r="J49" s="34" t="s">
        <v>7</v>
      </c>
      <c r="K49" s="35">
        <v>46057</v>
      </c>
      <c r="L49" s="34" t="s">
        <v>2910</v>
      </c>
      <c r="M49" s="34" t="s">
        <v>2911</v>
      </c>
      <c r="N49" s="34"/>
      <c r="O49" s="34"/>
      <c r="P49" s="34"/>
      <c r="Q49" s="34" t="s">
        <v>2679</v>
      </c>
      <c r="R49" s="34" t="s">
        <v>2563</v>
      </c>
      <c r="S49" s="34"/>
      <c r="T49" s="34"/>
      <c r="U49" s="34"/>
      <c r="V49" s="34"/>
      <c r="W49" s="34"/>
      <c r="X49" s="34"/>
      <c r="Y49" s="34"/>
      <c r="Z49" s="34"/>
      <c r="AA49" s="34"/>
      <c r="AB49" s="34" t="s">
        <v>2577</v>
      </c>
      <c r="AC49" s="40" t="s">
        <v>2912</v>
      </c>
      <c r="AD49" s="34"/>
      <c r="AE49" s="34"/>
      <c r="AF49" s="34"/>
      <c r="AG49" s="34"/>
      <c r="AH49" s="35">
        <v>46057</v>
      </c>
      <c r="AI49" s="34" t="s">
        <v>2613</v>
      </c>
      <c r="AJ49" s="34" t="s">
        <v>2614</v>
      </c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</row>
    <row r="50" spans="2:64" ht="20.100000000000001" customHeight="1" x14ac:dyDescent="0.25">
      <c r="B50" s="29">
        <v>1733</v>
      </c>
      <c r="C50" s="29" t="s">
        <v>2773</v>
      </c>
      <c r="D50" s="29" t="s">
        <v>2890</v>
      </c>
      <c r="E50" s="29" t="s">
        <v>57</v>
      </c>
      <c r="F50" s="29" t="s">
        <v>199</v>
      </c>
      <c r="G50" s="29" t="s">
        <v>2913</v>
      </c>
      <c r="H50" s="30">
        <v>46097</v>
      </c>
      <c r="I50" s="29" t="s">
        <v>2521</v>
      </c>
      <c r="J50" s="29" t="s">
        <v>2547</v>
      </c>
      <c r="K50" s="30">
        <v>46097</v>
      </c>
      <c r="L50" s="29" t="s">
        <v>2914</v>
      </c>
      <c r="M50" s="29" t="s">
        <v>2915</v>
      </c>
      <c r="N50" s="29" t="s">
        <v>1333</v>
      </c>
      <c r="O50" s="29" t="s">
        <v>2678</v>
      </c>
      <c r="P50" s="29" t="s">
        <v>2678</v>
      </c>
      <c r="Q50" s="29" t="s">
        <v>2679</v>
      </c>
      <c r="R50" s="29" t="s">
        <v>2505</v>
      </c>
      <c r="S50" s="31">
        <v>571866.39</v>
      </c>
      <c r="T50" s="31">
        <v>915492.43</v>
      </c>
      <c r="U50" s="29" t="s">
        <v>2521</v>
      </c>
      <c r="V50" s="30">
        <v>46100</v>
      </c>
      <c r="W50" s="30">
        <v>46100</v>
      </c>
      <c r="X50" s="29">
        <v>50</v>
      </c>
      <c r="Y50" s="29" t="s">
        <v>2916</v>
      </c>
      <c r="Z50" s="29">
        <v>34657</v>
      </c>
      <c r="AA50" s="29">
        <v>0.13</v>
      </c>
      <c r="AB50" s="29" t="s">
        <v>2577</v>
      </c>
      <c r="AC50" s="32" t="s">
        <v>2917</v>
      </c>
      <c r="AD50" s="29"/>
      <c r="AE50" s="32" t="s">
        <v>2918</v>
      </c>
      <c r="AF50" s="29" t="s">
        <v>2919</v>
      </c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 t="s">
        <v>2528</v>
      </c>
      <c r="AR50" s="29"/>
      <c r="AS50" s="30">
        <v>46079</v>
      </c>
      <c r="AT50" s="30">
        <v>46094</v>
      </c>
      <c r="AU50" s="30">
        <v>46094</v>
      </c>
      <c r="AV50" s="29" t="s">
        <v>2920</v>
      </c>
      <c r="AW50" s="29" t="s">
        <v>2602</v>
      </c>
      <c r="AX50" s="30">
        <v>46082</v>
      </c>
      <c r="AY50" s="29" t="s">
        <v>2921</v>
      </c>
      <c r="AZ50" s="31">
        <v>330000</v>
      </c>
      <c r="BA50" s="29" t="s">
        <v>2890</v>
      </c>
      <c r="BB50" s="29" t="s">
        <v>2674</v>
      </c>
      <c r="BC50" s="29"/>
      <c r="BD50" s="29"/>
      <c r="BE50" s="29"/>
      <c r="BF50" s="29"/>
      <c r="BG50" s="29"/>
      <c r="BH50" s="29"/>
      <c r="BI50" s="29"/>
      <c r="BJ50" s="29" t="s">
        <v>2922</v>
      </c>
      <c r="BK50" s="29"/>
      <c r="BL50" s="29"/>
    </row>
    <row r="51" spans="2:64" ht="20.100000000000001" customHeight="1" x14ac:dyDescent="0.25">
      <c r="B51" s="34">
        <v>1737</v>
      </c>
      <c r="C51" s="34" t="s">
        <v>2773</v>
      </c>
      <c r="D51" s="34" t="s">
        <v>2890</v>
      </c>
      <c r="E51" s="34" t="s">
        <v>57</v>
      </c>
      <c r="F51" s="34" t="s">
        <v>228</v>
      </c>
      <c r="G51" s="34" t="s">
        <v>2923</v>
      </c>
      <c r="H51" s="35">
        <v>46101</v>
      </c>
      <c r="I51" s="34" t="s">
        <v>1285</v>
      </c>
      <c r="J51" s="34" t="s">
        <v>2547</v>
      </c>
      <c r="K51" s="35">
        <v>46101</v>
      </c>
      <c r="L51" s="34" t="s">
        <v>2924</v>
      </c>
      <c r="M51" s="34" t="s">
        <v>2925</v>
      </c>
      <c r="N51" s="34"/>
      <c r="O51" s="34"/>
      <c r="P51" s="34"/>
      <c r="Q51" s="34" t="s">
        <v>2679</v>
      </c>
      <c r="R51" s="34" t="s">
        <v>2563</v>
      </c>
      <c r="S51" s="34"/>
      <c r="T51" s="34"/>
      <c r="U51" s="34"/>
      <c r="V51" s="34"/>
      <c r="W51" s="34"/>
      <c r="X51" s="34"/>
      <c r="Y51" s="34"/>
      <c r="Z51" s="34"/>
      <c r="AA51" s="34"/>
      <c r="AB51" s="34" t="s">
        <v>2577</v>
      </c>
      <c r="AC51" s="40" t="s">
        <v>2926</v>
      </c>
      <c r="AD51" s="34"/>
      <c r="AE51" s="34"/>
      <c r="AF51" s="34" t="s">
        <v>2927</v>
      </c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 t="s">
        <v>2565</v>
      </c>
      <c r="AR51" s="34" t="s">
        <v>1285</v>
      </c>
      <c r="AS51" s="35">
        <v>44546</v>
      </c>
      <c r="AT51" s="35">
        <v>44666</v>
      </c>
      <c r="AU51" s="35">
        <v>44666</v>
      </c>
      <c r="AV51" s="36">
        <v>19000</v>
      </c>
      <c r="AW51" s="34" t="s">
        <v>2602</v>
      </c>
      <c r="AX51" s="34" t="s">
        <v>2928</v>
      </c>
      <c r="AY51" s="34" t="s">
        <v>2929</v>
      </c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</row>
    <row r="52" spans="2:64" ht="20.100000000000001" customHeight="1" x14ac:dyDescent="0.25">
      <c r="B52" s="29">
        <v>1740</v>
      </c>
      <c r="C52" s="29" t="s">
        <v>2773</v>
      </c>
      <c r="D52" s="29" t="s">
        <v>2890</v>
      </c>
      <c r="E52" s="29" t="s">
        <v>31</v>
      </c>
      <c r="F52" s="29" t="s">
        <v>117</v>
      </c>
      <c r="G52" s="29" t="s">
        <v>2870</v>
      </c>
      <c r="H52" s="30">
        <v>46106</v>
      </c>
      <c r="I52" s="29" t="s">
        <v>1722</v>
      </c>
      <c r="J52" s="29" t="s">
        <v>2547</v>
      </c>
      <c r="K52" s="30">
        <v>46106</v>
      </c>
      <c r="L52" s="29" t="s">
        <v>2930</v>
      </c>
      <c r="M52" s="29" t="s">
        <v>2931</v>
      </c>
      <c r="N52" s="29" t="s">
        <v>2870</v>
      </c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 t="s">
        <v>2932</v>
      </c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 t="s">
        <v>2557</v>
      </c>
      <c r="AR52" s="29" t="s">
        <v>1722</v>
      </c>
      <c r="AS52" s="30">
        <v>45994</v>
      </c>
      <c r="AT52" s="29"/>
      <c r="AU52" s="30">
        <v>46106</v>
      </c>
      <c r="AV52" s="31">
        <v>13000</v>
      </c>
      <c r="AW52" s="29" t="s">
        <v>2602</v>
      </c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</row>
  </sheetData>
  <autoFilter ref="B1:BL52" xr:uid="{73C57AD9-32A7-4E03-ACA9-7661837026DC}"/>
  <mergeCells count="123">
    <mergeCell ref="BH46:BH48"/>
    <mergeCell ref="BI46:BI48"/>
    <mergeCell ref="BK46:BK48"/>
    <mergeCell ref="BL46:BL48"/>
    <mergeCell ref="AU46:AU48"/>
    <mergeCell ref="AV46:AV48"/>
    <mergeCell ref="AW46:AW48"/>
    <mergeCell ref="AX46:AX48"/>
    <mergeCell ref="AZ46:AZ48"/>
    <mergeCell ref="BA46:BA48"/>
    <mergeCell ref="BD46:BD48"/>
    <mergeCell ref="BE46:BE48"/>
    <mergeCell ref="BF46:BF48"/>
    <mergeCell ref="BG46:BG48"/>
    <mergeCell ref="BB46:BB48"/>
    <mergeCell ref="BC46:BC48"/>
    <mergeCell ref="B46:B48"/>
    <mergeCell ref="C46:C48"/>
    <mergeCell ref="D46:D48"/>
    <mergeCell ref="E46:E48"/>
    <mergeCell ref="F46:F48"/>
    <mergeCell ref="G46:G48"/>
    <mergeCell ref="AI46:AI48"/>
    <mergeCell ref="AJ46:AJ48"/>
    <mergeCell ref="AK46:AK48"/>
    <mergeCell ref="W46:W48"/>
    <mergeCell ref="X46:X48"/>
    <mergeCell ref="Y46:Y48"/>
    <mergeCell ref="Z46:Z48"/>
    <mergeCell ref="AA46:AA48"/>
    <mergeCell ref="AB46:AB48"/>
    <mergeCell ref="AC46:AC48"/>
    <mergeCell ref="AD46:AD48"/>
    <mergeCell ref="S46:S48"/>
    <mergeCell ref="T46:T48"/>
    <mergeCell ref="U46:U48"/>
    <mergeCell ref="V46:V48"/>
    <mergeCell ref="R46:R48"/>
    <mergeCell ref="H46:H48"/>
    <mergeCell ref="I46:I48"/>
    <mergeCell ref="BF32:BF33"/>
    <mergeCell ref="BG32:BG33"/>
    <mergeCell ref="BH32:BH33"/>
    <mergeCell ref="BI32:BI33"/>
    <mergeCell ref="BK32:BK33"/>
    <mergeCell ref="BL32:BL33"/>
    <mergeCell ref="AZ32:AZ33"/>
    <mergeCell ref="BA32:BA33"/>
    <mergeCell ref="BB32:BB33"/>
    <mergeCell ref="BC32:BC33"/>
    <mergeCell ref="BD32:BD33"/>
    <mergeCell ref="BE32:BE33"/>
    <mergeCell ref="AT32:AT33"/>
    <mergeCell ref="AU32:AU33"/>
    <mergeCell ref="AV32:AV33"/>
    <mergeCell ref="AW32:AW33"/>
    <mergeCell ref="AX32:AX33"/>
    <mergeCell ref="AY32:AY33"/>
    <mergeCell ref="AN32:AN33"/>
    <mergeCell ref="AO32:AO33"/>
    <mergeCell ref="AP32:AP33"/>
    <mergeCell ref="AQ32:AQ33"/>
    <mergeCell ref="AR32:AR33"/>
    <mergeCell ref="AS32:AS33"/>
    <mergeCell ref="AH32:AH33"/>
    <mergeCell ref="AI32:AI33"/>
    <mergeCell ref="AJ32:AJ33"/>
    <mergeCell ref="AK32:AK33"/>
    <mergeCell ref="AL32:AL33"/>
    <mergeCell ref="AM32:AM33"/>
    <mergeCell ref="AB32:AB33"/>
    <mergeCell ref="AC32:AC33"/>
    <mergeCell ref="AD32:AD33"/>
    <mergeCell ref="AE32:AE33"/>
    <mergeCell ref="AF32:AF33"/>
    <mergeCell ref="AG32:AG33"/>
    <mergeCell ref="V32:V33"/>
    <mergeCell ref="W32:W33"/>
    <mergeCell ref="X32:X33"/>
    <mergeCell ref="Y32:Y33"/>
    <mergeCell ref="Z32:Z33"/>
    <mergeCell ref="AA32:AA33"/>
    <mergeCell ref="P32:P33"/>
    <mergeCell ref="Q32:Q33"/>
    <mergeCell ref="R32:R33"/>
    <mergeCell ref="S32:S33"/>
    <mergeCell ref="T32:T33"/>
    <mergeCell ref="U32:U33"/>
    <mergeCell ref="J32:J33"/>
    <mergeCell ref="K32:K33"/>
    <mergeCell ref="L32:L33"/>
    <mergeCell ref="M32:M33"/>
    <mergeCell ref="N32:N33"/>
    <mergeCell ref="O32:O33"/>
    <mergeCell ref="B32:B33"/>
    <mergeCell ref="C32:C33"/>
    <mergeCell ref="D32:D33"/>
    <mergeCell ref="E32:E33"/>
    <mergeCell ref="F32:F33"/>
    <mergeCell ref="G32:G33"/>
    <mergeCell ref="H32:H33"/>
    <mergeCell ref="I32:I33"/>
    <mergeCell ref="AR46:AR48"/>
    <mergeCell ref="AS46:AS48"/>
    <mergeCell ref="AT46:AT48"/>
    <mergeCell ref="AO46:AO48"/>
    <mergeCell ref="AP46:AP48"/>
    <mergeCell ref="AE46:AE48"/>
    <mergeCell ref="AF46:AF48"/>
    <mergeCell ref="AG46:AG48"/>
    <mergeCell ref="AH46:AH48"/>
    <mergeCell ref="AL46:AL48"/>
    <mergeCell ref="AM46:AM48"/>
    <mergeCell ref="AN46:AN48"/>
    <mergeCell ref="J46:J48"/>
    <mergeCell ref="K46:K48"/>
    <mergeCell ref="L46:L48"/>
    <mergeCell ref="M46:M48"/>
    <mergeCell ref="N46:N48"/>
    <mergeCell ref="O46:O48"/>
    <mergeCell ref="P46:P48"/>
    <mergeCell ref="Q46:Q48"/>
    <mergeCell ref="AQ46:AQ48"/>
  </mergeCells>
  <hyperlinks>
    <hyperlink ref="AC5" r:id="rId1" xr:uid="{229605C7-33C2-49E2-862A-938C2717A5FA}"/>
    <hyperlink ref="AC9" r:id="rId2" xr:uid="{5C6E1567-AF62-402B-8EF5-143E5E6C1A8B}"/>
    <hyperlink ref="AE9" r:id="rId3" display="../../../../:b:/s/expansao/EYb6VAeghStApxsFsj-cJuQBJhEmRFFXpeQFu_vLZ_sPkA?e=8ejVXs" xr:uid="{CF4C30B9-BC0F-4E04-90EA-41870FC26F57}"/>
    <hyperlink ref="AC10" r:id="rId4" xr:uid="{2C175F2C-EA7B-47ED-8CFE-4A217732AA9D}"/>
    <hyperlink ref="AE10" r:id="rId5" display="../../../../:b:/s/expansao/IQAiSUE6wL_dSLyk_5Gh4zsuAY5ixHtmMaSSnL0UC5o2cZQ?e=uOX86Z" xr:uid="{F4BF1535-F625-4D79-8113-3B2FA0A9D232}"/>
    <hyperlink ref="AC14" r:id="rId6" xr:uid="{840C075F-5BE9-4DB3-8A02-51634139F7D3}"/>
    <hyperlink ref="AD14" r:id="rId7" display="../../../../:v:/s/expansao/IQDZxL5oetLfSY4AtCDdiLIRAYSYkxo7upmyyJKAPl3dV94?e=LhF8J0" xr:uid="{41BA6930-7D85-4D46-A3E7-4D74F315FCE5}"/>
    <hyperlink ref="AE14" r:id="rId8" display="../../../../:b:/s/expansao/IQAHYwuSsCloTK1JDAqghEteAc0LK44sp3kWV3w9zWuIY7Y?e=uKhw2o" xr:uid="{3E7A2F36-C520-4D67-ADDF-6F947FBFDBFA}"/>
    <hyperlink ref="AC15" r:id="rId9" xr:uid="{DA19F9C1-B48E-42FB-952F-0F3B133F5CC4}"/>
    <hyperlink ref="AC16" r:id="rId10" xr:uid="{013A213E-D2E4-4154-A48B-A5E067C7B065}"/>
    <hyperlink ref="AE16" r:id="rId11" display="../../../../:b:/s/expansao/Eb-2lkAO34RGvIqXEMyjHVABVEM4_sCEKGn_POinOpk7xg?e=A1H6sg" xr:uid="{BCC7386F-60E3-4551-8AC7-7F16219F79DC}"/>
    <hyperlink ref="AC17" r:id="rId12" xr:uid="{EB5076A8-CB07-4CB6-9B16-FF2BCBB36732}"/>
    <hyperlink ref="AE17" r:id="rId13" display="../../../../:b:/s/expansao/IQBrZyxcfNXlTb6b-BeIPnYKAQcX8_Co0Z66zQ6umlcuhmI?e=a1LVxT" xr:uid="{0228965E-8146-401E-9C6C-17A2FF210B0E}"/>
    <hyperlink ref="AC18" r:id="rId14" xr:uid="{3AE1C044-F3AA-44AA-8F5E-29EFB5A4E244}"/>
    <hyperlink ref="AC19" r:id="rId15" xr:uid="{591C9DF5-383B-49AA-AFFE-97517EB9572F}"/>
    <hyperlink ref="AC20" r:id="rId16" xr:uid="{6738CE3F-BCB7-4AD6-A551-5846EA7DBD00}"/>
    <hyperlink ref="AC21" r:id="rId17" xr:uid="{8FDDCD3E-5510-422E-B9C2-CCFE1A1DD717}"/>
    <hyperlink ref="AE21" r:id="rId18" display="../../../../:b:/s/expansao/IQCTJFz6zof4SKrUJtDXo3jsAb_lXwdhWCOqFzDMOhDJ1o4?e=ECkmAs" xr:uid="{1FAA2EAF-DF99-4DAD-B383-94413DE846BB}"/>
    <hyperlink ref="AC22" r:id="rId19" xr:uid="{DFFBDE6F-4556-4687-82DB-F3F734B8BDDF}"/>
    <hyperlink ref="AE22" r:id="rId20" display="../../../../:b:/s/expansao/IQCmfsdu-F4MSpj9XCPlLoehAdgconXHVzZsLb4wgmqMBjA?e=odQK5v" xr:uid="{2EA7732A-6034-4DF6-AE23-1B8A6FE08B65}"/>
    <hyperlink ref="AC23" r:id="rId21" xr:uid="{F9479FD9-3968-4D7E-85DB-32FD53BADBF3}"/>
    <hyperlink ref="AE23" r:id="rId22" display="../../../../:b:/s/expansao/IQC-S2zLlNwKS6vYFWqz0Rc3AYcNldRwJpH5Jn410OHJQVk?e=FyYgbZ" xr:uid="{C182AB75-F762-4A5E-9D1B-2C54223A00A9}"/>
    <hyperlink ref="AC24" r:id="rId23" xr:uid="{C0631454-996B-414A-95F0-54B323F4E66E}"/>
    <hyperlink ref="AE24" r:id="rId24" display="../../../../:b:/s/expansao/EZmda7283WpMjYyQnLYUL_cBPgzaFs69bgLe1ADFI2bkaw?e=C8uGqn" xr:uid="{20CF7AAE-F242-49B5-96A2-EE0233A213BE}"/>
    <hyperlink ref="AC25" r:id="rId25" xr:uid="{D002D9A7-0068-420B-8B32-F50AB834D106}"/>
    <hyperlink ref="AE25" r:id="rId26" display="../../../../:b:/s/expansao/EYB1nHYQ6ENGliHRfOJrM-kBddVSS7DFUXiiG7RrHzpRJQ?e=smOVvV" xr:uid="{B51782C6-5F52-44A7-BFF7-26DC0BB52989}"/>
    <hyperlink ref="AC26" r:id="rId27" xr:uid="{11C00DC9-8860-4C87-B59B-71DCBF025938}"/>
    <hyperlink ref="AE26" r:id="rId28" display="../../../../:b:/s/expansao/IQCWq4_eU8HJSatn7oPBAtF8AUC_OwnC5TgiHZSgHuzvycU?e=uglgfC" xr:uid="{75297587-CDD5-47D4-AACF-6818F935E48A}"/>
    <hyperlink ref="AC27" r:id="rId29" xr:uid="{94C48416-0A72-4A0E-9BE7-71232836071D}"/>
    <hyperlink ref="AE27" r:id="rId30" display="../../../../:b:/s/expansao/IQBYcU8KZic-QrP36y6aAo0UAYECaeAAC0dGyaA1ucxsVIQ?e=8fgipw" xr:uid="{93B2210E-793E-4187-B4B5-95F1E00873B7}"/>
    <hyperlink ref="AC28" r:id="rId31" xr:uid="{98428906-F01C-4F2D-B9C8-01E519378102}"/>
    <hyperlink ref="AC29" r:id="rId32" xr:uid="{D7EAB9CD-744F-41E1-8269-212F37A72FA1}"/>
    <hyperlink ref="AC30" r:id="rId33" xr:uid="{E6DD88A9-E272-41B3-A784-1935337BBD55}"/>
    <hyperlink ref="AE30" r:id="rId34" display="../../../../:b:/s/expansao/EduKCg3mLCZAr3wPMVCe_JIBK2pgNyyjWyWseE0EbCK-Vg?e=8hYyvG" xr:uid="{B3A4DA55-A6BE-4C33-B544-200AECD97869}"/>
    <hyperlink ref="AC31" r:id="rId35" xr:uid="{3E670AF5-8328-41F2-864E-30E852B062D6}"/>
    <hyperlink ref="AE31" r:id="rId36" display="../../../../:b:/s/expansao/EbUrOTIAL1hIkHJqkTVgCFUBHyCi5db53cwiGUgNx8-8yA?e=1JZ3ib" xr:uid="{057D24B9-FB86-4080-AD96-3C3EB5D2BB0A}"/>
    <hyperlink ref="AC32" r:id="rId37" xr:uid="{1917FE19-F96C-430D-AA03-C34C8A22F2EF}"/>
    <hyperlink ref="AE32" r:id="rId38" display="../../../../:b:/s/expansao/EZzXJ27fheJMs3c_IYNf_DMBnDUeF7e8mFuor2CHRhAxIg?e=6GM0Ra" xr:uid="{388F7952-D958-48EE-B9ED-5A63159311DF}"/>
    <hyperlink ref="AC34" r:id="rId39" xr:uid="{A6F853FE-5874-4F88-A0D9-2146743E8CD9}"/>
    <hyperlink ref="AE34" r:id="rId40" display="../../../../:b:/s/expansao/ETu2xF9iuhJDtCCYo7uKI3YBktMKUFVfjFr1HqycWu5hcA?e=tSkI9y" xr:uid="{46CB23CE-62EC-4CEB-A74C-D6220B1E1C75}"/>
    <hyperlink ref="AC35" r:id="rId41" xr:uid="{0AAC08AE-F5D5-4B41-A81D-CFC2CD906F34}"/>
    <hyperlink ref="AE35" r:id="rId42" display="../../../../:b:/s/expansao/EXc5gTxrRD9IiJGpep3Aa1QBKDSzEy5RpHR-qDGpHnUVvw?e=7XlMmk" xr:uid="{A04938AE-2773-4C83-B5C5-7DD3FD4390C7}"/>
    <hyperlink ref="AC36" r:id="rId43" xr:uid="{B533450B-8099-4F36-A6B8-07724517BADF}"/>
    <hyperlink ref="AE36" r:id="rId44" display="../../../../:b:/s/expansao/EQGJjFA8gNFMlhMy51Kv8sMBhU8xWWSu7qF9_Vtqr24ifw?e=LLth0f" xr:uid="{FB67F650-9465-4CA8-B446-A142C3D80D78}"/>
    <hyperlink ref="AC37" r:id="rId45" xr:uid="{526269DC-71DF-45CE-83E6-FCF79CFED68B}"/>
    <hyperlink ref="AE37" r:id="rId46" display="../../../../:b:/s/expansao/IQDoKmt0EDu2R6ICezGbgjzNAdRytvjiVO42pL1KgdEuXEQ?e=LXa0r3" xr:uid="{9B909A7B-961D-46B6-B6EB-4CE327F5B747}"/>
    <hyperlink ref="AC38" r:id="rId47" xr:uid="{77839139-82F5-469C-B80C-2A62B197A277}"/>
    <hyperlink ref="AE38" r:id="rId48" display="../../../../:b:/s/expansao/IQCVAKn84STuRKSY8o9jm8KKAYKVo1LF4WAFyigFyHrIuAM?e=ApT9S8" xr:uid="{79887C13-110C-4266-950B-54C02DAF8ED5}"/>
    <hyperlink ref="AC39" r:id="rId49" xr:uid="{C686C3F3-300D-4AC4-B973-CADC02CD5D80}"/>
    <hyperlink ref="AE39" r:id="rId50" display="../../../../:b:/s/expansao/IQB2s47hGSo0RbfqYpJ8gy85AfV8_dQSsDndfDLm9BobBJU?e=JgbGYF" xr:uid="{61625A42-2FD0-45C5-A099-F7109DB037F8}"/>
    <hyperlink ref="AC40" r:id="rId51" xr:uid="{275F7716-19BE-4A04-9846-AD4AF7EE838C}"/>
    <hyperlink ref="AC42" r:id="rId52" xr:uid="{841697AD-1B3E-4C1A-95B3-B743226000E7}"/>
    <hyperlink ref="AD42" r:id="rId53" display="../../../../:v:/s/expansao/IQDnJ1pgamqtRLmR7mQ9EDgKAfE9tUXiqzJiHFNQF4jEpOI?e=BZ0kjA" xr:uid="{0FAD67C1-EB75-485B-A690-4A9FBE41216E}"/>
    <hyperlink ref="AC43" r:id="rId54" xr:uid="{6BE3B570-4050-46E0-9378-EB39AF354E04}"/>
    <hyperlink ref="AE43" r:id="rId55" display="../../../../:b:/s/expansao/IQBwPJ6CbbSpT6QAeFOVgTX5Abt3rSAZqbZn7G2lQm1Rcrg?e=mIA3jR" xr:uid="{3E5B3952-1DDA-4444-B555-CB14C1D70AE1}"/>
    <hyperlink ref="AC44" r:id="rId56" xr:uid="{0CD44FF4-739C-4333-928A-9CA9CE0C73DB}"/>
    <hyperlink ref="AD44" r:id="rId57" display="../../../../:v:/s/expansao/IQAm8u24spbGSr7H1Tseu8EqAWi58xiZ63fkltVMFZHAItQ?e=RaxSaS" xr:uid="{74D1E084-50CB-4E7D-96E7-DB8F2485EF5E}"/>
    <hyperlink ref="AC45" r:id="rId58" xr:uid="{89E8DF0E-66A4-40A9-91E1-6D274940395E}"/>
    <hyperlink ref="AE45" r:id="rId59" display="../../../../:b:/s/expansao/IQBY9QjrQaL5QYG_U5wk5VlMATTZmoS_3BzYHGucF3bG8jM?e=DMNaRc" xr:uid="{1F3B722D-81B1-43BD-AA73-DCC110D7C05C}"/>
    <hyperlink ref="AC46" r:id="rId60" xr:uid="{FE3C2C59-F374-4731-A7DF-7D51173C79EB}"/>
    <hyperlink ref="AC49" r:id="rId61" xr:uid="{EEF92D96-7249-48D9-8FF8-BB6426805EF7}"/>
    <hyperlink ref="AC50" r:id="rId62" xr:uid="{2495DCF5-0106-4E36-9932-926DD3CBE4CF}"/>
    <hyperlink ref="AE50" r:id="rId63" xr:uid="{71E4EEC6-FB15-4C8E-97CB-88570898F433}"/>
    <hyperlink ref="AC51" r:id="rId64" xr:uid="{EC07328D-5251-424A-84D3-5A1AE831899E}"/>
  </hyperlink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aeHora xmlns="02c87743-59b8-4ad2-9ae3-50ba0a21fe85" xsi:nil="true"/>
    <lcf76f155ced4ddcb4097134ff3c332f xmlns="02c87743-59b8-4ad2-9ae3-50ba0a21fe85">
      <Terms xmlns="http://schemas.microsoft.com/office/infopath/2007/PartnerControls"/>
    </lcf76f155ced4ddcb4097134ff3c332f>
    <TaxCatchAll xmlns="35bd17ce-2628-4bba-960a-174bb956614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4B3A92F7FBA7542A85029140DB7DB4C" ma:contentTypeVersion="16" ma:contentTypeDescription="Crie um novo documento." ma:contentTypeScope="" ma:versionID="705703626fb7c9eb75273b969e689f9a">
  <xsd:schema xmlns:xsd="http://www.w3.org/2001/XMLSchema" xmlns:xs="http://www.w3.org/2001/XMLSchema" xmlns:p="http://schemas.microsoft.com/office/2006/metadata/properties" xmlns:ns2="02c87743-59b8-4ad2-9ae3-50ba0a21fe85" xmlns:ns3="35bd17ce-2628-4bba-960a-174bb9566147" targetNamespace="http://schemas.microsoft.com/office/2006/metadata/properties" ma:root="true" ma:fieldsID="bdfa6efed4ad2d24bbfe7683a239f576" ns2:_="" ns3:_="">
    <xsd:import namespace="02c87743-59b8-4ad2-9ae3-50ba0a21fe85"/>
    <xsd:import namespace="35bd17ce-2628-4bba-960a-174bb9566147"/>
    <xsd:element name="properties">
      <xsd:complexType>
        <xsd:sequence>
          <xsd:element name="documentManagement">
            <xsd:complexType>
              <xsd:all>
                <xsd:element ref="ns2:DataeHora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c87743-59b8-4ad2-9ae3-50ba0a21fe85" elementFormDefault="qualified">
    <xsd:import namespace="http://schemas.microsoft.com/office/2006/documentManagement/types"/>
    <xsd:import namespace="http://schemas.microsoft.com/office/infopath/2007/PartnerControls"/>
    <xsd:element name="DataeHora" ma:index="8" nillable="true" ma:displayName="Data e Hora" ma:format="DateTime" ma:internalName="DataeHora">
      <xsd:simpleType>
        <xsd:restriction base="dms:DateTim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437bba54-d6a4-45b1-9188-0dfe7b707d9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bd17ce-2628-4bba-960a-174bb956614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d526515-1942-4d8e-9eb9-5ba20f93ddc4}" ma:internalName="TaxCatchAll" ma:showField="CatchAllData" ma:web="35bd17ce-2628-4bba-960a-174bb95661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5FE032-FF4B-49DD-A565-ADD5633653C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F81E2AE-214E-4B5D-A935-101EB38A6396}">
  <ds:schemaRefs>
    <ds:schemaRef ds:uri="http://schemas.microsoft.com/office/2006/metadata/properties"/>
    <ds:schemaRef ds:uri="http://schemas.microsoft.com/office/infopath/2007/PartnerControls"/>
    <ds:schemaRef ds:uri="02c87743-59b8-4ad2-9ae3-50ba0a21fe85"/>
    <ds:schemaRef ds:uri="35bd17ce-2628-4bba-960a-174bb9566147"/>
  </ds:schemaRefs>
</ds:datastoreItem>
</file>

<file path=customXml/itemProps3.xml><?xml version="1.0" encoding="utf-8"?>
<ds:datastoreItem xmlns:ds="http://schemas.openxmlformats.org/officeDocument/2006/customXml" ds:itemID="{AC5DE66B-4C7F-4B81-964B-92EADA694B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c87743-59b8-4ad2-9ae3-50ba0a21fe85"/>
    <ds:schemaRef ds:uri="35bd17ce-2628-4bba-960a-174bb95661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Direcional Expansão</vt:lpstr>
      <vt:lpstr>Expansão cidades Sem FSJ</vt:lpstr>
      <vt:lpstr>Expansão cidades Com FSJ</vt:lpstr>
      <vt:lpstr>Critérios de filtros</vt:lpstr>
      <vt:lpstr>Cidades</vt:lpstr>
      <vt:lpstr>Base Lojas</vt:lpstr>
      <vt:lpstr>Contratos assinados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Pablo Marasca Alves</cp:lastModifiedBy>
  <cp:revision/>
  <dcterms:created xsi:type="dcterms:W3CDTF">2026-03-26T16:16:21Z</dcterms:created>
  <dcterms:modified xsi:type="dcterms:W3CDTF">2026-04-08T17:21:51Z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0x01010074B3A92F7FBA7542A85029140DB7DB4C</vt:lpwstr>
  </property>
  <property fmtid="{D5CDD505-2E9C-101B-9397-08002B2CF9AE}" pid="3" name="MediaServiceImageTags">
    <vt:lpwstr/>
  </property>
</Properties>
</file>