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BN3PEPF00010263\EXCELCNV\c8b6a263-224e-4664-aa9e-7fdce2df55cf\"/>
    </mc:Choice>
  </mc:AlternateContent>
  <xr:revisionPtr revIDLastSave="0" documentId="8_{B81AC1CE-A71B-4987-968B-63A3FED33CE3}" xr6:coauthVersionLast="47" xr6:coauthVersionMax="47" xr10:uidLastSave="{00000000-0000-0000-0000-000000000000}"/>
  <bookViews>
    <workbookView xWindow="-60" yWindow="-60" windowWidth="15480" windowHeight="11640" xr2:uid="{414E6497-C6A3-4356-BB6F-9D6E08472968}"/>
  </bookViews>
  <sheets>
    <sheet name="Ceres exhibits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6" l="1"/>
  <c r="H37" i="6"/>
  <c r="H40" i="6"/>
  <c r="H42" i="6"/>
  <c r="H51" i="6"/>
  <c r="H61" i="6"/>
  <c r="H56" i="6"/>
  <c r="H63" i="6" s="1"/>
  <c r="I32" i="6"/>
  <c r="I37" i="6"/>
  <c r="I40" i="6"/>
  <c r="I42" i="6"/>
  <c r="I51" i="6"/>
  <c r="I61" i="6"/>
  <c r="I56" i="6"/>
  <c r="I63" i="6" s="1"/>
  <c r="J32" i="6"/>
  <c r="J37" i="6"/>
  <c r="J40" i="6"/>
  <c r="J42" i="6"/>
  <c r="J51" i="6"/>
  <c r="J61" i="6"/>
  <c r="J56" i="6"/>
  <c r="J63" i="6" s="1"/>
  <c r="H9" i="6"/>
  <c r="H14" i="6"/>
  <c r="H16" i="6"/>
  <c r="H21" i="6"/>
  <c r="H26" i="6"/>
  <c r="I9" i="6"/>
  <c r="I14" i="6"/>
  <c r="I16" i="6"/>
  <c r="I21" i="6"/>
  <c r="I26" i="6"/>
  <c r="J9" i="6"/>
  <c r="J14" i="6"/>
  <c r="J16" i="6"/>
  <c r="J21" i="6"/>
  <c r="J26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F51" i="6"/>
  <c r="G51" i="6"/>
  <c r="D53" i="6"/>
  <c r="E53" i="6"/>
  <c r="F53" i="6"/>
  <c r="G53" i="6"/>
  <c r="D54" i="6"/>
  <c r="E54" i="6"/>
  <c r="F54" i="6"/>
  <c r="G54" i="6"/>
  <c r="D55" i="6"/>
  <c r="E55" i="6"/>
  <c r="F55" i="6"/>
  <c r="G55" i="6"/>
  <c r="D56" i="6"/>
  <c r="E56" i="6"/>
  <c r="F56" i="6"/>
  <c r="G56" i="6"/>
  <c r="D58" i="6"/>
  <c r="E58" i="6"/>
  <c r="F58" i="6"/>
  <c r="G58" i="6"/>
  <c r="D59" i="6"/>
  <c r="E59" i="6"/>
  <c r="F59" i="6"/>
  <c r="G59" i="6"/>
  <c r="D61" i="6"/>
  <c r="E61" i="6"/>
  <c r="F61" i="6"/>
  <c r="G61" i="6"/>
  <c r="F63" i="6"/>
  <c r="G63" i="6"/>
  <c r="E51" i="6" l="1"/>
  <c r="E63" i="6" s="1"/>
  <c r="D51" i="6"/>
  <c r="D63" i="6" s="1"/>
</calcChain>
</file>

<file path=xl/sharedStrings.xml><?xml version="1.0" encoding="utf-8"?>
<sst xmlns="http://schemas.openxmlformats.org/spreadsheetml/2006/main" count="62" uniqueCount="51">
  <si>
    <t>Ceres exhibits</t>
  </si>
  <si>
    <t>Exhibit 2 - Balance Sheet</t>
  </si>
  <si>
    <t>At December 31</t>
  </si>
  <si>
    <t>2006E</t>
  </si>
  <si>
    <t>2007F</t>
  </si>
  <si>
    <t>2008F</t>
  </si>
  <si>
    <t>2009F</t>
  </si>
  <si>
    <t>Assets</t>
  </si>
  <si>
    <t>Cash</t>
  </si>
  <si>
    <t>Accounts Receivable</t>
  </si>
  <si>
    <t>Inventories</t>
  </si>
  <si>
    <t>Current Assets</t>
  </si>
  <si>
    <t>Plant, Property, &amp; Equipment (net)</t>
  </si>
  <si>
    <t>Other Assets</t>
  </si>
  <si>
    <t>Land</t>
  </si>
  <si>
    <t>Non-Current Assets</t>
  </si>
  <si>
    <t>Total Assets</t>
  </si>
  <si>
    <t>Liabilities &amp; Shareholders Equity</t>
  </si>
  <si>
    <t>Accounts Payable</t>
  </si>
  <si>
    <t>Current Portion of Long-term Debt</t>
  </si>
  <si>
    <t>Current Liabilities</t>
  </si>
  <si>
    <t>Long-Term Debt</t>
  </si>
  <si>
    <t xml:space="preserve">Shareholders Equity </t>
  </si>
  <si>
    <t>Total Liabilities &amp; Shareholders Equity</t>
  </si>
  <si>
    <t>Exhibit 3 - Income Statement</t>
  </si>
  <si>
    <t>For Years Ending December 31</t>
  </si>
  <si>
    <t>Sales</t>
  </si>
  <si>
    <t>Cost of Goods Sold</t>
  </si>
  <si>
    <t>Gross Profit</t>
  </si>
  <si>
    <t>General &amp; Administrative Expense</t>
  </si>
  <si>
    <t>Research &amp; Development</t>
  </si>
  <si>
    <t>Depreciation &amp; Amortization</t>
  </si>
  <si>
    <t>Earnings before Interest &amp; Taxes</t>
  </si>
  <si>
    <t>Interest</t>
  </si>
  <si>
    <t>Earnings before Taxes</t>
  </si>
  <si>
    <t>Taxes</t>
  </si>
  <si>
    <t>Net Income</t>
  </si>
  <si>
    <t>Derived Statement of Cash Flows</t>
  </si>
  <si>
    <t>Change in Accounts Receivable</t>
  </si>
  <si>
    <t>Change in Inventories</t>
  </si>
  <si>
    <t>Change in Accounts Payable</t>
  </si>
  <si>
    <t>Operating Cash Flow</t>
  </si>
  <si>
    <t>Investment in PP&amp;E</t>
  </si>
  <si>
    <t>Investment in Other Assets</t>
  </si>
  <si>
    <t>Investment in Land</t>
  </si>
  <si>
    <t>Investing Cash Flow</t>
  </si>
  <si>
    <t>Debt Issuance</t>
  </si>
  <si>
    <t>Retirement of Debt</t>
  </si>
  <si>
    <t>Dividends</t>
  </si>
  <si>
    <t>Financing Cash Flow</t>
  </si>
  <si>
    <t>Change in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</si>
</sst>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  <numFmt numFmtId="168" formatCode="_(&quot;$&quot;* #,##0.000_);_(&quot;$&quot;* \(#,##0.000\);_(&quot;$&quot;* &quot;-&quot;??_);_(@_)"/>
  </numFmts>
  <fonts count="14">
    <font>
      <sz val="10"/>
      <name val="Arial"/>
    </font>
    <font>
      <sz val="10"/>
      <name val="Arial"/>
    </font>
    <font>
      <b/>
      <u/>
      <sz val="9"/>
      <name val="Verdana"/>
      <family val="2"/>
    </font>
    <font>
      <sz val="9"/>
      <name val="Verdana"/>
      <family val="2"/>
    </font>
    <font>
      <b/>
      <i/>
      <sz val="9"/>
      <name val="Verdana"/>
      <family val="2"/>
    </font>
    <font>
      <b/>
      <sz val="9"/>
      <color indexed="8"/>
      <name val="Verdana"/>
      <family val="2"/>
    </font>
    <font>
      <b/>
      <sz val="9"/>
      <name val="Verdana"/>
      <family val="2"/>
    </font>
    <font>
      <sz val="9"/>
      <color indexed="8"/>
      <name val="Verdana"/>
      <family val="2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8"/>
      <name val="Arial"/>
    </font>
    <font>
      <b/>
      <sz val="9"/>
      <color indexed="9"/>
      <name val="Verdana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2" borderId="0" applyNumberFormat="0" applyBorder="0" applyAlignment="0" applyProtection="0"/>
    <xf numFmtId="0" fontId="1" fillId="0" borderId="0"/>
    <xf numFmtId="0" fontId="8" fillId="0" borderId="0"/>
    <xf numFmtId="9" fontId="1" fillId="0" borderId="0" applyFont="0" applyFill="0" applyBorder="0" applyAlignment="0" applyProtection="0"/>
    <xf numFmtId="0" fontId="10" fillId="0" borderId="1" applyNumberFormat="0" applyFill="0" applyAlignment="0" applyProtection="0"/>
  </cellStyleXfs>
  <cellXfs count="32">
    <xf numFmtId="0" fontId="0" fillId="0" borderId="0" xfId="0"/>
    <xf numFmtId="0" fontId="2" fillId="0" borderId="0" xfId="4" applyFont="1" applyAlignment="1">
      <alignment vertical="center"/>
    </xf>
    <xf numFmtId="0" fontId="3" fillId="0" borderId="0" xfId="4" applyFont="1" applyAlignment="1">
      <alignment vertical="center"/>
    </xf>
    <xf numFmtId="165" fontId="3" fillId="0" borderId="0" xfId="4" applyNumberFormat="1" applyFont="1" applyAlignment="1">
      <alignment vertical="center"/>
    </xf>
    <xf numFmtId="0" fontId="4" fillId="0" borderId="0" xfId="4" applyFont="1" applyAlignment="1">
      <alignment vertical="center"/>
    </xf>
    <xf numFmtId="0" fontId="5" fillId="3" borderId="2" xfId="4" applyFont="1" applyFill="1" applyBorder="1" applyAlignment="1">
      <alignment horizontal="centerContinuous" vertical="center" wrapText="1"/>
    </xf>
    <xf numFmtId="0" fontId="5" fillId="3" borderId="3" xfId="4" applyFont="1" applyFill="1" applyBorder="1" applyAlignment="1">
      <alignment horizontal="centerContinuous" vertical="center" wrapText="1"/>
    </xf>
    <xf numFmtId="0" fontId="5" fillId="3" borderId="4" xfId="4" applyFont="1" applyFill="1" applyBorder="1" applyAlignment="1">
      <alignment horizontal="centerContinuous" vertical="center" wrapText="1"/>
    </xf>
    <xf numFmtId="0" fontId="6" fillId="0" borderId="0" xfId="4" applyFont="1" applyAlignment="1">
      <alignment vertical="center"/>
    </xf>
    <xf numFmtId="0" fontId="3" fillId="0" borderId="0" xfId="4" applyFont="1" applyAlignment="1">
      <alignment horizontal="left" vertical="center" indent="1"/>
    </xf>
    <xf numFmtId="166" fontId="3" fillId="0" borderId="0" xfId="1" applyNumberFormat="1" applyFont="1" applyAlignment="1">
      <alignment horizontal="center" vertical="center"/>
    </xf>
    <xf numFmtId="166" fontId="3" fillId="0" borderId="0" xfId="4" applyNumberFormat="1" applyFont="1" applyAlignment="1">
      <alignment vertical="center"/>
    </xf>
    <xf numFmtId="166" fontId="6" fillId="0" borderId="5" xfId="4" applyNumberFormat="1" applyFont="1" applyBorder="1" applyAlignment="1">
      <alignment vertical="center"/>
    </xf>
    <xf numFmtId="166" fontId="6" fillId="0" borderId="0" xfId="4" applyNumberFormat="1" applyFont="1" applyAlignment="1">
      <alignment vertical="center"/>
    </xf>
    <xf numFmtId="166" fontId="3" fillId="0" borderId="6" xfId="1" applyNumberFormat="1" applyFont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66" fontId="6" fillId="0" borderId="7" xfId="4" applyNumberFormat="1" applyFont="1" applyBorder="1" applyAlignment="1">
      <alignment vertical="center"/>
    </xf>
    <xf numFmtId="0" fontId="3" fillId="0" borderId="6" xfId="4" applyFont="1" applyBorder="1" applyAlignment="1">
      <alignment horizontal="left" vertical="center" indent="1"/>
    </xf>
    <xf numFmtId="0" fontId="3" fillId="0" borderId="6" xfId="4" applyFont="1" applyBorder="1" applyAlignment="1">
      <alignment vertical="center"/>
    </xf>
    <xf numFmtId="166" fontId="3" fillId="0" borderId="6" xfId="4" applyNumberFormat="1" applyFont="1" applyBorder="1" applyAlignment="1">
      <alignment vertical="center"/>
    </xf>
    <xf numFmtId="0" fontId="6" fillId="0" borderId="5" xfId="4" applyFont="1" applyBorder="1" applyAlignment="1">
      <alignment vertical="center"/>
    </xf>
    <xf numFmtId="0" fontId="3" fillId="0" borderId="5" xfId="4" applyFont="1" applyBorder="1" applyAlignment="1">
      <alignment vertical="center"/>
    </xf>
    <xf numFmtId="0" fontId="12" fillId="4" borderId="0" xfId="4" applyFont="1" applyFill="1" applyAlignment="1">
      <alignment vertical="center"/>
    </xf>
    <xf numFmtId="0" fontId="7" fillId="0" borderId="0" xfId="5" applyFont="1"/>
    <xf numFmtId="167" fontId="3" fillId="0" borderId="0" xfId="6" applyNumberFormat="1" applyFont="1" applyAlignment="1">
      <alignment vertical="center"/>
    </xf>
    <xf numFmtId="0" fontId="7" fillId="0" borderId="0" xfId="5" applyFont="1" applyAlignment="1">
      <alignment horizontal="left" indent="1"/>
    </xf>
    <xf numFmtId="0" fontId="7" fillId="0" borderId="6" xfId="5" applyFont="1" applyBorder="1" applyAlignment="1">
      <alignment horizontal="left" indent="1"/>
    </xf>
    <xf numFmtId="168" fontId="3" fillId="0" borderId="0" xfId="2" applyNumberFormat="1" applyFont="1" applyAlignment="1">
      <alignment vertical="center"/>
    </xf>
    <xf numFmtId="0" fontId="8" fillId="0" borderId="0" xfId="5"/>
    <xf numFmtId="0" fontId="13" fillId="0" borderId="0" xfId="5" applyFont="1"/>
    <xf numFmtId="0" fontId="5" fillId="5" borderId="3" xfId="4" applyFont="1" applyFill="1" applyBorder="1" applyAlignment="1">
      <alignment horizontal="centerContinuous" vertical="center" wrapText="1"/>
    </xf>
    <xf numFmtId="0" fontId="5" fillId="5" borderId="4" xfId="4" applyFont="1" applyFill="1" applyBorder="1" applyAlignment="1">
      <alignment horizontal="centerContinuous" vertical="center" wrapText="1"/>
    </xf>
  </cellXfs>
  <cellStyles count="8">
    <cellStyle name="Millares" xfId="1" builtinId="3"/>
    <cellStyle name="Moneda" xfId="2" builtinId="4"/>
    <cellStyle name="Neutral" xfId="3" builtinId="28" customBuiltin="1"/>
    <cellStyle name="Normal" xfId="0" builtinId="0"/>
    <cellStyle name="Normal_Ceres exhibits v2" xfId="4" xr:uid="{E632B616-65E2-4070-9B04-4EC972562B9D}"/>
    <cellStyle name="Normal_Ceres exhibits v3" xfId="5" xr:uid="{7FF077C5-4681-4B05-BFB6-9913A87C44E7}"/>
    <cellStyle name="Porcentaje" xfId="6" builtinId="5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5377-528A-42A7-92AD-F037F9B717F5}">
  <sheetPr>
    <pageSetUpPr fitToPage="1"/>
  </sheetPr>
  <dimension ref="A1:IV181"/>
  <sheetViews>
    <sheetView showGridLines="0" tabSelected="1" zoomScale="90" workbookViewId="0">
      <selection activeCell="G14" sqref="G14"/>
    </sheetView>
  </sheetViews>
  <sheetFormatPr defaultRowHeight="11.25"/>
  <cols>
    <col min="1" max="1" width="2.28515625" style="23" customWidth="1"/>
    <col min="2" max="2" width="41.5703125" style="23" customWidth="1"/>
    <col min="3" max="5" width="10.5703125" style="23" customWidth="1"/>
    <col min="6" max="10" width="10.5703125" style="2" customWidth="1"/>
    <col min="11" max="11" width="9.7109375" style="2" customWidth="1"/>
    <col min="12" max="12" width="12.140625" style="2" customWidth="1"/>
    <col min="13" max="13" width="11.42578125" style="2" customWidth="1"/>
    <col min="14" max="14" width="10" style="2" bestFit="1" customWidth="1"/>
    <col min="15" max="256" width="11.42578125" style="2" customWidth="1"/>
    <col min="257" max="16384" width="9.140625" style="2"/>
  </cols>
  <sheetData>
    <row r="1" spans="1:256">
      <c r="A1" s="22"/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256" s="23" customFormat="1"/>
    <row r="3" spans="1:256" s="23" customFormat="1" ht="12.6" customHeight="1" thickBot="1">
      <c r="B3" s="1" t="s">
        <v>1</v>
      </c>
      <c r="C3" s="2"/>
      <c r="D3" s="2"/>
      <c r="E3" s="2"/>
      <c r="F3" s="3"/>
      <c r="G3" s="2"/>
      <c r="H3" s="2"/>
      <c r="I3" s="2"/>
      <c r="J3" s="2"/>
      <c r="L3" s="2"/>
      <c r="M3" s="24"/>
      <c r="N3" s="24"/>
      <c r="O3" s="24"/>
      <c r="P3" s="24"/>
      <c r="Q3" s="2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s="23" customFormat="1" ht="12.6" customHeight="1" thickTop="1" thickBot="1">
      <c r="B4" s="4" t="s">
        <v>2</v>
      </c>
      <c r="C4" s="5">
        <v>2002</v>
      </c>
      <c r="D4" s="6">
        <v>2003</v>
      </c>
      <c r="E4" s="6">
        <v>2004</v>
      </c>
      <c r="F4" s="6">
        <v>2005</v>
      </c>
      <c r="G4" s="7" t="s">
        <v>3</v>
      </c>
      <c r="H4" s="30" t="s">
        <v>4</v>
      </c>
      <c r="I4" s="30" t="s">
        <v>5</v>
      </c>
      <c r="J4" s="31" t="s">
        <v>6</v>
      </c>
      <c r="L4" s="2"/>
      <c r="M4" s="24"/>
      <c r="N4" s="24"/>
      <c r="O4" s="24"/>
      <c r="P4" s="24"/>
      <c r="Q4" s="2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s="23" customFormat="1" ht="12.6" customHeight="1" thickTop="1">
      <c r="B5" s="8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4"/>
      <c r="N5" s="24"/>
      <c r="O5" s="24"/>
      <c r="P5" s="24"/>
      <c r="Q5" s="2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s="23" customFormat="1" ht="12.6" customHeight="1">
      <c r="B6" s="9" t="s">
        <v>8</v>
      </c>
      <c r="C6" s="10">
        <v>705</v>
      </c>
      <c r="D6" s="10">
        <v>1541.9185963598354</v>
      </c>
      <c r="E6" s="10">
        <v>1817.7432680522618</v>
      </c>
      <c r="F6" s="10">
        <v>2157.9024107218947</v>
      </c>
      <c r="G6" s="10">
        <v>1954.8690703342404</v>
      </c>
      <c r="H6" s="10"/>
      <c r="I6" s="10"/>
      <c r="J6" s="10"/>
      <c r="K6" s="10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s="23" customFormat="1" ht="12.6" customHeight="1">
      <c r="B7" s="9" t="s">
        <v>9</v>
      </c>
      <c r="C7" s="10">
        <v>3485</v>
      </c>
      <c r="D7" s="10">
        <v>4404.9745242739727</v>
      </c>
      <c r="E7" s="10">
        <v>6820.7359696278909</v>
      </c>
      <c r="F7" s="10">
        <v>10286.151305914362</v>
      </c>
      <c r="G7" s="10">
        <v>14471.365168103963</v>
      </c>
      <c r="H7" s="10"/>
      <c r="I7" s="10"/>
      <c r="J7" s="10"/>
      <c r="K7" s="1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s="23" customFormat="1" ht="12.6" customHeight="1">
      <c r="B8" s="9" t="s">
        <v>10</v>
      </c>
      <c r="C8" s="10">
        <v>3089</v>
      </c>
      <c r="D8" s="10">
        <v>2794.9563356518361</v>
      </c>
      <c r="E8" s="10">
        <v>3200.6102927597417</v>
      </c>
      <c r="F8" s="10">
        <v>3290.6070953406406</v>
      </c>
      <c r="G8" s="10">
        <v>3846.5822253282795</v>
      </c>
      <c r="H8" s="10"/>
      <c r="I8" s="10"/>
      <c r="J8" s="10"/>
      <c r="K8" s="1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s="23" customFormat="1" ht="12.6" customHeight="1">
      <c r="B9" s="2" t="s">
        <v>11</v>
      </c>
      <c r="C9" s="10">
        <v>7279</v>
      </c>
      <c r="D9" s="10">
        <v>8741.8494562856449</v>
      </c>
      <c r="E9" s="10">
        <v>11839.089530439895</v>
      </c>
      <c r="F9" s="10">
        <v>15734.660811976897</v>
      </c>
      <c r="G9" s="10">
        <v>20272.816463766481</v>
      </c>
      <c r="H9" s="10">
        <f>SUM(H6:H8)</f>
        <v>0</v>
      </c>
      <c r="I9" s="10">
        <f>SUM(I6:I8)</f>
        <v>0</v>
      </c>
      <c r="J9" s="10">
        <f>SUM(J6:J8)</f>
        <v>0</v>
      </c>
      <c r="K9" s="10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s="23" customFormat="1" ht="12.6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s="23" customFormat="1" ht="12.6" customHeight="1">
      <c r="B11" s="9" t="s">
        <v>12</v>
      </c>
      <c r="C11" s="10">
        <v>2257</v>
      </c>
      <c r="D11" s="10">
        <v>2679.6928355999999</v>
      </c>
      <c r="E11" s="10">
        <v>2958.4891609199999</v>
      </c>
      <c r="F11" s="10">
        <v>3617.3477470457096</v>
      </c>
      <c r="G11" s="10">
        <v>4346.6493469041689</v>
      </c>
      <c r="H11" s="10"/>
      <c r="I11" s="10"/>
      <c r="J11" s="10"/>
      <c r="K11" s="10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s="23" customFormat="1" ht="12.6" customHeight="1">
      <c r="B12" s="9" t="s">
        <v>13</v>
      </c>
      <c r="C12" s="10">
        <v>645</v>
      </c>
      <c r="D12" s="10">
        <v>645</v>
      </c>
      <c r="E12" s="10">
        <v>645</v>
      </c>
      <c r="F12" s="10">
        <v>645</v>
      </c>
      <c r="G12" s="10">
        <v>645</v>
      </c>
      <c r="H12" s="10"/>
      <c r="I12" s="10"/>
      <c r="J12" s="10"/>
      <c r="K12" s="1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s="23" customFormat="1" ht="12.6" customHeight="1">
      <c r="B13" s="9" t="s">
        <v>14</v>
      </c>
      <c r="C13" s="10">
        <v>450</v>
      </c>
      <c r="D13" s="10">
        <v>1750</v>
      </c>
      <c r="E13" s="10">
        <v>2852.5</v>
      </c>
      <c r="F13" s="10">
        <v>2852.5</v>
      </c>
      <c r="G13" s="10">
        <v>2852.5</v>
      </c>
      <c r="H13" s="10"/>
      <c r="I13" s="10"/>
      <c r="J13" s="10"/>
      <c r="K13" s="1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s="23" customFormat="1" ht="12.6" customHeight="1">
      <c r="B14" s="2" t="s">
        <v>15</v>
      </c>
      <c r="C14" s="11">
        <v>3352</v>
      </c>
      <c r="D14" s="11">
        <v>5074.6928356000008</v>
      </c>
      <c r="E14" s="11">
        <v>6455.9891609200004</v>
      </c>
      <c r="F14" s="11">
        <v>7114.8477470457101</v>
      </c>
      <c r="G14" s="11">
        <v>7844.1493469041698</v>
      </c>
      <c r="H14" s="11">
        <f>SUM(H11:H13)</f>
        <v>0</v>
      </c>
      <c r="I14" s="11">
        <f>SUM(I11:I13)</f>
        <v>0</v>
      </c>
      <c r="J14" s="11">
        <f>SUM(J11:J13)</f>
        <v>0</v>
      </c>
      <c r="K14" s="11"/>
      <c r="L14" s="2"/>
      <c r="M14" s="24"/>
      <c r="N14" s="24"/>
      <c r="O14" s="24"/>
      <c r="P14" s="24"/>
      <c r="Q14" s="2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s="23" customFormat="1" ht="12.6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4"/>
      <c r="N15" s="24"/>
      <c r="O15" s="24"/>
      <c r="P15" s="24"/>
      <c r="Q15" s="2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s="23" customFormat="1" ht="12.6" customHeight="1">
      <c r="B16" s="8" t="s">
        <v>16</v>
      </c>
      <c r="C16" s="12">
        <v>10631</v>
      </c>
      <c r="D16" s="12">
        <v>13816.542291885646</v>
      </c>
      <c r="E16" s="12">
        <v>18295.078691359893</v>
      </c>
      <c r="F16" s="12">
        <v>22849.508559022608</v>
      </c>
      <c r="G16" s="12">
        <v>28116.965810670652</v>
      </c>
      <c r="H16" s="12">
        <f>H14+H9</f>
        <v>0</v>
      </c>
      <c r="I16" s="12">
        <f>I14+I9</f>
        <v>0</v>
      </c>
      <c r="J16" s="12">
        <f>J14+J9</f>
        <v>0</v>
      </c>
      <c r="K16" s="13"/>
      <c r="L16" s="2"/>
      <c r="M16" s="24"/>
      <c r="N16" s="24"/>
      <c r="O16" s="24"/>
      <c r="P16" s="24"/>
      <c r="Q16" s="2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s="23" customFormat="1" ht="12.6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4"/>
      <c r="N17" s="24"/>
      <c r="O17" s="24"/>
      <c r="P17" s="24"/>
      <c r="Q17" s="2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s="23" customFormat="1" ht="12.6" customHeight="1">
      <c r="B18" s="8" t="s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4"/>
      <c r="N18" s="24"/>
      <c r="O18" s="24"/>
      <c r="P18" s="24"/>
      <c r="Q18" s="24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s="23" customFormat="1" ht="12.6" customHeight="1">
      <c r="B19" s="9" t="s">
        <v>18</v>
      </c>
      <c r="C19" s="10">
        <v>2034</v>
      </c>
      <c r="D19" s="10">
        <v>2973.3578038849319</v>
      </c>
      <c r="E19" s="10">
        <v>4898.8933052445018</v>
      </c>
      <c r="F19" s="10">
        <v>6659.5619786655825</v>
      </c>
      <c r="G19" s="10">
        <v>9424.1264520542845</v>
      </c>
      <c r="H19" s="10"/>
      <c r="I19" s="10"/>
      <c r="J19" s="10"/>
      <c r="K19" s="10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s="23" customFormat="1" ht="12.6" customHeight="1">
      <c r="B20" s="9" t="s">
        <v>19</v>
      </c>
      <c r="C20" s="10">
        <v>315</v>
      </c>
      <c r="D20" s="10">
        <v>352.03660641791981</v>
      </c>
      <c r="E20" s="10">
        <v>524.52591618269832</v>
      </c>
      <c r="F20" s="10">
        <v>730.41025693862093</v>
      </c>
      <c r="G20" s="10">
        <v>649.44368321049353</v>
      </c>
      <c r="H20" s="10"/>
      <c r="I20" s="10"/>
      <c r="J20" s="10"/>
      <c r="K20" s="10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s="23" customFormat="1" ht="12.6" customHeight="1">
      <c r="B21" s="2" t="s">
        <v>20</v>
      </c>
      <c r="C21" s="11">
        <v>2349</v>
      </c>
      <c r="D21" s="11">
        <v>3325.3944103028516</v>
      </c>
      <c r="E21" s="11">
        <v>5423.4192214271998</v>
      </c>
      <c r="F21" s="11">
        <v>7389.9722356042039</v>
      </c>
      <c r="G21" s="11">
        <v>10073.570135264777</v>
      </c>
      <c r="H21" s="11">
        <f>SUM(H19:H20)</f>
        <v>0</v>
      </c>
      <c r="I21" s="11">
        <f>SUM(I19:I20)</f>
        <v>0</v>
      </c>
      <c r="J21" s="11">
        <f>SUM(J19:J20)</f>
        <v>0</v>
      </c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s="23" customFormat="1" ht="12.6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s="23" customFormat="1" ht="12.6" customHeight="1">
      <c r="B23" s="9" t="s">
        <v>21</v>
      </c>
      <c r="C23" s="11">
        <v>3258</v>
      </c>
      <c r="D23" s="11">
        <v>4400.4575802239979</v>
      </c>
      <c r="E23" s="11">
        <v>5725.8199655526805</v>
      </c>
      <c r="F23" s="11">
        <v>7123.3949988040767</v>
      </c>
      <c r="G23" s="11">
        <v>8479.9845542169842</v>
      </c>
      <c r="H23" s="11"/>
      <c r="I23" s="11"/>
      <c r="J23" s="11"/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s="23" customFormat="1" ht="12.6" customHeight="1">
      <c r="B24" s="9" t="s">
        <v>22</v>
      </c>
      <c r="C24" s="11">
        <v>5024</v>
      </c>
      <c r="D24" s="11">
        <v>6090.6903013587953</v>
      </c>
      <c r="E24" s="11">
        <v>7145.8395043800147</v>
      </c>
      <c r="F24" s="11">
        <v>8336.1413246143256</v>
      </c>
      <c r="G24" s="11">
        <v>9563.4111211888885</v>
      </c>
      <c r="H24" s="11"/>
      <c r="I24" s="11"/>
      <c r="J24" s="11"/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s="23" customFormat="1" ht="12.6" customHeight="1">
      <c r="B25" s="9"/>
      <c r="C25" s="2"/>
      <c r="D25" s="2"/>
      <c r="E25" s="2"/>
      <c r="F25" s="2"/>
      <c r="G25" s="2"/>
      <c r="H25" s="2"/>
      <c r="I25" s="2"/>
      <c r="J25" s="2"/>
      <c r="K25" s="2"/>
      <c r="L25" s="2"/>
      <c r="M25" s="24"/>
      <c r="N25" s="24"/>
      <c r="O25" s="24"/>
      <c r="P25" s="24"/>
      <c r="Q25" s="24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ht="12.6" customHeight="1">
      <c r="A26" s="2"/>
      <c r="B26" s="8" t="s">
        <v>23</v>
      </c>
      <c r="C26" s="12">
        <v>10631</v>
      </c>
      <c r="D26" s="12">
        <v>13816.542291885646</v>
      </c>
      <c r="E26" s="12">
        <v>18295.078691359897</v>
      </c>
      <c r="F26" s="12">
        <v>22849.508559022608</v>
      </c>
      <c r="G26" s="12">
        <v>28116.965810670652</v>
      </c>
      <c r="H26" s="12">
        <f>H24+H23+H21</f>
        <v>0</v>
      </c>
      <c r="I26" s="12">
        <f>I24+I23+I21</f>
        <v>0</v>
      </c>
      <c r="J26" s="12">
        <f>J24+J23+J21</f>
        <v>0</v>
      </c>
      <c r="K26" s="13"/>
      <c r="M26" s="24"/>
      <c r="O26" s="24"/>
      <c r="P26" s="24"/>
      <c r="Q26" s="24"/>
    </row>
    <row r="27" spans="1:256" ht="12.6" customHeight="1">
      <c r="A27" s="2"/>
      <c r="B27" s="8"/>
      <c r="C27" s="13"/>
      <c r="D27" s="13"/>
      <c r="E27" s="13"/>
      <c r="F27" s="13"/>
      <c r="G27" s="13"/>
      <c r="H27" s="13"/>
      <c r="I27" s="13"/>
      <c r="J27" s="13"/>
      <c r="K27" s="13"/>
      <c r="M27" s="24"/>
      <c r="O27" s="24"/>
      <c r="P27" s="24"/>
      <c r="Q27" s="24"/>
    </row>
    <row r="28" spans="1:256" ht="12.6" customHeight="1" thickBot="1">
      <c r="A28" s="2"/>
      <c r="B28" s="1" t="s">
        <v>24</v>
      </c>
      <c r="C28" s="2"/>
      <c r="D28" s="2"/>
      <c r="E28" s="2"/>
    </row>
    <row r="29" spans="1:256" ht="12.6" customHeight="1" thickTop="1" thickBot="1">
      <c r="A29" s="2"/>
      <c r="B29" s="4" t="s">
        <v>25</v>
      </c>
      <c r="C29" s="5">
        <v>2002</v>
      </c>
      <c r="D29" s="6">
        <v>2003</v>
      </c>
      <c r="E29" s="6">
        <v>2004</v>
      </c>
      <c r="F29" s="6">
        <v>2005</v>
      </c>
      <c r="G29" s="7" t="s">
        <v>3</v>
      </c>
      <c r="H29" s="30" t="s">
        <v>4</v>
      </c>
      <c r="I29" s="30" t="s">
        <v>5</v>
      </c>
      <c r="J29" s="31" t="s">
        <v>6</v>
      </c>
      <c r="K29" s="23"/>
      <c r="L29" s="3"/>
    </row>
    <row r="30" spans="1:256" ht="12.6" customHeight="1" thickTop="1">
      <c r="A30" s="2"/>
      <c r="B30" s="2" t="s">
        <v>26</v>
      </c>
      <c r="C30" s="10">
        <v>24652.188000000002</v>
      </c>
      <c r="D30" s="10">
        <v>26796.928356</v>
      </c>
      <c r="E30" s="10">
        <v>29289.042693108</v>
      </c>
      <c r="F30" s="10">
        <v>35088.273146343381</v>
      </c>
      <c r="G30" s="10">
        <v>42597.16359966086</v>
      </c>
      <c r="H30" s="10"/>
      <c r="I30" s="10"/>
      <c r="J30" s="10"/>
      <c r="K30" s="23"/>
    </row>
    <row r="31" spans="1:256" ht="12.6" customHeight="1">
      <c r="A31" s="2"/>
      <c r="B31" s="9" t="s">
        <v>27</v>
      </c>
      <c r="C31" s="14">
        <v>20461.316040000002</v>
      </c>
      <c r="D31" s="14">
        <v>21705.511968360002</v>
      </c>
      <c r="E31" s="14">
        <v>23841.280752189912</v>
      </c>
      <c r="F31" s="14">
        <v>28596.942614269854</v>
      </c>
      <c r="G31" s="14">
        <v>35100.06280612055</v>
      </c>
      <c r="H31" s="14"/>
      <c r="I31" s="14"/>
      <c r="J31" s="14"/>
      <c r="K31" s="23"/>
    </row>
    <row r="32" spans="1:256" ht="12.6" customHeight="1">
      <c r="A32" s="2"/>
      <c r="B32" s="8" t="s">
        <v>28</v>
      </c>
      <c r="C32" s="15">
        <v>4190.8719600000004</v>
      </c>
      <c r="D32" s="15">
        <v>5091.416387639998</v>
      </c>
      <c r="E32" s="15">
        <v>5447.7619409180879</v>
      </c>
      <c r="F32" s="15">
        <v>6491.3305320735271</v>
      </c>
      <c r="G32" s="15">
        <v>7497.1007935403104</v>
      </c>
      <c r="H32" s="15">
        <f>H30-H31</f>
        <v>0</v>
      </c>
      <c r="I32" s="15">
        <f>I30-I31</f>
        <v>0</v>
      </c>
      <c r="J32" s="15">
        <f>J30-J31</f>
        <v>0</v>
      </c>
      <c r="K32" s="23"/>
    </row>
    <row r="33" spans="1:17" ht="12.6" customHeight="1">
      <c r="A33" s="2"/>
      <c r="B33" s="2"/>
      <c r="C33" s="2"/>
      <c r="D33" s="2"/>
      <c r="E33" s="2"/>
      <c r="K33" s="23"/>
    </row>
    <row r="34" spans="1:17" ht="12.6" customHeight="1">
      <c r="A34" s="2"/>
      <c r="B34" s="9" t="s">
        <v>29</v>
      </c>
      <c r="C34" s="10">
        <v>1999</v>
      </c>
      <c r="D34" s="10">
        <v>2138.1303999999996</v>
      </c>
      <c r="E34" s="10">
        <v>2372.4124581417482</v>
      </c>
      <c r="F34" s="10">
        <v>2877.2383980001573</v>
      </c>
      <c r="G34" s="10">
        <v>3578.1617423715124</v>
      </c>
      <c r="H34" s="10"/>
      <c r="I34" s="10"/>
      <c r="J34" s="10"/>
      <c r="K34" s="23"/>
    </row>
    <row r="35" spans="1:17" ht="12.6" customHeight="1">
      <c r="A35" s="2"/>
      <c r="B35" s="9" t="s">
        <v>30</v>
      </c>
      <c r="C35" s="10">
        <v>203</v>
      </c>
      <c r="D35" s="10">
        <v>203</v>
      </c>
      <c r="E35" s="10">
        <v>212.43950000000001</v>
      </c>
      <c r="F35" s="10">
        <v>221.99927750000001</v>
      </c>
      <c r="G35" s="10">
        <v>231.9892449875</v>
      </c>
      <c r="H35" s="10"/>
      <c r="I35" s="10"/>
      <c r="J35" s="10"/>
      <c r="K35" s="23"/>
    </row>
    <row r="36" spans="1:17" ht="12.6" customHeight="1">
      <c r="A36" s="2"/>
      <c r="B36" s="9" t="s">
        <v>31</v>
      </c>
      <c r="C36" s="14">
        <v>347.42399999999998</v>
      </c>
      <c r="D36" s="14">
        <v>412.4898554344237</v>
      </c>
      <c r="E36" s="14">
        <v>455.15217860307689</v>
      </c>
      <c r="F36" s="14">
        <v>556.51503800703222</v>
      </c>
      <c r="G36" s="14">
        <v>668.71528413910289</v>
      </c>
      <c r="H36" s="14"/>
      <c r="I36" s="14"/>
      <c r="J36" s="14"/>
      <c r="K36" s="23"/>
    </row>
    <row r="37" spans="1:17" ht="12.6" customHeight="1">
      <c r="A37" s="2"/>
      <c r="B37" s="8" t="s">
        <v>32</v>
      </c>
      <c r="C37" s="13">
        <v>1641.4479600000004</v>
      </c>
      <c r="D37" s="13">
        <v>2337.7961322055748</v>
      </c>
      <c r="E37" s="13">
        <v>2407.7578041732631</v>
      </c>
      <c r="F37" s="13">
        <v>2835.5778185663376</v>
      </c>
      <c r="G37" s="13">
        <v>3018.2345220421948</v>
      </c>
      <c r="H37" s="13">
        <f>H32-SUM(H34:H36)</f>
        <v>0</v>
      </c>
      <c r="I37" s="13">
        <f>I32-SUM(I34:I36)</f>
        <v>0</v>
      </c>
      <c r="J37" s="13">
        <f>J32-SUM(J34:J36)</f>
        <v>0</v>
      </c>
      <c r="K37" s="23"/>
    </row>
    <row r="38" spans="1:17" ht="12.6" customHeight="1">
      <c r="A38" s="2"/>
      <c r="B38" s="2"/>
      <c r="C38" s="11"/>
      <c r="D38" s="11"/>
      <c r="E38" s="2"/>
      <c r="K38" s="23"/>
    </row>
    <row r="39" spans="1:17" ht="12.6" customHeight="1">
      <c r="A39" s="2"/>
      <c r="B39" s="9" t="s">
        <v>33</v>
      </c>
      <c r="C39" s="14">
        <v>187</v>
      </c>
      <c r="D39" s="14">
        <v>348.63006906563032</v>
      </c>
      <c r="E39" s="14">
        <v>440.11360273509183</v>
      </c>
      <c r="F39" s="14">
        <v>546.53585657727547</v>
      </c>
      <c r="G39" s="14">
        <v>658.10029786034431</v>
      </c>
      <c r="H39" s="14"/>
      <c r="I39" s="14"/>
      <c r="J39" s="14"/>
      <c r="K39" s="23"/>
    </row>
    <row r="40" spans="1:17" ht="12.6" customHeight="1">
      <c r="A40" s="2"/>
      <c r="B40" s="8" t="s">
        <v>34</v>
      </c>
      <c r="C40" s="13">
        <v>1454.4479600000004</v>
      </c>
      <c r="D40" s="13">
        <v>1989.1660631399445</v>
      </c>
      <c r="E40" s="13">
        <v>1967.6442014381714</v>
      </c>
      <c r="F40" s="13">
        <v>2289.0419619890622</v>
      </c>
      <c r="G40" s="13">
        <v>2360.1342241818506</v>
      </c>
      <c r="H40" s="13">
        <f>H37-H39</f>
        <v>0</v>
      </c>
      <c r="I40" s="13">
        <f>I37-I39</f>
        <v>0</v>
      </c>
      <c r="J40" s="13">
        <f>J37-J39</f>
        <v>0</v>
      </c>
      <c r="K40" s="23"/>
    </row>
    <row r="41" spans="1:17" ht="12.6" customHeight="1">
      <c r="A41" s="2"/>
      <c r="B41" s="9" t="s">
        <v>35</v>
      </c>
      <c r="C41" s="14">
        <v>263.73599999999999</v>
      </c>
      <c r="D41" s="14">
        <v>696.20812209898054</v>
      </c>
      <c r="E41" s="14">
        <v>688.67547050335997</v>
      </c>
      <c r="F41" s="14">
        <v>801.16468669617177</v>
      </c>
      <c r="G41" s="14">
        <v>826.04697846364763</v>
      </c>
      <c r="H41" s="14"/>
      <c r="I41" s="14"/>
      <c r="J41" s="14"/>
      <c r="K41" s="23"/>
    </row>
    <row r="42" spans="1:17" ht="12.6" customHeight="1" thickBot="1">
      <c r="A42" s="2"/>
      <c r="B42" s="8" t="s">
        <v>36</v>
      </c>
      <c r="C42" s="16">
        <v>1190.7119600000005</v>
      </c>
      <c r="D42" s="16">
        <v>1292.957941040964</v>
      </c>
      <c r="E42" s="16">
        <v>1278.9687309348114</v>
      </c>
      <c r="F42" s="16">
        <v>1487.8772752928903</v>
      </c>
      <c r="G42" s="16">
        <v>1534.0872457182031</v>
      </c>
      <c r="H42" s="16">
        <f>H40-H41</f>
        <v>0</v>
      </c>
      <c r="I42" s="16">
        <f>I40-I41</f>
        <v>0</v>
      </c>
      <c r="J42" s="16">
        <f>J40-J41</f>
        <v>0</v>
      </c>
      <c r="K42" s="23"/>
      <c r="M42" s="24"/>
      <c r="N42" s="24"/>
      <c r="O42" s="24"/>
      <c r="P42" s="24"/>
      <c r="Q42" s="24"/>
    </row>
    <row r="43" spans="1:17" ht="12.6" customHeight="1" thickTop="1">
      <c r="A43" s="2"/>
      <c r="B43" s="2"/>
      <c r="C43" s="2"/>
      <c r="D43" s="2"/>
      <c r="E43" s="2"/>
      <c r="F43" s="3"/>
      <c r="K43" s="23"/>
      <c r="M43" s="24"/>
      <c r="N43" s="24"/>
      <c r="O43" s="24"/>
      <c r="P43" s="24"/>
      <c r="Q43" s="24"/>
    </row>
    <row r="44" spans="1:17" ht="12.6" customHeight="1" thickBot="1">
      <c r="A44" s="2"/>
      <c r="B44" s="1" t="s">
        <v>37</v>
      </c>
      <c r="C44" s="2"/>
      <c r="D44" s="2"/>
      <c r="E44" s="2"/>
    </row>
    <row r="45" spans="1:17" ht="12.6" customHeight="1" thickTop="1" thickBot="1">
      <c r="A45" s="2"/>
      <c r="B45" s="4" t="s">
        <v>25</v>
      </c>
      <c r="C45" s="2"/>
      <c r="D45" s="6">
        <v>2003</v>
      </c>
      <c r="E45" s="6">
        <v>2004</v>
      </c>
      <c r="F45" s="6">
        <v>2005</v>
      </c>
      <c r="G45" s="7" t="s">
        <v>3</v>
      </c>
      <c r="H45" s="30" t="s">
        <v>4</v>
      </c>
      <c r="I45" s="30" t="s">
        <v>5</v>
      </c>
      <c r="J45" s="31" t="s">
        <v>6</v>
      </c>
    </row>
    <row r="46" spans="1:17" ht="12.6" customHeight="1" thickTop="1">
      <c r="A46" s="2"/>
      <c r="B46" s="2" t="s">
        <v>36</v>
      </c>
      <c r="C46" s="8"/>
      <c r="D46" s="13">
        <f>D42</f>
        <v>1292.957941040964</v>
      </c>
      <c r="E46" s="13">
        <f>E42</f>
        <v>1278.9687309348114</v>
      </c>
      <c r="F46" s="13">
        <f>F42</f>
        <v>1487.8772752928903</v>
      </c>
      <c r="G46" s="13">
        <f>G42</f>
        <v>1534.0872457182031</v>
      </c>
      <c r="H46" s="13"/>
      <c r="I46" s="13"/>
      <c r="J46" s="13"/>
      <c r="K46" s="13"/>
    </row>
    <row r="47" spans="1:17" ht="12.6" customHeight="1">
      <c r="A47" s="2"/>
      <c r="B47" s="9" t="s">
        <v>31</v>
      </c>
      <c r="C47" s="8"/>
      <c r="D47" s="11">
        <f>D36</f>
        <v>412.4898554344237</v>
      </c>
      <c r="E47" s="11">
        <f>E36</f>
        <v>455.15217860307689</v>
      </c>
      <c r="F47" s="11">
        <f>F36</f>
        <v>556.51503800703222</v>
      </c>
      <c r="G47" s="11">
        <f>G36</f>
        <v>668.71528413910289</v>
      </c>
      <c r="H47" s="11"/>
      <c r="I47" s="11"/>
      <c r="J47" s="11"/>
      <c r="K47" s="11"/>
    </row>
    <row r="48" spans="1:17" ht="12.6" customHeight="1">
      <c r="A48" s="2"/>
      <c r="B48" s="9" t="s">
        <v>38</v>
      </c>
      <c r="C48" s="2"/>
      <c r="D48" s="11">
        <f t="shared" ref="D48:G49" si="0">-(D7-C7)</f>
        <v>-919.97452427397275</v>
      </c>
      <c r="E48" s="11">
        <f t="shared" si="0"/>
        <v>-2415.7614453539181</v>
      </c>
      <c r="F48" s="11">
        <f t="shared" si="0"/>
        <v>-3465.4153362864708</v>
      </c>
      <c r="G48" s="11">
        <f t="shared" si="0"/>
        <v>-4185.2138621896011</v>
      </c>
      <c r="H48" s="11"/>
      <c r="I48" s="11"/>
      <c r="J48" s="11"/>
      <c r="K48" s="11"/>
    </row>
    <row r="49" spans="1:12" ht="12.6" customHeight="1">
      <c r="A49" s="2"/>
      <c r="B49" s="9" t="s">
        <v>39</v>
      </c>
      <c r="C49" s="11"/>
      <c r="D49" s="11">
        <f t="shared" si="0"/>
        <v>294.04366434816393</v>
      </c>
      <c r="E49" s="11">
        <f t="shared" si="0"/>
        <v>-405.65395710790563</v>
      </c>
      <c r="F49" s="11">
        <f t="shared" si="0"/>
        <v>-89.99680258089893</v>
      </c>
      <c r="G49" s="11">
        <f t="shared" si="0"/>
        <v>-555.97512998763887</v>
      </c>
      <c r="H49" s="11"/>
      <c r="I49" s="11"/>
      <c r="J49" s="11"/>
      <c r="K49" s="11"/>
    </row>
    <row r="50" spans="1:12" ht="12.6" customHeight="1">
      <c r="A50" s="2"/>
      <c r="B50" s="17" t="s">
        <v>40</v>
      </c>
      <c r="C50" s="18"/>
      <c r="D50" s="19">
        <f>D19-C19</f>
        <v>939.35780388493185</v>
      </c>
      <c r="E50" s="19">
        <f>E19-D19</f>
        <v>1925.5355013595699</v>
      </c>
      <c r="F50" s="19">
        <f>F19-E19</f>
        <v>1760.6686734210807</v>
      </c>
      <c r="G50" s="19">
        <f>G19-F19</f>
        <v>2764.564473388702</v>
      </c>
      <c r="H50" s="19"/>
      <c r="I50" s="19"/>
      <c r="J50" s="19"/>
      <c r="K50" s="11"/>
    </row>
    <row r="51" spans="1:12" ht="12.6" customHeight="1">
      <c r="A51" s="2"/>
      <c r="B51" s="8" t="s">
        <v>41</v>
      </c>
      <c r="C51" s="2"/>
      <c r="D51" s="13">
        <f t="shared" ref="D51:J51" si="1">SUM(D46:D50)</f>
        <v>2018.8747404345108</v>
      </c>
      <c r="E51" s="13">
        <f t="shared" si="1"/>
        <v>838.24100843563451</v>
      </c>
      <c r="F51" s="13">
        <f t="shared" si="1"/>
        <v>249.64884785363347</v>
      </c>
      <c r="G51" s="13">
        <f t="shared" si="1"/>
        <v>226.17801106876823</v>
      </c>
      <c r="H51" s="13">
        <f t="shared" si="1"/>
        <v>0</v>
      </c>
      <c r="I51" s="13">
        <f t="shared" si="1"/>
        <v>0</v>
      </c>
      <c r="J51" s="13">
        <f t="shared" si="1"/>
        <v>0</v>
      </c>
      <c r="K51" s="13"/>
    </row>
    <row r="52" spans="1:12" ht="12.6" customHeight="1">
      <c r="A52" s="2"/>
      <c r="B52" s="9"/>
      <c r="C52" s="2"/>
      <c r="D52" s="11"/>
      <c r="E52" s="2"/>
    </row>
    <row r="53" spans="1:12" ht="12.6" customHeight="1">
      <c r="A53" s="2"/>
      <c r="B53" s="25" t="s">
        <v>42</v>
      </c>
      <c r="C53" s="11"/>
      <c r="D53" s="11">
        <f>-(D11-(C11-D47))</f>
        <v>-835.18269103442344</v>
      </c>
      <c r="E53" s="11">
        <f>-(E11-(D11-E47))</f>
        <v>-733.94850392307717</v>
      </c>
      <c r="F53" s="11">
        <f>-(F11-(E11-F47))</f>
        <v>-1215.373624132742</v>
      </c>
      <c r="G53" s="11">
        <f>-(G11-(F11-G47))</f>
        <v>-1398.0168839975622</v>
      </c>
      <c r="H53" s="11"/>
      <c r="I53" s="11"/>
      <c r="J53" s="11"/>
      <c r="K53" s="11"/>
    </row>
    <row r="54" spans="1:12" ht="12.6" customHeight="1">
      <c r="A54" s="2"/>
      <c r="B54" s="25" t="s">
        <v>43</v>
      </c>
      <c r="C54" s="2"/>
      <c r="D54" s="11">
        <f t="shared" ref="D54:G55" si="2">-(D12-C12)</f>
        <v>0</v>
      </c>
      <c r="E54" s="11">
        <f t="shared" si="2"/>
        <v>0</v>
      </c>
      <c r="F54" s="11">
        <f t="shared" si="2"/>
        <v>0</v>
      </c>
      <c r="G54" s="11">
        <f t="shared" si="2"/>
        <v>0</v>
      </c>
      <c r="H54" s="11"/>
      <c r="I54" s="11"/>
      <c r="J54" s="11"/>
      <c r="K54" s="11"/>
    </row>
    <row r="55" spans="1:12" ht="12.6" customHeight="1">
      <c r="A55" s="2"/>
      <c r="B55" s="26" t="s">
        <v>44</v>
      </c>
      <c r="C55" s="18"/>
      <c r="D55" s="19">
        <f t="shared" si="2"/>
        <v>-1300</v>
      </c>
      <c r="E55" s="19">
        <f t="shared" si="2"/>
        <v>-1102.5</v>
      </c>
      <c r="F55" s="19">
        <f t="shared" si="2"/>
        <v>0</v>
      </c>
      <c r="G55" s="19">
        <f t="shared" si="2"/>
        <v>0</v>
      </c>
      <c r="H55" s="19"/>
      <c r="I55" s="19"/>
      <c r="J55" s="19"/>
      <c r="K55" s="11"/>
    </row>
    <row r="56" spans="1:12" ht="12.6" customHeight="1">
      <c r="A56" s="2"/>
      <c r="B56" s="8" t="s">
        <v>45</v>
      </c>
      <c r="C56" s="2"/>
      <c r="D56" s="13">
        <f t="shared" ref="D56:J56" si="3">SUM(D53:D55)</f>
        <v>-2135.1826910344234</v>
      </c>
      <c r="E56" s="13">
        <f t="shared" si="3"/>
        <v>-1836.4485039230772</v>
      </c>
      <c r="F56" s="13">
        <f t="shared" si="3"/>
        <v>-1215.373624132742</v>
      </c>
      <c r="G56" s="13">
        <f t="shared" si="3"/>
        <v>-1398.0168839975622</v>
      </c>
      <c r="H56" s="13">
        <f t="shared" si="3"/>
        <v>0</v>
      </c>
      <c r="I56" s="13">
        <f t="shared" si="3"/>
        <v>0</v>
      </c>
      <c r="J56" s="13">
        <f t="shared" si="3"/>
        <v>0</v>
      </c>
      <c r="K56" s="13"/>
    </row>
    <row r="57" spans="1:12" ht="12.6" customHeight="1">
      <c r="A57" s="2"/>
      <c r="B57" s="9"/>
      <c r="C57" s="2"/>
      <c r="D57" s="11"/>
      <c r="E57" s="2"/>
    </row>
    <row r="58" spans="1:12" ht="12.6" customHeight="1">
      <c r="A58" s="2"/>
      <c r="B58" s="9" t="s">
        <v>46</v>
      </c>
      <c r="C58" s="11"/>
      <c r="D58" s="11">
        <f>D23-(C23-D20)</f>
        <v>1494.4941866419176</v>
      </c>
      <c r="E58" s="11">
        <f>E23-(D23-E20)</f>
        <v>1849.8883015113811</v>
      </c>
      <c r="F58" s="11">
        <f>F23-(E23-F20)</f>
        <v>2127.9852901900176</v>
      </c>
      <c r="G58" s="11">
        <f>G23-(F23-G20)</f>
        <v>2006.0332386234013</v>
      </c>
      <c r="H58" s="11"/>
      <c r="I58" s="11"/>
      <c r="J58" s="11"/>
      <c r="K58" s="11"/>
    </row>
    <row r="59" spans="1:12" ht="12.6" customHeight="1">
      <c r="A59" s="2"/>
      <c r="B59" s="9" t="s">
        <v>47</v>
      </c>
      <c r="C59" s="2"/>
      <c r="D59" s="11">
        <f>-C20</f>
        <v>-315</v>
      </c>
      <c r="E59" s="11">
        <f>-D20</f>
        <v>-352.03660641791981</v>
      </c>
      <c r="F59" s="11">
        <f>-E20</f>
        <v>-524.52591618269832</v>
      </c>
      <c r="G59" s="11">
        <f>-F20</f>
        <v>-730.41025693862093</v>
      </c>
      <c r="H59" s="11"/>
      <c r="I59" s="11"/>
      <c r="J59" s="11"/>
      <c r="K59" s="11"/>
    </row>
    <row r="60" spans="1:12" ht="12.6" customHeight="1">
      <c r="A60" s="2"/>
      <c r="B60" s="17" t="s">
        <v>48</v>
      </c>
      <c r="C60" s="18"/>
      <c r="D60" s="19">
        <v>-226.26763968216869</v>
      </c>
      <c r="E60" s="19">
        <v>-223.819527913592</v>
      </c>
      <c r="F60" s="19">
        <v>-297.57545505857809</v>
      </c>
      <c r="G60" s="19">
        <v>-306.81744914364066</v>
      </c>
      <c r="H60" s="19"/>
      <c r="I60" s="19"/>
      <c r="J60" s="19"/>
      <c r="K60" s="11"/>
    </row>
    <row r="61" spans="1:12" ht="12.6" customHeight="1">
      <c r="A61" s="2"/>
      <c r="B61" s="8" t="s">
        <v>49</v>
      </c>
      <c r="C61" s="2"/>
      <c r="D61" s="13">
        <f t="shared" ref="D61:J61" si="4">SUM(D58:D60)</f>
        <v>953.22654695974893</v>
      </c>
      <c r="E61" s="13">
        <f t="shared" si="4"/>
        <v>1274.0321671798692</v>
      </c>
      <c r="F61" s="13">
        <f t="shared" si="4"/>
        <v>1305.8839189487412</v>
      </c>
      <c r="G61" s="13">
        <f t="shared" si="4"/>
        <v>968.80553254113966</v>
      </c>
      <c r="H61" s="13">
        <f t="shared" si="4"/>
        <v>0</v>
      </c>
      <c r="I61" s="13">
        <f t="shared" si="4"/>
        <v>0</v>
      </c>
      <c r="J61" s="13">
        <f t="shared" si="4"/>
        <v>0</v>
      </c>
      <c r="K61" s="13"/>
      <c r="L61" s="27"/>
    </row>
    <row r="62" spans="1:12" ht="12.6" customHeight="1">
      <c r="A62" s="2"/>
      <c r="B62" s="2"/>
      <c r="C62" s="2"/>
      <c r="D62" s="2"/>
      <c r="E62" s="2"/>
    </row>
    <row r="63" spans="1:12" ht="12.6" customHeight="1">
      <c r="A63" s="2"/>
      <c r="B63" s="20" t="s">
        <v>50</v>
      </c>
      <c r="C63" s="21"/>
      <c r="D63" s="12">
        <f t="shared" ref="D63:J63" si="5">D51+D56+D61</f>
        <v>836.91859635983633</v>
      </c>
      <c r="E63" s="12">
        <f t="shared" si="5"/>
        <v>275.82467169242659</v>
      </c>
      <c r="F63" s="12">
        <f t="shared" si="5"/>
        <v>340.15914266963273</v>
      </c>
      <c r="G63" s="12">
        <f t="shared" si="5"/>
        <v>-203.03334038765433</v>
      </c>
      <c r="H63" s="12">
        <f t="shared" si="5"/>
        <v>0</v>
      </c>
      <c r="I63" s="12">
        <f t="shared" si="5"/>
        <v>0</v>
      </c>
      <c r="J63" s="12">
        <f t="shared" si="5"/>
        <v>0</v>
      </c>
      <c r="K63" s="13"/>
    </row>
    <row r="64" spans="1:12" ht="12.6" customHeight="1">
      <c r="A64" s="2"/>
      <c r="B64" s="2"/>
      <c r="C64" s="2"/>
      <c r="D64" s="2"/>
      <c r="E64" s="2"/>
    </row>
    <row r="65" spans="1:16" ht="12.6" customHeight="1">
      <c r="A65" s="2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2.6" customHeight="1">
      <c r="A66" s="2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2.6" customHeight="1">
      <c r="A67" s="2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2.6" customHeight="1">
      <c r="A68" s="2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2.6" customHeight="1">
      <c r="A69" s="2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2.6" customHeight="1">
      <c r="A70" s="2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2.6" customHeight="1">
      <c r="A71" s="2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2.6" customHeight="1">
      <c r="A72" s="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2.6" customHeight="1">
      <c r="A73" s="2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2.6" customHeight="1">
      <c r="A74" s="2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2.6" customHeight="1">
      <c r="A75" s="2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2.6" customHeight="1">
      <c r="A76" s="2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2.6" customHeight="1">
      <c r="A77" s="2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2.6" customHeight="1">
      <c r="A78" s="2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2.6" customHeight="1">
      <c r="A79" s="2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2.6" customHeight="1">
      <c r="A80" s="2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2.6" customHeight="1">
      <c r="A81" s="2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2.6" customHeight="1">
      <c r="A82" s="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2.6" customHeight="1">
      <c r="A83" s="2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2.6" customHeight="1">
      <c r="A84" s="2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s="23" customFormat="1" ht="12.6" customHeight="1">
      <c r="A85" s="2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s="23" customFormat="1" ht="12.6" customHeight="1">
      <c r="A86" s="2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s="23" customFormat="1" ht="12.6" customHeight="1">
      <c r="A87" s="2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2.6" customHeight="1">
      <c r="A88" s="2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2.6" customHeight="1">
      <c r="A89" s="2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2.6" customHeight="1">
      <c r="A90" s="2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2.6" customHeight="1">
      <c r="A91" s="2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2.6" customHeight="1">
      <c r="A92" s="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2.6" customHeight="1">
      <c r="A93" s="2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2.6" customHeight="1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2.6" customHeight="1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2.6" customHeight="1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2:16" ht="12.6" customHeight="1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2:16" ht="12.6" customHeight="1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2:16" ht="12.6" customHeight="1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2:16" ht="12.6" customHeight="1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2:16" ht="12.6" customHeight="1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2:16" ht="12.6" customHeight="1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2:16" ht="12.6" customHeight="1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2:16" ht="12.6" customHeight="1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2:16" ht="12.6" customHeight="1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2:16" ht="12.6" customHeight="1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2:16" ht="12.6" customHeight="1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2:16" ht="12.6" customHeight="1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2:16" ht="12.7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2:16" ht="12.7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2:16" ht="12.7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2:16" ht="12.7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256" ht="12" customHeight="1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256" s="29" customFormat="1" ht="12" customHeight="1">
      <c r="A114" s="23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</row>
    <row r="115" spans="1:256" s="29" customFormat="1" ht="12" customHeight="1">
      <c r="A115" s="23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</row>
    <row r="116" spans="1:256" s="29" customFormat="1" ht="12" customHeight="1">
      <c r="A116" s="23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</row>
    <row r="117" spans="1:256" s="29" customFormat="1" ht="12" customHeight="1">
      <c r="A117" s="23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</row>
    <row r="118" spans="1:256" s="29" customFormat="1" ht="12" customHeight="1">
      <c r="A118" s="23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</row>
    <row r="119" spans="1:256" s="29" customFormat="1" ht="12" customHeight="1">
      <c r="A119" s="23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</row>
    <row r="120" spans="1:256" s="29" customFormat="1" ht="12" customHeight="1">
      <c r="A120" s="23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256" s="29" customFormat="1" ht="12" customHeight="1">
      <c r="A121" s="23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256" s="29" customFormat="1" ht="12" customHeight="1">
      <c r="A122" s="23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256" s="29" customFormat="1" ht="12" customHeight="1">
      <c r="A123" s="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256" s="29" customFormat="1" ht="12" customHeight="1">
      <c r="A124" s="23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256" s="29" customFormat="1" ht="12" customHeight="1">
      <c r="A125" s="23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256" ht="12" customHeight="1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256" ht="12" customHeight="1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256" ht="12" customHeight="1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2" customHeight="1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2" customHeight="1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2" customHeight="1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2" customHeight="1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2" customHeight="1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2" customHeight="1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2" customHeight="1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s="28" customFormat="1" ht="12" customHeight="1">
      <c r="A136" s="23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2" customHeight="1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2" customHeight="1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2" customHeight="1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2" customHeight="1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2" customHeight="1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2" customHeight="1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2" customHeight="1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2" customHeight="1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2:16" ht="12" customHeight="1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2:16" ht="12" customHeight="1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2:16" ht="12" customHeight="1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2:16" ht="12" customHeight="1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2:16" ht="12" customHeight="1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2:16" ht="12" customHeight="1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2:16" ht="12" customHeight="1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2:16" ht="12" customHeight="1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2:16" ht="12" customHeight="1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2:16" ht="12" customHeight="1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2:16" ht="12" customHeight="1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2:16" ht="12" customHeight="1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2:16" ht="12" customHeight="1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2:16" ht="12" customHeight="1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2:16" ht="12" customHeight="1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2:16" ht="12" customHeight="1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2:16" ht="12" customHeight="1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2:16" ht="12" customHeight="1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2:16" ht="12" customHeight="1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2:16" ht="12" customHeight="1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2:16" ht="12" customHeight="1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2:16" ht="12" customHeight="1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2:16" ht="12" customHeight="1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2:16" ht="12" customHeight="1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2:16" ht="12" customHeight="1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2:16" ht="12" customHeight="1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2:16" ht="12" customHeight="1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2:16" ht="12" customHeight="1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2:16" ht="12" customHeight="1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2:16" ht="12" customHeight="1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2:16" ht="12" customHeight="1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2:16" ht="12" customHeight="1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2:16" ht="12" customHeight="1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2:16" ht="12.7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2:16" ht="12.7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2:16" ht="12.7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2:16" ht="12.7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</sheetData>
  <phoneticPr fontId="11" type="noConversion"/>
  <pageMargins left="0.3" right="0.3" top="0.5" bottom="0.5" header="0.1" footer="0.1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E45FD67BBB0149976DBF4CF6745AFC" ma:contentTypeVersion="12" ma:contentTypeDescription="Crear nuevo documento." ma:contentTypeScope="" ma:versionID="15ed864f9dc46eeac5824f10f82b71a3">
  <xsd:schema xmlns:xsd="http://www.w3.org/2001/XMLSchema" xmlns:xs="http://www.w3.org/2001/XMLSchema" xmlns:p="http://schemas.microsoft.com/office/2006/metadata/properties" xmlns:ns2="bf9519bc-2e11-4657-b297-ece9c3d8e138" xmlns:ns3="37d10b09-cca8-4ed0-a5f1-fa35401466d1" targetNamespace="http://schemas.microsoft.com/office/2006/metadata/properties" ma:root="true" ma:fieldsID="86ad2a5e26498a97cf5958a995b043e6" ns2:_="" ns3:_="">
    <xsd:import namespace="bf9519bc-2e11-4657-b297-ece9c3d8e138"/>
    <xsd:import namespace="37d10b09-cca8-4ed0-a5f1-fa3540146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519bc-2e11-4657-b297-ece9c3d8e1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2093fb0a-f3be-4120-808e-fc0c80b8c9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10b09-cca8-4ed0-a5f1-fa35401466d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2cfb030-5ac5-478d-86fb-dfc9ba11eae5}" ma:internalName="TaxCatchAll" ma:showField="CatchAllData" ma:web="37d10b09-cca8-4ed0-a5f1-fa35401466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61809B-BE09-4FE5-BBAE-3A31404F9624}"/>
</file>

<file path=customXml/itemProps2.xml><?xml version="1.0" encoding="utf-8"?>
<ds:datastoreItem xmlns:ds="http://schemas.openxmlformats.org/officeDocument/2006/customXml" ds:itemID="{2FB45870-EA1C-43CA-999A-67E8068D6A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Bain &amp; Company,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Sunru Yong</dc:creator>
  <cp:keywords/>
  <dc:description/>
  <cp:lastModifiedBy>X</cp:lastModifiedBy>
  <cp:revision/>
  <dcterms:created xsi:type="dcterms:W3CDTF">2009-03-04T19:33:48Z</dcterms:created>
  <dcterms:modified xsi:type="dcterms:W3CDTF">2025-05-07T00:41:40Z</dcterms:modified>
  <cp:category/>
  <cp:contentStatus/>
</cp:coreProperties>
</file>