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2.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FX432RZ\Downloads\"/>
    </mc:Choice>
  </mc:AlternateContent>
  <xr:revisionPtr revIDLastSave="0" documentId="13_ncr:1_{050173A8-A00F-4FC3-B627-650B184ADCC7}" xr6:coauthVersionLast="47" xr6:coauthVersionMax="47" xr10:uidLastSave="{00000000-0000-0000-0000-000000000000}"/>
  <bookViews>
    <workbookView xWindow="-110" yWindow="-110" windowWidth="19420" windowHeight="11500" tabRatio="889" activeTab="17"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0" r:id="rId20"/>
    <pivotCache cacheId="15"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7" l="1"/>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<sst xmlns="http://schemas.openxmlformats.org/spreadsheetml/2006/main" count="2161" uniqueCount="139">
  <si>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</si>
  <si>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</si>
  <si>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</si>
  <si>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</si>
  <si>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</si>
  <si>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</si>
  <si>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</si>
  <si>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</si>
  <si>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</si>
  <si>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</si>
  <si>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</si>
  <si>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</si>
  <si>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</si>
  <si>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</si>
  <si>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</si>
  <si>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</si>
  <si>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</si>
  <si>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</si>
  <si>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</si>
  <si>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</si>
  <si>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</si>
  <si>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</si>
  <si>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</si>
  <si>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</si>
  <si>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</si>
  <si>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</si>
  <si>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</si>
  <si>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</si>
  <si>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</si>
  <si>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</si>
  <si>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</si>
  <si>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</si>
  <si>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</si>
  <si>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</si>
  <si>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</si>
  <si>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</si>
  <si>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</si>
  <si>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</si>
  <si>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</si>
  <si>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</si>
  <si>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</si>
  <si>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</si>
  <si>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</si>
  <si>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</si>
  <si>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</si>
  <si>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</si>
  <si>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</si>
  <si>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</si>
  <si>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</si>
  <si>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</si>
  <si>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</si>
  <si>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</si>
  <si>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</si>
  <si>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</si>
  <si>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</si>
  <si>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</si>
  <si>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</si>
  <si>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</si>
  <si>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</si>
  <si>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</si>
  <si>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</si>
  <si>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</si>
  <si>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</si>
  <si>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</si>
  <si>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</si>
  <si>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</si>
  <si>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</si>
  <si>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</si>
  <si>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</si>
  <si>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</si>
  <si>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</si>
  <si>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</si>
  <si>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</si>
  <si>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</si>
  <si>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</si>
  <si>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</si>
  <si>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</si>
  <si>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</si>
  <si>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</si>
  <si>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</si>
  <si>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</si>
  <si>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</si>
  <si>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</si>
  <si>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</si>
  <si>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</si>
  <si>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</si>
  <si>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</si>
  <si>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</si>
  <si>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</si>
  <si>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</si>
  <si>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</si>
  <si>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</si>
  <si>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</si>
  <si>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</si>
  <si>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</si>
  <si>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</si>
  <si>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</si>
  <si>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</si>
  <si>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</si>
  <si>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</si>
  <si>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</si>
  <si>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</si>
  <si>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</si>
  <si>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</si>
  <si>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</si>
  <si>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</si>
  <si>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</si>
  <si>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</si>
  <si>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</si>
  <si>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</si>
  <si>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</si>
  <si>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</si>
  <si>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</si>
  <si>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</si>
  <si>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</si>
  <si>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</si>
  <si>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</si>
  <si>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</si>
  <si>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</si>
  <si>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</si>
  <si>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</si>
  <si>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</si>
  <si>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</si>
  <si>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</si>
  <si>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</si>
  <si>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</si>
  <si>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</si>
  <si>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</si>
  <si>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</si>
  <si>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</si>
  <si>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</si>
  <si>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</si>
  <si>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</si>
  <si>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</si>
  <si>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</si>
  <si>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</si>
  <si>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Sum of Profits</t>
  </si>
  <si>
    <t>Sum of Sales</t>
  </si>
  <si>
    <t>CLustered es para ver la diferencia entre sales y profit y stacked es para ver cuanto representa cad uno del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</si>
</sst>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5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0" tint="-0.14996795556505021"/>
      </right>
      <top style="thin">
        <color indexed="64"/>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24">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3" fillId="2" borderId="12" xfId="0" applyFont="1" applyFill="1" applyBorder="1" applyAlignment="1">
      <alignment horizontal="center"/>
    </xf>
    <xf numFmtId="0" fontId="0" fillId="0" borderId="10" xfId="0" applyBorder="1" applyAlignment="1">
      <alignment horizontal="center"/>
    </xf>
    <xf numFmtId="0" fontId="3" fillId="4" borderId="45" xfId="0" applyFont="1" applyFill="1" applyBorder="1" applyAlignment="1">
      <alignment horizontal="center"/>
    </xf>
    <xf numFmtId="0" fontId="3" fillId="4" borderId="46" xfId="0" applyFont="1" applyFill="1" applyBorder="1" applyAlignment="1">
      <alignment horizontal="center"/>
    </xf>
    <xf numFmtId="0" fontId="3" fillId="4" borderId="47" xfId="0" applyFont="1" applyFill="1" applyBorder="1" applyAlignment="1">
      <alignment horizontal="center"/>
    </xf>
    <xf numFmtId="0" fontId="3"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0" xfId="0" applyNumberFormat="1"/>
    <xf numFmtId="0" fontId="0" fillId="0" borderId="0" xfId="0" applyAlignment="1">
      <alignment wrapText="1"/>
    </xf>
    <xf numFmtId="0" fontId="2" fillId="3" borderId="51" xfId="0" applyFont="1" applyFill="1" applyBorder="1" applyAlignment="1">
      <alignment horizontal="center"/>
    </xf>
    <xf numFmtId="0" fontId="0" fillId="0" borderId="34" xfId="0" applyBorder="1" applyAlignment="1">
      <alignment horizontal="center"/>
    </xf>
    <xf numFmtId="0" fontId="0" fillId="0" borderId="52" xfId="0" applyBorder="1" applyAlignment="1">
      <alignment horizontal="center"/>
    </xf>
    <xf numFmtId="165" fontId="1" fillId="0" borderId="53" xfId="1" applyNumberFormat="1" applyFont="1" applyBorder="1"/>
    <xf numFmtId="165" fontId="1" fillId="0" borderId="54" xfId="1" applyNumberFormat="1" applyFont="1" applyBorder="1"/>
  </cellXfs>
  <cellStyles count="3">
    <cellStyle name="Comma" xfId="1" builtinId="3"/>
    <cellStyle name="Hyperlink" xfId="2" builtinId="8"/>
    <cellStyle name="Normal" xfId="0" builtinId="0"/>
  </cellStyles>
  <dxfs count="12">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indexed="64"/>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alignment horizontal="center" vertical="bottom" textRotation="0" wrapText="0" indent="0" justifyLastLine="0" shrinkToFit="0" readingOrder="0"/>
      <border diagonalUp="0" diagonalDown="0">
        <left/>
        <right style="thin">
          <color theme="0" tint="-0.14996795556505021"/>
        </right>
        <top style="thin">
          <color theme="0" tint="-0.14996795556505021"/>
        </top>
        <bottom style="thin">
          <color theme="0" tint="-0.14996795556505021"/>
        </bottom>
        <vertical/>
        <horizontal/>
      </border>
    </dxf>
    <dxf>
      <border outline="0">
        <left style="thin">
          <color indexed="64"/>
        </left>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Visualization Extra Pablo Ramos.xlsx]bar charts!PivotTable5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charts'!$H$3</c:f>
              <c:strCache>
                <c:ptCount val="1"/>
                <c:pt idx="0">
                  <c:v>Sum of Profits</c:v>
                </c:pt>
              </c:strCache>
            </c:strRef>
          </c:tx>
          <c:spPr>
            <a:solidFill>
              <a:schemeClr val="accent1"/>
            </a:solidFill>
            <a:ln>
              <a:noFill/>
            </a:ln>
            <a:effectLst/>
          </c:spPr>
          <c:invertIfNegative val="0"/>
          <c:cat>
            <c:strRef>
              <c:f>'bar charts'!$G$4:$G$11</c:f>
              <c:strCache>
                <c:ptCount val="7"/>
                <c:pt idx="0">
                  <c:v>2013</c:v>
                </c:pt>
                <c:pt idx="1">
                  <c:v>2014</c:v>
                </c:pt>
                <c:pt idx="2">
                  <c:v>2015</c:v>
                </c:pt>
                <c:pt idx="3">
                  <c:v>2016</c:v>
                </c:pt>
                <c:pt idx="4">
                  <c:v>2017</c:v>
                </c:pt>
                <c:pt idx="5">
                  <c:v>2018</c:v>
                </c:pt>
                <c:pt idx="6">
                  <c:v>2019</c:v>
                </c:pt>
              </c:strCache>
            </c:strRef>
          </c:cat>
          <c:val>
            <c:numRef>
              <c:f>'bar charts'!$H$4:$H$11</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0-18FB-4CF1-B709-6C86A639C460}"/>
            </c:ext>
          </c:extLst>
        </c:ser>
        <c:ser>
          <c:idx val="1"/>
          <c:order val="1"/>
          <c:tx>
            <c:strRef>
              <c:f>'bar charts'!$I$3</c:f>
              <c:strCache>
                <c:ptCount val="1"/>
                <c:pt idx="0">
                  <c:v>Sum of Sales</c:v>
                </c:pt>
              </c:strCache>
            </c:strRef>
          </c:tx>
          <c:spPr>
            <a:solidFill>
              <a:schemeClr val="accent2"/>
            </a:solidFill>
            <a:ln>
              <a:noFill/>
            </a:ln>
            <a:effectLst/>
          </c:spPr>
          <c:invertIfNegative val="0"/>
          <c:cat>
            <c:strRef>
              <c:f>'bar charts'!$G$4:$G$11</c:f>
              <c:strCache>
                <c:ptCount val="7"/>
                <c:pt idx="0">
                  <c:v>2013</c:v>
                </c:pt>
                <c:pt idx="1">
                  <c:v>2014</c:v>
                </c:pt>
                <c:pt idx="2">
                  <c:v>2015</c:v>
                </c:pt>
                <c:pt idx="3">
                  <c:v>2016</c:v>
                </c:pt>
                <c:pt idx="4">
                  <c:v>2017</c:v>
                </c:pt>
                <c:pt idx="5">
                  <c:v>2018</c:v>
                </c:pt>
                <c:pt idx="6">
                  <c:v>2019</c:v>
                </c:pt>
              </c:strCache>
            </c:strRef>
          </c:cat>
          <c:val>
            <c:numRef>
              <c:f>'bar charts'!$I$4:$I$11</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1-18FB-4CF1-B709-6C86A639C460}"/>
            </c:ext>
          </c:extLst>
        </c:ser>
        <c:dLbls>
          <c:showLegendKey val="0"/>
          <c:showVal val="0"/>
          <c:showCatName val="0"/>
          <c:showSerName val="0"/>
          <c:showPercent val="0"/>
          <c:showBubbleSize val="0"/>
        </c:dLbls>
        <c:gapWidth val="182"/>
        <c:axId val="210039823"/>
        <c:axId val="210039343"/>
      </c:barChart>
      <c:catAx>
        <c:axId val="21003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039343"/>
        <c:crosses val="autoZero"/>
        <c:auto val="1"/>
        <c:lblAlgn val="ctr"/>
        <c:lblOffset val="100"/>
        <c:noMultiLvlLbl val="0"/>
      </c:catAx>
      <c:valAx>
        <c:axId val="210039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03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Visualization Extra Pablo Ramos.xlsx]Sheet1!PivotTable5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2"/>
                <c:pt idx="0">
                  <c:v>2013</c:v>
                </c:pt>
                <c:pt idx="1">
                  <c:v>2014</c:v>
                </c:pt>
              </c:numCache>
            </c:numRef>
          </c:cat>
          <c:val>
            <c:numRef>
              <c:f>Dynamic_Chart!$B$12:$B$18</c:f>
              <c:numCache>
                <c:formatCode>_(* #,##0_);_(* \(#,##0\);_(* "-"??_);_(@_)</c:formatCode>
                <c:ptCount val="2"/>
                <c:pt idx="0">
                  <c:v>2795</c:v>
                </c:pt>
                <c:pt idx="1">
                  <c:v>1048</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2"/>
                <c:pt idx="0">
                  <c:v>2013</c:v>
                </c:pt>
                <c:pt idx="1">
                  <c:v>2014</c:v>
                </c:pt>
              </c:numCache>
            </c:numRef>
          </c:cat>
          <c:val>
            <c:numRef>
              <c:f>Dynamic_Chart!$C$12:$C$18</c:f>
              <c:numCache>
                <c:formatCode>_(* #,##0_);_(* \(#,##0\);_(* "-"??_);_(@_)</c:formatCode>
                <c:ptCount val="2"/>
                <c:pt idx="0">
                  <c:v>1235</c:v>
                </c:pt>
                <c:pt idx="1">
                  <c:v>1000</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2"/>
                <c:pt idx="0">
                  <c:v>2013</c:v>
                </c:pt>
                <c:pt idx="1">
                  <c:v>2014</c:v>
                </c:pt>
              </c:numCache>
            </c:numRef>
          </c:cat>
          <c:val>
            <c:numRef>
              <c:f>Dynamic_Chart!$D$12:$D$18</c:f>
              <c:numCache>
                <c:formatCode>_(* #,##0_);_(* \(#,##0\);_(* "-"??_);_(@_)</c:formatCode>
                <c:ptCount val="2"/>
                <c:pt idx="0">
                  <c:v>391</c:v>
                </c:pt>
                <c:pt idx="1">
                  <c:v>262</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Visualization Extra Pablo Ramos.xlsx]bar charts!PivotTable5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'bar charts'!$H$3</c:f>
              <c:strCache>
                <c:ptCount val="1"/>
                <c:pt idx="0">
                  <c:v>Sum of Profits</c:v>
                </c:pt>
              </c:strCache>
            </c:strRef>
          </c:tx>
          <c:spPr>
            <a:solidFill>
              <a:schemeClr val="accent1"/>
            </a:solidFill>
            <a:ln>
              <a:noFill/>
            </a:ln>
            <a:effectLst/>
          </c:spPr>
          <c:invertIfNegative val="0"/>
          <c:cat>
            <c:strRef>
              <c:f>'bar charts'!$G$4:$G$11</c:f>
              <c:strCache>
                <c:ptCount val="7"/>
                <c:pt idx="0">
                  <c:v>2013</c:v>
                </c:pt>
                <c:pt idx="1">
                  <c:v>2014</c:v>
                </c:pt>
                <c:pt idx="2">
                  <c:v>2015</c:v>
                </c:pt>
                <c:pt idx="3">
                  <c:v>2016</c:v>
                </c:pt>
                <c:pt idx="4">
                  <c:v>2017</c:v>
                </c:pt>
                <c:pt idx="5">
                  <c:v>2018</c:v>
                </c:pt>
                <c:pt idx="6">
                  <c:v>2019</c:v>
                </c:pt>
              </c:strCache>
            </c:strRef>
          </c:cat>
          <c:val>
            <c:numRef>
              <c:f>'bar charts'!$H$4:$H$11</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0-6134-4ABA-9157-AD13DEC0D3FC}"/>
            </c:ext>
          </c:extLst>
        </c:ser>
        <c:ser>
          <c:idx val="1"/>
          <c:order val="1"/>
          <c:tx>
            <c:strRef>
              <c:f>'bar charts'!$I$3</c:f>
              <c:strCache>
                <c:ptCount val="1"/>
                <c:pt idx="0">
                  <c:v>Sum of Sales</c:v>
                </c:pt>
              </c:strCache>
            </c:strRef>
          </c:tx>
          <c:spPr>
            <a:solidFill>
              <a:schemeClr val="accent2"/>
            </a:solidFill>
            <a:ln>
              <a:noFill/>
            </a:ln>
            <a:effectLst/>
          </c:spPr>
          <c:invertIfNegative val="0"/>
          <c:cat>
            <c:strRef>
              <c:f>'bar charts'!$G$4:$G$11</c:f>
              <c:strCache>
                <c:ptCount val="7"/>
                <c:pt idx="0">
                  <c:v>2013</c:v>
                </c:pt>
                <c:pt idx="1">
                  <c:v>2014</c:v>
                </c:pt>
                <c:pt idx="2">
                  <c:v>2015</c:v>
                </c:pt>
                <c:pt idx="3">
                  <c:v>2016</c:v>
                </c:pt>
                <c:pt idx="4">
                  <c:v>2017</c:v>
                </c:pt>
                <c:pt idx="5">
                  <c:v>2018</c:v>
                </c:pt>
                <c:pt idx="6">
                  <c:v>2019</c:v>
                </c:pt>
              </c:strCache>
            </c:strRef>
          </c:cat>
          <c:val>
            <c:numRef>
              <c:f>'bar charts'!$I$4:$I$11</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1-6134-4ABA-9157-AD13DEC0D3FC}"/>
            </c:ext>
          </c:extLst>
        </c:ser>
        <c:dLbls>
          <c:showLegendKey val="0"/>
          <c:showVal val="0"/>
          <c:showCatName val="0"/>
          <c:showSerName val="0"/>
          <c:showPercent val="0"/>
          <c:showBubbleSize val="0"/>
        </c:dLbls>
        <c:gapWidth val="150"/>
        <c:overlap val="100"/>
        <c:axId val="2101901823"/>
        <c:axId val="2101899903"/>
      </c:barChart>
      <c:catAx>
        <c:axId val="210190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899903"/>
        <c:crosses val="autoZero"/>
        <c:auto val="1"/>
        <c:lblAlgn val="ctr"/>
        <c:lblOffset val="100"/>
        <c:noMultiLvlLbl val="0"/>
      </c:catAx>
      <c:valAx>
        <c:axId val="2101899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0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Years</c:v>
          </c:tx>
          <c:spPr>
            <a:solidFill>
              <a:srgbClr val="00B050"/>
            </a:solidFill>
            <a:ln>
              <a:noFill/>
            </a:ln>
            <a:effectLst/>
          </c:spPr>
          <c:invertIfNegative val="1"/>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Revenue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BF3A-4480-9B11-7AD6D83BA130}"/>
            </c:ext>
          </c:extLst>
        </c:ser>
        <c:dLbls>
          <c:showLegendKey val="0"/>
          <c:showVal val="0"/>
          <c:showCatName val="0"/>
          <c:showSerName val="0"/>
          <c:showPercent val="0"/>
          <c:showBubbleSize val="0"/>
        </c:dLbls>
        <c:marker val="1"/>
        <c:smooth val="0"/>
        <c:axId val="1206516671"/>
        <c:axId val="1206519071"/>
      </c:lineChart>
      <c:lineChart>
        <c:grouping val="standard"/>
        <c:varyColors val="0"/>
        <c:ser>
          <c:idx val="1"/>
          <c:order val="1"/>
          <c:tx>
            <c:v>no of calls</c:v>
          </c:tx>
          <c:spPr>
            <a:ln w="28575" cap="rnd">
              <a:solidFill>
                <a:schemeClr val="accent2"/>
              </a:solidFill>
              <a:round/>
            </a:ln>
            <a:effectLst/>
          </c:spPr>
          <c:marker>
            <c:symbol val="none"/>
          </c:marker>
          <c:val>
            <c:numRef>
              <c:f>'Secondary Axis'!$C$2:$C$8</c:f>
              <c:numCache>
                <c:formatCode>_(* #,##0_);_(* \(#,##0\);_(* "-"??_);_(@_)</c:formatCode>
                <c:ptCount val="7"/>
                <c:pt idx="0">
                  <c:v>317</c:v>
                </c:pt>
                <c:pt idx="1">
                  <c:v>500</c:v>
                </c:pt>
                <c:pt idx="2">
                  <c:v>289</c:v>
                </c:pt>
                <c:pt idx="3">
                  <c:v>69</c:v>
                </c:pt>
                <c:pt idx="4">
                  <c:v>27</c:v>
                </c:pt>
                <c:pt idx="5">
                  <c:v>120</c:v>
                </c:pt>
                <c:pt idx="6">
                  <c:v>117</c:v>
                </c:pt>
              </c:numCache>
            </c:numRef>
          </c:val>
          <c:smooth val="0"/>
          <c:extLst>
            <c:ext xmlns:c16="http://schemas.microsoft.com/office/drawing/2014/chart" uri="{C3380CC4-5D6E-409C-BE32-E72D297353CC}">
              <c16:uniqueId val="{00000003-BF3A-4480-9B11-7AD6D83BA130}"/>
            </c:ext>
          </c:extLst>
        </c:ser>
        <c:dLbls>
          <c:showLegendKey val="0"/>
          <c:showVal val="0"/>
          <c:showCatName val="0"/>
          <c:showSerName val="0"/>
          <c:showPercent val="0"/>
          <c:showBubbleSize val="0"/>
        </c:dLbls>
        <c:marker val="1"/>
        <c:smooth val="0"/>
        <c:axId val="203588000"/>
        <c:axId val="203584640"/>
      </c:lineChart>
      <c:catAx>
        <c:axId val="120651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6519071"/>
        <c:crosses val="autoZero"/>
        <c:auto val="1"/>
        <c:lblAlgn val="ctr"/>
        <c:lblOffset val="100"/>
        <c:noMultiLvlLbl val="0"/>
      </c:catAx>
      <c:valAx>
        <c:axId val="120651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6516671"/>
        <c:crosses val="autoZero"/>
        <c:crossBetween val="between"/>
      </c:valAx>
      <c:valAx>
        <c:axId val="20358464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3588000"/>
        <c:crosses val="max"/>
        <c:crossBetween val="between"/>
      </c:valAx>
      <c:catAx>
        <c:axId val="203588000"/>
        <c:scaling>
          <c:orientation val="minMax"/>
        </c:scaling>
        <c:delete val="1"/>
        <c:axPos val="b"/>
        <c:majorTickMark val="out"/>
        <c:minorTickMark val="none"/>
        <c:tickLblPos val="nextTo"/>
        <c:crossAx val="20358464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'Add Trend Lines - Forecast'!$B$2</c:f>
              <c:strCache>
                <c:ptCount val="1"/>
                <c:pt idx="0">
                  <c:v>SALES</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trendline>
            <c:spPr>
              <a:ln w="19050" cap="rnd">
                <a:solidFill>
                  <a:srgbClr val="FF0000"/>
                </a:solidFill>
                <a:prstDash val="sysDot"/>
              </a:ln>
              <a:effectLst/>
            </c:spPr>
            <c:trendlineType val="linear"/>
            <c:forward val="2"/>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A129-47A3-B835-F3C0D7FD9CF3}"/>
            </c:ext>
          </c:extLst>
        </c:ser>
        <c:dLbls>
          <c:showLegendKey val="0"/>
          <c:showVal val="0"/>
          <c:showCatName val="0"/>
          <c:showSerName val="0"/>
          <c:showPercent val="0"/>
          <c:showBubbleSize val="0"/>
        </c:dLbls>
        <c:gapWidth val="219"/>
        <c:overlap val="-27"/>
        <c:axId val="64230640"/>
        <c:axId val="64229680"/>
      </c:barChart>
      <c:catAx>
        <c:axId val="6423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229680"/>
        <c:crosses val="autoZero"/>
        <c:auto val="1"/>
        <c:lblAlgn val="ctr"/>
        <c:lblOffset val="100"/>
        <c:noMultiLvlLbl val="0"/>
      </c:catAx>
      <c:valAx>
        <c:axId val="6422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23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C9DD5586-CB55-4C54-A8CA-F6ACAEF06492}">
          <cx:tx>
            <cx:txData>
              <cx:f>_xlchart.v1.4</cx:f>
              <cx:v>Actual</cx:v>
            </cx:txData>
          </cx:tx>
          <cx:dataLabels pos="ctr">
            <cx:visibility seriesName="0" categoryName="1" value="0"/>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2">
  <a:schemeClr val="accent2"/>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9</xdr:col>
      <xdr:colOff>195791</xdr:colOff>
      <xdr:row>1</xdr:row>
      <xdr:rowOff>42334</xdr:rowOff>
    </xdr:from>
    <xdr:to>
      <xdr:col>18</xdr:col>
      <xdr:colOff>116416</xdr:colOff>
      <xdr:row>11</xdr:row>
      <xdr:rowOff>125412</xdr:rowOff>
    </xdr:to>
    <xdr:graphicFrame macro="">
      <xdr:nvGraphicFramePr>
        <xdr:cNvPr id="2" name="Chart 1">
          <a:extLst>
            <a:ext uri="{FF2B5EF4-FFF2-40B4-BE49-F238E27FC236}">
              <a16:creationId xmlns:a16="http://schemas.microsoft.com/office/drawing/2014/main" id="{F17B4025-19BA-3271-73DD-9F844054C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195792</xdr:colOff>
      <xdr:row>12</xdr:row>
      <xdr:rowOff>111122</xdr:rowOff>
    </xdr:from>
    <xdr:to>
      <xdr:col>18</xdr:col>
      <xdr:colOff>31750</xdr:colOff>
      <xdr:row>22</xdr:row>
      <xdr:rowOff>88899</xdr:rowOff>
    </xdr:to>
    <xdr:graphicFrame macro="">
      <xdr:nvGraphicFramePr>
        <xdr:cNvPr id="3" name="Chart 2">
          <a:extLst>
            <a:ext uri="{FF2B5EF4-FFF2-40B4-BE49-F238E27FC236}">
              <a16:creationId xmlns:a16="http://schemas.microsoft.com/office/drawing/2014/main" id="{16C67D38-C163-EFD2-01F4-DA59EF1F3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19</xdr:row>
          <xdr:rowOff>50800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19</xdr:row>
          <xdr:rowOff>63500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19</xdr:row>
          <xdr:rowOff>50800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3"/>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340590</xdr:colOff>
      <xdr:row>0</xdr:row>
      <xdr:rowOff>129310</xdr:rowOff>
    </xdr:from>
    <xdr:to>
      <xdr:col>10</xdr:col>
      <xdr:colOff>17317</xdr:colOff>
      <xdr:row>15</xdr:row>
      <xdr:rowOff>101601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A05094A-40C6-1BCB-89EF-A4633955D7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64408" y="129310"/>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44450</xdr:colOff>
      <xdr:row>1</xdr:row>
      <xdr:rowOff>22225</xdr:rowOff>
    </xdr:from>
    <xdr:to>
      <xdr:col>13</xdr:col>
      <xdr:colOff>349250</xdr:colOff>
      <xdr:row>16</xdr:row>
      <xdr:rowOff>3175</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366889</xdr:colOff>
      <xdr:row>1</xdr:row>
      <xdr:rowOff>50095</xdr:rowOff>
    </xdr:from>
    <xdr:to>
      <xdr:col>11</xdr:col>
      <xdr:colOff>84666</xdr:colOff>
      <xdr:row>16</xdr:row>
      <xdr:rowOff>41628</xdr:rowOff>
    </xdr:to>
    <xdr:graphicFrame macro="">
      <xdr:nvGraphicFramePr>
        <xdr:cNvPr id="2" name="Chart 1">
          <a:extLst>
            <a:ext uri="{FF2B5EF4-FFF2-40B4-BE49-F238E27FC236}">
              <a16:creationId xmlns:a16="http://schemas.microsoft.com/office/drawing/2014/main" id="{F8D9DB1C-CB82-2D37-1C48-53A79D50B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377825</xdr:colOff>
      <xdr:row>2</xdr:row>
      <xdr:rowOff>12700</xdr:rowOff>
    </xdr:from>
    <xdr:to>
      <xdr:col>11</xdr:col>
      <xdr:colOff>73025</xdr:colOff>
      <xdr:row>16</xdr:row>
      <xdr:rowOff>177800</xdr:rowOff>
    </xdr:to>
    <xdr:graphicFrame macro="">
      <xdr:nvGraphicFramePr>
        <xdr:cNvPr id="3" name="Chart 2">
          <a:extLst>
            <a:ext uri="{FF2B5EF4-FFF2-40B4-BE49-F238E27FC236}">
              <a16:creationId xmlns:a16="http://schemas.microsoft.com/office/drawing/2014/main" id="{26977CE4-36DD-218E-AB39-898953F8E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Ramos Marsal" refreshedDate="45916.703242476855" createdVersion="8" refreshedVersion="8" minRefreshableVersion="3" recordCount="7" xr:uid="{2A4CD489-D178-4528-9C44-384A7A31BD5F}">
  <cacheSource type="worksheet">
    <worksheetSource name="Table1"/>
  </cacheSource>
  <cacheFields count="3">
    <cacheField name="Year" numFmtId="0">
      <sharedItems containsSemiMixedTypes="0" containsString="0" containsNumber="1" containsInteger="1" minValue="2013" maxValue="2019" count="7">
        <n v="2013"/>
        <n v="2014"/>
        <n v="2015"/>
        <n v="2016"/>
        <n v="2017"/>
        <n v="2018"/>
        <n v="2019"/>
      </sharedItems>
    </cacheField>
    <cacheField name="Sales" numFmtId="0">
      <sharedItems containsSemiMixedTypes="0" containsString="0" containsNumber="1" containsInteger="1" minValue="500" maxValue="869" count="7">
        <n v="500"/>
        <n v="869"/>
        <n v="800"/>
        <n v="541"/>
        <n v="590"/>
        <n v="700"/>
        <n v="650"/>
      </sharedItems>
    </cacheField>
    <cacheField name="Profits" numFmtId="0">
      <sharedItems containsSemiMixedTypes="0" containsString="0" containsNumber="1" containsInteger="1" minValue="105" maxValue="800" count="7">
        <n v="105"/>
        <n v="258"/>
        <n v="313"/>
        <n v="137"/>
        <n v="131"/>
        <n v="800"/>
        <n v="35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r>
  <r>
    <x v="1"/>
    <x v="1"/>
    <x v="1"/>
  </r>
  <r>
    <x v="2"/>
    <x v="2"/>
    <x v="2"/>
  </r>
  <r>
    <x v="3"/>
    <x v="3"/>
    <x v="3"/>
  </r>
  <r>
    <x v="4"/>
    <x v="4"/>
    <x v="4"/>
  </r>
  <r>
    <x v="5"/>
    <x v="5"/>
    <x v="5"/>
  </r>
  <r>
    <x v="6"/>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EA7ACD-74D6-432C-969A-33EE5F5D5DD8}"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I11" firstHeaderRow="0" firstDataRow="1" firstDataCol="1"/>
  <pivotFields count="3">
    <pivotField axis="axisRow" showAll="0">
      <items count="8">
        <item x="0"/>
        <item x="1"/>
        <item x="2"/>
        <item x="3"/>
        <item x="4"/>
        <item x="5"/>
        <item x="6"/>
        <item t="default"/>
      </items>
    </pivotField>
    <pivotField dataField="1" showAll="0">
      <items count="8">
        <item x="0"/>
        <item x="3"/>
        <item x="4"/>
        <item x="6"/>
        <item x="5"/>
        <item x="2"/>
        <item x="1"/>
        <item t="default"/>
      </items>
    </pivotField>
    <pivotField dataField="1" showAll="0">
      <items count="8">
        <item x="0"/>
        <item x="4"/>
        <item x="3"/>
        <item x="1"/>
        <item x="2"/>
        <item x="6"/>
        <item x="5"/>
        <item t="default"/>
      </items>
    </pivotField>
  </pivotFields>
  <rowFields count="1">
    <field x="0"/>
  </rowFields>
  <rowItems count="8">
    <i>
      <x/>
    </i>
    <i>
      <x v="1"/>
    </i>
    <i>
      <x v="2"/>
    </i>
    <i>
      <x v="3"/>
    </i>
    <i>
      <x v="4"/>
    </i>
    <i>
      <x v="5"/>
    </i>
    <i>
      <x v="6"/>
    </i>
    <i t="grand">
      <x/>
    </i>
  </rowItems>
  <colFields count="1">
    <field x="-2"/>
  </colFields>
  <colItems count="2">
    <i>
      <x/>
    </i>
    <i i="1">
      <x v="1"/>
    </i>
  </colItems>
  <dataFields count="2">
    <dataField name="Sum of Profits" fld="2" baseField="0" baseItem="0"/>
    <dataField name="Sum of Sales" fld="1" baseField="0" baseItem="0"/>
  </dataField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DCC64D-F169-4818-8853-7DAFAB7451B4}" name="Table1" displayName="Table1" ref="C3:E10" totalsRowShown="0" headerRowDxfId="5" headerRowBorderDxfId="10" tableBorderDxfId="11" totalsRowBorderDxfId="9">
  <autoFilter ref="C3:E10" xr:uid="{54DCC64D-F169-4818-8853-7DAFAB7451B4}"/>
  <tableColumns count="3">
    <tableColumn id="1" xr3:uid="{788E17B2-0F1F-48EA-971D-4F640B8471F2}" name="Year" dataDxfId="8"/>
    <tableColumn id="2" xr3:uid="{21B5A5EF-EF91-4B73-97FE-3AB84D00F260}" name="Sales" dataDxfId="7"/>
    <tableColumn id="3" xr3:uid="{3A9CAD13-B8A7-4E0D-BAA7-4B05BCB5568D}" name="Profit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587FF9-0C10-4B97-8DF3-E163AB2A5EAA}" name="Table2" displayName="Table2" ref="A11:D18" totalsRowShown="0" tableBorderDxfId="4">
  <autoFilter ref="A11:D18" xr:uid="{B0587FF9-0C10-4B97-8DF3-E163AB2A5EAA}">
    <filterColumn colId="0">
      <filters>
        <filter val="2013"/>
        <filter val="2014"/>
      </filters>
    </filterColumn>
  </autoFilter>
  <tableColumns count="4">
    <tableColumn id="1" xr3:uid="{EAC19917-1BC4-4B4F-9479-775545685C2B}" name="Years" dataDxfId="3"/>
    <tableColumn id="2" xr3:uid="{2CFBE252-8C9A-4E59-8512-D66482B144F7}" name="Revenue" dataDxfId="2" dataCellStyle="Comma"/>
    <tableColumn id="3" xr3:uid="{05FF0182-172D-4467-9EBD-A0FA35D1405C}" name="Net Profit" dataDxfId="1" dataCellStyle="Comma"/>
    <tableColumn id="4" xr3:uid="{B615FE22-BA98-4DD1-B38A-0BB84E335D74}" name="No. of customers"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2.x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opLeftCell="A4" workbookViewId="0">
      <selection activeCell="A20" sqref="A20"/>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4" t="s">
        <v>116</v>
      </c>
    </row>
    <row r="7" spans="1:2" x14ac:dyDescent="0.35">
      <c r="B7" s="94" t="s">
        <v>117</v>
      </c>
    </row>
    <row r="8" spans="1:2" x14ac:dyDescent="0.35">
      <c r="B8" s="94" t="s">
        <v>118</v>
      </c>
    </row>
    <row r="9" spans="1:2" x14ac:dyDescent="0.35">
      <c r="B9" s="94" t="s">
        <v>119</v>
      </c>
    </row>
    <row r="11" spans="1:2" x14ac:dyDescent="0.35">
      <c r="A11" s="8" t="s">
        <v>120</v>
      </c>
      <c r="B11" s="94" t="s">
        <v>134</v>
      </c>
    </row>
    <row r="12" spans="1:2" x14ac:dyDescent="0.35">
      <c r="B12" s="94" t="s">
        <v>121</v>
      </c>
    </row>
    <row r="13" spans="1:2" x14ac:dyDescent="0.35">
      <c r="B13" s="94" t="s">
        <v>122</v>
      </c>
    </row>
    <row r="14" spans="1:2" x14ac:dyDescent="0.35">
      <c r="B14" s="94" t="s">
        <v>123</v>
      </c>
    </row>
    <row r="16" spans="1:2" x14ac:dyDescent="0.35">
      <c r="A16" s="8" t="s">
        <v>124</v>
      </c>
      <c r="B16" s="94" t="s">
        <v>125</v>
      </c>
    </row>
    <row r="17" spans="1:2" x14ac:dyDescent="0.35">
      <c r="B17" s="94" t="s">
        <v>133</v>
      </c>
    </row>
    <row r="18" spans="1:2" x14ac:dyDescent="0.35">
      <c r="B18" s="94" t="s">
        <v>126</v>
      </c>
    </row>
    <row r="20" spans="1:2" x14ac:dyDescent="0.35">
      <c r="A20" s="8" t="s">
        <v>127</v>
      </c>
      <c r="B20" t="s">
        <v>129</v>
      </c>
    </row>
    <row r="21" spans="1:2" x14ac:dyDescent="0.35">
      <c r="B21" t="s">
        <v>128</v>
      </c>
    </row>
    <row r="24" spans="1:2" x14ac:dyDescent="0.35">
      <c r="A24" s="8" t="s">
        <v>130</v>
      </c>
      <c r="B24" t="s">
        <v>131</v>
      </c>
    </row>
    <row r="25" spans="1:2" x14ac:dyDescent="0.35">
      <c r="B25" s="94"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7" t="s">
        <v>79</v>
      </c>
      <c r="C1" s="98"/>
      <c r="D1" s="99"/>
    </row>
    <row r="2" spans="2:4" ht="14.5" x14ac:dyDescent="0.35"/>
    <row r="3" spans="2:4" ht="14.5" hidden="1" x14ac:dyDescent="0.35">
      <c r="B3" s="49"/>
      <c r="C3" s="100">
        <v>2017</v>
      </c>
      <c r="D3" s="101"/>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6"/>
      <c r="D18" s="96"/>
    </row>
    <row r="19" spans="3:4" ht="14.5" x14ac:dyDescent="0.35">
      <c r="C19" s="96"/>
      <c r="D19" s="96"/>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2" t="s">
        <v>106</v>
      </c>
      <c r="B3" t="s">
        <v>108</v>
      </c>
    </row>
    <row r="4" spans="1:2" x14ac:dyDescent="0.35">
      <c r="A4" s="93" t="s">
        <v>56</v>
      </c>
      <c r="B4">
        <v>7747</v>
      </c>
    </row>
    <row r="5" spans="1:2" x14ac:dyDescent="0.35">
      <c r="A5" s="93" t="s">
        <v>45</v>
      </c>
      <c r="B5">
        <v>7689</v>
      </c>
    </row>
    <row r="6" spans="1:2" x14ac:dyDescent="0.35">
      <c r="A6" s="93" t="s">
        <v>47</v>
      </c>
      <c r="B6">
        <v>7230</v>
      </c>
    </row>
    <row r="7" spans="1:2" x14ac:dyDescent="0.35">
      <c r="A7" s="93" t="s">
        <v>48</v>
      </c>
      <c r="B7">
        <v>7216</v>
      </c>
    </row>
    <row r="8" spans="1:2" x14ac:dyDescent="0.35">
      <c r="A8" s="93" t="s">
        <v>49</v>
      </c>
      <c r="B8">
        <v>6819</v>
      </c>
    </row>
    <row r="9" spans="1:2" x14ac:dyDescent="0.35">
      <c r="A9" s="93" t="s">
        <v>50</v>
      </c>
      <c r="B9">
        <v>6785</v>
      </c>
    </row>
    <row r="10" spans="1:2" x14ac:dyDescent="0.35">
      <c r="A10" s="93" t="s">
        <v>41</v>
      </c>
      <c r="B10">
        <v>6749</v>
      </c>
    </row>
    <row r="11" spans="1:2" x14ac:dyDescent="0.35">
      <c r="A11" s="93" t="s">
        <v>55</v>
      </c>
      <c r="B11">
        <v>6601</v>
      </c>
    </row>
    <row r="12" spans="1:2" x14ac:dyDescent="0.35">
      <c r="A12" s="93" t="s">
        <v>52</v>
      </c>
      <c r="B12">
        <v>6518</v>
      </c>
    </row>
    <row r="13" spans="1:2" x14ac:dyDescent="0.35">
      <c r="A13" s="93" t="s">
        <v>51</v>
      </c>
      <c r="B13">
        <v>6242</v>
      </c>
    </row>
    <row r="14" spans="1:2" x14ac:dyDescent="0.35">
      <c r="A14" s="93"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110" zoomScaleNormal="110" workbookViewId="0">
      <selection activeCell="G19" sqref="G19"/>
    </sheetView>
  </sheetViews>
  <sheetFormatPr defaultRowHeight="14.5" x14ac:dyDescent="0.35"/>
  <cols>
    <col min="1" max="3" width="11.453125" customWidth="1"/>
    <col min="4" max="4" width="19.36328125" customWidth="1"/>
  </cols>
  <sheetData>
    <row r="1" spans="1:4" x14ac:dyDescent="0.35">
      <c r="A1" s="46" t="s">
        <v>37</v>
      </c>
      <c r="B1" s="47" t="s">
        <v>75</v>
      </c>
      <c r="C1" s="47" t="s">
        <v>76</v>
      </c>
      <c r="D1" s="48"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119" t="s">
        <v>37</v>
      </c>
      <c r="B11" t="s">
        <v>75</v>
      </c>
      <c r="C11" t="s">
        <v>76</v>
      </c>
      <c r="D11" t="s">
        <v>3</v>
      </c>
    </row>
    <row r="12" spans="1:4" hidden="1" x14ac:dyDescent="0.35">
      <c r="A12" s="120">
        <v>2012</v>
      </c>
      <c r="B12" s="3">
        <v>2610</v>
      </c>
      <c r="C12" s="3">
        <v>1214</v>
      </c>
      <c r="D12" s="4">
        <v>48</v>
      </c>
    </row>
    <row r="13" spans="1:4" x14ac:dyDescent="0.35">
      <c r="A13" s="120">
        <v>2013</v>
      </c>
      <c r="B13" s="3">
        <v>2795</v>
      </c>
      <c r="C13" s="3">
        <v>1235</v>
      </c>
      <c r="D13" s="4">
        <v>391</v>
      </c>
    </row>
    <row r="14" spans="1:4" x14ac:dyDescent="0.35">
      <c r="A14" s="120">
        <v>2014</v>
      </c>
      <c r="B14" s="3">
        <v>1048</v>
      </c>
      <c r="C14" s="3">
        <v>1000</v>
      </c>
      <c r="D14" s="4">
        <v>262</v>
      </c>
    </row>
    <row r="15" spans="1:4" hidden="1" x14ac:dyDescent="0.35">
      <c r="A15" s="120">
        <v>2015</v>
      </c>
      <c r="B15" s="3">
        <v>2433</v>
      </c>
      <c r="C15" s="3">
        <v>2200</v>
      </c>
      <c r="D15" s="4">
        <v>110</v>
      </c>
    </row>
    <row r="16" spans="1:4" hidden="1" x14ac:dyDescent="0.35">
      <c r="A16" s="120">
        <v>2016</v>
      </c>
      <c r="B16" s="3">
        <v>2919</v>
      </c>
      <c r="C16" s="3">
        <v>2500</v>
      </c>
      <c r="D16" s="4">
        <v>873</v>
      </c>
    </row>
    <row r="17" spans="1:4" hidden="1" x14ac:dyDescent="0.35">
      <c r="A17" s="120">
        <v>2017</v>
      </c>
      <c r="B17" s="3">
        <v>2316</v>
      </c>
      <c r="C17" s="3">
        <v>1456</v>
      </c>
      <c r="D17" s="4">
        <v>159</v>
      </c>
    </row>
    <row r="18" spans="1:4" hidden="1" x14ac:dyDescent="0.35">
      <c r="A18" s="121">
        <v>2018</v>
      </c>
      <c r="B18" s="122">
        <v>1707</v>
      </c>
      <c r="C18" s="122">
        <v>1309</v>
      </c>
      <c r="D18" s="123">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19</xdr:row>
                    <xdr:rowOff>50800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19</xdr:row>
                    <xdr:rowOff>63500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19</xdr:row>
                    <xdr:rowOff>50800</xdr:rowOff>
                  </to>
                </anchor>
              </controlPr>
            </control>
          </mc:Choice>
        </mc:AlternateContent>
      </controls>
    </mc:Choice>
  </mc:AlternateContent>
  <tableParts count="1">
    <tablePart r:id="rId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3" t="s">
        <v>37</v>
      </c>
      <c r="D4" s="63" t="s">
        <v>27</v>
      </c>
      <c r="E4" s="63" t="s">
        <v>28</v>
      </c>
      <c r="F4" s="63" t="s">
        <v>29</v>
      </c>
    </row>
    <row r="5" spans="3:6" x14ac:dyDescent="0.35">
      <c r="C5" s="64">
        <v>2010</v>
      </c>
      <c r="D5" s="65">
        <v>5601.3835390000004</v>
      </c>
      <c r="E5" s="65">
        <v>2731.7364469999998</v>
      </c>
    </row>
    <row r="6" spans="3:6" x14ac:dyDescent="0.35">
      <c r="C6" s="64"/>
      <c r="D6" s="65"/>
      <c r="E6" s="65"/>
      <c r="F6" s="65">
        <f>SUM(D5:E5)</f>
        <v>8333.1199859999997</v>
      </c>
    </row>
    <row r="7" spans="3:6" x14ac:dyDescent="0.35">
      <c r="C7" s="64"/>
      <c r="D7" s="65"/>
      <c r="E7" s="65"/>
      <c r="F7" s="65"/>
    </row>
    <row r="8" spans="3:6" x14ac:dyDescent="0.35">
      <c r="C8" s="64">
        <v>2011</v>
      </c>
      <c r="D8" s="65">
        <v>7684.8223559999997</v>
      </c>
      <c r="E8" s="65">
        <v>1507.865082</v>
      </c>
    </row>
    <row r="9" spans="3:6" x14ac:dyDescent="0.35">
      <c r="C9" s="64"/>
      <c r="D9" s="65"/>
      <c r="E9" s="65"/>
      <c r="F9" s="65">
        <f>SUM(D8:E8)</f>
        <v>9192.687437999999</v>
      </c>
    </row>
    <row r="10" spans="3:6" x14ac:dyDescent="0.35">
      <c r="C10" s="64"/>
      <c r="D10" s="65"/>
      <c r="E10" s="65"/>
      <c r="F10" s="65"/>
    </row>
    <row r="11" spans="3:6" x14ac:dyDescent="0.35">
      <c r="C11" s="64">
        <v>2012</v>
      </c>
      <c r="D11" s="65">
        <v>9776.9131410000009</v>
      </c>
      <c r="E11" s="65">
        <v>1383.0164139999999</v>
      </c>
    </row>
    <row r="12" spans="3:6" x14ac:dyDescent="0.35">
      <c r="C12" s="64"/>
      <c r="D12" s="65"/>
      <c r="E12" s="65"/>
      <c r="F12" s="65">
        <f>SUM(D11:E11)</f>
        <v>11159.929555000001</v>
      </c>
    </row>
    <row r="13" spans="3:6" x14ac:dyDescent="0.35">
      <c r="C13" s="64"/>
      <c r="D13" s="65"/>
      <c r="E13" s="65"/>
      <c r="F13" s="65"/>
    </row>
    <row r="14" spans="3:6" x14ac:dyDescent="0.35">
      <c r="C14" s="64">
        <v>2013</v>
      </c>
      <c r="D14" s="65">
        <v>13541.980697000001</v>
      </c>
      <c r="E14" s="65">
        <v>1957.6826020000003</v>
      </c>
    </row>
    <row r="15" spans="3:6" x14ac:dyDescent="0.35">
      <c r="C15" s="64"/>
      <c r="D15" s="65"/>
      <c r="E15" s="65"/>
      <c r="F15" s="65">
        <f>SUM(D14:E14)</f>
        <v>15499.663299000002</v>
      </c>
    </row>
    <row r="16" spans="3:6" x14ac:dyDescent="0.35">
      <c r="C16" s="64"/>
      <c r="D16" s="65"/>
      <c r="E16" s="65"/>
      <c r="F16" s="65"/>
    </row>
    <row r="17" spans="3:6" x14ac:dyDescent="0.35">
      <c r="C17" s="64">
        <v>2014</v>
      </c>
      <c r="D17" s="65">
        <v>15704.249797</v>
      </c>
      <c r="E17" s="65">
        <v>2302.4762030000002</v>
      </c>
    </row>
    <row r="18" spans="3:6" x14ac:dyDescent="0.35">
      <c r="C18" s="26"/>
      <c r="D18" s="27"/>
      <c r="E18" s="27"/>
      <c r="F18" s="65">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5">
        <v>43891</v>
      </c>
    </row>
    <row r="3" spans="1:8" x14ac:dyDescent="0.35">
      <c r="A3" s="8" t="s">
        <v>95</v>
      </c>
      <c r="B3" s="85">
        <v>43952</v>
      </c>
    </row>
    <row r="5" spans="1:8" x14ac:dyDescent="0.35">
      <c r="A5" s="8" t="s">
        <v>96</v>
      </c>
      <c r="B5" s="85">
        <v>43831</v>
      </c>
      <c r="C5" s="85">
        <v>43862</v>
      </c>
      <c r="D5" s="85">
        <v>43891</v>
      </c>
      <c r="E5" s="85">
        <v>43922</v>
      </c>
      <c r="F5" s="85">
        <v>43952</v>
      </c>
      <c r="G5" s="85">
        <v>43983</v>
      </c>
      <c r="H5" s="84"/>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4"/>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2"/>
      <c r="C2" s="103"/>
      <c r="D2" s="103"/>
      <c r="E2" s="103"/>
      <c r="F2" s="103"/>
      <c r="G2" s="104"/>
    </row>
    <row r="3" spans="2:10" ht="6" customHeight="1" x14ac:dyDescent="0.35">
      <c r="B3" s="69"/>
      <c r="C3" s="70"/>
      <c r="D3" s="70"/>
      <c r="E3" s="70"/>
      <c r="F3" s="70"/>
      <c r="G3" s="71"/>
    </row>
    <row r="4" spans="2:10" x14ac:dyDescent="0.35">
      <c r="B4" s="105" t="s">
        <v>58</v>
      </c>
      <c r="C4" s="106"/>
      <c r="D4" s="106"/>
      <c r="E4" s="70"/>
      <c r="F4" s="70"/>
      <c r="G4" s="71"/>
      <c r="J4" s="68">
        <v>1</v>
      </c>
    </row>
    <row r="5" spans="2:10" ht="6" customHeight="1" x14ac:dyDescent="0.35">
      <c r="B5" s="69"/>
      <c r="C5" s="70"/>
      <c r="D5" s="70"/>
      <c r="E5" s="70"/>
      <c r="F5" s="70"/>
      <c r="G5" s="71"/>
    </row>
    <row r="6" spans="2:10" x14ac:dyDescent="0.35">
      <c r="B6" s="72"/>
      <c r="G6" s="73"/>
    </row>
    <row r="7" spans="2:10" x14ac:dyDescent="0.35">
      <c r="B7" s="72"/>
      <c r="G7" s="73"/>
    </row>
    <row r="8" spans="2:10" x14ac:dyDescent="0.35">
      <c r="B8" s="72"/>
      <c r="G8" s="73"/>
    </row>
    <row r="9" spans="2:10" x14ac:dyDescent="0.35">
      <c r="B9" s="72"/>
      <c r="G9" s="73"/>
    </row>
    <row r="10" spans="2:10" x14ac:dyDescent="0.35">
      <c r="B10" s="72"/>
      <c r="G10" s="73"/>
    </row>
    <row r="11" spans="2:10" x14ac:dyDescent="0.35">
      <c r="B11" s="72"/>
      <c r="G11" s="73"/>
    </row>
    <row r="12" spans="2:10" x14ac:dyDescent="0.35">
      <c r="B12" s="72"/>
      <c r="G12" s="73"/>
    </row>
    <row r="13" spans="2:10" x14ac:dyDescent="0.35">
      <c r="B13" s="72"/>
      <c r="G13" s="73"/>
    </row>
    <row r="14" spans="2:10" x14ac:dyDescent="0.35">
      <c r="B14" s="72"/>
      <c r="G14" s="73"/>
    </row>
    <row r="15" spans="2:10" x14ac:dyDescent="0.35">
      <c r="B15" s="72"/>
      <c r="G15" s="73"/>
    </row>
    <row r="16" spans="2:10" x14ac:dyDescent="0.35">
      <c r="B16" s="72"/>
      <c r="G16" s="73"/>
      <c r="J16" s="39"/>
    </row>
    <row r="17" spans="2:7" x14ac:dyDescent="0.35">
      <c r="B17" s="72"/>
      <c r="G17" s="73"/>
    </row>
    <row r="18" spans="2:7" x14ac:dyDescent="0.35">
      <c r="B18" s="72"/>
      <c r="G18" s="73"/>
    </row>
    <row r="19" spans="2:7" x14ac:dyDescent="0.35">
      <c r="B19" s="72"/>
      <c r="G19" s="73"/>
    </row>
    <row r="20" spans="2:7" x14ac:dyDescent="0.35">
      <c r="B20" s="72"/>
      <c r="G20" s="73"/>
    </row>
    <row r="21" spans="2:7" x14ac:dyDescent="0.35">
      <c r="B21" s="72"/>
      <c r="G21" s="73"/>
    </row>
    <row r="22" spans="2:7" x14ac:dyDescent="0.35">
      <c r="B22" s="72"/>
      <c r="G22" s="73"/>
    </row>
    <row r="23" spans="2:7" x14ac:dyDescent="0.35">
      <c r="B23" s="72"/>
      <c r="G23" s="73"/>
    </row>
    <row r="24" spans="2:7" ht="15" thickBot="1" x14ac:dyDescent="0.4">
      <c r="B24" s="74"/>
      <c r="C24" s="75"/>
      <c r="D24" s="75"/>
      <c r="E24" s="75"/>
      <c r="F24" s="75"/>
      <c r="G24" s="76"/>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7" t="s">
        <v>0</v>
      </c>
      <c r="C2" s="78" t="s">
        <v>75</v>
      </c>
      <c r="D2" s="78" t="s">
        <v>93</v>
      </c>
      <c r="E2" s="78" t="s">
        <v>2</v>
      </c>
      <c r="F2" s="79"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0" t="s">
        <v>61</v>
      </c>
      <c r="C11" s="81"/>
      <c r="D11" s="82"/>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3"/>
      <c r="C15" s="83"/>
      <c r="D15" s="83"/>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tabSelected="1" zoomScale="110" zoomScaleNormal="110" workbookViewId="0">
      <selection activeCell="M16" sqref="M16"/>
    </sheetView>
  </sheetViews>
  <sheetFormatPr defaultRowHeight="14.5" x14ac:dyDescent="0.35"/>
  <sheetData>
    <row r="1" spans="1:2" x14ac:dyDescent="0.35">
      <c r="A1" s="59" t="s">
        <v>69</v>
      </c>
      <c r="B1" s="60" t="s">
        <v>19</v>
      </c>
    </row>
    <row r="2" spans="1:2" x14ac:dyDescent="0.35">
      <c r="A2" s="62" t="s">
        <v>70</v>
      </c>
      <c r="B2" s="61">
        <v>446</v>
      </c>
    </row>
    <row r="3" spans="1:2" x14ac:dyDescent="0.35">
      <c r="A3" s="62" t="s">
        <v>71</v>
      </c>
      <c r="B3" s="61">
        <v>375</v>
      </c>
    </row>
    <row r="4" spans="1:2" x14ac:dyDescent="0.35">
      <c r="A4" s="62" t="s">
        <v>72</v>
      </c>
      <c r="B4" s="61">
        <v>391</v>
      </c>
    </row>
    <row r="5" spans="1:2" x14ac:dyDescent="0.35">
      <c r="A5" s="62" t="s">
        <v>73</v>
      </c>
      <c r="B5" s="61">
        <v>700</v>
      </c>
    </row>
    <row r="6" spans="1:2" x14ac:dyDescent="0.35">
      <c r="A6" s="62" t="s">
        <v>74</v>
      </c>
      <c r="B6" s="61">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7" t="s">
        <v>97</v>
      </c>
      <c r="C2" s="88">
        <v>100</v>
      </c>
    </row>
    <row r="4" spans="2:3" x14ac:dyDescent="0.35">
      <c r="B4" s="107" t="s">
        <v>98</v>
      </c>
      <c r="C4" s="108"/>
    </row>
    <row r="5" spans="2:3" x14ac:dyDescent="0.35">
      <c r="B5" s="53" t="s">
        <v>99</v>
      </c>
      <c r="C5" s="58">
        <v>20</v>
      </c>
    </row>
    <row r="6" spans="2:3" x14ac:dyDescent="0.35">
      <c r="B6" s="53" t="s">
        <v>110</v>
      </c>
      <c r="C6" s="58">
        <v>20</v>
      </c>
    </row>
    <row r="7" spans="2:3" x14ac:dyDescent="0.35">
      <c r="B7" s="53" t="s">
        <v>111</v>
      </c>
      <c r="C7" s="58">
        <v>40</v>
      </c>
    </row>
    <row r="8" spans="2:3" x14ac:dyDescent="0.35">
      <c r="B8" s="53" t="s">
        <v>100</v>
      </c>
      <c r="C8" s="58">
        <v>20</v>
      </c>
    </row>
    <row r="9" spans="2:3" x14ac:dyDescent="0.35">
      <c r="B9" s="53" t="s">
        <v>101</v>
      </c>
      <c r="C9" s="58">
        <v>20</v>
      </c>
    </row>
    <row r="10" spans="2:3" x14ac:dyDescent="0.35">
      <c r="B10" s="86" t="s">
        <v>22</v>
      </c>
      <c r="C10" s="66">
        <f>SUM(C5:C9)</f>
        <v>120</v>
      </c>
    </row>
    <row r="12" spans="2:3" x14ac:dyDescent="0.35">
      <c r="B12" s="107" t="s">
        <v>102</v>
      </c>
      <c r="C12" s="108"/>
    </row>
    <row r="13" spans="2:3" x14ac:dyDescent="0.35">
      <c r="B13" s="53" t="s">
        <v>103</v>
      </c>
      <c r="C13" s="58">
        <f>C2-C14</f>
        <v>98</v>
      </c>
    </row>
    <row r="14" spans="2:3" x14ac:dyDescent="0.35">
      <c r="B14" s="89" t="s">
        <v>104</v>
      </c>
      <c r="C14" s="90">
        <v>2</v>
      </c>
    </row>
    <row r="15" spans="2:3" x14ac:dyDescent="0.35">
      <c r="B15" s="86" t="s">
        <v>22</v>
      </c>
      <c r="C15" s="66">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I14"/>
  <sheetViews>
    <sheetView showGridLines="0" topLeftCell="A4" zoomScaleNormal="100" workbookViewId="0">
      <selection activeCell="D14" sqref="D14"/>
    </sheetView>
  </sheetViews>
  <sheetFormatPr defaultRowHeight="14.5" x14ac:dyDescent="0.35"/>
  <cols>
    <col min="1" max="1" width="3.453125" customWidth="1"/>
    <col min="2" max="2" width="2.08984375" customWidth="1"/>
    <col min="3" max="5" width="11.6328125" customWidth="1"/>
    <col min="7" max="7" width="12.36328125" bestFit="1" customWidth="1"/>
    <col min="8" max="8" width="12.6328125" bestFit="1" customWidth="1"/>
    <col min="9" max="9" width="11.26953125" bestFit="1" customWidth="1"/>
    <col min="10" max="14" width="3.81640625" bestFit="1" customWidth="1"/>
    <col min="15" max="15" width="10.7265625" bestFit="1" customWidth="1"/>
    <col min="16" max="16" width="6.08984375" bestFit="1" customWidth="1"/>
    <col min="17" max="17" width="8.54296875" bestFit="1" customWidth="1"/>
    <col min="18" max="18" width="6.08984375" bestFit="1" customWidth="1"/>
    <col min="19" max="19" width="8.54296875" bestFit="1" customWidth="1"/>
    <col min="20" max="20" width="6.08984375" bestFit="1" customWidth="1"/>
    <col min="21" max="21" width="8.54296875" bestFit="1" customWidth="1"/>
    <col min="22" max="22" width="10.7265625" bestFit="1" customWidth="1"/>
  </cols>
  <sheetData>
    <row r="2" spans="3:9" x14ac:dyDescent="0.35">
      <c r="C2" s="95" t="s">
        <v>77</v>
      </c>
      <c r="D2" s="95"/>
      <c r="E2" s="95"/>
    </row>
    <row r="3" spans="3:9" x14ac:dyDescent="0.35">
      <c r="C3" s="111" t="s">
        <v>0</v>
      </c>
      <c r="D3" s="112" t="s">
        <v>1</v>
      </c>
      <c r="E3" s="113" t="s">
        <v>2</v>
      </c>
      <c r="G3" s="92" t="s">
        <v>106</v>
      </c>
      <c r="H3" t="s">
        <v>136</v>
      </c>
      <c r="I3" t="s">
        <v>137</v>
      </c>
    </row>
    <row r="4" spans="3:9" x14ac:dyDescent="0.35">
      <c r="C4" s="109">
        <v>2013</v>
      </c>
      <c r="D4" s="53">
        <v>500</v>
      </c>
      <c r="E4" s="110">
        <v>105</v>
      </c>
      <c r="G4" s="93">
        <v>2013</v>
      </c>
      <c r="H4" s="117">
        <v>105</v>
      </c>
      <c r="I4" s="117">
        <v>500</v>
      </c>
    </row>
    <row r="5" spans="3:9" x14ac:dyDescent="0.35">
      <c r="C5" s="109">
        <v>2014</v>
      </c>
      <c r="D5" s="53">
        <v>869</v>
      </c>
      <c r="E5" s="110">
        <v>258</v>
      </c>
      <c r="G5" s="93">
        <v>2014</v>
      </c>
      <c r="H5" s="117">
        <v>258</v>
      </c>
      <c r="I5" s="117">
        <v>869</v>
      </c>
    </row>
    <row r="6" spans="3:9" x14ac:dyDescent="0.35">
      <c r="C6" s="109">
        <v>2015</v>
      </c>
      <c r="D6" s="53">
        <v>800</v>
      </c>
      <c r="E6" s="110">
        <v>313</v>
      </c>
      <c r="G6" s="93">
        <v>2015</v>
      </c>
      <c r="H6" s="117">
        <v>313</v>
      </c>
      <c r="I6" s="117">
        <v>800</v>
      </c>
    </row>
    <row r="7" spans="3:9" x14ac:dyDescent="0.35">
      <c r="C7" s="109">
        <v>2016</v>
      </c>
      <c r="D7" s="53">
        <v>541</v>
      </c>
      <c r="E7" s="110">
        <v>137</v>
      </c>
      <c r="G7" s="93">
        <v>2016</v>
      </c>
      <c r="H7" s="117">
        <v>137</v>
      </c>
      <c r="I7" s="117">
        <v>541</v>
      </c>
    </row>
    <row r="8" spans="3:9" x14ac:dyDescent="0.35">
      <c r="C8" s="109">
        <v>2017</v>
      </c>
      <c r="D8" s="53">
        <v>590</v>
      </c>
      <c r="E8" s="110">
        <v>131</v>
      </c>
      <c r="G8" s="93">
        <v>2017</v>
      </c>
      <c r="H8" s="117">
        <v>131</v>
      </c>
      <c r="I8" s="117">
        <v>590</v>
      </c>
    </row>
    <row r="9" spans="3:9" x14ac:dyDescent="0.35">
      <c r="C9" s="109">
        <v>2018</v>
      </c>
      <c r="D9" s="53">
        <v>700</v>
      </c>
      <c r="E9" s="110">
        <v>800</v>
      </c>
      <c r="G9" s="93">
        <v>2018</v>
      </c>
      <c r="H9" s="117">
        <v>800</v>
      </c>
      <c r="I9" s="117">
        <v>700</v>
      </c>
    </row>
    <row r="10" spans="3:9" x14ac:dyDescent="0.35">
      <c r="C10" s="114">
        <v>2019</v>
      </c>
      <c r="D10" s="115">
        <v>650</v>
      </c>
      <c r="E10" s="116">
        <v>350</v>
      </c>
      <c r="G10" s="93">
        <v>2019</v>
      </c>
      <c r="H10" s="117">
        <v>350</v>
      </c>
      <c r="I10" s="117">
        <v>650</v>
      </c>
    </row>
    <row r="11" spans="3:9" x14ac:dyDescent="0.35">
      <c r="G11" s="93" t="s">
        <v>107</v>
      </c>
      <c r="H11" s="117">
        <v>2094</v>
      </c>
      <c r="I11" s="117">
        <v>4650</v>
      </c>
    </row>
    <row r="14" spans="3:9" ht="159.5" x14ac:dyDescent="0.35">
      <c r="D14" s="118" t="s">
        <v>138</v>
      </c>
    </row>
  </sheetData>
  <mergeCells count="1">
    <mergeCell ref="C2:E2"/>
  </mergeCells>
  <pageMargins left="0.7" right="0.7" top="0.75" bottom="0.75" header="0.3" footer="0.3"/>
  <pageSetup orientation="portrait" horizontalDpi="200" verticalDpi="20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5" t="s">
        <v>31</v>
      </c>
      <c r="D2" s="95"/>
      <c r="E2" s="95"/>
    </row>
    <row r="3" spans="3:5" x14ac:dyDescent="0.35">
      <c r="C3" s="54" t="s">
        <v>0</v>
      </c>
      <c r="D3" s="54" t="s">
        <v>1</v>
      </c>
      <c r="E3" s="54" t="s">
        <v>66</v>
      </c>
    </row>
    <row r="4" spans="3:5" x14ac:dyDescent="0.35">
      <c r="C4" s="55">
        <v>2013</v>
      </c>
      <c r="D4" s="64">
        <v>793</v>
      </c>
      <c r="E4" s="91">
        <f>AVERAGE($D$4:$D$10)</f>
        <v>659.71428571428567</v>
      </c>
    </row>
    <row r="5" spans="3:5" x14ac:dyDescent="0.35">
      <c r="C5" s="55">
        <v>2014</v>
      </c>
      <c r="D5" s="64">
        <v>302</v>
      </c>
      <c r="E5" s="91">
        <f t="shared" ref="E5:E10" si="0">AVERAGE($D$4:$D$10)</f>
        <v>659.71428571428567</v>
      </c>
    </row>
    <row r="6" spans="3:5" x14ac:dyDescent="0.35">
      <c r="C6" s="55">
        <v>2015</v>
      </c>
      <c r="D6" s="64">
        <v>411</v>
      </c>
      <c r="E6" s="91">
        <f t="shared" si="0"/>
        <v>659.71428571428567</v>
      </c>
    </row>
    <row r="7" spans="3:5" x14ac:dyDescent="0.35">
      <c r="C7" s="55">
        <v>2016</v>
      </c>
      <c r="D7" s="64">
        <v>844</v>
      </c>
      <c r="E7" s="91">
        <f t="shared" si="0"/>
        <v>659.71428571428567</v>
      </c>
    </row>
    <row r="8" spans="3:5" x14ac:dyDescent="0.35">
      <c r="C8" s="55">
        <v>2017</v>
      </c>
      <c r="D8" s="64">
        <v>541</v>
      </c>
      <c r="E8" s="91">
        <f t="shared" si="0"/>
        <v>659.71428571428567</v>
      </c>
    </row>
    <row r="9" spans="3:5" x14ac:dyDescent="0.35">
      <c r="C9" s="55">
        <v>2018</v>
      </c>
      <c r="D9" s="64">
        <v>882</v>
      </c>
      <c r="E9" s="91">
        <f t="shared" si="0"/>
        <v>659.71428571428567</v>
      </c>
    </row>
    <row r="10" spans="3:5" x14ac:dyDescent="0.35">
      <c r="C10" s="55">
        <v>2019</v>
      </c>
      <c r="D10" s="64">
        <v>845</v>
      </c>
      <c r="E10" s="91">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5" t="s">
        <v>30</v>
      </c>
      <c r="D2" s="95"/>
      <c r="E2" s="95"/>
    </row>
    <row r="3" spans="3:5" x14ac:dyDescent="0.35">
      <c r="C3" s="54" t="s">
        <v>0</v>
      </c>
      <c r="D3" s="54" t="s">
        <v>1</v>
      </c>
      <c r="E3" s="54" t="s">
        <v>105</v>
      </c>
    </row>
    <row r="4" spans="3:5" x14ac:dyDescent="0.35">
      <c r="C4" s="55">
        <v>2013</v>
      </c>
      <c r="D4" s="53">
        <v>700</v>
      </c>
      <c r="E4" s="53" t="e">
        <f t="shared" ref="E4:E10" si="0">IF(D4=MAX($D$4:$D$10),D4,NA())</f>
        <v>#N/A</v>
      </c>
    </row>
    <row r="5" spans="3:5" x14ac:dyDescent="0.35">
      <c r="C5" s="55">
        <v>2014</v>
      </c>
      <c r="D5" s="53">
        <v>900</v>
      </c>
      <c r="E5" s="53" t="e">
        <f t="shared" si="0"/>
        <v>#N/A</v>
      </c>
    </row>
    <row r="6" spans="3:5" x14ac:dyDescent="0.35">
      <c r="C6" s="55">
        <v>2015</v>
      </c>
      <c r="D6" s="53">
        <v>1050</v>
      </c>
      <c r="E6" s="53" t="e">
        <f t="shared" si="0"/>
        <v>#N/A</v>
      </c>
    </row>
    <row r="7" spans="3:5" x14ac:dyDescent="0.35">
      <c r="C7" s="55">
        <v>2016</v>
      </c>
      <c r="D7" s="53">
        <v>200</v>
      </c>
      <c r="E7" s="53" t="e">
        <f t="shared" si="0"/>
        <v>#N/A</v>
      </c>
    </row>
    <row r="8" spans="3:5" x14ac:dyDescent="0.35">
      <c r="C8" s="55">
        <v>2017</v>
      </c>
      <c r="D8" s="53">
        <v>947</v>
      </c>
      <c r="E8" s="53" t="e">
        <f t="shared" si="0"/>
        <v>#N/A</v>
      </c>
    </row>
    <row r="9" spans="3:5" x14ac:dyDescent="0.35">
      <c r="C9" s="55">
        <v>2018</v>
      </c>
      <c r="D9" s="53">
        <v>1200</v>
      </c>
      <c r="E9" s="53">
        <f t="shared" si="0"/>
        <v>1200</v>
      </c>
    </row>
    <row r="10" spans="3:5" x14ac:dyDescent="0.35">
      <c r="C10" s="55">
        <v>2019</v>
      </c>
      <c r="D10" s="53">
        <v>800</v>
      </c>
      <c r="E10" s="53"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E13" sqref="E13"/>
    </sheetView>
  </sheetViews>
  <sheetFormatPr defaultRowHeight="14.5" x14ac:dyDescent="0.35"/>
  <cols>
    <col min="1" max="1" width="3.453125" customWidth="1"/>
    <col min="2" max="2" width="2.08984375" customWidth="1"/>
    <col min="3" max="5" width="11.6328125" customWidth="1"/>
  </cols>
  <sheetData>
    <row r="2" spans="3:5" x14ac:dyDescent="0.35">
      <c r="C2" s="95" t="s">
        <v>78</v>
      </c>
      <c r="D2" s="95"/>
      <c r="E2" s="95"/>
    </row>
    <row r="3" spans="3:5" x14ac:dyDescent="0.35">
      <c r="C3" s="54" t="s">
        <v>0</v>
      </c>
      <c r="D3" s="54" t="s">
        <v>2</v>
      </c>
      <c r="E3" s="54"/>
    </row>
    <row r="4" spans="3:5" x14ac:dyDescent="0.35">
      <c r="C4" s="55">
        <v>2013</v>
      </c>
      <c r="D4" s="53">
        <v>600</v>
      </c>
      <c r="E4" s="53"/>
    </row>
    <row r="5" spans="3:5" x14ac:dyDescent="0.35">
      <c r="C5" s="55">
        <v>2014</v>
      </c>
      <c r="D5" s="53">
        <v>-50</v>
      </c>
      <c r="E5" s="53"/>
    </row>
    <row r="6" spans="3:5" x14ac:dyDescent="0.35">
      <c r="C6" s="55">
        <v>2015</v>
      </c>
      <c r="D6" s="53">
        <v>100</v>
      </c>
      <c r="E6" s="53"/>
    </row>
    <row r="7" spans="3:5" x14ac:dyDescent="0.35">
      <c r="C7" s="55">
        <v>2016</v>
      </c>
      <c r="D7" s="53">
        <v>-150</v>
      </c>
      <c r="E7" s="53"/>
    </row>
    <row r="8" spans="3:5" x14ac:dyDescent="0.35">
      <c r="C8" s="55">
        <v>2017</v>
      </c>
      <c r="D8" s="53">
        <v>300</v>
      </c>
      <c r="E8" s="53"/>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N14" sqref="N14"/>
    </sheetView>
  </sheetViews>
  <sheetFormatPr defaultRowHeight="14.5" x14ac:dyDescent="0.35"/>
  <cols>
    <col min="1" max="1" width="11.453125" bestFit="1" customWidth="1"/>
    <col min="2" max="2" width="10" customWidth="1"/>
    <col min="3" max="3" width="10.08984375" bestFit="1" customWidth="1"/>
  </cols>
  <sheetData>
    <row r="1" spans="1:3" x14ac:dyDescent="0.35">
      <c r="A1" s="66" t="s">
        <v>81</v>
      </c>
      <c r="B1" s="66" t="s">
        <v>75</v>
      </c>
      <c r="C1" s="66" t="s">
        <v>80</v>
      </c>
    </row>
    <row r="2" spans="1:3" x14ac:dyDescent="0.35">
      <c r="A2" s="58" t="s">
        <v>82</v>
      </c>
      <c r="B2" s="65">
        <f>C2*80</f>
        <v>25360</v>
      </c>
      <c r="C2" s="65">
        <v>317</v>
      </c>
    </row>
    <row r="3" spans="1:3" x14ac:dyDescent="0.35">
      <c r="A3" s="58" t="s">
        <v>83</v>
      </c>
      <c r="B3" s="65">
        <v>20000</v>
      </c>
      <c r="C3" s="65">
        <v>500</v>
      </c>
    </row>
    <row r="4" spans="1:3" x14ac:dyDescent="0.35">
      <c r="A4" s="58" t="s">
        <v>84</v>
      </c>
      <c r="B4" s="65">
        <f t="shared" ref="B4:B8" si="0">C4*80</f>
        <v>23120</v>
      </c>
      <c r="C4" s="65">
        <v>289</v>
      </c>
    </row>
    <row r="5" spans="1:3" x14ac:dyDescent="0.35">
      <c r="A5" s="58" t="s">
        <v>85</v>
      </c>
      <c r="B5" s="65">
        <f t="shared" si="0"/>
        <v>5520</v>
      </c>
      <c r="C5" s="65">
        <v>69</v>
      </c>
    </row>
    <row r="6" spans="1:3" x14ac:dyDescent="0.35">
      <c r="A6" s="58" t="s">
        <v>86</v>
      </c>
      <c r="B6" s="65">
        <f t="shared" si="0"/>
        <v>2160</v>
      </c>
      <c r="C6" s="65">
        <v>27</v>
      </c>
    </row>
    <row r="7" spans="1:3" x14ac:dyDescent="0.35">
      <c r="A7" s="58" t="s">
        <v>87</v>
      </c>
      <c r="B7" s="65">
        <f t="shared" si="0"/>
        <v>9600</v>
      </c>
      <c r="C7" s="65">
        <v>120</v>
      </c>
    </row>
    <row r="8" spans="1:3" x14ac:dyDescent="0.35">
      <c r="A8" s="58" t="s">
        <v>88</v>
      </c>
      <c r="B8" s="65">
        <f t="shared" si="0"/>
        <v>9360</v>
      </c>
      <c r="C8" s="65">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N8" sqref="N8"/>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4" t="s">
        <v>37</v>
      </c>
      <c r="B2" s="54" t="s">
        <v>90</v>
      </c>
    </row>
    <row r="3" spans="1:3" x14ac:dyDescent="0.35">
      <c r="A3" s="53">
        <v>2012</v>
      </c>
      <c r="B3" s="53">
        <v>1.5</v>
      </c>
    </row>
    <row r="4" spans="1:3" x14ac:dyDescent="0.35">
      <c r="A4" s="53">
        <v>2013</v>
      </c>
      <c r="B4" s="53">
        <v>2.5</v>
      </c>
    </row>
    <row r="5" spans="1:3" x14ac:dyDescent="0.35">
      <c r="A5" s="53">
        <v>2014</v>
      </c>
      <c r="B5" s="53">
        <v>3.9</v>
      </c>
    </row>
    <row r="6" spans="1:3" x14ac:dyDescent="0.35">
      <c r="A6" s="53">
        <v>2015</v>
      </c>
      <c r="B6" s="53">
        <v>3.1</v>
      </c>
    </row>
    <row r="7" spans="1:3" x14ac:dyDescent="0.35">
      <c r="A7" s="53">
        <v>2016</v>
      </c>
      <c r="B7" s="53">
        <v>4</v>
      </c>
    </row>
    <row r="8" spans="1:3" x14ac:dyDescent="0.35">
      <c r="A8" s="53">
        <v>2017</v>
      </c>
      <c r="B8" s="53">
        <v>5</v>
      </c>
    </row>
    <row r="9" spans="1:3" x14ac:dyDescent="0.35">
      <c r="A9" s="53">
        <v>2018</v>
      </c>
      <c r="B9" s="53">
        <v>7</v>
      </c>
    </row>
    <row r="10" spans="1:3" x14ac:dyDescent="0.35">
      <c r="A10" s="53">
        <v>2019</v>
      </c>
      <c r="B10" s="53">
        <v>10</v>
      </c>
    </row>
    <row r="11" spans="1:3" x14ac:dyDescent="0.35">
      <c r="A11" s="53">
        <v>2020</v>
      </c>
      <c r="B11" s="67">
        <f>FORECAST(A11,B3:B10,A3:A10)</f>
        <v>9.2428571428572468</v>
      </c>
      <c r="C11" t="s">
        <v>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6" t="s">
        <v>67</v>
      </c>
      <c r="B1" s="56" t="s">
        <v>68</v>
      </c>
    </row>
    <row r="2" spans="1:2" x14ac:dyDescent="0.35">
      <c r="A2" s="57">
        <v>43922</v>
      </c>
      <c r="B2" s="58">
        <v>45</v>
      </c>
    </row>
    <row r="3" spans="1:2" x14ac:dyDescent="0.35">
      <c r="A3" s="57">
        <v>43923</v>
      </c>
      <c r="B3" s="58">
        <v>81</v>
      </c>
    </row>
    <row r="4" spans="1:2" x14ac:dyDescent="0.35">
      <c r="A4" s="57">
        <v>43924</v>
      </c>
      <c r="B4" s="58">
        <v>72</v>
      </c>
    </row>
    <row r="5" spans="1:2" hidden="1" x14ac:dyDescent="0.35">
      <c r="A5" s="57">
        <v>43927</v>
      </c>
      <c r="B5" s="58">
        <v>41</v>
      </c>
    </row>
    <row r="6" spans="1:2" hidden="1" x14ac:dyDescent="0.35">
      <c r="A6" s="57">
        <v>43928</v>
      </c>
      <c r="B6" s="58">
        <v>71</v>
      </c>
    </row>
    <row r="7" spans="1:2" hidden="1" x14ac:dyDescent="0.35">
      <c r="A7" s="57">
        <v>43929</v>
      </c>
      <c r="B7" s="58">
        <v>15</v>
      </c>
    </row>
    <row r="8" spans="1:2" hidden="1" x14ac:dyDescent="0.35">
      <c r="A8" s="57">
        <v>43931</v>
      </c>
      <c r="B8" s="58">
        <v>18</v>
      </c>
    </row>
    <row r="9" spans="1:2" hidden="1" x14ac:dyDescent="0.35">
      <c r="A9" s="57">
        <v>43932</v>
      </c>
      <c r="B9" s="58">
        <v>77</v>
      </c>
    </row>
    <row r="10" spans="1:2" hidden="1" x14ac:dyDescent="0.35">
      <c r="A10" s="57">
        <v>43933</v>
      </c>
      <c r="B10" s="58">
        <v>7</v>
      </c>
    </row>
    <row r="11" spans="1:2" x14ac:dyDescent="0.35">
      <c r="A11" s="57">
        <v>43934</v>
      </c>
      <c r="B11" s="58">
        <v>85</v>
      </c>
    </row>
    <row r="12" spans="1:2" x14ac:dyDescent="0.35">
      <c r="A12" s="57">
        <v>43935</v>
      </c>
      <c r="B12" s="58">
        <v>58</v>
      </c>
    </row>
    <row r="13" spans="1:2" x14ac:dyDescent="0.35">
      <c r="A13" s="57">
        <v>43937</v>
      </c>
      <c r="B13" s="58">
        <v>18</v>
      </c>
    </row>
    <row r="14" spans="1:2" x14ac:dyDescent="0.35">
      <c r="A14" s="57">
        <v>43938</v>
      </c>
      <c r="B14" s="58">
        <v>95</v>
      </c>
    </row>
    <row r="15" spans="1:2" x14ac:dyDescent="0.35">
      <c r="A15" s="57">
        <v>43941</v>
      </c>
      <c r="B15" s="58">
        <v>70</v>
      </c>
    </row>
    <row r="16" spans="1:2" x14ac:dyDescent="0.35">
      <c r="A16" s="57">
        <v>43942</v>
      </c>
      <c r="B16" s="58">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0" t="s">
        <v>17</v>
      </c>
      <c r="B1" s="51"/>
      <c r="C1" s="52"/>
      <c r="D1" s="51"/>
      <c r="E1" s="51"/>
    </row>
    <row r="2" spans="1:5" x14ac:dyDescent="0.35">
      <c r="A2" s="59" t="s">
        <v>69</v>
      </c>
      <c r="B2" s="60" t="s">
        <v>19</v>
      </c>
      <c r="C2" s="60" t="s">
        <v>20</v>
      </c>
      <c r="D2" s="60" t="s">
        <v>21</v>
      </c>
    </row>
    <row r="3" spans="1:5" x14ac:dyDescent="0.35">
      <c r="A3" s="62" t="s">
        <v>70</v>
      </c>
      <c r="B3" s="61">
        <v>12</v>
      </c>
      <c r="C3" s="61">
        <v>11</v>
      </c>
      <c r="D3" s="61">
        <f>+B3-C3</f>
        <v>1</v>
      </c>
    </row>
    <row r="4" spans="1:5" x14ac:dyDescent="0.35">
      <c r="A4" s="62" t="s">
        <v>71</v>
      </c>
      <c r="B4" s="61">
        <v>19</v>
      </c>
      <c r="C4" s="61">
        <v>16</v>
      </c>
      <c r="D4" s="61">
        <f>+B4-C4</f>
        <v>3</v>
      </c>
    </row>
    <row r="5" spans="1:5" x14ac:dyDescent="0.35">
      <c r="A5" s="62" t="s">
        <v>72</v>
      </c>
      <c r="B5" s="61">
        <v>8</v>
      </c>
      <c r="C5" s="61">
        <v>11</v>
      </c>
      <c r="D5" s="61">
        <f>+B5-C5</f>
        <v>-3</v>
      </c>
    </row>
    <row r="6" spans="1:5" x14ac:dyDescent="0.35">
      <c r="A6" s="62" t="s">
        <v>73</v>
      </c>
      <c r="B6" s="61">
        <v>20</v>
      </c>
      <c r="C6" s="61">
        <v>24</v>
      </c>
      <c r="D6" s="61">
        <f>+B6-C6</f>
        <v>-4</v>
      </c>
    </row>
    <row r="7" spans="1:5" x14ac:dyDescent="0.35">
      <c r="A7" s="62" t="s">
        <v>74</v>
      </c>
      <c r="B7" s="61">
        <v>9</v>
      </c>
      <c r="C7" s="61">
        <v>7</v>
      </c>
      <c r="D7" s="61">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Pablo Ramos Marsal</cp:lastModifiedBy>
  <dcterms:created xsi:type="dcterms:W3CDTF">2015-06-05T18:17:20Z</dcterms:created>
  <dcterms:modified xsi:type="dcterms:W3CDTF">2025-09-16T15:20:25Z</dcterms:modified>
</cp:coreProperties>
</file>