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Pablo\Google Drive\Trabalho\Projetos\ship-detector-classifier\report\"/>
    </mc:Choice>
  </mc:AlternateContent>
  <xr:revisionPtr revIDLastSave="0" documentId="13_ncr:1_{92838B9D-8DF3-4E70-B3E6-B077C21D44CC}" xr6:coauthVersionLast="47" xr6:coauthVersionMax="47" xr10:uidLastSave="{00000000-0000-0000-0000-000000000000}"/>
  <bookViews>
    <workbookView xWindow="19965" yWindow="0" windowWidth="18435" windowHeight="15600" firstSheet="4" activeTab="5" xr2:uid="{00000000-000D-0000-FFFF-FFFF00000000}"/>
  </bookViews>
  <sheets>
    <sheet name="Version 1 (Number of Files)" sheetId="1" r:id="rId1"/>
    <sheet name="Version 1 (AD)" sheetId="2" r:id="rId2"/>
    <sheet name="Version 2 (Number of Files)" sheetId="3" r:id="rId3"/>
    <sheet name="Version 2 (Average AD)" sheetId="4" r:id="rId4"/>
    <sheet name="Version 3 (Number of Files)" sheetId="5" r:id="rId5"/>
    <sheet name="Version 3 (Average AD)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o8yx/FZhpFOEXnCgx2TbiZCUH2MrqfZxH065bMoBudQ="/>
    </ext>
  </extLst>
</workbook>
</file>

<file path=xl/calcChain.xml><?xml version="1.0" encoding="utf-8"?>
<calcChain xmlns="http://schemas.openxmlformats.org/spreadsheetml/2006/main">
  <c r="G14" i="7" l="1"/>
  <c r="I29" i="4"/>
  <c r="I28" i="4"/>
  <c r="I27" i="4"/>
  <c r="I25" i="4"/>
  <c r="I23" i="4"/>
  <c r="I16" i="4"/>
  <c r="I14" i="4"/>
  <c r="I4" i="4"/>
  <c r="I29" i="7"/>
  <c r="I27" i="7"/>
  <c r="I18" i="7"/>
  <c r="I4" i="7"/>
  <c r="I14" i="7"/>
  <c r="H14" i="7"/>
  <c r="C25" i="7"/>
  <c r="C24" i="7"/>
  <c r="F25" i="7"/>
  <c r="E25" i="7"/>
  <c r="D25" i="7"/>
  <c r="F24" i="7"/>
  <c r="E24" i="7"/>
  <c r="D24" i="7"/>
  <c r="E17" i="7"/>
  <c r="F17" i="7"/>
  <c r="D17" i="7"/>
  <c r="E16" i="7"/>
  <c r="F16" i="7"/>
  <c r="D16" i="7"/>
  <c r="C17" i="7"/>
  <c r="C16" i="7"/>
  <c r="F29" i="7"/>
  <c r="E29" i="7"/>
  <c r="H29" i="7" s="1"/>
  <c r="D29" i="7"/>
  <c r="G29" i="7" s="1"/>
  <c r="C29" i="7"/>
  <c r="F28" i="7"/>
  <c r="E28" i="7"/>
  <c r="D28" i="7"/>
  <c r="G27" i="7" s="1"/>
  <c r="C28" i="7"/>
  <c r="F27" i="7"/>
  <c r="E27" i="7"/>
  <c r="D27" i="7"/>
  <c r="C27" i="7"/>
  <c r="F26" i="7"/>
  <c r="E26" i="7"/>
  <c r="D26" i="7"/>
  <c r="C26" i="7"/>
  <c r="F23" i="7"/>
  <c r="E23" i="7"/>
  <c r="D23" i="7"/>
  <c r="C23" i="7"/>
  <c r="F22" i="7"/>
  <c r="E22" i="7"/>
  <c r="D22" i="7"/>
  <c r="C22" i="7"/>
  <c r="F21" i="7"/>
  <c r="E21" i="7"/>
  <c r="D21" i="7"/>
  <c r="C21" i="7"/>
  <c r="F20" i="7"/>
  <c r="E20" i="7"/>
  <c r="D20" i="7"/>
  <c r="C20" i="7"/>
  <c r="F19" i="7"/>
  <c r="E19" i="7"/>
  <c r="D19" i="7"/>
  <c r="C19" i="7"/>
  <c r="F18" i="7"/>
  <c r="E18" i="7"/>
  <c r="D18" i="7"/>
  <c r="C18" i="7"/>
  <c r="F15" i="7"/>
  <c r="E15" i="7"/>
  <c r="D15" i="7"/>
  <c r="C15" i="7"/>
  <c r="F14" i="7"/>
  <c r="E14" i="7"/>
  <c r="D14" i="7"/>
  <c r="C14" i="7"/>
  <c r="F13" i="7"/>
  <c r="E13" i="7"/>
  <c r="D13" i="7"/>
  <c r="C13" i="7"/>
  <c r="F12" i="7"/>
  <c r="E12" i="7"/>
  <c r="D12" i="7"/>
  <c r="C12" i="7"/>
  <c r="F11" i="7"/>
  <c r="E11" i="7"/>
  <c r="D11" i="7"/>
  <c r="C11" i="7"/>
  <c r="F10" i="7"/>
  <c r="E10" i="7"/>
  <c r="D10" i="7"/>
  <c r="C10" i="7"/>
  <c r="F9" i="7"/>
  <c r="E9" i="7"/>
  <c r="D9" i="7"/>
  <c r="C9" i="7"/>
  <c r="F8" i="7"/>
  <c r="E8" i="7"/>
  <c r="D8" i="7"/>
  <c r="C8" i="7"/>
  <c r="F7" i="7"/>
  <c r="E7" i="7"/>
  <c r="D7" i="7"/>
  <c r="C7" i="7"/>
  <c r="F6" i="7"/>
  <c r="E6" i="7"/>
  <c r="D6" i="7"/>
  <c r="C6" i="7"/>
  <c r="F5" i="7"/>
  <c r="E5" i="7"/>
  <c r="D5" i="7"/>
  <c r="C5" i="7"/>
  <c r="F4" i="7"/>
  <c r="E4" i="7"/>
  <c r="D4" i="7"/>
  <c r="C4" i="7"/>
  <c r="F3" i="7"/>
  <c r="E3" i="7"/>
  <c r="D3" i="7"/>
  <c r="C3" i="7"/>
  <c r="H4" i="4"/>
  <c r="H14" i="4"/>
  <c r="H16" i="4"/>
  <c r="H23" i="4"/>
  <c r="H25" i="4"/>
  <c r="H27" i="4"/>
  <c r="H28" i="4"/>
  <c r="H29" i="4"/>
  <c r="G29" i="4"/>
  <c r="G28" i="4"/>
  <c r="G27" i="4"/>
  <c r="G25" i="4"/>
  <c r="G23" i="4"/>
  <c r="G16" i="4"/>
  <c r="G14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6" i="4"/>
  <c r="D5" i="4"/>
  <c r="D7" i="4"/>
  <c r="D4" i="4"/>
  <c r="G4" i="4" s="1"/>
  <c r="C3" i="4"/>
  <c r="F3" i="4"/>
  <c r="E3" i="4"/>
  <c r="D3" i="4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3" i="2"/>
  <c r="H4" i="2"/>
  <c r="H5" i="2"/>
  <c r="H6" i="2"/>
  <c r="J6" i="2" s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J24" i="2" s="1"/>
  <c r="H25" i="2"/>
  <c r="H26" i="2"/>
  <c r="H27" i="2"/>
  <c r="H28" i="2"/>
  <c r="H3" i="2"/>
  <c r="J3" i="2" s="1"/>
  <c r="F28" i="5"/>
  <c r="E28" i="5"/>
  <c r="D28" i="5"/>
  <c r="C28" i="5"/>
  <c r="C27" i="5"/>
  <c r="F26" i="5"/>
  <c r="E26" i="5"/>
  <c r="D26" i="5"/>
  <c r="C26" i="5"/>
  <c r="C25" i="5"/>
  <c r="C24" i="5"/>
  <c r="C23" i="5"/>
  <c r="C22" i="5"/>
  <c r="C21" i="5"/>
  <c r="C20" i="5"/>
  <c r="C19" i="5"/>
  <c r="F18" i="5"/>
  <c r="E18" i="5"/>
  <c r="D18" i="5"/>
  <c r="C18" i="5"/>
  <c r="C17" i="5"/>
  <c r="C16" i="5"/>
  <c r="C15" i="5"/>
  <c r="F14" i="5"/>
  <c r="E14" i="5"/>
  <c r="D14" i="5"/>
  <c r="C14" i="5"/>
  <c r="C13" i="5"/>
  <c r="C12" i="5"/>
  <c r="C11" i="5"/>
  <c r="C10" i="5"/>
  <c r="C9" i="5"/>
  <c r="C8" i="5"/>
  <c r="C7" i="5"/>
  <c r="C6" i="5"/>
  <c r="C5" i="5"/>
  <c r="F4" i="5"/>
  <c r="E4" i="5"/>
  <c r="D4" i="5"/>
  <c r="C4" i="5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F30" i="3"/>
  <c r="E30" i="3"/>
  <c r="D30" i="3"/>
  <c r="C30" i="3"/>
  <c r="F29" i="3"/>
  <c r="E29" i="3"/>
  <c r="D29" i="3"/>
  <c r="C29" i="3"/>
  <c r="F27" i="3"/>
  <c r="E27" i="3"/>
  <c r="D27" i="3"/>
  <c r="C27" i="3"/>
  <c r="C26" i="3"/>
  <c r="F25" i="3"/>
  <c r="E25" i="3"/>
  <c r="D25" i="3"/>
  <c r="C25" i="3"/>
  <c r="C24" i="3"/>
  <c r="F23" i="3"/>
  <c r="E23" i="3"/>
  <c r="D23" i="3"/>
  <c r="C23" i="3"/>
  <c r="C22" i="3"/>
  <c r="C21" i="3"/>
  <c r="C20" i="3"/>
  <c r="C19" i="3"/>
  <c r="C18" i="3"/>
  <c r="C17" i="3"/>
  <c r="F16" i="3"/>
  <c r="E16" i="3"/>
  <c r="D16" i="3"/>
  <c r="C16" i="3"/>
  <c r="C15" i="3"/>
  <c r="F14" i="3"/>
  <c r="E14" i="3"/>
  <c r="D14" i="3"/>
  <c r="C14" i="3"/>
  <c r="C13" i="3"/>
  <c r="C12" i="3"/>
  <c r="C11" i="3"/>
  <c r="C10" i="3"/>
  <c r="C9" i="3"/>
  <c r="C8" i="3"/>
  <c r="C7" i="3"/>
  <c r="C6" i="3"/>
  <c r="C5" i="3"/>
  <c r="F4" i="3"/>
  <c r="E4" i="3"/>
  <c r="D4" i="3"/>
  <c r="C4" i="3"/>
  <c r="J28" i="2"/>
  <c r="A28" i="2"/>
  <c r="J27" i="2"/>
  <c r="A27" i="2"/>
  <c r="A26" i="2"/>
  <c r="A25" i="2"/>
  <c r="A24" i="2"/>
  <c r="A23" i="2"/>
  <c r="A22" i="2"/>
  <c r="J21" i="2"/>
  <c r="A21" i="2"/>
  <c r="A20" i="2"/>
  <c r="J19" i="2"/>
  <c r="A19" i="2"/>
  <c r="A18" i="2"/>
  <c r="J17" i="2"/>
  <c r="A17" i="2"/>
  <c r="A16" i="2"/>
  <c r="J15" i="2"/>
  <c r="A15" i="2"/>
  <c r="A14" i="2"/>
  <c r="A13" i="2"/>
  <c r="A12" i="2"/>
  <c r="A11" i="2"/>
  <c r="J10" i="2"/>
  <c r="A10" i="2"/>
  <c r="J9" i="2"/>
  <c r="A9" i="2"/>
  <c r="A8" i="2"/>
  <c r="A7" i="2"/>
  <c r="A6" i="2"/>
  <c r="A5" i="2"/>
  <c r="J4" i="2"/>
  <c r="A4" i="2"/>
  <c r="A3" i="2"/>
  <c r="F28" i="1"/>
  <c r="F27" i="1"/>
  <c r="F26" i="1"/>
  <c r="F25" i="1"/>
  <c r="G29" i="3" s="1"/>
  <c r="F24" i="1"/>
  <c r="F23" i="1"/>
  <c r="F22" i="1"/>
  <c r="F21" i="1"/>
  <c r="G27" i="3" s="1"/>
  <c r="F20" i="1"/>
  <c r="F19" i="1"/>
  <c r="F18" i="1"/>
  <c r="G28" i="5" s="1"/>
  <c r="F17" i="1"/>
  <c r="G25" i="3" s="1"/>
  <c r="F16" i="1"/>
  <c r="F15" i="1"/>
  <c r="F14" i="1"/>
  <c r="F13" i="1"/>
  <c r="F12" i="1"/>
  <c r="F11" i="1"/>
  <c r="G23" i="3" s="1"/>
  <c r="F10" i="1"/>
  <c r="F9" i="1"/>
  <c r="F8" i="1"/>
  <c r="G16" i="3" s="1"/>
  <c r="F7" i="1"/>
  <c r="F6" i="1"/>
  <c r="F5" i="1"/>
  <c r="G14" i="3" s="1"/>
  <c r="F4" i="1"/>
  <c r="F30" i="1" s="1"/>
  <c r="F3" i="1"/>
  <c r="G4" i="5" s="1"/>
  <c r="H27" i="7" l="1"/>
  <c r="G4" i="7"/>
  <c r="G18" i="7"/>
  <c r="H4" i="7"/>
  <c r="H18" i="7"/>
  <c r="J22" i="2"/>
  <c r="J26" i="2"/>
  <c r="J20" i="2"/>
  <c r="J14" i="2"/>
  <c r="J8" i="2"/>
  <c r="J13" i="2"/>
  <c r="J7" i="2"/>
  <c r="J11" i="2"/>
  <c r="J18" i="2"/>
  <c r="J25" i="2"/>
  <c r="J5" i="2"/>
  <c r="J12" i="2"/>
  <c r="J16" i="2"/>
  <c r="J23" i="2"/>
  <c r="G30" i="5"/>
  <c r="G14" i="5"/>
  <c r="G30" i="3"/>
  <c r="G18" i="5"/>
  <c r="G26" i="5"/>
  <c r="G4" i="3"/>
  <c r="G32" i="3" l="1"/>
</calcChain>
</file>

<file path=xl/sharedStrings.xml><?xml version="1.0" encoding="utf-8"?>
<sst xmlns="http://schemas.openxmlformats.org/spreadsheetml/2006/main" count="105" uniqueCount="58">
  <si>
    <t>Version 1</t>
  </si>
  <si>
    <t>ID</t>
  </si>
  <si>
    <t>Category</t>
  </si>
  <si>
    <t xml:space="preserve"> Train Files</t>
  </si>
  <si>
    <t>Validation Files</t>
  </si>
  <si>
    <t>Test Files</t>
  </si>
  <si>
    <t>Total Files</t>
  </si>
  <si>
    <t>Container Ships</t>
  </si>
  <si>
    <t>Bulk Carriers</t>
  </si>
  <si>
    <t>Passengers Ships</t>
  </si>
  <si>
    <t>Ro-ro Passenger Ships</t>
  </si>
  <si>
    <t>Ro-ro Cargo Ships</t>
  </si>
  <si>
    <t>Tugs</t>
  </si>
  <si>
    <t>Vehicles Carriers</t>
  </si>
  <si>
    <t>Reefers</t>
  </si>
  <si>
    <t>Yachts</t>
  </si>
  <si>
    <t>Sailing Vessels</t>
  </si>
  <si>
    <t>Heavy Load Carriers</t>
  </si>
  <si>
    <t>Wood Chips Carriers</t>
  </si>
  <si>
    <t>Livestock Carriers</t>
  </si>
  <si>
    <t>Fire Fighting Vessels</t>
  </si>
  <si>
    <t>Patrol Vessels</t>
  </si>
  <si>
    <t>Platforms</t>
  </si>
  <si>
    <t>Standby Safety Vessels</t>
  </si>
  <si>
    <t>Combat Vessels</t>
  </si>
  <si>
    <t>Training Ships</t>
  </si>
  <si>
    <t>Icebreakers</t>
  </si>
  <si>
    <t>Replenishment Vessels</t>
  </si>
  <si>
    <t>Tankers</t>
  </si>
  <si>
    <t>Fishing Vessels</t>
  </si>
  <si>
    <t>Supply Vessels</t>
  </si>
  <si>
    <t>Carrier/Floating</t>
  </si>
  <si>
    <t>Dredgers</t>
  </si>
  <si>
    <t>Total</t>
  </si>
  <si>
    <t>MD (m)</t>
  </si>
  <si>
    <t>CoefVar (%)</t>
  </si>
  <si>
    <t>SD (m)</t>
  </si>
  <si>
    <t>NofS</t>
  </si>
  <si>
    <t xml:space="preserve">Min Ratio (D/H)  </t>
  </si>
  <si>
    <t xml:space="preserve">Max Ratio (D/H)  </t>
  </si>
  <si>
    <t>MAD (mm)</t>
  </si>
  <si>
    <t>Version 2</t>
  </si>
  <si>
    <t>Clustered from Version 1</t>
  </si>
  <si>
    <t>Cargo Vessels</t>
  </si>
  <si>
    <t>Passengers Ship</t>
  </si>
  <si>
    <t>Support Vessels</t>
  </si>
  <si>
    <t>Leisure Vessels</t>
  </si>
  <si>
    <t>Military Vessels</t>
  </si>
  <si>
    <t>Training Vessels</t>
  </si>
  <si>
    <t>MAD (in m)</t>
  </si>
  <si>
    <t xml:space="preserve"> Ships</t>
  </si>
  <si>
    <t>Version 3</t>
  </si>
  <si>
    <t>Utility Vessels</t>
  </si>
  <si>
    <t>Min AD (mm)</t>
  </si>
  <si>
    <t>Max AD (mm)</t>
  </si>
  <si>
    <t>M Max AD (in mm)</t>
  </si>
  <si>
    <t>M Min AD (in mm)</t>
  </si>
  <si>
    <t>Passenger Ships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</si>
</sst>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0"/>
      <name val="Calibri"/>
    </font>
    <font>
      <sz val="11"/>
      <name val="Calibri"/>
    </font>
    <font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  <fill>
      <patternFill patternType="solid">
        <fgColor rgb="FFFFFFCC"/>
        <bgColor rgb="FFFFFFCC"/>
      </patternFill>
    </fill>
    <fill>
      <patternFill patternType="solid">
        <fgColor theme="9"/>
        <bgColor theme="9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  <fill>
      <patternFill patternType="solid">
        <fgColor rgb="FFE2EFD9"/>
        <bgColor rgb="FFE2EFD9"/>
      </patternFill>
    </fill>
    <fill>
      <patternFill patternType="solid">
        <fgColor theme="7"/>
        <bgColor theme="7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</fills>
  <borders count="3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3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4" fillId="5" borderId="6" xfId="0" applyFont="1" applyFill="1" applyBorder="1"/>
    <xf numFmtId="0" fontId="3" fillId="5" borderId="6" xfId="0" applyFont="1" applyFill="1" applyBorder="1"/>
    <xf numFmtId="2" fontId="3" fillId="4" borderId="5" xfId="0" applyNumberFormat="1" applyFont="1" applyFill="1" applyBorder="1" applyAlignment="1">
      <alignment horizontal="center" vertical="center"/>
    </xf>
    <xf numFmtId="0" fontId="5" fillId="0" borderId="0" xfId="0" applyFont="1"/>
    <xf numFmtId="0" fontId="3" fillId="0" borderId="0" xfId="0" applyFont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/>
    </xf>
    <xf numFmtId="0" fontId="3" fillId="9" borderId="22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horizontal="center" vertical="center"/>
    </xf>
    <xf numFmtId="2" fontId="3" fillId="9" borderId="30" xfId="0" applyNumberFormat="1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36" xfId="0" applyFont="1" applyFill="1" applyBorder="1" applyAlignment="1">
      <alignment horizontal="center" vertical="center"/>
    </xf>
    <xf numFmtId="2" fontId="3" fillId="9" borderId="5" xfId="0" applyNumberFormat="1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9" borderId="10" xfId="0" applyFont="1" applyFill="1" applyBorder="1" applyAlignment="1">
      <alignment horizontal="center" vertical="center"/>
    </xf>
    <xf numFmtId="0" fontId="2" fillId="0" borderId="18" xfId="0" applyFont="1" applyBorder="1"/>
    <xf numFmtId="0" fontId="2" fillId="0" borderId="14" xfId="0" applyFont="1" applyBorder="1"/>
    <xf numFmtId="0" fontId="3" fillId="4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2" fillId="0" borderId="15" xfId="0" applyFont="1" applyBorder="1"/>
    <xf numFmtId="0" fontId="2" fillId="0" borderId="19" xfId="0" applyFont="1" applyBorder="1"/>
    <xf numFmtId="0" fontId="3" fillId="9" borderId="13" xfId="0" applyFont="1" applyFill="1" applyBorder="1" applyAlignment="1">
      <alignment horizontal="center" vertical="center"/>
    </xf>
    <xf numFmtId="0" fontId="2" fillId="0" borderId="17" xfId="0" applyFont="1" applyBorder="1"/>
    <xf numFmtId="0" fontId="2" fillId="0" borderId="21" xfId="0" applyFont="1" applyBorder="1"/>
    <xf numFmtId="0" fontId="1" fillId="6" borderId="1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 vertical="center"/>
    </xf>
    <xf numFmtId="0" fontId="2" fillId="0" borderId="9" xfId="0" applyFont="1" applyBorder="1"/>
    <xf numFmtId="2" fontId="3" fillId="9" borderId="13" xfId="0" applyNumberFormat="1" applyFont="1" applyFill="1" applyBorder="1" applyAlignment="1">
      <alignment horizontal="center" vertical="center"/>
    </xf>
    <xf numFmtId="0" fontId="2" fillId="0" borderId="34" xfId="0" applyFont="1" applyBorder="1"/>
    <xf numFmtId="0" fontId="1" fillId="6" borderId="1" xfId="0" applyFont="1" applyFill="1" applyBorder="1" applyAlignment="1">
      <alignment horizontal="center" vertical="center"/>
    </xf>
    <xf numFmtId="0" fontId="2" fillId="0" borderId="25" xfId="0" applyFont="1" applyBorder="1"/>
    <xf numFmtId="0" fontId="1" fillId="2" borderId="26" xfId="0" applyFont="1" applyFill="1" applyBorder="1" applyAlignment="1">
      <alignment horizontal="center" vertical="center"/>
    </xf>
    <xf numFmtId="0" fontId="2" fillId="0" borderId="27" xfId="0" applyFont="1" applyBorder="1"/>
    <xf numFmtId="0" fontId="1" fillId="6" borderId="28" xfId="0" applyFont="1" applyFill="1" applyBorder="1" applyAlignment="1">
      <alignment horizontal="center" vertical="center"/>
    </xf>
    <xf numFmtId="0" fontId="3" fillId="9" borderId="29" xfId="0" applyFont="1" applyFill="1" applyBorder="1" applyAlignment="1">
      <alignment horizontal="center" vertical="center"/>
    </xf>
    <xf numFmtId="0" fontId="2" fillId="0" borderId="31" xfId="0" applyFont="1" applyBorder="1"/>
    <xf numFmtId="0" fontId="2" fillId="0" borderId="32" xfId="0" applyFont="1" applyBorder="1"/>
    <xf numFmtId="0" fontId="2" fillId="0" borderId="33" xfId="0" applyFont="1" applyBorder="1"/>
    <xf numFmtId="0" fontId="3" fillId="12" borderId="10" xfId="0" applyFont="1" applyFill="1" applyBorder="1" applyAlignment="1">
      <alignment horizontal="center" vertical="center"/>
    </xf>
    <xf numFmtId="0" fontId="3" fillId="12" borderId="11" xfId="0" applyFont="1" applyFill="1" applyBorder="1" applyAlignment="1">
      <alignment horizontal="center" vertical="center"/>
    </xf>
    <xf numFmtId="0" fontId="3" fillId="12" borderId="13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/>
    </xf>
    <xf numFmtId="0" fontId="3" fillId="11" borderId="7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3" fillId="8" borderId="35" xfId="0" applyFont="1" applyFill="1" applyBorder="1" applyAlignment="1">
      <alignment horizontal="center" vertical="center"/>
    </xf>
    <xf numFmtId="0" fontId="3" fillId="8" borderId="30" xfId="0" applyFont="1" applyFill="1" applyBorder="1" applyAlignment="1">
      <alignment horizontal="center" vertical="center"/>
    </xf>
    <xf numFmtId="2" fontId="3" fillId="4" borderId="33" xfId="0" applyNumberFormat="1" applyFont="1" applyFill="1" applyBorder="1" applyAlignment="1">
      <alignment horizontal="center" vertical="center"/>
    </xf>
    <xf numFmtId="2" fontId="3" fillId="4" borderId="37" xfId="0" applyNumberFormat="1" applyFont="1" applyFill="1" applyBorder="1" applyAlignment="1">
      <alignment horizontal="center" vertical="center"/>
    </xf>
    <xf numFmtId="2" fontId="3" fillId="4" borderId="38" xfId="0" applyNumberFormat="1" applyFont="1" applyFill="1" applyBorder="1" applyAlignment="1">
      <alignment horizontal="center" vertical="center"/>
    </xf>
    <xf numFmtId="2" fontId="3" fillId="9" borderId="12" xfId="0" applyNumberFormat="1" applyFont="1" applyFill="1" applyBorder="1" applyAlignment="1">
      <alignment horizontal="center" vertical="center"/>
    </xf>
    <xf numFmtId="0" fontId="2" fillId="0" borderId="16" xfId="0" applyFont="1" applyBorder="1"/>
    <xf numFmtId="0" fontId="2" fillId="0" borderId="20" xfId="0" applyFont="1" applyBorder="1"/>
    <xf numFmtId="2" fontId="3" fillId="9" borderId="12" xfId="0" applyNumberFormat="1" applyFont="1" applyFill="1" applyBorder="1" applyAlignment="1">
      <alignment horizontal="center" vertical="center"/>
    </xf>
    <xf numFmtId="0" fontId="1" fillId="6" borderId="33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/>
    </xf>
    <xf numFmtId="0" fontId="3" fillId="4" borderId="32" xfId="0" applyFont="1" applyFill="1" applyBorder="1" applyAlignment="1">
      <alignment horizontal="center" vertical="center"/>
    </xf>
    <xf numFmtId="0" fontId="3" fillId="9" borderId="34" xfId="0" applyFont="1" applyFill="1" applyBorder="1" applyAlignment="1">
      <alignment horizontal="center" vertical="center"/>
    </xf>
    <xf numFmtId="0" fontId="3" fillId="9" borderId="22" xfId="0" applyFont="1" applyFill="1" applyBorder="1" applyAlignment="1">
      <alignment horizontal="center" vertical="center"/>
    </xf>
    <xf numFmtId="0" fontId="3" fillId="9" borderId="32" xfId="0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 vertical="center"/>
    </xf>
    <xf numFmtId="0" fontId="6" fillId="9" borderId="30" xfId="0" applyFont="1" applyFill="1" applyBorder="1" applyAlignment="1">
      <alignment horizontal="center" vertical="center"/>
    </xf>
    <xf numFmtId="0" fontId="3" fillId="9" borderId="33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6" fillId="9" borderId="29" xfId="0" applyFont="1" applyFill="1" applyBorder="1" applyAlignment="1">
      <alignment horizontal="center" vertical="center"/>
    </xf>
    <xf numFmtId="2" fontId="3" fillId="9" borderId="16" xfId="0" applyNumberFormat="1" applyFont="1" applyFill="1" applyBorder="1" applyAlignment="1">
      <alignment horizontal="center" vertical="center"/>
    </xf>
    <xf numFmtId="2" fontId="3" fillId="9" borderId="2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workbookViewId="0">
      <selection sqref="A1:F1"/>
    </sheetView>
  </sheetViews>
  <sheetFormatPr defaultColWidth="14.42578125" defaultRowHeight="15" customHeight="1" x14ac:dyDescent="0.25"/>
  <cols>
    <col min="1" max="1" width="9.140625" customWidth="1"/>
    <col min="2" max="2" width="21.42578125" customWidth="1"/>
    <col min="3" max="3" width="11.140625" customWidth="1"/>
    <col min="4" max="4" width="14.5703125" customWidth="1"/>
    <col min="5" max="5" width="10.5703125" customWidth="1"/>
    <col min="6" max="6" width="10.85546875" customWidth="1"/>
    <col min="7" max="26" width="8.7109375" customWidth="1"/>
  </cols>
  <sheetData>
    <row r="1" spans="1:6" x14ac:dyDescent="0.25">
      <c r="A1" s="27" t="s">
        <v>0</v>
      </c>
      <c r="B1" s="28"/>
      <c r="C1" s="28"/>
      <c r="D1" s="28"/>
      <c r="E1" s="28"/>
      <c r="F1" s="29"/>
    </row>
    <row r="2" spans="1:6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25">
      <c r="A3" s="2">
        <v>0</v>
      </c>
      <c r="B3" s="2" t="s">
        <v>7</v>
      </c>
      <c r="C3" s="2">
        <v>21888</v>
      </c>
      <c r="D3" s="2">
        <v>3148</v>
      </c>
      <c r="E3" s="2">
        <v>3101</v>
      </c>
      <c r="F3" s="2">
        <f t="shared" ref="F3:F28" si="0">C3+D3+E3</f>
        <v>28137</v>
      </c>
    </row>
    <row r="4" spans="1:6" x14ac:dyDescent="0.25">
      <c r="A4" s="2">
        <v>1</v>
      </c>
      <c r="B4" s="2" t="s">
        <v>8</v>
      </c>
      <c r="C4" s="2">
        <v>31957</v>
      </c>
      <c r="D4" s="2">
        <v>4662</v>
      </c>
      <c r="E4" s="2">
        <v>4404</v>
      </c>
      <c r="F4" s="2">
        <f t="shared" si="0"/>
        <v>41023</v>
      </c>
    </row>
    <row r="5" spans="1:6" x14ac:dyDescent="0.25">
      <c r="A5" s="2">
        <v>2</v>
      </c>
      <c r="B5" s="2" t="s">
        <v>9</v>
      </c>
      <c r="C5" s="2">
        <v>7145</v>
      </c>
      <c r="D5" s="2">
        <v>1044</v>
      </c>
      <c r="E5" s="2">
        <v>975</v>
      </c>
      <c r="F5" s="2">
        <f t="shared" si="0"/>
        <v>9164</v>
      </c>
    </row>
    <row r="6" spans="1:6" x14ac:dyDescent="0.25">
      <c r="A6" s="2">
        <v>3</v>
      </c>
      <c r="B6" s="2" t="s">
        <v>10</v>
      </c>
      <c r="C6" s="2">
        <v>9995</v>
      </c>
      <c r="D6" s="2">
        <v>1476</v>
      </c>
      <c r="E6" s="2">
        <v>1352</v>
      </c>
      <c r="F6" s="2">
        <f t="shared" si="0"/>
        <v>12823</v>
      </c>
    </row>
    <row r="7" spans="1:6" x14ac:dyDescent="0.25">
      <c r="A7" s="2">
        <v>4</v>
      </c>
      <c r="B7" s="2" t="s">
        <v>11</v>
      </c>
      <c r="C7" s="2">
        <v>5583</v>
      </c>
      <c r="D7" s="2">
        <v>817</v>
      </c>
      <c r="E7" s="2">
        <v>757</v>
      </c>
      <c r="F7" s="2">
        <f t="shared" si="0"/>
        <v>7157</v>
      </c>
    </row>
    <row r="8" spans="1:6" x14ac:dyDescent="0.25">
      <c r="A8" s="2">
        <v>5</v>
      </c>
      <c r="B8" s="2" t="s">
        <v>12</v>
      </c>
      <c r="C8" s="2">
        <v>18405</v>
      </c>
      <c r="D8" s="2">
        <v>2696</v>
      </c>
      <c r="E8" s="2">
        <v>2432</v>
      </c>
      <c r="F8" s="2">
        <f t="shared" si="0"/>
        <v>23533</v>
      </c>
    </row>
    <row r="9" spans="1:6" x14ac:dyDescent="0.25">
      <c r="A9" s="2">
        <v>6</v>
      </c>
      <c r="B9" s="2" t="s">
        <v>13</v>
      </c>
      <c r="C9" s="2">
        <v>6475</v>
      </c>
      <c r="D9" s="2">
        <v>936</v>
      </c>
      <c r="E9" s="2">
        <v>904</v>
      </c>
      <c r="F9" s="2">
        <f t="shared" si="0"/>
        <v>8315</v>
      </c>
    </row>
    <row r="10" spans="1:6" x14ac:dyDescent="0.25">
      <c r="A10" s="2">
        <v>7</v>
      </c>
      <c r="B10" s="2" t="s">
        <v>14</v>
      </c>
      <c r="C10" s="2">
        <v>6735</v>
      </c>
      <c r="D10" s="2">
        <v>1007</v>
      </c>
      <c r="E10" s="2">
        <v>870</v>
      </c>
      <c r="F10" s="2">
        <f t="shared" si="0"/>
        <v>8612</v>
      </c>
    </row>
    <row r="11" spans="1:6" x14ac:dyDescent="0.25">
      <c r="A11" s="2">
        <v>8</v>
      </c>
      <c r="B11" s="2" t="s">
        <v>15</v>
      </c>
      <c r="C11" s="2">
        <v>6411</v>
      </c>
      <c r="D11" s="2">
        <v>983</v>
      </c>
      <c r="E11" s="2">
        <v>800</v>
      </c>
      <c r="F11" s="2">
        <f t="shared" si="0"/>
        <v>8194</v>
      </c>
    </row>
    <row r="12" spans="1:6" x14ac:dyDescent="0.25">
      <c r="A12" s="2">
        <v>9</v>
      </c>
      <c r="B12" s="2" t="s">
        <v>16</v>
      </c>
      <c r="C12" s="2">
        <v>848</v>
      </c>
      <c r="D12" s="2">
        <v>123</v>
      </c>
      <c r="E12" s="2">
        <v>110</v>
      </c>
      <c r="F12" s="2">
        <f t="shared" si="0"/>
        <v>1081</v>
      </c>
    </row>
    <row r="13" spans="1:6" x14ac:dyDescent="0.25">
      <c r="A13" s="2">
        <v>10</v>
      </c>
      <c r="B13" s="2" t="s">
        <v>17</v>
      </c>
      <c r="C13" s="2">
        <v>769</v>
      </c>
      <c r="D13" s="2">
        <v>115</v>
      </c>
      <c r="E13" s="2">
        <v>99</v>
      </c>
      <c r="F13" s="2">
        <f t="shared" si="0"/>
        <v>983</v>
      </c>
    </row>
    <row r="14" spans="1:6" x14ac:dyDescent="0.25">
      <c r="A14" s="2">
        <v>11</v>
      </c>
      <c r="B14" s="2" t="s">
        <v>18</v>
      </c>
      <c r="C14" s="2">
        <v>1151</v>
      </c>
      <c r="D14" s="2">
        <v>168</v>
      </c>
      <c r="E14" s="2">
        <v>151</v>
      </c>
      <c r="F14" s="2">
        <f t="shared" si="0"/>
        <v>1470</v>
      </c>
    </row>
    <row r="15" spans="1:6" x14ac:dyDescent="0.25">
      <c r="A15" s="2">
        <v>12</v>
      </c>
      <c r="B15" s="2" t="s">
        <v>19</v>
      </c>
      <c r="C15" s="2">
        <v>1321</v>
      </c>
      <c r="D15" s="2">
        <v>190</v>
      </c>
      <c r="E15" s="2">
        <v>155</v>
      </c>
      <c r="F15" s="2">
        <f t="shared" si="0"/>
        <v>1666</v>
      </c>
    </row>
    <row r="16" spans="1:6" x14ac:dyDescent="0.25">
      <c r="A16" s="2">
        <v>13</v>
      </c>
      <c r="B16" s="2" t="s">
        <v>20</v>
      </c>
      <c r="C16" s="2">
        <v>945</v>
      </c>
      <c r="D16" s="2">
        <v>136</v>
      </c>
      <c r="E16" s="2">
        <v>112</v>
      </c>
      <c r="F16" s="2">
        <f t="shared" si="0"/>
        <v>1193</v>
      </c>
    </row>
    <row r="17" spans="1:6" x14ac:dyDescent="0.25">
      <c r="A17" s="2">
        <v>14</v>
      </c>
      <c r="B17" s="2" t="s">
        <v>21</v>
      </c>
      <c r="C17" s="2">
        <v>1287</v>
      </c>
      <c r="D17" s="2">
        <v>182</v>
      </c>
      <c r="E17" s="2">
        <v>150</v>
      </c>
      <c r="F17" s="2">
        <f t="shared" si="0"/>
        <v>1619</v>
      </c>
    </row>
    <row r="18" spans="1:6" x14ac:dyDescent="0.25">
      <c r="A18" s="2">
        <v>15</v>
      </c>
      <c r="B18" s="2" t="s">
        <v>22</v>
      </c>
      <c r="C18" s="2">
        <v>1467</v>
      </c>
      <c r="D18" s="2">
        <v>209</v>
      </c>
      <c r="E18" s="2">
        <v>147</v>
      </c>
      <c r="F18" s="2">
        <f t="shared" si="0"/>
        <v>1823</v>
      </c>
    </row>
    <row r="19" spans="1:6" x14ac:dyDescent="0.25">
      <c r="A19" s="2">
        <v>16</v>
      </c>
      <c r="B19" s="2" t="s">
        <v>23</v>
      </c>
      <c r="C19" s="2">
        <v>1346</v>
      </c>
      <c r="D19" s="2">
        <v>198</v>
      </c>
      <c r="E19" s="2">
        <v>170</v>
      </c>
      <c r="F19" s="2">
        <f t="shared" si="0"/>
        <v>1714</v>
      </c>
    </row>
    <row r="20" spans="1:6" x14ac:dyDescent="0.25">
      <c r="A20" s="2">
        <v>17</v>
      </c>
      <c r="B20" s="2" t="s">
        <v>24</v>
      </c>
      <c r="C20" s="2">
        <v>263</v>
      </c>
      <c r="D20" s="2">
        <v>38</v>
      </c>
      <c r="E20" s="2">
        <v>37</v>
      </c>
      <c r="F20" s="2">
        <f t="shared" si="0"/>
        <v>338</v>
      </c>
    </row>
    <row r="21" spans="1:6" ht="15.75" customHeight="1" x14ac:dyDescent="0.25">
      <c r="A21" s="2">
        <v>18</v>
      </c>
      <c r="B21" s="2" t="s">
        <v>25</v>
      </c>
      <c r="C21" s="2">
        <v>712</v>
      </c>
      <c r="D21" s="2">
        <v>107</v>
      </c>
      <c r="E21" s="2">
        <v>81</v>
      </c>
      <c r="F21" s="2">
        <f t="shared" si="0"/>
        <v>900</v>
      </c>
    </row>
    <row r="22" spans="1:6" ht="15.75" customHeight="1" x14ac:dyDescent="0.25">
      <c r="A22" s="2">
        <v>19</v>
      </c>
      <c r="B22" s="2" t="s">
        <v>26</v>
      </c>
      <c r="C22" s="2">
        <v>504</v>
      </c>
      <c r="D22" s="2">
        <v>71</v>
      </c>
      <c r="E22" s="2">
        <v>66</v>
      </c>
      <c r="F22" s="2">
        <f t="shared" si="0"/>
        <v>641</v>
      </c>
    </row>
    <row r="23" spans="1:6" ht="15.75" customHeight="1" x14ac:dyDescent="0.25">
      <c r="A23" s="2">
        <v>20</v>
      </c>
      <c r="B23" s="2" t="s">
        <v>27</v>
      </c>
      <c r="C23" s="2">
        <v>557</v>
      </c>
      <c r="D23" s="2">
        <v>81</v>
      </c>
      <c r="E23" s="2">
        <v>71</v>
      </c>
      <c r="F23" s="2">
        <f t="shared" si="0"/>
        <v>709</v>
      </c>
    </row>
    <row r="24" spans="1:6" ht="15.75" customHeight="1" x14ac:dyDescent="0.25">
      <c r="A24" s="2">
        <v>21</v>
      </c>
      <c r="B24" s="2" t="s">
        <v>28</v>
      </c>
      <c r="C24" s="2">
        <v>26954</v>
      </c>
      <c r="D24" s="2">
        <v>3922</v>
      </c>
      <c r="E24" s="2">
        <v>3672</v>
      </c>
      <c r="F24" s="2">
        <f t="shared" si="0"/>
        <v>34548</v>
      </c>
    </row>
    <row r="25" spans="1:6" ht="15.75" customHeight="1" x14ac:dyDescent="0.25">
      <c r="A25" s="2">
        <v>22</v>
      </c>
      <c r="B25" s="2" t="s">
        <v>29</v>
      </c>
      <c r="C25" s="2">
        <v>15846</v>
      </c>
      <c r="D25" s="2">
        <v>2383</v>
      </c>
      <c r="E25" s="2">
        <v>1808</v>
      </c>
      <c r="F25" s="2">
        <f t="shared" si="0"/>
        <v>20037</v>
      </c>
    </row>
    <row r="26" spans="1:6" ht="15.75" customHeight="1" x14ac:dyDescent="0.25">
      <c r="A26" s="2">
        <v>23</v>
      </c>
      <c r="B26" s="2" t="s">
        <v>30</v>
      </c>
      <c r="C26" s="2">
        <v>9967</v>
      </c>
      <c r="D26" s="2">
        <v>1483</v>
      </c>
      <c r="E26" s="2">
        <v>1170</v>
      </c>
      <c r="F26" s="2">
        <f t="shared" si="0"/>
        <v>12620</v>
      </c>
    </row>
    <row r="27" spans="1:6" ht="15.75" customHeight="1" x14ac:dyDescent="0.25">
      <c r="A27" s="2">
        <v>24</v>
      </c>
      <c r="B27" s="2" t="s">
        <v>31</v>
      </c>
      <c r="C27" s="2">
        <v>2447</v>
      </c>
      <c r="D27" s="2">
        <v>364</v>
      </c>
      <c r="E27" s="2">
        <v>280</v>
      </c>
      <c r="F27" s="2">
        <f t="shared" si="0"/>
        <v>3091</v>
      </c>
    </row>
    <row r="28" spans="1:6" ht="15.75" customHeight="1" x14ac:dyDescent="0.25">
      <c r="A28" s="2">
        <v>25</v>
      </c>
      <c r="B28" s="2" t="s">
        <v>32</v>
      </c>
      <c r="C28" s="2">
        <v>2785</v>
      </c>
      <c r="D28" s="2">
        <v>405</v>
      </c>
      <c r="E28" s="2">
        <v>340</v>
      </c>
      <c r="F28" s="2">
        <f t="shared" si="0"/>
        <v>3530</v>
      </c>
    </row>
    <row r="29" spans="1:6" ht="15.75" customHeight="1" x14ac:dyDescent="0.25"/>
    <row r="30" spans="1:6" ht="15.75" customHeight="1" x14ac:dyDescent="0.25">
      <c r="A30" s="3" t="s">
        <v>33</v>
      </c>
      <c r="B30" s="4"/>
      <c r="C30" s="5"/>
      <c r="D30" s="5"/>
      <c r="E30" s="5"/>
      <c r="F30" s="3">
        <f>SUM(F3:F28)</f>
        <v>234921</v>
      </c>
    </row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F1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>
      <selection activeCell="G30" sqref="G30"/>
    </sheetView>
  </sheetViews>
  <sheetFormatPr defaultColWidth="14.42578125" defaultRowHeight="15" customHeight="1" x14ac:dyDescent="0.25"/>
  <cols>
    <col min="1" max="1" width="21.42578125" customWidth="1"/>
    <col min="2" max="2" width="9.42578125" customWidth="1"/>
    <col min="3" max="3" width="11.42578125" customWidth="1"/>
    <col min="4" max="4" width="8.85546875" customWidth="1"/>
    <col min="5" max="5" width="12.7109375" customWidth="1"/>
    <col min="6" max="6" width="16.140625" customWidth="1"/>
    <col min="7" max="7" width="16.42578125" customWidth="1"/>
    <col min="8" max="8" width="13.85546875" customWidth="1"/>
    <col min="9" max="9" width="16.140625" customWidth="1"/>
    <col min="10" max="10" width="16.42578125" customWidth="1"/>
    <col min="11" max="25" width="8.7109375" customWidth="1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x14ac:dyDescent="0.25">
      <c r="A2" s="1" t="s">
        <v>2</v>
      </c>
      <c r="B2" s="1" t="s">
        <v>34</v>
      </c>
      <c r="C2" s="1" t="s">
        <v>35</v>
      </c>
      <c r="D2" s="1" t="s">
        <v>36</v>
      </c>
      <c r="E2" s="1" t="s">
        <v>37</v>
      </c>
      <c r="F2" s="1" t="s">
        <v>38</v>
      </c>
      <c r="G2" s="1" t="s">
        <v>39</v>
      </c>
      <c r="H2" s="1" t="s">
        <v>54</v>
      </c>
      <c r="I2" s="1" t="s">
        <v>53</v>
      </c>
      <c r="J2" s="1" t="s">
        <v>40</v>
      </c>
    </row>
    <row r="3" spans="1:10" x14ac:dyDescent="0.25">
      <c r="A3" s="2" t="str">
        <f>'Version 1 (Number of Files)'!B3</f>
        <v>Container Ships</v>
      </c>
      <c r="B3" s="6">
        <v>11.120383064516099</v>
      </c>
      <c r="C3" s="6">
        <v>25.4996312275767</v>
      </c>
      <c r="D3" s="6">
        <v>2.8356566725455101</v>
      </c>
      <c r="E3" s="2">
        <v>2480</v>
      </c>
      <c r="F3" s="6">
        <v>0.25</v>
      </c>
      <c r="G3" s="6">
        <v>0.35</v>
      </c>
      <c r="H3" s="6">
        <f>(((1-F3)/(F3))*B3)*1000</f>
        <v>33361.149193548299</v>
      </c>
      <c r="I3" s="6">
        <f>(((1-G3)/(G3))*B3)*1000</f>
        <v>20652.139976958475</v>
      </c>
      <c r="J3" s="6">
        <f>(H3+I3)/2</f>
        <v>27006.644585253387</v>
      </c>
    </row>
    <row r="4" spans="1:10" x14ac:dyDescent="0.25">
      <c r="A4" s="2" t="str">
        <f>'Version 1 (Number of Files)'!B4</f>
        <v>Bulk Carriers</v>
      </c>
      <c r="B4" s="6">
        <v>9.7630817217716803</v>
      </c>
      <c r="C4" s="6">
        <v>32.231913599996297</v>
      </c>
      <c r="D4" s="6">
        <v>3.1468280652584801</v>
      </c>
      <c r="E4" s="2">
        <v>1603</v>
      </c>
      <c r="F4" s="6">
        <v>0.3</v>
      </c>
      <c r="G4" s="6">
        <v>0.4</v>
      </c>
      <c r="H4" s="6">
        <f t="shared" ref="H4:H28" si="0">(((1-F4)/(F4))*B4)*1000</f>
        <v>22780.524017467254</v>
      </c>
      <c r="I4" s="6">
        <f t="shared" ref="I4:I28" si="1">(((1-G4)/(G4))*B4)*1000</f>
        <v>14644.622582657519</v>
      </c>
      <c r="J4" s="6">
        <f t="shared" ref="J4:J28" si="2">(H4+I4)/2</f>
        <v>18712.573300062388</v>
      </c>
    </row>
    <row r="5" spans="1:10" x14ac:dyDescent="0.25">
      <c r="A5" s="2" t="str">
        <f>'Version 1 (Number of Files)'!B5</f>
        <v>Passengers Ships</v>
      </c>
      <c r="B5" s="6">
        <v>5.3292882562277502</v>
      </c>
      <c r="C5" s="6">
        <v>53.258009449554301</v>
      </c>
      <c r="D5" s="6">
        <v>2.83827284309577</v>
      </c>
      <c r="E5" s="2">
        <v>562</v>
      </c>
      <c r="F5" s="6">
        <v>0.2</v>
      </c>
      <c r="G5" s="6">
        <v>0.3</v>
      </c>
      <c r="H5" s="6">
        <f t="shared" si="0"/>
        <v>21317.153024911</v>
      </c>
      <c r="I5" s="6">
        <f t="shared" si="1"/>
        <v>12435.005931198084</v>
      </c>
      <c r="J5" s="6">
        <f t="shared" si="2"/>
        <v>16876.07947805454</v>
      </c>
    </row>
    <row r="6" spans="1:10" x14ac:dyDescent="0.25">
      <c r="A6" s="2" t="str">
        <f>'Version 1 (Number of Files)'!B6</f>
        <v>Ro-ro Passenger Ships</v>
      </c>
      <c r="B6" s="6">
        <v>4.5329171396140699</v>
      </c>
      <c r="C6" s="6">
        <v>36.168054747216502</v>
      </c>
      <c r="D6" s="6">
        <v>1.6394679527015801</v>
      </c>
      <c r="E6" s="2">
        <v>881</v>
      </c>
      <c r="F6" s="6">
        <v>0.2</v>
      </c>
      <c r="G6" s="6">
        <v>0.3</v>
      </c>
      <c r="H6" s="6">
        <f t="shared" si="0"/>
        <v>18131.66855845628</v>
      </c>
      <c r="I6" s="6">
        <f t="shared" si="1"/>
        <v>10576.806659099499</v>
      </c>
      <c r="J6" s="6">
        <f t="shared" si="2"/>
        <v>14354.23760877789</v>
      </c>
    </row>
    <row r="7" spans="1:10" x14ac:dyDescent="0.25">
      <c r="A7" s="2" t="str">
        <f>'Version 1 (Number of Files)'!B7</f>
        <v>Ro-ro Cargo Ships</v>
      </c>
      <c r="B7" s="6">
        <v>6.6038031319910502</v>
      </c>
      <c r="C7" s="6">
        <v>23.877399756691599</v>
      </c>
      <c r="D7" s="6">
        <v>1.5768164729704299</v>
      </c>
      <c r="E7" s="2">
        <v>447</v>
      </c>
      <c r="F7" s="6">
        <v>0.25</v>
      </c>
      <c r="G7" s="6">
        <v>0.35</v>
      </c>
      <c r="H7" s="6">
        <f t="shared" si="0"/>
        <v>19811.409395973151</v>
      </c>
      <c r="I7" s="6">
        <f t="shared" si="1"/>
        <v>12264.20581655481</v>
      </c>
      <c r="J7" s="6">
        <f t="shared" si="2"/>
        <v>16037.807606263981</v>
      </c>
    </row>
    <row r="8" spans="1:10" x14ac:dyDescent="0.25">
      <c r="A8" s="2" t="str">
        <f>'Version 1 (Number of Files)'!B8</f>
        <v>Tugs</v>
      </c>
      <c r="B8" s="6">
        <v>4.8979704797048003</v>
      </c>
      <c r="C8" s="6">
        <v>29.0503843873398</v>
      </c>
      <c r="D8" s="6">
        <v>1.42287925153268</v>
      </c>
      <c r="E8" s="2">
        <v>1084</v>
      </c>
      <c r="F8" s="6">
        <v>0.4</v>
      </c>
      <c r="G8" s="6">
        <v>0.5</v>
      </c>
      <c r="H8" s="6">
        <f t="shared" si="0"/>
        <v>7346.9557195571988</v>
      </c>
      <c r="I8" s="6">
        <f t="shared" si="1"/>
        <v>4897.9704797048007</v>
      </c>
      <c r="J8" s="6">
        <f t="shared" si="2"/>
        <v>6122.4630996309997</v>
      </c>
    </row>
    <row r="9" spans="1:10" x14ac:dyDescent="0.25">
      <c r="A9" s="2" t="str">
        <f>'Version 1 (Number of Files)'!B9</f>
        <v>Vehicles Carriers</v>
      </c>
      <c r="B9" s="6">
        <v>8.58121345029239</v>
      </c>
      <c r="C9" s="6">
        <v>16.3048859113369</v>
      </c>
      <c r="D9" s="6">
        <v>1.39915706287847</v>
      </c>
      <c r="E9" s="2">
        <v>684</v>
      </c>
      <c r="F9" s="6">
        <v>0.15</v>
      </c>
      <c r="G9" s="6">
        <v>0.25</v>
      </c>
      <c r="H9" s="6">
        <f t="shared" si="0"/>
        <v>48626.876218323545</v>
      </c>
      <c r="I9" s="6">
        <f t="shared" si="1"/>
        <v>25743.640350877173</v>
      </c>
      <c r="J9" s="6">
        <f t="shared" si="2"/>
        <v>37185.258284600357</v>
      </c>
    </row>
    <row r="10" spans="1:10" x14ac:dyDescent="0.25">
      <c r="A10" s="2" t="str">
        <f>'Version 1 (Number of Files)'!B10</f>
        <v>Reefers</v>
      </c>
      <c r="B10" s="6">
        <v>6.8040948275861997</v>
      </c>
      <c r="C10" s="6">
        <v>26.729914450112201</v>
      </c>
      <c r="D10" s="6">
        <v>1.8187287265183001</v>
      </c>
      <c r="E10" s="2">
        <v>464</v>
      </c>
      <c r="F10" s="6">
        <v>0.25</v>
      </c>
      <c r="G10" s="6">
        <v>0.35</v>
      </c>
      <c r="H10" s="6">
        <f t="shared" si="0"/>
        <v>20412.284482758601</v>
      </c>
      <c r="I10" s="6">
        <f t="shared" si="1"/>
        <v>12636.176108374373</v>
      </c>
      <c r="J10" s="6">
        <f t="shared" si="2"/>
        <v>16524.230295566485</v>
      </c>
    </row>
    <row r="11" spans="1:10" x14ac:dyDescent="0.25">
      <c r="A11" s="2" t="str">
        <f>'Version 1 (Number of Files)'!B11</f>
        <v>Yachts</v>
      </c>
      <c r="B11" s="6">
        <v>3.41139442231075</v>
      </c>
      <c r="C11" s="6">
        <v>40.754413088824897</v>
      </c>
      <c r="D11" s="6">
        <v>1.3902937749576501</v>
      </c>
      <c r="E11" s="2">
        <v>502</v>
      </c>
      <c r="F11" s="6">
        <v>0.1</v>
      </c>
      <c r="G11" s="6">
        <v>0.3</v>
      </c>
      <c r="H11" s="6">
        <f t="shared" si="0"/>
        <v>30702.549800796751</v>
      </c>
      <c r="I11" s="6">
        <f t="shared" si="1"/>
        <v>7959.9203187250841</v>
      </c>
      <c r="J11" s="6">
        <f t="shared" si="2"/>
        <v>19331.235059760918</v>
      </c>
    </row>
    <row r="12" spans="1:10" x14ac:dyDescent="0.25">
      <c r="A12" s="2" t="str">
        <f>'Version 1 (Number of Files)'!B12</f>
        <v>Sailing Vessels</v>
      </c>
      <c r="B12" s="6">
        <v>4.4891304347826004</v>
      </c>
      <c r="C12" s="6">
        <v>33.087926765552901</v>
      </c>
      <c r="D12" s="6">
        <v>1.4853601906710101</v>
      </c>
      <c r="E12" s="2">
        <v>46</v>
      </c>
      <c r="F12" s="6">
        <v>0.1</v>
      </c>
      <c r="G12" s="6">
        <v>0.3</v>
      </c>
      <c r="H12" s="6">
        <f t="shared" si="0"/>
        <v>40402.173913043407</v>
      </c>
      <c r="I12" s="6">
        <f t="shared" si="1"/>
        <v>10474.637681159402</v>
      </c>
      <c r="J12" s="6">
        <f t="shared" si="2"/>
        <v>25438.405797101404</v>
      </c>
    </row>
    <row r="13" spans="1:10" x14ac:dyDescent="0.25">
      <c r="A13" s="2" t="str">
        <f>'Version 1 (Number of Files)'!B13</f>
        <v>Heavy Load Carriers</v>
      </c>
      <c r="B13" s="6">
        <v>6.2506493506493497</v>
      </c>
      <c r="C13" s="6">
        <v>38.404340962690199</v>
      </c>
      <c r="D13" s="6">
        <v>2.4005206890055599</v>
      </c>
      <c r="E13" s="2">
        <v>77</v>
      </c>
      <c r="F13" s="6">
        <v>0.35</v>
      </c>
      <c r="G13" s="6">
        <v>0.45</v>
      </c>
      <c r="H13" s="6">
        <f t="shared" si="0"/>
        <v>11608.34879406308</v>
      </c>
      <c r="I13" s="6">
        <f t="shared" si="1"/>
        <v>7639.6825396825388</v>
      </c>
      <c r="J13" s="6">
        <f t="shared" si="2"/>
        <v>9624.0156668728087</v>
      </c>
    </row>
    <row r="14" spans="1:10" x14ac:dyDescent="0.25">
      <c r="A14" s="2" t="str">
        <f>'Version 1 (Number of Files)'!B14</f>
        <v>Wood Chips Carriers</v>
      </c>
      <c r="B14" s="6">
        <v>9.1896226415094304</v>
      </c>
      <c r="C14" s="6">
        <v>19.258860455872799</v>
      </c>
      <c r="D14" s="6">
        <v>1.7698166009495999</v>
      </c>
      <c r="E14" s="2">
        <v>106</v>
      </c>
      <c r="F14" s="6">
        <v>0.3</v>
      </c>
      <c r="G14" s="6">
        <v>0.4</v>
      </c>
      <c r="H14" s="6">
        <f t="shared" si="0"/>
        <v>21442.452830188671</v>
      </c>
      <c r="I14" s="6">
        <f t="shared" si="1"/>
        <v>13784.433962264144</v>
      </c>
      <c r="J14" s="6">
        <f t="shared" si="2"/>
        <v>17613.443396226408</v>
      </c>
    </row>
    <row r="15" spans="1:10" x14ac:dyDescent="0.25">
      <c r="A15" s="2" t="str">
        <f>'Version 1 (Number of Files)'!B15</f>
        <v>Livestock Carriers</v>
      </c>
      <c r="B15" s="6">
        <v>5.9161111111111104</v>
      </c>
      <c r="C15" s="6">
        <v>33.1123858798301</v>
      </c>
      <c r="D15" s="6">
        <v>1.9589655401906101</v>
      </c>
      <c r="E15" s="2">
        <v>90</v>
      </c>
      <c r="F15" s="6">
        <v>0.25</v>
      </c>
      <c r="G15" s="6">
        <v>0.35</v>
      </c>
      <c r="H15" s="6">
        <f t="shared" si="0"/>
        <v>17748.333333333332</v>
      </c>
      <c r="I15" s="6">
        <f t="shared" si="1"/>
        <v>10987.063492063493</v>
      </c>
      <c r="J15" s="6">
        <f t="shared" si="2"/>
        <v>14367.698412698413</v>
      </c>
    </row>
    <row r="16" spans="1:10" x14ac:dyDescent="0.25">
      <c r="A16" s="2" t="str">
        <f>'Version 1 (Number of Files)'!B16</f>
        <v>Fire Fighting Vessels</v>
      </c>
      <c r="B16" s="6">
        <v>5.0278350515463899</v>
      </c>
      <c r="C16" s="6">
        <v>19.714202331372501</v>
      </c>
      <c r="D16" s="6">
        <v>0.99119757494952598</v>
      </c>
      <c r="E16" s="2">
        <v>97</v>
      </c>
      <c r="F16" s="6">
        <v>0.3</v>
      </c>
      <c r="G16" s="6">
        <v>0.4</v>
      </c>
      <c r="H16" s="6">
        <f t="shared" si="0"/>
        <v>11731.61512027491</v>
      </c>
      <c r="I16" s="6">
        <f t="shared" si="1"/>
        <v>7541.7525773195839</v>
      </c>
      <c r="J16" s="6">
        <f t="shared" si="2"/>
        <v>9636.6838487972473</v>
      </c>
    </row>
    <row r="17" spans="1:10" x14ac:dyDescent="0.25">
      <c r="A17" s="2" t="str">
        <f>'Version 1 (Number of Files)'!B17</f>
        <v>Patrol Vessels</v>
      </c>
      <c r="B17" s="6">
        <v>3.72698412698412</v>
      </c>
      <c r="C17" s="6">
        <v>42.011182997848401</v>
      </c>
      <c r="D17" s="6">
        <v>1.5657501218880601</v>
      </c>
      <c r="E17" s="2">
        <v>63</v>
      </c>
      <c r="F17" s="6">
        <v>0.3</v>
      </c>
      <c r="G17" s="6">
        <v>0.4</v>
      </c>
      <c r="H17" s="6">
        <f t="shared" si="0"/>
        <v>8696.2962962962811</v>
      </c>
      <c r="I17" s="6">
        <f t="shared" si="1"/>
        <v>5590.4761904761799</v>
      </c>
      <c r="J17" s="6">
        <f t="shared" si="2"/>
        <v>7143.3862433862305</v>
      </c>
    </row>
    <row r="18" spans="1:10" x14ac:dyDescent="0.25">
      <c r="A18" s="2" t="str">
        <f>'Version 1 (Number of Files)'!B18</f>
        <v>Platforms</v>
      </c>
      <c r="B18" s="6">
        <v>10.8835365853658</v>
      </c>
      <c r="C18" s="6">
        <v>62.093571438527398</v>
      </c>
      <c r="D18" s="6">
        <v>6.7579765646724104</v>
      </c>
      <c r="E18" s="2">
        <v>82</v>
      </c>
      <c r="F18" s="6">
        <v>0.3</v>
      </c>
      <c r="G18" s="6">
        <v>0.4</v>
      </c>
      <c r="H18" s="6">
        <f t="shared" si="0"/>
        <v>25394.918699186866</v>
      </c>
      <c r="I18" s="6">
        <f t="shared" si="1"/>
        <v>16325.304878048697</v>
      </c>
      <c r="J18" s="6">
        <f t="shared" si="2"/>
        <v>20860.111788617782</v>
      </c>
    </row>
    <row r="19" spans="1:10" x14ac:dyDescent="0.25">
      <c r="A19" s="2" t="str">
        <f>'Version 1 (Number of Files)'!B19</f>
        <v>Standby Safety Vessels</v>
      </c>
      <c r="B19" s="6">
        <v>4.9335164835164802</v>
      </c>
      <c r="C19" s="6">
        <v>16.075836295672701</v>
      </c>
      <c r="D19" s="6">
        <v>0.79310403351013903</v>
      </c>
      <c r="E19" s="2">
        <v>91</v>
      </c>
      <c r="F19" s="6">
        <v>0.3</v>
      </c>
      <c r="G19" s="6">
        <v>0.4</v>
      </c>
      <c r="H19" s="6">
        <f t="shared" si="0"/>
        <v>11511.538461538456</v>
      </c>
      <c r="I19" s="6">
        <f t="shared" si="1"/>
        <v>7400.2747252747185</v>
      </c>
      <c r="J19" s="6">
        <f t="shared" si="2"/>
        <v>9455.9065934065875</v>
      </c>
    </row>
    <row r="20" spans="1:10" x14ac:dyDescent="0.25">
      <c r="A20" s="2" t="str">
        <f>'Version 1 (Number of Files)'!B20</f>
        <v>Combat Vessels</v>
      </c>
      <c r="B20" s="6">
        <v>8</v>
      </c>
      <c r="C20" s="6">
        <v>62.642694249666</v>
      </c>
      <c r="D20" s="6">
        <v>5.0114155399732798</v>
      </c>
      <c r="E20" s="2">
        <v>7</v>
      </c>
      <c r="F20" s="6">
        <v>0.25</v>
      </c>
      <c r="G20" s="6">
        <v>0.35</v>
      </c>
      <c r="H20" s="6">
        <f t="shared" si="0"/>
        <v>24000</v>
      </c>
      <c r="I20" s="6">
        <f t="shared" si="1"/>
        <v>14857.142857142859</v>
      </c>
      <c r="J20" s="6">
        <f t="shared" si="2"/>
        <v>19428.571428571428</v>
      </c>
    </row>
    <row r="21" spans="1:10" ht="15.75" customHeight="1" x14ac:dyDescent="0.25">
      <c r="A21" s="2" t="str">
        <f>'Version 1 (Number of Files)'!B21</f>
        <v>Training Ships</v>
      </c>
      <c r="B21" s="6">
        <v>5.2837837837837798</v>
      </c>
      <c r="C21" s="6">
        <v>30.197337200456499</v>
      </c>
      <c r="D21" s="6">
        <v>1.59556200613223</v>
      </c>
      <c r="E21" s="2">
        <v>37</v>
      </c>
      <c r="F21" s="6">
        <v>0.2</v>
      </c>
      <c r="G21" s="6">
        <v>0.35</v>
      </c>
      <c r="H21" s="6">
        <f t="shared" si="0"/>
        <v>21135.135135135119</v>
      </c>
      <c r="I21" s="6">
        <f t="shared" si="1"/>
        <v>9812.7413127413074</v>
      </c>
      <c r="J21" s="6">
        <f t="shared" si="2"/>
        <v>15473.938223938214</v>
      </c>
    </row>
    <row r="22" spans="1:10" ht="15.75" customHeight="1" x14ac:dyDescent="0.25">
      <c r="A22" s="2" t="str">
        <f>'Version 1 (Number of Files)'!B22</f>
        <v>Icebreakers</v>
      </c>
      <c r="B22" s="6">
        <v>7.4591836734693802</v>
      </c>
      <c r="C22" s="6">
        <v>23.623503529848801</v>
      </c>
      <c r="D22" s="6">
        <v>1.76212051839994</v>
      </c>
      <c r="E22" s="2">
        <v>49</v>
      </c>
      <c r="F22" s="6">
        <v>0.35</v>
      </c>
      <c r="G22" s="6">
        <v>0.5</v>
      </c>
      <c r="H22" s="6">
        <f t="shared" si="0"/>
        <v>13852.76967930028</v>
      </c>
      <c r="I22" s="6">
        <f t="shared" si="1"/>
        <v>7459.1836734693798</v>
      </c>
      <c r="J22" s="6">
        <f t="shared" si="2"/>
        <v>10655.976676384829</v>
      </c>
    </row>
    <row r="23" spans="1:10" ht="15.75" customHeight="1" x14ac:dyDescent="0.25">
      <c r="A23" s="2" t="str">
        <f>'Version 1 (Number of Files)'!B23</f>
        <v>Replenishment Vessels</v>
      </c>
      <c r="B23" s="6">
        <v>8.7328947368421002</v>
      </c>
      <c r="C23" s="6">
        <v>24.011926278268302</v>
      </c>
      <c r="D23" s="6">
        <v>2.0969362461693</v>
      </c>
      <c r="E23" s="2">
        <v>38</v>
      </c>
      <c r="F23" s="6">
        <v>0.3</v>
      </c>
      <c r="G23" s="6">
        <v>0.4</v>
      </c>
      <c r="H23" s="6">
        <f t="shared" si="0"/>
        <v>20376.754385964901</v>
      </c>
      <c r="I23" s="6">
        <f t="shared" si="1"/>
        <v>13099.342105263147</v>
      </c>
      <c r="J23" s="6">
        <f t="shared" si="2"/>
        <v>16738.048245614023</v>
      </c>
    </row>
    <row r="24" spans="1:10" ht="15.75" customHeight="1" x14ac:dyDescent="0.25">
      <c r="A24" s="2" t="str">
        <f>'Version 1 (Number of Files)'!B24</f>
        <v>Tankers</v>
      </c>
      <c r="B24" s="6">
        <v>10.8501712980586</v>
      </c>
      <c r="C24" s="6">
        <v>38.3986104797604</v>
      </c>
      <c r="D24" s="6">
        <v>4.16631501312831</v>
      </c>
      <c r="E24" s="2">
        <v>2627</v>
      </c>
      <c r="F24" s="6">
        <v>0.3</v>
      </c>
      <c r="G24" s="6">
        <v>0.4</v>
      </c>
      <c r="H24" s="6">
        <f t="shared" si="0"/>
        <v>25317.066362136735</v>
      </c>
      <c r="I24" s="6">
        <f t="shared" si="1"/>
        <v>16275.256947087897</v>
      </c>
      <c r="J24" s="6">
        <f t="shared" si="2"/>
        <v>20796.161654612315</v>
      </c>
    </row>
    <row r="25" spans="1:10" ht="15.75" customHeight="1" x14ac:dyDescent="0.25">
      <c r="A25" s="2" t="str">
        <f>'Version 1 (Number of Files)'!B25</f>
        <v>Fishing Vessels</v>
      </c>
      <c r="B25" s="6">
        <v>5.7662023460410499</v>
      </c>
      <c r="C25" s="6">
        <v>32.491679290675698</v>
      </c>
      <c r="D25" s="6">
        <v>1.87353597352707</v>
      </c>
      <c r="E25" s="2">
        <v>682</v>
      </c>
      <c r="F25" s="6">
        <v>0.25</v>
      </c>
      <c r="G25" s="6">
        <v>0.4</v>
      </c>
      <c r="H25" s="6">
        <f t="shared" si="0"/>
        <v>17298.607038123151</v>
      </c>
      <c r="I25" s="6">
        <f t="shared" si="1"/>
        <v>8649.3035190615738</v>
      </c>
      <c r="J25" s="6">
        <f t="shared" si="2"/>
        <v>12973.955278592362</v>
      </c>
    </row>
    <row r="26" spans="1:10" ht="15.75" customHeight="1" x14ac:dyDescent="0.25">
      <c r="A26" s="2" t="str">
        <f>'Version 1 (Number of Files)'!B26</f>
        <v>Supply Vessels</v>
      </c>
      <c r="B26" s="6">
        <v>5.2576675849403003</v>
      </c>
      <c r="C26" s="6">
        <v>25.5301156715201</v>
      </c>
      <c r="D26" s="6">
        <v>1.34228861605928</v>
      </c>
      <c r="E26" s="2">
        <v>1089</v>
      </c>
      <c r="F26" s="6">
        <v>0.3</v>
      </c>
      <c r="G26" s="6">
        <v>0.4</v>
      </c>
      <c r="H26" s="6">
        <f t="shared" si="0"/>
        <v>12267.891031527368</v>
      </c>
      <c r="I26" s="6">
        <f t="shared" si="1"/>
        <v>7886.5013774104491</v>
      </c>
      <c r="J26" s="6">
        <f t="shared" si="2"/>
        <v>10077.196204468908</v>
      </c>
    </row>
    <row r="27" spans="1:10" ht="15.75" customHeight="1" x14ac:dyDescent="0.25">
      <c r="A27" s="2" t="str">
        <f>'Version 1 (Number of Files)'!B27</f>
        <v>Carrier/Floating</v>
      </c>
      <c r="B27" s="6">
        <v>13.714644351464401</v>
      </c>
      <c r="C27" s="6">
        <v>38.629475608785697</v>
      </c>
      <c r="D27" s="6">
        <v>5.2978951945806703</v>
      </c>
      <c r="E27" s="2">
        <v>239</v>
      </c>
      <c r="F27" s="6">
        <v>0.25</v>
      </c>
      <c r="G27" s="6">
        <v>0.35</v>
      </c>
      <c r="H27" s="6">
        <f t="shared" si="0"/>
        <v>41143.933054393201</v>
      </c>
      <c r="I27" s="6">
        <f t="shared" si="1"/>
        <v>25470.05379557675</v>
      </c>
      <c r="J27" s="6">
        <f t="shared" si="2"/>
        <v>33306.993424984976</v>
      </c>
    </row>
    <row r="28" spans="1:10" ht="15.75" customHeight="1" x14ac:dyDescent="0.25">
      <c r="A28" s="2" t="str">
        <f>'Version 1 (Number of Files)'!B28</f>
        <v>Dredgers</v>
      </c>
      <c r="B28" s="6">
        <v>5.4605769230769203</v>
      </c>
      <c r="C28" s="6">
        <v>47.0293853560214</v>
      </c>
      <c r="D28" s="6">
        <v>2.5680757638158198</v>
      </c>
      <c r="E28" s="2">
        <v>260</v>
      </c>
      <c r="F28" s="6">
        <v>0.4</v>
      </c>
      <c r="G28" s="6">
        <v>0.5</v>
      </c>
      <c r="H28" s="6">
        <f t="shared" si="0"/>
        <v>8190.8653846153802</v>
      </c>
      <c r="I28" s="6">
        <f t="shared" si="1"/>
        <v>5460.5769230769201</v>
      </c>
      <c r="J28" s="6">
        <f t="shared" si="2"/>
        <v>6825.7211538461506</v>
      </c>
    </row>
    <row r="29" spans="1:10" ht="15.75" customHeight="1" x14ac:dyDescent="0.25">
      <c r="B29" s="7"/>
    </row>
    <row r="30" spans="1:10" ht="15.75" customHeight="1" x14ac:dyDescent="0.25"/>
    <row r="31" spans="1:10" ht="15.75" customHeight="1" x14ac:dyDescent="0.25"/>
    <row r="32" spans="1:10" ht="15.75" customHeight="1" x14ac:dyDescent="0.25"/>
    <row r="33" spans="3:3" ht="15.75" customHeight="1" x14ac:dyDescent="0.25">
      <c r="C33" s="8"/>
    </row>
    <row r="34" spans="3:3" ht="15.75" customHeight="1" x14ac:dyDescent="0.25"/>
    <row r="35" spans="3:3" ht="15.75" customHeight="1" x14ac:dyDescent="0.25"/>
    <row r="36" spans="3:3" ht="15.75" customHeight="1" x14ac:dyDescent="0.25"/>
    <row r="37" spans="3:3" ht="15.75" customHeight="1" x14ac:dyDescent="0.25"/>
    <row r="38" spans="3:3" ht="15.75" customHeight="1" x14ac:dyDescent="0.25"/>
    <row r="39" spans="3:3" ht="15.75" customHeight="1" x14ac:dyDescent="0.25"/>
    <row r="40" spans="3:3" ht="15.75" customHeight="1" x14ac:dyDescent="0.25"/>
    <row r="41" spans="3:3" ht="15.75" customHeight="1" x14ac:dyDescent="0.25"/>
    <row r="42" spans="3:3" ht="15.75" customHeight="1" x14ac:dyDescent="0.25"/>
    <row r="43" spans="3:3" ht="15.75" customHeight="1" x14ac:dyDescent="0.25"/>
    <row r="44" spans="3:3" ht="15.75" customHeight="1" x14ac:dyDescent="0.25"/>
    <row r="45" spans="3:3" ht="15.75" customHeight="1" x14ac:dyDescent="0.25"/>
    <row r="46" spans="3:3" ht="15.75" customHeight="1" x14ac:dyDescent="0.25"/>
    <row r="47" spans="3:3" ht="15.75" customHeight="1" x14ac:dyDescent="0.25"/>
    <row r="48" spans="3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J1"/>
  </mergeCells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>
      <selection sqref="A1:G1"/>
    </sheetView>
  </sheetViews>
  <sheetFormatPr defaultColWidth="14.42578125" defaultRowHeight="15" customHeight="1" x14ac:dyDescent="0.25"/>
  <cols>
    <col min="1" max="1" width="10.5703125" customWidth="1"/>
    <col min="2" max="2" width="33.85546875" customWidth="1"/>
    <col min="3" max="3" width="25.7109375" customWidth="1"/>
    <col min="4" max="4" width="11.7109375" customWidth="1"/>
    <col min="5" max="5" width="15.140625" customWidth="1"/>
    <col min="6" max="6" width="14.5703125" customWidth="1"/>
    <col min="7" max="7" width="14.140625" customWidth="1"/>
    <col min="8" max="26" width="8.7109375" customWidth="1"/>
  </cols>
  <sheetData>
    <row r="1" spans="1:7" x14ac:dyDescent="0.25">
      <c r="A1" s="40" t="s">
        <v>41</v>
      </c>
      <c r="B1" s="28"/>
      <c r="C1" s="28"/>
      <c r="D1" s="28"/>
      <c r="E1" s="28"/>
      <c r="F1" s="28"/>
      <c r="G1" s="29"/>
    </row>
    <row r="2" spans="1:7" x14ac:dyDescent="0.25">
      <c r="A2" s="41" t="s">
        <v>1</v>
      </c>
      <c r="B2" s="41" t="s">
        <v>2</v>
      </c>
      <c r="C2" s="9" t="s">
        <v>42</v>
      </c>
      <c r="D2" s="41" t="s">
        <v>3</v>
      </c>
      <c r="E2" s="41" t="s">
        <v>4</v>
      </c>
      <c r="F2" s="41" t="s">
        <v>5</v>
      </c>
      <c r="G2" s="41" t="s">
        <v>6</v>
      </c>
    </row>
    <row r="3" spans="1:7" x14ac:dyDescent="0.25">
      <c r="A3" s="42"/>
      <c r="B3" s="42"/>
      <c r="C3" s="10" t="s">
        <v>2</v>
      </c>
      <c r="D3" s="42"/>
      <c r="E3" s="42"/>
      <c r="F3" s="42"/>
      <c r="G3" s="42"/>
    </row>
    <row r="4" spans="1:7" x14ac:dyDescent="0.25">
      <c r="A4" s="30">
        <v>0</v>
      </c>
      <c r="B4" s="34" t="s">
        <v>43</v>
      </c>
      <c r="C4" s="11" t="str">
        <f>'Version 1 (Number of Files)'!B$3</f>
        <v>Container Ships</v>
      </c>
      <c r="D4" s="37">
        <f>'Version 1 (Number of Files)'!C3+'Version 1 (Number of Files)'!C4 + 'Version 1 (Number of Files)'!C7 + 'Version 1 (Number of Files)'!C9 + 'Version 1 (Number of Files)'!C10 + 'Version 1 (Number of Files)'!C13 + 'Version 1 (Number of Files)'!C14 + 'Version 1 (Number of Files)'!C15 + 'Version 1 (Number of Files)'!C24 + 'Version 1 (Number of Files)'!C27</f>
        <v>105280</v>
      </c>
      <c r="E4" s="37">
        <f>'Version 1 (Number of Files)'!D3+'Version 1 (Number of Files)'!D4 + 'Version 1 (Number of Files)'!D7 + 'Version 1 (Number of Files)'!D9 + 'Version 1 (Number of Files)'!D10 + 'Version 1 (Number of Files)'!D13 + 'Version 1 (Number of Files)'!D14 + 'Version 1 (Number of Files)'!D15 + 'Version 1 (Number of Files)'!D24 + 'Version 1 (Number of Files)'!D27</f>
        <v>15329</v>
      </c>
      <c r="F4" s="37">
        <f>'Version 1 (Number of Files)'!E3+'Version 1 (Number of Files)'!E4 + 'Version 1 (Number of Files)'!E7 + 'Version 1 (Number of Files)'!E9 + 'Version 1 (Number of Files)'!E10 + 'Version 1 (Number of Files)'!E13 + 'Version 1 (Number of Files)'!E14 + 'Version 1 (Number of Files)'!E15 + 'Version 1 (Number of Files)'!E24 + 'Version 1 (Number of Files)'!E27</f>
        <v>14393</v>
      </c>
      <c r="G4" s="37">
        <f>'Version 1 (Number of Files)'!F3+'Version 1 (Number of Files)'!F4 + 'Version 1 (Number of Files)'!F7 + 'Version 1 (Number of Files)'!F9 + 'Version 1 (Number of Files)'!F10 + 'Version 1 (Number of Files)'!F13 + 'Version 1 (Number of Files)'!F14 + 'Version 1 (Number of Files)'!F15 + 'Version 1 (Number of Files)'!F24 + 'Version 1 (Number of Files)'!F27</f>
        <v>135002</v>
      </c>
    </row>
    <row r="5" spans="1:7" x14ac:dyDescent="0.25">
      <c r="A5" s="32"/>
      <c r="B5" s="35"/>
      <c r="C5" s="12" t="str">
        <f>'Version 1 (Number of Files)'!B$4</f>
        <v>Bulk Carriers</v>
      </c>
      <c r="D5" s="38"/>
      <c r="E5" s="38"/>
      <c r="F5" s="38"/>
      <c r="G5" s="38"/>
    </row>
    <row r="6" spans="1:7" x14ac:dyDescent="0.25">
      <c r="A6" s="32"/>
      <c r="B6" s="35"/>
      <c r="C6" s="12" t="str">
        <f>'Version 1 (Number of Files)'!B$7</f>
        <v>Ro-ro Cargo Ships</v>
      </c>
      <c r="D6" s="38"/>
      <c r="E6" s="38"/>
      <c r="F6" s="38"/>
      <c r="G6" s="38"/>
    </row>
    <row r="7" spans="1:7" x14ac:dyDescent="0.25">
      <c r="A7" s="32"/>
      <c r="B7" s="35"/>
      <c r="C7" s="12" t="str">
        <f>'Version 1 (Number of Files)'!B$9</f>
        <v>Vehicles Carriers</v>
      </c>
      <c r="D7" s="38"/>
      <c r="E7" s="38"/>
      <c r="F7" s="38"/>
      <c r="G7" s="38"/>
    </row>
    <row r="8" spans="1:7" x14ac:dyDescent="0.25">
      <c r="A8" s="32"/>
      <c r="B8" s="35"/>
      <c r="C8" s="12" t="str">
        <f>'Version 1 (Number of Files)'!B$10</f>
        <v>Reefers</v>
      </c>
      <c r="D8" s="38"/>
      <c r="E8" s="38"/>
      <c r="F8" s="38"/>
      <c r="G8" s="38"/>
    </row>
    <row r="9" spans="1:7" x14ac:dyDescent="0.25">
      <c r="A9" s="32"/>
      <c r="B9" s="35"/>
      <c r="C9" s="12" t="str">
        <f>'Version 1 (Number of Files)'!B13</f>
        <v>Heavy Load Carriers</v>
      </c>
      <c r="D9" s="38"/>
      <c r="E9" s="38"/>
      <c r="F9" s="38"/>
      <c r="G9" s="38"/>
    </row>
    <row r="10" spans="1:7" x14ac:dyDescent="0.25">
      <c r="A10" s="32"/>
      <c r="B10" s="35"/>
      <c r="C10" s="12" t="str">
        <f>'Version 1 (Number of Files)'!B$14</f>
        <v>Wood Chips Carriers</v>
      </c>
      <c r="D10" s="38"/>
      <c r="E10" s="38"/>
      <c r="F10" s="38"/>
      <c r="G10" s="38"/>
    </row>
    <row r="11" spans="1:7" x14ac:dyDescent="0.25">
      <c r="A11" s="32"/>
      <c r="B11" s="35"/>
      <c r="C11" s="12" t="str">
        <f>'Version 1 (Number of Files)'!B$15</f>
        <v>Livestock Carriers</v>
      </c>
      <c r="D11" s="38"/>
      <c r="E11" s="38"/>
      <c r="F11" s="38"/>
      <c r="G11" s="38"/>
    </row>
    <row r="12" spans="1:7" x14ac:dyDescent="0.25">
      <c r="A12" s="32"/>
      <c r="B12" s="35"/>
      <c r="C12" s="12" t="str">
        <f>'Version 1 (Number of Files)'!B$24</f>
        <v>Tankers</v>
      </c>
      <c r="D12" s="38"/>
      <c r="E12" s="38"/>
      <c r="F12" s="38"/>
      <c r="G12" s="38"/>
    </row>
    <row r="13" spans="1:7" x14ac:dyDescent="0.25">
      <c r="A13" s="31"/>
      <c r="B13" s="36"/>
      <c r="C13" s="13" t="str">
        <f>'Version 1 (Number of Files)'!B$27</f>
        <v>Carrier/Floating</v>
      </c>
      <c r="D13" s="39"/>
      <c r="E13" s="39"/>
      <c r="F13" s="39"/>
      <c r="G13" s="39"/>
    </row>
    <row r="14" spans="1:7" x14ac:dyDescent="0.25">
      <c r="A14" s="30">
        <v>1</v>
      </c>
      <c r="B14" s="30" t="s">
        <v>44</v>
      </c>
      <c r="C14" s="14" t="str">
        <f>'Version 1 (Number of Files)'!B5</f>
        <v>Passengers Ships</v>
      </c>
      <c r="D14" s="30">
        <f>'Version 1 (Number of Files)'!C5 + 'Version 1 (Number of Files)'!C6</f>
        <v>17140</v>
      </c>
      <c r="E14" s="30">
        <f>'Version 1 (Number of Files)'!D5 + 'Version 1 (Number of Files)'!D6</f>
        <v>2520</v>
      </c>
      <c r="F14" s="30">
        <f>'Version 1 (Number of Files)'!E5 + 'Version 1 (Number of Files)'!E6</f>
        <v>2327</v>
      </c>
      <c r="G14" s="30">
        <f>'Version 1 (Number of Files)'!F5 + 'Version 1 (Number of Files)'!F6</f>
        <v>21987</v>
      </c>
    </row>
    <row r="15" spans="1:7" x14ac:dyDescent="0.25">
      <c r="A15" s="31"/>
      <c r="B15" s="31"/>
      <c r="C15" s="15" t="str">
        <f>'Version 1 (Number of Files)'!B6</f>
        <v>Ro-ro Passenger Ships</v>
      </c>
      <c r="D15" s="31"/>
      <c r="E15" s="31"/>
      <c r="F15" s="31"/>
      <c r="G15" s="31"/>
    </row>
    <row r="16" spans="1:7" x14ac:dyDescent="0.25">
      <c r="A16" s="30">
        <v>2</v>
      </c>
      <c r="B16" s="30" t="s">
        <v>45</v>
      </c>
      <c r="C16" s="16" t="str">
        <f>'Version 1 (Number of Files)'!B8</f>
        <v>Tugs</v>
      </c>
      <c r="D16" s="30">
        <f>'Version 1 (Number of Files)'!C8 + 'Version 1 (Number of Files)'!C16 + 'Version 1 (Number of Files)'!C19 + 'Version 1 (Number of Files)'!C23 + 'Version 1 (Number of Files)'!C26 + 'Version 1 (Number of Files)'!C28 + 'Version 1 (Number of Files)'!C22</f>
        <v>34509</v>
      </c>
      <c r="E16" s="30">
        <f>'Version 1 (Number of Files)'!D8 + 'Version 1 (Number of Files)'!D16 + 'Version 1 (Number of Files)'!D19 + 'Version 1 (Number of Files)'!D23 + 'Version 1 (Number of Files)'!D26 + 'Version 1 (Number of Files)'!D28 + 'Version 1 (Number of Files)'!D22</f>
        <v>5070</v>
      </c>
      <c r="F16" s="30">
        <f>'Version 1 (Number of Files)'!E8 + 'Version 1 (Number of Files)'!E16 + 'Version 1 (Number of Files)'!E19 + 'Version 1 (Number of Files)'!E23 + 'Version 1 (Number of Files)'!E26 + 'Version 1 (Number of Files)'!E28 + 'Version 1 (Number of Files)'!E22</f>
        <v>4361</v>
      </c>
      <c r="G16" s="30">
        <f>'Version 1 (Number of Files)'!F8 + 'Version 1 (Number of Files)'!F16 + 'Version 1 (Number of Files)'!F19 + 'Version 1 (Number of Files)'!F23 + 'Version 1 (Number of Files)'!F26 + 'Version 1 (Number of Files)'!F28 + 'Version 1 (Number of Files)'!F22</f>
        <v>43940</v>
      </c>
    </row>
    <row r="17" spans="1:7" x14ac:dyDescent="0.25">
      <c r="A17" s="32"/>
      <c r="B17" s="32"/>
      <c r="C17" s="16" t="str">
        <f>'Version 1 (Number of Files)'!B16</f>
        <v>Fire Fighting Vessels</v>
      </c>
      <c r="D17" s="32"/>
      <c r="E17" s="32"/>
      <c r="F17" s="32"/>
      <c r="G17" s="32"/>
    </row>
    <row r="18" spans="1:7" x14ac:dyDescent="0.25">
      <c r="A18" s="32"/>
      <c r="B18" s="32"/>
      <c r="C18" s="16" t="str">
        <f>'Version 1 (Number of Files)'!B19</f>
        <v>Standby Safety Vessels</v>
      </c>
      <c r="D18" s="32"/>
      <c r="E18" s="32"/>
      <c r="F18" s="32"/>
      <c r="G18" s="32"/>
    </row>
    <row r="19" spans="1:7" x14ac:dyDescent="0.25">
      <c r="A19" s="32"/>
      <c r="B19" s="32"/>
      <c r="C19" s="16" t="str">
        <f>'Version 1 (Number of Files)'!B23</f>
        <v>Replenishment Vessels</v>
      </c>
      <c r="D19" s="32"/>
      <c r="E19" s="32"/>
      <c r="F19" s="32"/>
      <c r="G19" s="32"/>
    </row>
    <row r="20" spans="1:7" x14ac:dyDescent="0.25">
      <c r="A20" s="32"/>
      <c r="B20" s="32"/>
      <c r="C20" s="16" t="str">
        <f>'Version 1 (Number of Files)'!B26</f>
        <v>Supply Vessels</v>
      </c>
      <c r="D20" s="32"/>
      <c r="E20" s="32"/>
      <c r="F20" s="32"/>
      <c r="G20" s="32"/>
    </row>
    <row r="21" spans="1:7" ht="15.75" customHeight="1" x14ac:dyDescent="0.25">
      <c r="A21" s="32"/>
      <c r="B21" s="32"/>
      <c r="C21" s="16" t="str">
        <f>'Version 1 (Number of Files)'!B22</f>
        <v>Icebreakers</v>
      </c>
      <c r="D21" s="32"/>
      <c r="E21" s="32"/>
      <c r="F21" s="32"/>
      <c r="G21" s="32"/>
    </row>
    <row r="22" spans="1:7" ht="16.5" customHeight="1" x14ac:dyDescent="0.25">
      <c r="A22" s="31"/>
      <c r="B22" s="31"/>
      <c r="C22" s="16" t="str">
        <f>'Version 1 (Number of Files)'!B28</f>
        <v>Dredgers</v>
      </c>
      <c r="D22" s="31"/>
      <c r="E22" s="31"/>
      <c r="F22" s="31"/>
      <c r="G22" s="31"/>
    </row>
    <row r="23" spans="1:7" ht="15.75" customHeight="1" x14ac:dyDescent="0.25">
      <c r="A23" s="30">
        <v>3</v>
      </c>
      <c r="B23" s="30" t="s">
        <v>46</v>
      </c>
      <c r="C23" s="11" t="str">
        <f>'Version 1 (Number of Files)'!B11</f>
        <v>Yachts</v>
      </c>
      <c r="D23" s="30">
        <f>'Version 1 (Number of Files)'!C11 + 'Version 1 (Number of Files)'!C12</f>
        <v>7259</v>
      </c>
      <c r="E23" s="30">
        <f>'Version 1 (Number of Files)'!D11 + 'Version 1 (Number of Files)'!D12</f>
        <v>1106</v>
      </c>
      <c r="F23" s="30">
        <f>'Version 1 (Number of Files)'!E11 + 'Version 1 (Number of Files)'!E12</f>
        <v>910</v>
      </c>
      <c r="G23" s="30">
        <f>'Version 1 (Number of Files)'!F11 + 'Version 1 (Number of Files)'!F12</f>
        <v>9275</v>
      </c>
    </row>
    <row r="24" spans="1:7" ht="15.75" customHeight="1" x14ac:dyDescent="0.25">
      <c r="A24" s="31"/>
      <c r="B24" s="31"/>
      <c r="C24" s="15" t="str">
        <f>'Version 1 (Number of Files)'!B12</f>
        <v>Sailing Vessels</v>
      </c>
      <c r="D24" s="31"/>
      <c r="E24" s="31"/>
      <c r="F24" s="31"/>
      <c r="G24" s="31"/>
    </row>
    <row r="25" spans="1:7" ht="15.75" customHeight="1" x14ac:dyDescent="0.25">
      <c r="A25" s="30">
        <v>4</v>
      </c>
      <c r="B25" s="30" t="s">
        <v>47</v>
      </c>
      <c r="C25" s="11" t="str">
        <f>'Version 1 (Number of Files)'!B17</f>
        <v>Patrol Vessels</v>
      </c>
      <c r="D25" s="30">
        <f>'Version 1 (Number of Files)'!C17+'Version 1 (Number of Files)'!C20</f>
        <v>1550</v>
      </c>
      <c r="E25" s="30">
        <f>'Version 1 (Number of Files)'!D17+'Version 1 (Number of Files)'!D20</f>
        <v>220</v>
      </c>
      <c r="F25" s="30">
        <f>'Version 1 (Number of Files)'!E17+'Version 1 (Number of Files)'!E20</f>
        <v>187</v>
      </c>
      <c r="G25" s="30">
        <f>'Version 1 (Number of Files)'!F17+'Version 1 (Number of Files)'!F20</f>
        <v>1957</v>
      </c>
    </row>
    <row r="26" spans="1:7" ht="15.75" customHeight="1" x14ac:dyDescent="0.25">
      <c r="A26" s="31"/>
      <c r="B26" s="31"/>
      <c r="C26" s="13" t="str">
        <f>'Version 1 (Number of Files)'!B20</f>
        <v>Combat Vessels</v>
      </c>
      <c r="D26" s="31"/>
      <c r="E26" s="31"/>
      <c r="F26" s="31"/>
      <c r="G26" s="31"/>
    </row>
    <row r="27" spans="1:7" ht="15.75" customHeight="1" x14ac:dyDescent="0.25">
      <c r="A27" s="30">
        <v>5</v>
      </c>
      <c r="B27" s="30" t="s">
        <v>48</v>
      </c>
      <c r="C27" s="33" t="str">
        <f>'Version 1 (Number of Files)'!B21</f>
        <v>Training Ships</v>
      </c>
      <c r="D27" s="30">
        <f>'Version 1 (Number of Files)'!C21</f>
        <v>712</v>
      </c>
      <c r="E27" s="30">
        <f>'Version 1 (Number of Files)'!D21</f>
        <v>107</v>
      </c>
      <c r="F27" s="30">
        <f>'Version 1 (Number of Files)'!E21</f>
        <v>81</v>
      </c>
      <c r="G27" s="30">
        <f>'Version 1 (Number of Files)'!F21</f>
        <v>900</v>
      </c>
    </row>
    <row r="28" spans="1:7" ht="15.75" customHeight="1" x14ac:dyDescent="0.25">
      <c r="A28" s="31"/>
      <c r="B28" s="31"/>
      <c r="C28" s="31"/>
      <c r="D28" s="31"/>
      <c r="E28" s="31"/>
      <c r="F28" s="31"/>
      <c r="G28" s="31"/>
    </row>
    <row r="29" spans="1:7" ht="15.75" customHeight="1" x14ac:dyDescent="0.25">
      <c r="A29" s="17">
        <v>6</v>
      </c>
      <c r="B29" s="17" t="s">
        <v>29</v>
      </c>
      <c r="C29" s="16" t="str">
        <f>'Version 1 (Number of Files)'!B25</f>
        <v>Fishing Vessels</v>
      </c>
      <c r="D29" s="17">
        <f>'Version 1 (Number of Files)'!C25</f>
        <v>15846</v>
      </c>
      <c r="E29" s="17">
        <f>'Version 1 (Number of Files)'!D25</f>
        <v>2383</v>
      </c>
      <c r="F29" s="17">
        <f>'Version 1 (Number of Files)'!E25</f>
        <v>1808</v>
      </c>
      <c r="G29" s="17">
        <f>'Version 1 (Number of Files)'!F25</f>
        <v>20037</v>
      </c>
    </row>
    <row r="30" spans="1:7" ht="15.75" customHeight="1" x14ac:dyDescent="0.25">
      <c r="A30" s="17">
        <v>7</v>
      </c>
      <c r="B30" s="17" t="s">
        <v>22</v>
      </c>
      <c r="C30" s="2" t="str">
        <f>'Version 1 (Number of Files)'!B18</f>
        <v>Platforms</v>
      </c>
      <c r="D30" s="17">
        <f>'Version 1 (Number of Files)'!C$18</f>
        <v>1467</v>
      </c>
      <c r="E30" s="17">
        <f>'Version 1 (Number of Files)'!D$18</f>
        <v>209</v>
      </c>
      <c r="F30" s="17">
        <f>'Version 1 (Number of Files)'!E$18</f>
        <v>147</v>
      </c>
      <c r="G30" s="17">
        <f>'Version 1 (Number of Files)'!F$18</f>
        <v>1823</v>
      </c>
    </row>
    <row r="31" spans="1:7" ht="15.75" customHeight="1" x14ac:dyDescent="0.25"/>
    <row r="32" spans="1:7" ht="15.75" customHeight="1" x14ac:dyDescent="0.25">
      <c r="A32" s="3" t="s">
        <v>33</v>
      </c>
      <c r="B32" s="4"/>
      <c r="C32" s="5"/>
      <c r="D32" s="5"/>
      <c r="E32" s="5"/>
      <c r="F32" s="3"/>
      <c r="G32" s="3">
        <f>SUM(G4:G30)</f>
        <v>234921</v>
      </c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4">
    <mergeCell ref="D14:D15"/>
    <mergeCell ref="D16:D22"/>
    <mergeCell ref="D23:D24"/>
    <mergeCell ref="D25:D26"/>
    <mergeCell ref="A1:G1"/>
    <mergeCell ref="A2:A3"/>
    <mergeCell ref="B2:B3"/>
    <mergeCell ref="D2:D3"/>
    <mergeCell ref="E2:E3"/>
    <mergeCell ref="F2:F3"/>
    <mergeCell ref="G2:G3"/>
    <mergeCell ref="A4:A13"/>
    <mergeCell ref="B4:B13"/>
    <mergeCell ref="E4:E13"/>
    <mergeCell ref="F4:F13"/>
    <mergeCell ref="G4:G13"/>
    <mergeCell ref="D4:D13"/>
    <mergeCell ref="E23:E24"/>
    <mergeCell ref="E25:E26"/>
    <mergeCell ref="F25:F26"/>
    <mergeCell ref="G25:G26"/>
    <mergeCell ref="E14:E15"/>
    <mergeCell ref="F14:F15"/>
    <mergeCell ref="E16:E22"/>
    <mergeCell ref="F16:F22"/>
    <mergeCell ref="G16:G22"/>
    <mergeCell ref="F23:F24"/>
    <mergeCell ref="G23:G24"/>
    <mergeCell ref="F27:F28"/>
    <mergeCell ref="G27:G28"/>
    <mergeCell ref="A14:A15"/>
    <mergeCell ref="A16:A22"/>
    <mergeCell ref="B16:B22"/>
    <mergeCell ref="A23:A24"/>
    <mergeCell ref="B23:B24"/>
    <mergeCell ref="A25:A26"/>
    <mergeCell ref="B25:B26"/>
    <mergeCell ref="A27:A28"/>
    <mergeCell ref="B27:B28"/>
    <mergeCell ref="C27:C28"/>
    <mergeCell ref="D27:D28"/>
    <mergeCell ref="E27:E28"/>
    <mergeCell ref="B14:B15"/>
    <mergeCell ref="G14:G15"/>
  </mergeCells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topLeftCell="B4" workbookViewId="0">
      <selection activeCell="G25" sqref="G25:G26"/>
    </sheetView>
  </sheetViews>
  <sheetFormatPr defaultColWidth="14.42578125" defaultRowHeight="15" customHeight="1" x14ac:dyDescent="0.25"/>
  <cols>
    <col min="1" max="1" width="10.5703125" customWidth="1"/>
    <col min="2" max="2" width="33.85546875" customWidth="1"/>
    <col min="3" max="3" width="25.7109375" customWidth="1"/>
    <col min="4" max="4" width="14.85546875" customWidth="1"/>
    <col min="5" max="5" width="16.85546875" customWidth="1"/>
    <col min="6" max="6" width="12.85546875" customWidth="1"/>
    <col min="7" max="7" width="22.5703125" customWidth="1"/>
    <col min="8" max="8" width="23" customWidth="1"/>
    <col min="9" max="9" width="17.5703125" customWidth="1"/>
    <col min="10" max="29" width="8.7109375" customWidth="1"/>
  </cols>
  <sheetData>
    <row r="1" spans="1:9" x14ac:dyDescent="0.25">
      <c r="A1" s="45" t="s">
        <v>41</v>
      </c>
      <c r="B1" s="28"/>
      <c r="C1" s="28"/>
      <c r="D1" s="53"/>
      <c r="E1" s="53"/>
      <c r="F1" s="28"/>
      <c r="G1" s="28"/>
      <c r="H1" s="53"/>
      <c r="I1" s="29"/>
    </row>
    <row r="2" spans="1:9" x14ac:dyDescent="0.25">
      <c r="A2" s="45"/>
      <c r="B2" s="46"/>
      <c r="C2" s="47" t="s">
        <v>42</v>
      </c>
      <c r="D2" s="59"/>
      <c r="E2" s="59"/>
      <c r="F2" s="48"/>
      <c r="G2" s="49"/>
      <c r="H2" s="69"/>
      <c r="I2" s="29"/>
    </row>
    <row r="3" spans="1:9" x14ac:dyDescent="0.25">
      <c r="A3" s="18" t="s">
        <v>1</v>
      </c>
      <c r="B3" s="18" t="s">
        <v>2</v>
      </c>
      <c r="C3" s="10" t="str">
        <f>'Version 1 (AD)'!A2</f>
        <v>Category</v>
      </c>
      <c r="D3" s="60" t="str">
        <f>'Version 1 (AD)'!H2</f>
        <v>Max AD (mm)</v>
      </c>
      <c r="E3" s="60" t="str">
        <f>'Version 1 (AD)'!I2</f>
        <v>Min AD (mm)</v>
      </c>
      <c r="F3" s="61" t="str">
        <f>'Version 1 (AD)'!J2</f>
        <v>MAD (mm)</v>
      </c>
      <c r="G3" s="19" t="s">
        <v>55</v>
      </c>
      <c r="H3" s="70" t="s">
        <v>56</v>
      </c>
      <c r="I3" s="19" t="s">
        <v>49</v>
      </c>
    </row>
    <row r="4" spans="1:9" x14ac:dyDescent="0.25">
      <c r="A4" s="34">
        <v>0</v>
      </c>
      <c r="B4" s="50" t="s">
        <v>43</v>
      </c>
      <c r="C4" s="14" t="str">
        <f>'Version 1 (Number of Files)'!B$3</f>
        <v>Container Ships</v>
      </c>
      <c r="D4" s="63">
        <f>'Version 1 (AD)'!H3</f>
        <v>33361.149193548299</v>
      </c>
      <c r="E4" s="63">
        <f>'Version 1 (AD)'!I3</f>
        <v>20652.139976958475</v>
      </c>
      <c r="F4" s="63">
        <f>'Version 1 (AD)'!J3</f>
        <v>27006.644585253387</v>
      </c>
      <c r="G4" s="65">
        <f>AVERAGE(D4:D13)</f>
        <v>23175.717002231868</v>
      </c>
      <c r="H4" s="65">
        <f>AVERAGE(E4:E13)</f>
        <v>14493.04418803195</v>
      </c>
      <c r="I4" s="43">
        <f>((G4+H4)/2)</f>
        <v>18834.380595131908</v>
      </c>
    </row>
    <row r="5" spans="1:9" x14ac:dyDescent="0.25">
      <c r="A5" s="35"/>
      <c r="B5" s="51"/>
      <c r="C5" s="16" t="str">
        <f>'Version 1 (Number of Files)'!B$4</f>
        <v>Bulk Carriers</v>
      </c>
      <c r="D5" s="62">
        <f>'Version 1 (AD)'!H4</f>
        <v>22780.524017467254</v>
      </c>
      <c r="E5" s="62">
        <f>'Version 1 (AD)'!I4</f>
        <v>14644.622582657519</v>
      </c>
      <c r="F5" s="62">
        <f>'Version 1 (AD)'!J4</f>
        <v>18712.573300062388</v>
      </c>
      <c r="G5" s="66"/>
      <c r="H5" s="66"/>
      <c r="I5" s="38"/>
    </row>
    <row r="6" spans="1:9" x14ac:dyDescent="0.25">
      <c r="A6" s="35"/>
      <c r="B6" s="51"/>
      <c r="C6" s="16" t="str">
        <f>'Version 1 (Number of Files)'!B$7</f>
        <v>Ro-ro Cargo Ships</v>
      </c>
      <c r="D6" s="62">
        <f>'Version 1 (AD)'!H7</f>
        <v>19811.409395973151</v>
      </c>
      <c r="E6" s="62">
        <f>'Version 1 (AD)'!I7</f>
        <v>12264.20581655481</v>
      </c>
      <c r="F6" s="62">
        <f>'Version 1 (AD)'!J7</f>
        <v>16037.807606263981</v>
      </c>
      <c r="G6" s="66"/>
      <c r="H6" s="66"/>
      <c r="I6" s="38"/>
    </row>
    <row r="7" spans="1:9" x14ac:dyDescent="0.25">
      <c r="A7" s="35"/>
      <c r="B7" s="51"/>
      <c r="C7" s="16" t="str">
        <f>'Version 1 (Number of Files)'!B$9</f>
        <v>Vehicles Carriers</v>
      </c>
      <c r="D7" s="62">
        <f>'Version 1 (AD)'!H6</f>
        <v>18131.66855845628</v>
      </c>
      <c r="E7" s="62">
        <f>'Version 1 (AD)'!I6</f>
        <v>10576.806659099499</v>
      </c>
      <c r="F7" s="62">
        <f>'Version 1 (AD)'!J6</f>
        <v>14354.23760877789</v>
      </c>
      <c r="G7" s="66"/>
      <c r="H7" s="66"/>
      <c r="I7" s="38"/>
    </row>
    <row r="8" spans="1:9" x14ac:dyDescent="0.25">
      <c r="A8" s="35"/>
      <c r="B8" s="51"/>
      <c r="C8" s="16" t="str">
        <f>'Version 1 (Number of Files)'!B$10</f>
        <v>Reefers</v>
      </c>
      <c r="D8" s="62">
        <f>'Version 1 (AD)'!H10</f>
        <v>20412.284482758601</v>
      </c>
      <c r="E8" s="62">
        <f>'Version 1 (AD)'!I10</f>
        <v>12636.176108374373</v>
      </c>
      <c r="F8" s="62">
        <f>'Version 1 (AD)'!J10</f>
        <v>16524.230295566485</v>
      </c>
      <c r="G8" s="66"/>
      <c r="H8" s="66"/>
      <c r="I8" s="38"/>
    </row>
    <row r="9" spans="1:9" x14ac:dyDescent="0.25">
      <c r="A9" s="35"/>
      <c r="B9" s="51"/>
      <c r="C9" s="16" t="str">
        <f>'Version 1 (Number of Files)'!B13</f>
        <v>Heavy Load Carriers</v>
      </c>
      <c r="D9" s="62">
        <f>'Version 1 (AD)'!H13</f>
        <v>11608.34879406308</v>
      </c>
      <c r="E9" s="62">
        <f>'Version 1 (AD)'!I13</f>
        <v>7639.6825396825388</v>
      </c>
      <c r="F9" s="62">
        <f>'Version 1 (AD)'!J13</f>
        <v>9624.0156668728087</v>
      </c>
      <c r="G9" s="66"/>
      <c r="H9" s="66"/>
      <c r="I9" s="38"/>
    </row>
    <row r="10" spans="1:9" x14ac:dyDescent="0.25">
      <c r="A10" s="35"/>
      <c r="B10" s="51"/>
      <c r="C10" s="16" t="str">
        <f>'Version 1 (Number of Files)'!B$14</f>
        <v>Wood Chips Carriers</v>
      </c>
      <c r="D10" s="62">
        <f>'Version 1 (AD)'!H14</f>
        <v>21442.452830188671</v>
      </c>
      <c r="E10" s="62">
        <f>'Version 1 (AD)'!I14</f>
        <v>13784.433962264144</v>
      </c>
      <c r="F10" s="62">
        <f>'Version 1 (AD)'!J14</f>
        <v>17613.443396226408</v>
      </c>
      <c r="G10" s="66"/>
      <c r="H10" s="66"/>
      <c r="I10" s="38"/>
    </row>
    <row r="11" spans="1:9" x14ac:dyDescent="0.25">
      <c r="A11" s="35"/>
      <c r="B11" s="51"/>
      <c r="C11" s="16" t="str">
        <f>'Version 1 (Number of Files)'!B$15</f>
        <v>Livestock Carriers</v>
      </c>
      <c r="D11" s="62">
        <f>'Version 1 (AD)'!H15</f>
        <v>17748.333333333332</v>
      </c>
      <c r="E11" s="62">
        <f>'Version 1 (AD)'!I15</f>
        <v>10987.063492063493</v>
      </c>
      <c r="F11" s="62">
        <f>'Version 1 (AD)'!J15</f>
        <v>14367.698412698413</v>
      </c>
      <c r="G11" s="66"/>
      <c r="H11" s="66"/>
      <c r="I11" s="38"/>
    </row>
    <row r="12" spans="1:9" x14ac:dyDescent="0.25">
      <c r="A12" s="35"/>
      <c r="B12" s="51"/>
      <c r="C12" s="16" t="str">
        <f>'Version 1 (Number of Files)'!B$24</f>
        <v>Tankers</v>
      </c>
      <c r="D12" s="62">
        <f>'Version 1 (AD)'!H24</f>
        <v>25317.066362136735</v>
      </c>
      <c r="E12" s="62">
        <f>'Version 1 (AD)'!I24</f>
        <v>16275.256947087897</v>
      </c>
      <c r="F12" s="62">
        <f>'Version 1 (AD)'!J24</f>
        <v>20796.161654612315</v>
      </c>
      <c r="G12" s="66"/>
      <c r="H12" s="66"/>
      <c r="I12" s="38"/>
    </row>
    <row r="13" spans="1:9" x14ac:dyDescent="0.25">
      <c r="A13" s="36"/>
      <c r="B13" s="42"/>
      <c r="C13" s="15" t="str">
        <f>'Version 1 (Number of Files)'!B$27</f>
        <v>Carrier/Floating</v>
      </c>
      <c r="D13" s="62">
        <f>'Version 1 (AD)'!H27</f>
        <v>41143.933054393201</v>
      </c>
      <c r="E13" s="62">
        <f>'Version 1 (AD)'!I27</f>
        <v>25470.05379557675</v>
      </c>
      <c r="F13" s="62">
        <f>'Version 1 (AD)'!J27</f>
        <v>33306.993424984976</v>
      </c>
      <c r="G13" s="67"/>
      <c r="H13" s="67"/>
      <c r="I13" s="39"/>
    </row>
    <row r="14" spans="1:9" x14ac:dyDescent="0.25">
      <c r="A14" s="34">
        <v>1</v>
      </c>
      <c r="B14" s="50" t="s">
        <v>50</v>
      </c>
      <c r="C14" s="14" t="str">
        <f>'Version 1 (Number of Files)'!B5</f>
        <v>Passengers Ships</v>
      </c>
      <c r="D14" s="63">
        <f>'Version 1 (AD)'!H5</f>
        <v>21317.153024911</v>
      </c>
      <c r="E14" s="63">
        <f>'Version 1 (AD)'!I5</f>
        <v>12435.005931198084</v>
      </c>
      <c r="F14" s="63">
        <f>'Version 1 (AD)'!J5</f>
        <v>16876.07947805454</v>
      </c>
      <c r="G14" s="65">
        <f>AVERAGE(D14:D15)</f>
        <v>19724.41079168364</v>
      </c>
      <c r="H14" s="65">
        <f>AVERAGE(E14:E15)</f>
        <v>11505.90629514879</v>
      </c>
      <c r="I14" s="43">
        <f>((G14+H14)/2)</f>
        <v>15615.158543416215</v>
      </c>
    </row>
    <row r="15" spans="1:9" x14ac:dyDescent="0.25">
      <c r="A15" s="52"/>
      <c r="B15" s="53"/>
      <c r="C15" s="15" t="str">
        <f>'Version 1 (Number of Files)'!B6</f>
        <v>Ro-ro Passenger Ships</v>
      </c>
      <c r="D15" s="62">
        <f>'Version 1 (AD)'!H6</f>
        <v>18131.66855845628</v>
      </c>
      <c r="E15" s="62">
        <f>'Version 1 (AD)'!I6</f>
        <v>10576.806659099499</v>
      </c>
      <c r="F15" s="62">
        <f>'Version 1 (AD)'!J6</f>
        <v>14354.23760877789</v>
      </c>
      <c r="G15" s="66"/>
      <c r="H15" s="66"/>
      <c r="I15" s="44"/>
    </row>
    <row r="16" spans="1:9" x14ac:dyDescent="0.25">
      <c r="A16" s="34">
        <v>2</v>
      </c>
      <c r="B16" s="50" t="s">
        <v>45</v>
      </c>
      <c r="C16" s="16" t="str">
        <f>'Version 1 (Number of Files)'!B8</f>
        <v>Tugs</v>
      </c>
      <c r="D16" s="63">
        <f>'Version 1 (AD)'!H8</f>
        <v>7346.9557195571988</v>
      </c>
      <c r="E16" s="63">
        <f>'Version 1 (AD)'!I8</f>
        <v>4897.9704797048007</v>
      </c>
      <c r="F16" s="63">
        <f>'Version 1 (AD)'!J8</f>
        <v>6122.4630996309997</v>
      </c>
      <c r="G16" s="65">
        <f>AVERAGE(D16:D22)</f>
        <v>12182.627111825499</v>
      </c>
      <c r="H16" s="65">
        <f>AVERAGE(E16:E22)</f>
        <v>7677.9431230741438</v>
      </c>
      <c r="I16" s="43">
        <f>((G16+H16)/2)</f>
        <v>9930.285117449821</v>
      </c>
    </row>
    <row r="17" spans="1:9" x14ac:dyDescent="0.25">
      <c r="A17" s="35"/>
      <c r="B17" s="51"/>
      <c r="C17" s="16" t="str">
        <f>'Version 1 (Number of Files)'!B16</f>
        <v>Fire Fighting Vessels</v>
      </c>
      <c r="D17" s="62">
        <f>'Version 1 (AD)'!H16</f>
        <v>11731.61512027491</v>
      </c>
      <c r="E17" s="62">
        <f>'Version 1 (AD)'!I16</f>
        <v>7541.7525773195839</v>
      </c>
      <c r="F17" s="62">
        <f>'Version 1 (AD)'!J16</f>
        <v>9636.6838487972473</v>
      </c>
      <c r="G17" s="66"/>
      <c r="H17" s="66"/>
      <c r="I17" s="38"/>
    </row>
    <row r="18" spans="1:9" x14ac:dyDescent="0.25">
      <c r="A18" s="35"/>
      <c r="B18" s="51"/>
      <c r="C18" s="16" t="str">
        <f>'Version 1 (Number of Files)'!B19</f>
        <v>Standby Safety Vessels</v>
      </c>
      <c r="D18" s="62">
        <f>'Version 1 (AD)'!H19</f>
        <v>11511.538461538456</v>
      </c>
      <c r="E18" s="62">
        <f>'Version 1 (AD)'!I19</f>
        <v>7400.2747252747185</v>
      </c>
      <c r="F18" s="62">
        <f>'Version 1 (AD)'!J19</f>
        <v>9455.9065934065875</v>
      </c>
      <c r="G18" s="66"/>
      <c r="H18" s="66"/>
      <c r="I18" s="38"/>
    </row>
    <row r="19" spans="1:9" x14ac:dyDescent="0.25">
      <c r="A19" s="35"/>
      <c r="B19" s="51"/>
      <c r="C19" s="16" t="str">
        <f>'Version 1 (Number of Files)'!B23</f>
        <v>Replenishment Vessels</v>
      </c>
      <c r="D19" s="62">
        <f>'Version 1 (AD)'!H23</f>
        <v>20376.754385964901</v>
      </c>
      <c r="E19" s="62">
        <f>'Version 1 (AD)'!I23</f>
        <v>13099.342105263147</v>
      </c>
      <c r="F19" s="62">
        <f>'Version 1 (AD)'!J23</f>
        <v>16738.048245614023</v>
      </c>
      <c r="G19" s="66"/>
      <c r="H19" s="66"/>
      <c r="I19" s="38"/>
    </row>
    <row r="20" spans="1:9" x14ac:dyDescent="0.25">
      <c r="A20" s="35"/>
      <c r="B20" s="51"/>
      <c r="C20" s="16" t="str">
        <f>'Version 1 (Number of Files)'!B26</f>
        <v>Supply Vessels</v>
      </c>
      <c r="D20" s="62">
        <f>'Version 1 (AD)'!H26</f>
        <v>12267.891031527368</v>
      </c>
      <c r="E20" s="62">
        <f>'Version 1 (AD)'!I26</f>
        <v>7886.5013774104491</v>
      </c>
      <c r="F20" s="62">
        <f>'Version 1 (AD)'!J26</f>
        <v>10077.196204468908</v>
      </c>
      <c r="G20" s="66"/>
      <c r="H20" s="66"/>
      <c r="I20" s="38"/>
    </row>
    <row r="21" spans="1:9" ht="15.75" customHeight="1" x14ac:dyDescent="0.25">
      <c r="A21" s="35"/>
      <c r="B21" s="51"/>
      <c r="C21" s="16" t="str">
        <f>'Version 1 (Number of Files)'!B28</f>
        <v>Dredgers</v>
      </c>
      <c r="D21" s="62">
        <f>'Version 1 (AD)'!H28</f>
        <v>8190.8653846153802</v>
      </c>
      <c r="E21" s="62">
        <f>'Version 1 (AD)'!I28</f>
        <v>5460.5769230769201</v>
      </c>
      <c r="F21" s="62">
        <f>'Version 1 (AD)'!J28</f>
        <v>6825.7211538461506</v>
      </c>
      <c r="G21" s="66"/>
      <c r="H21" s="66"/>
      <c r="I21" s="38"/>
    </row>
    <row r="22" spans="1:9" ht="15.75" customHeight="1" x14ac:dyDescent="0.25">
      <c r="A22" s="52"/>
      <c r="B22" s="53"/>
      <c r="C22" s="15" t="str">
        <f>'Version 1 (Number of Files)'!B22</f>
        <v>Icebreakers</v>
      </c>
      <c r="D22" s="62">
        <f>'Version 1 (AD)'!H22</f>
        <v>13852.76967930028</v>
      </c>
      <c r="E22" s="62">
        <f>'Version 1 (AD)'!I22</f>
        <v>7459.1836734693798</v>
      </c>
      <c r="F22" s="62">
        <f>'Version 1 (AD)'!J22</f>
        <v>10655.976676384829</v>
      </c>
      <c r="G22" s="66"/>
      <c r="H22" s="66"/>
      <c r="I22" s="44"/>
    </row>
    <row r="23" spans="1:9" ht="15.75" customHeight="1" x14ac:dyDescent="0.25">
      <c r="A23" s="34">
        <v>3</v>
      </c>
      <c r="B23" s="50" t="s">
        <v>46</v>
      </c>
      <c r="C23" s="16" t="str">
        <f>'Version 1 (Number of Files)'!B11</f>
        <v>Yachts</v>
      </c>
      <c r="D23" s="63">
        <f>'Version 1 (AD)'!H11</f>
        <v>30702.549800796751</v>
      </c>
      <c r="E23" s="63">
        <f>'Version 1 (AD)'!I11</f>
        <v>7959.9203187250841</v>
      </c>
      <c r="F23" s="63">
        <f>'Version 1 (AD)'!J11</f>
        <v>19331.235059760918</v>
      </c>
      <c r="G23" s="65">
        <f>AVERAGE(D23:D24)</f>
        <v>35552.361856920077</v>
      </c>
      <c r="H23" s="65">
        <f>AVERAGE(E23:E24)</f>
        <v>9217.2789999422421</v>
      </c>
      <c r="I23" s="43">
        <f>((G23+H23)/2)</f>
        <v>22384.820428431158</v>
      </c>
    </row>
    <row r="24" spans="1:9" ht="15.75" customHeight="1" x14ac:dyDescent="0.25">
      <c r="A24" s="52"/>
      <c r="B24" s="53"/>
      <c r="C24" s="15" t="str">
        <f>'Version 1 (Number of Files)'!B12</f>
        <v>Sailing Vessels</v>
      </c>
      <c r="D24" s="62">
        <f>'Version 1 (AD)'!H12</f>
        <v>40402.173913043407</v>
      </c>
      <c r="E24" s="62">
        <f>'Version 1 (AD)'!I12</f>
        <v>10474.637681159402</v>
      </c>
      <c r="F24" s="62">
        <f>'Version 1 (AD)'!J12</f>
        <v>25438.405797101404</v>
      </c>
      <c r="G24" s="66"/>
      <c r="H24" s="66"/>
      <c r="I24" s="44"/>
    </row>
    <row r="25" spans="1:9" ht="15.75" customHeight="1" x14ac:dyDescent="0.25">
      <c r="A25" s="34">
        <v>4</v>
      </c>
      <c r="B25" s="50" t="s">
        <v>47</v>
      </c>
      <c r="C25" s="16" t="str">
        <f>'Version 1 (Number of Files)'!B17</f>
        <v>Patrol Vessels</v>
      </c>
      <c r="D25" s="63">
        <f>'Version 1 (AD)'!H17</f>
        <v>8696.2962962962811</v>
      </c>
      <c r="E25" s="63">
        <f>'Version 1 (AD)'!I17</f>
        <v>5590.4761904761799</v>
      </c>
      <c r="F25" s="63">
        <f>'Version 1 (AD)'!J17</f>
        <v>7143.3862433862305</v>
      </c>
      <c r="G25" s="65">
        <f>AVERAGE(D25:D26)</f>
        <v>16348.148148148141</v>
      </c>
      <c r="H25" s="65">
        <f>AVERAGE(E25:E26)</f>
        <v>10223.809523809519</v>
      </c>
      <c r="I25" s="43">
        <f>((G25+H25)/2)</f>
        <v>13285.978835978829</v>
      </c>
    </row>
    <row r="26" spans="1:9" ht="15.75" customHeight="1" x14ac:dyDescent="0.25">
      <c r="A26" s="52"/>
      <c r="B26" s="53"/>
      <c r="C26" s="15" t="str">
        <f>'Version 1 (Number of Files)'!B20</f>
        <v>Combat Vessels</v>
      </c>
      <c r="D26" s="62">
        <f>'Version 1 (AD)'!H20</f>
        <v>24000</v>
      </c>
      <c r="E26" s="62">
        <f>'Version 1 (AD)'!I20</f>
        <v>14857.142857142859</v>
      </c>
      <c r="F26" s="62">
        <f>'Version 1 (AD)'!J20</f>
        <v>19428.571428571428</v>
      </c>
      <c r="G26" s="66"/>
      <c r="H26" s="66"/>
      <c r="I26" s="44"/>
    </row>
    <row r="27" spans="1:9" ht="15.75" customHeight="1" x14ac:dyDescent="0.25">
      <c r="A27" s="20">
        <v>5</v>
      </c>
      <c r="B27" s="21" t="s">
        <v>48</v>
      </c>
      <c r="C27" s="15" t="str">
        <f>'Version 1 (Number of Files)'!B21</f>
        <v>Training Ships</v>
      </c>
      <c r="D27" s="63">
        <f>'Version 1 (AD)'!H21</f>
        <v>21135.135135135119</v>
      </c>
      <c r="E27" s="63">
        <f>'Version 1 (AD)'!I21</f>
        <v>9812.7413127413074</v>
      </c>
      <c r="F27" s="63">
        <f>'Version 1 (AD)'!J21</f>
        <v>15473.938223938214</v>
      </c>
      <c r="G27" s="68">
        <f>D27</f>
        <v>21135.135135135119</v>
      </c>
      <c r="H27" s="68">
        <f>E27</f>
        <v>9812.7413127413074</v>
      </c>
      <c r="I27" s="22">
        <f>((G27+H27)/2)</f>
        <v>15473.938223938214</v>
      </c>
    </row>
    <row r="28" spans="1:9" ht="15.75" customHeight="1" x14ac:dyDescent="0.25">
      <c r="A28" s="20">
        <v>6</v>
      </c>
      <c r="B28" s="21" t="s">
        <v>29</v>
      </c>
      <c r="C28" s="15" t="str">
        <f>'Version 1 (Number of Files)'!B25</f>
        <v>Fishing Vessels</v>
      </c>
      <c r="D28" s="63">
        <f>'Version 1 (AD)'!H25</f>
        <v>17298.607038123151</v>
      </c>
      <c r="E28" s="63">
        <f>'Version 1 (AD)'!I25</f>
        <v>8649.3035190615738</v>
      </c>
      <c r="F28" s="63">
        <f>'Version 1 (AD)'!J25</f>
        <v>12973.955278592362</v>
      </c>
      <c r="G28" s="68">
        <f>D28</f>
        <v>17298.607038123151</v>
      </c>
      <c r="H28" s="68">
        <f>E28</f>
        <v>8649.3035190615738</v>
      </c>
      <c r="I28" s="22">
        <f>((G28+H28)/2)</f>
        <v>12973.955278592362</v>
      </c>
    </row>
    <row r="29" spans="1:9" ht="15.75" customHeight="1" x14ac:dyDescent="0.25">
      <c r="A29" s="23">
        <v>7</v>
      </c>
      <c r="B29" s="24" t="s">
        <v>22</v>
      </c>
      <c r="C29" s="15" t="str">
        <f>'Version 1 (Number of Files)'!B18</f>
        <v>Platforms</v>
      </c>
      <c r="D29" s="64">
        <f>'Version 1 (AD)'!H18</f>
        <v>25394.918699186866</v>
      </c>
      <c r="E29" s="64">
        <f>'Version 1 (AD)'!I18</f>
        <v>16325.304878048697</v>
      </c>
      <c r="F29" s="64">
        <f>'Version 1 (AD)'!J18</f>
        <v>20860.111788617782</v>
      </c>
      <c r="G29" s="25">
        <f>D29</f>
        <v>25394.918699186866</v>
      </c>
      <c r="H29" s="25">
        <f>E29</f>
        <v>16325.304878048697</v>
      </c>
      <c r="I29" s="25">
        <f>((G29+H29)/2)</f>
        <v>20860.111788617782</v>
      </c>
    </row>
    <row r="30" spans="1:9" ht="15.75" customHeight="1" x14ac:dyDescent="0.25"/>
    <row r="31" spans="1:9" ht="15.75" customHeight="1" x14ac:dyDescent="0.25"/>
    <row r="32" spans="1:9" ht="15.75" customHeight="1" x14ac:dyDescent="0.25"/>
    <row r="33" spans="7:8" ht="15.75" customHeight="1" x14ac:dyDescent="0.25"/>
    <row r="34" spans="7:8" ht="15.75" customHeight="1" x14ac:dyDescent="0.25"/>
    <row r="35" spans="7:8" ht="15.75" customHeight="1" x14ac:dyDescent="0.25"/>
    <row r="36" spans="7:8" ht="15.75" customHeight="1" x14ac:dyDescent="0.25"/>
    <row r="37" spans="7:8" ht="15.75" customHeight="1" x14ac:dyDescent="0.25"/>
    <row r="38" spans="7:8" ht="15.75" customHeight="1" x14ac:dyDescent="0.25"/>
    <row r="39" spans="7:8" ht="15.75" customHeight="1" x14ac:dyDescent="0.25"/>
    <row r="40" spans="7:8" ht="15.75" customHeight="1" x14ac:dyDescent="0.25">
      <c r="G40" s="7"/>
      <c r="H40" s="7"/>
    </row>
    <row r="41" spans="7:8" ht="15.75" customHeight="1" x14ac:dyDescent="0.25"/>
    <row r="42" spans="7:8" ht="15.75" customHeight="1" x14ac:dyDescent="0.25"/>
    <row r="43" spans="7:8" ht="15.75" customHeight="1" x14ac:dyDescent="0.25"/>
    <row r="44" spans="7:8" ht="15.75" customHeight="1" x14ac:dyDescent="0.25"/>
    <row r="45" spans="7:8" ht="15.75" customHeight="1" x14ac:dyDescent="0.25"/>
    <row r="46" spans="7:8" ht="15.75" customHeight="1" x14ac:dyDescent="0.25"/>
    <row r="47" spans="7:8" ht="15.75" customHeight="1" x14ac:dyDescent="0.25"/>
    <row r="48" spans="7: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9">
    <mergeCell ref="A25:A26"/>
    <mergeCell ref="B25:B26"/>
    <mergeCell ref="G4:G13"/>
    <mergeCell ref="G14:G15"/>
    <mergeCell ref="G16:G22"/>
    <mergeCell ref="B14:B15"/>
    <mergeCell ref="A4:A13"/>
    <mergeCell ref="A14:A15"/>
    <mergeCell ref="A16:A22"/>
    <mergeCell ref="B16:B22"/>
    <mergeCell ref="A23:A24"/>
    <mergeCell ref="B23:B24"/>
    <mergeCell ref="I16:I22"/>
    <mergeCell ref="G23:G24"/>
    <mergeCell ref="I23:I24"/>
    <mergeCell ref="G25:G26"/>
    <mergeCell ref="I25:I26"/>
    <mergeCell ref="H25:H26"/>
    <mergeCell ref="H23:H24"/>
    <mergeCell ref="H16:H22"/>
    <mergeCell ref="I14:I15"/>
    <mergeCell ref="A1:I1"/>
    <mergeCell ref="A2:B2"/>
    <mergeCell ref="C2:F2"/>
    <mergeCell ref="G2:I2"/>
    <mergeCell ref="B4:B13"/>
    <mergeCell ref="I4:I13"/>
    <mergeCell ref="H14:H15"/>
    <mergeCell ref="H4:H13"/>
  </mergeCells>
  <pageMargins left="0.511811024" right="0.511811024" top="0.78740157499999996" bottom="0.78740157499999996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workbookViewId="0">
      <selection sqref="A1:G1"/>
    </sheetView>
  </sheetViews>
  <sheetFormatPr defaultColWidth="14.42578125" defaultRowHeight="15" customHeight="1" x14ac:dyDescent="0.25"/>
  <cols>
    <col min="1" max="1" width="10.5703125" customWidth="1"/>
    <col min="2" max="2" width="33.85546875" customWidth="1"/>
    <col min="3" max="3" width="25.7109375" customWidth="1"/>
    <col min="4" max="4" width="11.7109375" customWidth="1"/>
    <col min="5" max="5" width="15.140625" customWidth="1"/>
    <col min="6" max="6" width="14.5703125" customWidth="1"/>
    <col min="7" max="7" width="14.140625" customWidth="1"/>
    <col min="8" max="26" width="8.7109375" customWidth="1"/>
  </cols>
  <sheetData>
    <row r="1" spans="1:7" x14ac:dyDescent="0.25">
      <c r="A1" s="57" t="s">
        <v>51</v>
      </c>
      <c r="B1" s="28"/>
      <c r="C1" s="28"/>
      <c r="D1" s="28"/>
      <c r="E1" s="28"/>
      <c r="F1" s="28"/>
      <c r="G1" s="29"/>
    </row>
    <row r="2" spans="1:7" x14ac:dyDescent="0.25">
      <c r="A2" s="58" t="s">
        <v>1</v>
      </c>
      <c r="B2" s="58" t="s">
        <v>2</v>
      </c>
      <c r="C2" s="9" t="s">
        <v>42</v>
      </c>
      <c r="D2" s="58" t="s">
        <v>3</v>
      </c>
      <c r="E2" s="58" t="s">
        <v>4</v>
      </c>
      <c r="F2" s="58" t="s">
        <v>5</v>
      </c>
      <c r="G2" s="58" t="s">
        <v>6</v>
      </c>
    </row>
    <row r="3" spans="1:7" x14ac:dyDescent="0.25">
      <c r="A3" s="42"/>
      <c r="B3" s="42"/>
      <c r="C3" s="10" t="s">
        <v>2</v>
      </c>
      <c r="D3" s="42"/>
      <c r="E3" s="42"/>
      <c r="F3" s="42"/>
      <c r="G3" s="42"/>
    </row>
    <row r="4" spans="1:7" x14ac:dyDescent="0.25">
      <c r="A4" s="54">
        <v>0</v>
      </c>
      <c r="B4" s="55" t="s">
        <v>43</v>
      </c>
      <c r="C4" s="11" t="str">
        <f>'Version 1 (Number of Files)'!B$3</f>
        <v>Container Ships</v>
      </c>
      <c r="D4" s="56">
        <f>'Version 1 (Number of Files)'!C3 + 'Version 1 (Number of Files)'!C4 + 'Version 1 (Number of Files)'!C7 + 'Version 1 (Number of Files)'!C9 + 'Version 1 (Number of Files)'!C10 + 'Version 1 (Number of Files)'!C13 + 'Version 1 (Number of Files)'!C14 + 'Version 1 (Number of Files)'!C15 + 'Version 1 (Number of Files)'!C24 + 'Version 1 (Number of Files)'!C27</f>
        <v>105280</v>
      </c>
      <c r="E4" s="56">
        <f>'Version 1 (Number of Files)'!D3 + 'Version 1 (Number of Files)'!D4 + 'Version 1 (Number of Files)'!D7 + 'Version 1 (Number of Files)'!D9 + 'Version 1 (Number of Files)'!D10 + 'Version 1 (Number of Files)'!D13 + 'Version 1 (Number of Files)'!D14 + 'Version 1 (Number of Files)'!D15 + 'Version 1 (Number of Files)'!D24 + 'Version 1 (Number of Files)'!D27</f>
        <v>15329</v>
      </c>
      <c r="F4" s="56">
        <f>'Version 1 (Number of Files)'!E3 + 'Version 1 (Number of Files)'!E4 + 'Version 1 (Number of Files)'!E7 + 'Version 1 (Number of Files)'!E9 + 'Version 1 (Number of Files)'!E10 + 'Version 1 (Number of Files)'!E13 + 'Version 1 (Number of Files)'!E14 + 'Version 1 (Number of Files)'!E15 + 'Version 1 (Number of Files)'!E24 + 'Version 1 (Number of Files)'!E27</f>
        <v>14393</v>
      </c>
      <c r="G4" s="56">
        <f>'Version 1 (Number of Files)'!F3 + 'Version 1 (Number of Files)'!F4 + 'Version 1 (Number of Files)'!F7 + 'Version 1 (Number of Files)'!F9 + 'Version 1 (Number of Files)'!F10 + 'Version 1 (Number of Files)'!F13 + 'Version 1 (Number of Files)'!F14 + 'Version 1 (Number of Files)'!F15 + 'Version 1 (Number of Files)'!F24 + 'Version 1 (Number of Files)'!F27</f>
        <v>135002</v>
      </c>
    </row>
    <row r="5" spans="1:7" x14ac:dyDescent="0.25">
      <c r="A5" s="32"/>
      <c r="B5" s="35"/>
      <c r="C5" s="12" t="str">
        <f>'Version 1 (Number of Files)'!B$4</f>
        <v>Bulk Carriers</v>
      </c>
      <c r="D5" s="38"/>
      <c r="E5" s="38"/>
      <c r="F5" s="38"/>
      <c r="G5" s="38"/>
    </row>
    <row r="6" spans="1:7" x14ac:dyDescent="0.25">
      <c r="A6" s="32"/>
      <c r="B6" s="35"/>
      <c r="C6" s="12" t="str">
        <f>'Version 1 (Number of Files)'!B$7</f>
        <v>Ro-ro Cargo Ships</v>
      </c>
      <c r="D6" s="38"/>
      <c r="E6" s="38"/>
      <c r="F6" s="38"/>
      <c r="G6" s="38"/>
    </row>
    <row r="7" spans="1:7" x14ac:dyDescent="0.25">
      <c r="A7" s="32"/>
      <c r="B7" s="35"/>
      <c r="C7" s="12" t="str">
        <f>'Version 1 (Number of Files)'!B$9</f>
        <v>Vehicles Carriers</v>
      </c>
      <c r="D7" s="38"/>
      <c r="E7" s="38"/>
      <c r="F7" s="38"/>
      <c r="G7" s="38"/>
    </row>
    <row r="8" spans="1:7" x14ac:dyDescent="0.25">
      <c r="A8" s="32"/>
      <c r="B8" s="35"/>
      <c r="C8" s="12" t="str">
        <f>'Version 1 (Number of Files)'!B$10</f>
        <v>Reefers</v>
      </c>
      <c r="D8" s="38"/>
      <c r="E8" s="38"/>
      <c r="F8" s="38"/>
      <c r="G8" s="38"/>
    </row>
    <row r="9" spans="1:7" x14ac:dyDescent="0.25">
      <c r="A9" s="32"/>
      <c r="B9" s="35"/>
      <c r="C9" s="12" t="str">
        <f>'Version 1 (Number of Files)'!B13</f>
        <v>Heavy Load Carriers</v>
      </c>
      <c r="D9" s="38"/>
      <c r="E9" s="38"/>
      <c r="F9" s="38"/>
      <c r="G9" s="38"/>
    </row>
    <row r="10" spans="1:7" x14ac:dyDescent="0.25">
      <c r="A10" s="32"/>
      <c r="B10" s="35"/>
      <c r="C10" s="12" t="str">
        <f>'Version 1 (Number of Files)'!B$14</f>
        <v>Wood Chips Carriers</v>
      </c>
      <c r="D10" s="38"/>
      <c r="E10" s="38"/>
      <c r="F10" s="38"/>
      <c r="G10" s="38"/>
    </row>
    <row r="11" spans="1:7" x14ac:dyDescent="0.25">
      <c r="A11" s="32"/>
      <c r="B11" s="35"/>
      <c r="C11" s="12" t="str">
        <f>'Version 1 (Number of Files)'!B$15</f>
        <v>Livestock Carriers</v>
      </c>
      <c r="D11" s="38"/>
      <c r="E11" s="38"/>
      <c r="F11" s="38"/>
      <c r="G11" s="38"/>
    </row>
    <row r="12" spans="1:7" x14ac:dyDescent="0.25">
      <c r="A12" s="32"/>
      <c r="B12" s="35"/>
      <c r="C12" s="12" t="str">
        <f>'Version 1 (Number of Files)'!B$24</f>
        <v>Tankers</v>
      </c>
      <c r="D12" s="38"/>
      <c r="E12" s="38"/>
      <c r="F12" s="38"/>
      <c r="G12" s="38"/>
    </row>
    <row r="13" spans="1:7" x14ac:dyDescent="0.25">
      <c r="A13" s="31"/>
      <c r="B13" s="36"/>
      <c r="C13" s="13" t="str">
        <f>'Version 1 (Number of Files)'!B$27</f>
        <v>Carrier/Floating</v>
      </c>
      <c r="D13" s="39"/>
      <c r="E13" s="39"/>
      <c r="F13" s="39"/>
      <c r="G13" s="39"/>
    </row>
    <row r="14" spans="1:7" x14ac:dyDescent="0.25">
      <c r="A14" s="54">
        <v>1</v>
      </c>
      <c r="B14" s="54" t="s">
        <v>9</v>
      </c>
      <c r="C14" s="14" t="str">
        <f>'Version 1 (Number of Files)'!B5</f>
        <v>Passengers Ships</v>
      </c>
      <c r="D14" s="54">
        <f>'Version 1 (Number of Files)'!C5 + 'Version 1 (Number of Files)'!C6 +'Version 1 (Number of Files)'!C11 + 'Version 1 (Number of Files)'!C12</f>
        <v>24399</v>
      </c>
      <c r="E14" s="54">
        <f>'Version 1 (Number of Files)'!D5 + 'Version 1 (Number of Files)'!D6 +'Version 1 (Number of Files)'!D11 + 'Version 1 (Number of Files)'!D12</f>
        <v>3626</v>
      </c>
      <c r="F14" s="54">
        <f>'Version 1 (Number of Files)'!E5 + 'Version 1 (Number of Files)'!E6 +'Version 1 (Number of Files)'!E11 + 'Version 1 (Number of Files)'!E12</f>
        <v>3237</v>
      </c>
      <c r="G14" s="54">
        <f>'Version 1 (Number of Files)'!F5 + 'Version 1 (Number of Files)'!F6 +'Version 1 (Number of Files)'!F11 + 'Version 1 (Number of Files)'!F12</f>
        <v>31262</v>
      </c>
    </row>
    <row r="15" spans="1:7" x14ac:dyDescent="0.25">
      <c r="A15" s="32"/>
      <c r="B15" s="32"/>
      <c r="C15" s="16" t="str">
        <f>'Version 1 (Number of Files)'!B6</f>
        <v>Ro-ro Passenger Ships</v>
      </c>
      <c r="D15" s="32"/>
      <c r="E15" s="32"/>
      <c r="F15" s="32"/>
      <c r="G15" s="32"/>
    </row>
    <row r="16" spans="1:7" x14ac:dyDescent="0.25">
      <c r="A16" s="32"/>
      <c r="B16" s="32"/>
      <c r="C16" s="12" t="str">
        <f>'Version 1 (Number of Files)'!B11</f>
        <v>Yachts</v>
      </c>
      <c r="D16" s="32"/>
      <c r="E16" s="32"/>
      <c r="F16" s="32"/>
      <c r="G16" s="32"/>
    </row>
    <row r="17" spans="1:7" x14ac:dyDescent="0.25">
      <c r="A17" s="31"/>
      <c r="B17" s="31"/>
      <c r="C17" s="13" t="str">
        <f>'Version 1 (Number of Files)'!B12</f>
        <v>Sailing Vessels</v>
      </c>
      <c r="D17" s="31"/>
      <c r="E17" s="31"/>
      <c r="F17" s="31"/>
      <c r="G17" s="31"/>
    </row>
    <row r="18" spans="1:7" x14ac:dyDescent="0.25">
      <c r="A18" s="54">
        <v>2</v>
      </c>
      <c r="B18" s="54" t="s">
        <v>52</v>
      </c>
      <c r="C18" s="16" t="str">
        <f>'Version 1 (Number of Files)'!B8</f>
        <v>Tugs</v>
      </c>
      <c r="D18" s="54">
        <f>'Version 1 (Number of Files)'!C8 + 'Version 1 (Number of Files)'!C16 + 'Version 1 (Number of Files)'!C19 + 'Version 1 (Number of Files)'!C23 + 'Version 1 (Number of Files)'!C26 + 'Version 1 (Number of Files)'!C28 + 'Version 1 (Number of Files)'!C22 + 'Version 1 (Number of Files)'!C21 + 'Version 1 (Number of Files)'!C25</f>
        <v>51067</v>
      </c>
      <c r="E18" s="54">
        <f>'Version 1 (Number of Files)'!D8 + 'Version 1 (Number of Files)'!D16 + 'Version 1 (Number of Files)'!D19 + 'Version 1 (Number of Files)'!D23 + 'Version 1 (Number of Files)'!D26 + 'Version 1 (Number of Files)'!D28 + 'Version 1 (Number of Files)'!D22 + 'Version 1 (Number of Files)'!D21 + 'Version 1 (Number of Files)'!D25</f>
        <v>7560</v>
      </c>
      <c r="F18" s="54">
        <f>'Version 1 (Number of Files)'!E8 + 'Version 1 (Number of Files)'!E16 + 'Version 1 (Number of Files)'!E19 + 'Version 1 (Number of Files)'!E23 + 'Version 1 (Number of Files)'!E26 + 'Version 1 (Number of Files)'!E28 + 'Version 1 (Number of Files)'!E22 + 'Version 1 (Number of Files)'!E21 + 'Version 1 (Number of Files)'!E25</f>
        <v>6250</v>
      </c>
      <c r="G18" s="54">
        <f>'Version 1 (Number of Files)'!F8 + 'Version 1 (Number of Files)'!F16 + 'Version 1 (Number of Files)'!F19 + 'Version 1 (Number of Files)'!F23 + 'Version 1 (Number of Files)'!F26 + 'Version 1 (Number of Files)'!F28 + 'Version 1 (Number of Files)'!F22 + 'Version 1 (Number of Files)'!F21 + 'Version 1 (Number of Files)'!F25</f>
        <v>64877</v>
      </c>
    </row>
    <row r="19" spans="1:7" x14ac:dyDescent="0.25">
      <c r="A19" s="32"/>
      <c r="B19" s="32"/>
      <c r="C19" s="16" t="str">
        <f>'Version 1 (Number of Files)'!B16</f>
        <v>Fire Fighting Vessels</v>
      </c>
      <c r="D19" s="32"/>
      <c r="E19" s="32"/>
      <c r="F19" s="32"/>
      <c r="G19" s="32"/>
    </row>
    <row r="20" spans="1:7" x14ac:dyDescent="0.25">
      <c r="A20" s="32"/>
      <c r="B20" s="32"/>
      <c r="C20" s="16" t="str">
        <f>'Version 1 (Number of Files)'!B19</f>
        <v>Standby Safety Vessels</v>
      </c>
      <c r="D20" s="32"/>
      <c r="E20" s="32"/>
      <c r="F20" s="32"/>
      <c r="G20" s="32"/>
    </row>
    <row r="21" spans="1:7" ht="15.75" customHeight="1" x14ac:dyDescent="0.25">
      <c r="A21" s="32"/>
      <c r="B21" s="32"/>
      <c r="C21" s="16" t="str">
        <f>'Version 1 (Number of Files)'!B23</f>
        <v>Replenishment Vessels</v>
      </c>
      <c r="D21" s="32"/>
      <c r="E21" s="32"/>
      <c r="F21" s="32"/>
      <c r="G21" s="32"/>
    </row>
    <row r="22" spans="1:7" ht="15.75" customHeight="1" x14ac:dyDescent="0.25">
      <c r="A22" s="32"/>
      <c r="B22" s="32"/>
      <c r="C22" s="16" t="str">
        <f>'Version 1 (Number of Files)'!B26</f>
        <v>Supply Vessels</v>
      </c>
      <c r="D22" s="32"/>
      <c r="E22" s="32"/>
      <c r="F22" s="32"/>
      <c r="G22" s="32"/>
    </row>
    <row r="23" spans="1:7" ht="15.75" customHeight="1" x14ac:dyDescent="0.25">
      <c r="A23" s="32"/>
      <c r="B23" s="32"/>
      <c r="C23" s="16" t="str">
        <f>'Version 1 (Number of Files)'!B21</f>
        <v>Training Ships</v>
      </c>
      <c r="D23" s="32"/>
      <c r="E23" s="32"/>
      <c r="F23" s="32"/>
      <c r="G23" s="32"/>
    </row>
    <row r="24" spans="1:7" ht="15.75" customHeight="1" x14ac:dyDescent="0.25">
      <c r="A24" s="32"/>
      <c r="B24" s="32"/>
      <c r="C24" s="16" t="str">
        <f>'Version 1 (Number of Files)'!B22</f>
        <v>Icebreakers</v>
      </c>
      <c r="D24" s="32"/>
      <c r="E24" s="32"/>
      <c r="F24" s="32"/>
      <c r="G24" s="32"/>
    </row>
    <row r="25" spans="1:7" ht="16.5" customHeight="1" x14ac:dyDescent="0.25">
      <c r="A25" s="31"/>
      <c r="B25" s="31"/>
      <c r="C25" s="16" t="str">
        <f>'Version 1 (Number of Files)'!B28</f>
        <v>Dredgers</v>
      </c>
      <c r="D25" s="31"/>
      <c r="E25" s="31"/>
      <c r="F25" s="31"/>
      <c r="G25" s="31"/>
    </row>
    <row r="26" spans="1:7" ht="15.75" customHeight="1" x14ac:dyDescent="0.25">
      <c r="A26" s="54">
        <v>3</v>
      </c>
      <c r="B26" s="54" t="s">
        <v>47</v>
      </c>
      <c r="C26" s="11" t="str">
        <f>'Version 1 (Number of Files)'!B17</f>
        <v>Patrol Vessels</v>
      </c>
      <c r="D26" s="54">
        <f>'Version 1 (Number of Files)'!C$17+'Version 1 (Number of Files)'!C$20</f>
        <v>1550</v>
      </c>
      <c r="E26" s="54">
        <f>'Version 1 (Number of Files)'!D$17+'Version 1 (Number of Files)'!D$20</f>
        <v>220</v>
      </c>
      <c r="F26" s="54">
        <f>'Version 1 (Number of Files)'!E$17+'Version 1 (Number of Files)'!E$20</f>
        <v>187</v>
      </c>
      <c r="G26" s="54">
        <f>'Version 1 (Number of Files)'!F$17+'Version 1 (Number of Files)'!F$20</f>
        <v>1957</v>
      </c>
    </row>
    <row r="27" spans="1:7" ht="15.75" customHeight="1" x14ac:dyDescent="0.25">
      <c r="A27" s="31"/>
      <c r="B27" s="31"/>
      <c r="C27" s="13" t="str">
        <f>'Version 1 (Number of Files)'!B20</f>
        <v>Combat Vessels</v>
      </c>
      <c r="D27" s="31"/>
      <c r="E27" s="31"/>
      <c r="F27" s="31"/>
      <c r="G27" s="31"/>
    </row>
    <row r="28" spans="1:7" ht="15.75" customHeight="1" x14ac:dyDescent="0.25">
      <c r="A28" s="26">
        <v>4</v>
      </c>
      <c r="B28" s="26" t="s">
        <v>22</v>
      </c>
      <c r="C28" s="2" t="str">
        <f>'Version 1 (Number of Files)'!B18</f>
        <v>Platforms</v>
      </c>
      <c r="D28" s="26">
        <f>'Version 1 (Number of Files)'!C18</f>
        <v>1467</v>
      </c>
      <c r="E28" s="26">
        <f>'Version 1 (Number of Files)'!D18</f>
        <v>209</v>
      </c>
      <c r="F28" s="26">
        <f>'Version 1 (Number of Files)'!E18</f>
        <v>147</v>
      </c>
      <c r="G28" s="26">
        <f>'Version 1 (Number of Files)'!F18</f>
        <v>1823</v>
      </c>
    </row>
    <row r="29" spans="1:7" ht="15.75" customHeight="1" x14ac:dyDescent="0.25"/>
    <row r="30" spans="1:7" ht="15.75" customHeight="1" x14ac:dyDescent="0.25">
      <c r="A30" s="3" t="s">
        <v>33</v>
      </c>
      <c r="B30" s="4"/>
      <c r="C30" s="5"/>
      <c r="D30" s="5"/>
      <c r="E30" s="5"/>
      <c r="F30" s="3"/>
      <c r="G30" s="3">
        <f>SUM(G4:G28)</f>
        <v>234921</v>
      </c>
    </row>
    <row r="31" spans="1:7" ht="15.75" customHeight="1" x14ac:dyDescent="0.25"/>
    <row r="32" spans="1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1">
    <mergeCell ref="D14:D17"/>
    <mergeCell ref="D18:D25"/>
    <mergeCell ref="D26:D27"/>
    <mergeCell ref="E14:E17"/>
    <mergeCell ref="A1:G1"/>
    <mergeCell ref="A2:A3"/>
    <mergeCell ref="B2:B3"/>
    <mergeCell ref="D2:D3"/>
    <mergeCell ref="E2:E3"/>
    <mergeCell ref="F2:F3"/>
    <mergeCell ref="G2:G3"/>
    <mergeCell ref="F14:F17"/>
    <mergeCell ref="E18:E25"/>
    <mergeCell ref="F18:F25"/>
    <mergeCell ref="G18:G25"/>
    <mergeCell ref="E26:E27"/>
    <mergeCell ref="F26:F27"/>
    <mergeCell ref="G26:G27"/>
    <mergeCell ref="G14:G17"/>
    <mergeCell ref="A14:A17"/>
    <mergeCell ref="A18:A25"/>
    <mergeCell ref="B18:B25"/>
    <mergeCell ref="A26:A27"/>
    <mergeCell ref="B26:B27"/>
    <mergeCell ref="B14:B17"/>
    <mergeCell ref="A4:A13"/>
    <mergeCell ref="B4:B13"/>
    <mergeCell ref="E4:E13"/>
    <mergeCell ref="F4:F13"/>
    <mergeCell ref="G4:G13"/>
    <mergeCell ref="D4:D13"/>
  </mergeCells>
  <pageMargins left="0.511811024" right="0.511811024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01F3F-0555-4C41-9E6D-8F11DE21B913}">
  <dimension ref="A1:I1000"/>
  <sheetViews>
    <sheetView tabSelected="1" topLeftCell="B1" workbookViewId="0">
      <selection activeCell="G29" sqref="G29"/>
    </sheetView>
  </sheetViews>
  <sheetFormatPr defaultColWidth="14.42578125" defaultRowHeight="15" customHeight="1" x14ac:dyDescent="0.25"/>
  <cols>
    <col min="1" max="1" width="10.5703125" customWidth="1"/>
    <col min="2" max="2" width="33.85546875" customWidth="1"/>
    <col min="3" max="3" width="25.7109375" customWidth="1"/>
    <col min="4" max="4" width="14.85546875" customWidth="1"/>
    <col min="5" max="5" width="16.85546875" customWidth="1"/>
    <col min="6" max="6" width="12.85546875" customWidth="1"/>
    <col min="7" max="7" width="22.5703125" customWidth="1"/>
    <col min="8" max="8" width="23" customWidth="1"/>
    <col min="9" max="9" width="17.5703125" customWidth="1"/>
    <col min="10" max="29" width="8.7109375" customWidth="1"/>
  </cols>
  <sheetData>
    <row r="1" spans="1:9" x14ac:dyDescent="0.25">
      <c r="A1" s="45" t="s">
        <v>41</v>
      </c>
      <c r="B1" s="28"/>
      <c r="C1" s="28"/>
      <c r="D1" s="53"/>
      <c r="E1" s="53"/>
      <c r="F1" s="28"/>
      <c r="G1" s="28"/>
      <c r="H1" s="53"/>
      <c r="I1" s="29"/>
    </row>
    <row r="2" spans="1:9" x14ac:dyDescent="0.25">
      <c r="A2" s="45"/>
      <c r="B2" s="46"/>
      <c r="C2" s="47" t="s">
        <v>42</v>
      </c>
      <c r="D2" s="59"/>
      <c r="E2" s="59"/>
      <c r="F2" s="48"/>
      <c r="G2" s="49"/>
      <c r="H2" s="69"/>
      <c r="I2" s="29"/>
    </row>
    <row r="3" spans="1:9" x14ac:dyDescent="0.25">
      <c r="A3" s="18" t="s">
        <v>1</v>
      </c>
      <c r="B3" s="18" t="s">
        <v>2</v>
      </c>
      <c r="C3" s="10" t="str">
        <f>'Version 1 (AD)'!A2</f>
        <v>Category</v>
      </c>
      <c r="D3" s="60" t="str">
        <f>'Version 1 (AD)'!H2</f>
        <v>Max AD (mm)</v>
      </c>
      <c r="E3" s="60" t="str">
        <f>'Version 1 (AD)'!I2</f>
        <v>Min AD (mm)</v>
      </c>
      <c r="F3" s="61" t="str">
        <f>'Version 1 (AD)'!J2</f>
        <v>MAD (mm)</v>
      </c>
      <c r="G3" s="19" t="s">
        <v>55</v>
      </c>
      <c r="H3" s="70" t="s">
        <v>56</v>
      </c>
      <c r="I3" s="19" t="s">
        <v>49</v>
      </c>
    </row>
    <row r="4" spans="1:9" x14ac:dyDescent="0.25">
      <c r="A4" s="34">
        <v>0</v>
      </c>
      <c r="B4" s="50" t="s">
        <v>43</v>
      </c>
      <c r="C4" s="14" t="str">
        <f>'Version 1 (Number of Files)'!B$3</f>
        <v>Container Ships</v>
      </c>
      <c r="D4" s="63">
        <f>'Version 1 (AD)'!H3</f>
        <v>33361.149193548299</v>
      </c>
      <c r="E4" s="63">
        <f>'Version 1 (AD)'!I3</f>
        <v>20652.139976958475</v>
      </c>
      <c r="F4" s="63">
        <f>'Version 1 (AD)'!J3</f>
        <v>27006.644585253387</v>
      </c>
      <c r="G4" s="65">
        <f>AVERAGE(D4:D13)</f>
        <v>23175.717002231868</v>
      </c>
      <c r="H4" s="65">
        <f>AVERAGE(E4:E13)</f>
        <v>14493.04418803195</v>
      </c>
      <c r="I4" s="43">
        <f>((G4+H4)/2)</f>
        <v>18834.380595131908</v>
      </c>
    </row>
    <row r="5" spans="1:9" x14ac:dyDescent="0.25">
      <c r="A5" s="35"/>
      <c r="B5" s="51"/>
      <c r="C5" s="16" t="str">
        <f>'Version 1 (Number of Files)'!B$4</f>
        <v>Bulk Carriers</v>
      </c>
      <c r="D5" s="62">
        <f>'Version 1 (AD)'!H4</f>
        <v>22780.524017467254</v>
      </c>
      <c r="E5" s="62">
        <f>'Version 1 (AD)'!I4</f>
        <v>14644.622582657519</v>
      </c>
      <c r="F5" s="62">
        <f>'Version 1 (AD)'!J4</f>
        <v>18712.573300062388</v>
      </c>
      <c r="G5" s="66"/>
      <c r="H5" s="66"/>
      <c r="I5" s="38"/>
    </row>
    <row r="6" spans="1:9" x14ac:dyDescent="0.25">
      <c r="A6" s="35"/>
      <c r="B6" s="51"/>
      <c r="C6" s="16" t="str">
        <f>'Version 1 (Number of Files)'!B$7</f>
        <v>Ro-ro Cargo Ships</v>
      </c>
      <c r="D6" s="62">
        <f>'Version 1 (AD)'!H7</f>
        <v>19811.409395973151</v>
      </c>
      <c r="E6" s="62">
        <f>'Version 1 (AD)'!I7</f>
        <v>12264.20581655481</v>
      </c>
      <c r="F6" s="62">
        <f>'Version 1 (AD)'!J7</f>
        <v>16037.807606263981</v>
      </c>
      <c r="G6" s="66"/>
      <c r="H6" s="66"/>
      <c r="I6" s="38"/>
    </row>
    <row r="7" spans="1:9" x14ac:dyDescent="0.25">
      <c r="A7" s="35"/>
      <c r="B7" s="51"/>
      <c r="C7" s="16" t="str">
        <f>'Version 1 (Number of Files)'!B$9</f>
        <v>Vehicles Carriers</v>
      </c>
      <c r="D7" s="62">
        <f>'Version 1 (AD)'!H6</f>
        <v>18131.66855845628</v>
      </c>
      <c r="E7" s="62">
        <f>'Version 1 (AD)'!I6</f>
        <v>10576.806659099499</v>
      </c>
      <c r="F7" s="62">
        <f>'Version 1 (AD)'!J6</f>
        <v>14354.23760877789</v>
      </c>
      <c r="G7" s="66"/>
      <c r="H7" s="66"/>
      <c r="I7" s="38"/>
    </row>
    <row r="8" spans="1:9" x14ac:dyDescent="0.25">
      <c r="A8" s="35"/>
      <c r="B8" s="51"/>
      <c r="C8" s="16" t="str">
        <f>'Version 1 (Number of Files)'!B$10</f>
        <v>Reefers</v>
      </c>
      <c r="D8" s="62">
        <f>'Version 1 (AD)'!H10</f>
        <v>20412.284482758601</v>
      </c>
      <c r="E8" s="62">
        <f>'Version 1 (AD)'!I10</f>
        <v>12636.176108374373</v>
      </c>
      <c r="F8" s="62">
        <f>'Version 1 (AD)'!J10</f>
        <v>16524.230295566485</v>
      </c>
      <c r="G8" s="66"/>
      <c r="H8" s="66"/>
      <c r="I8" s="38"/>
    </row>
    <row r="9" spans="1:9" x14ac:dyDescent="0.25">
      <c r="A9" s="35"/>
      <c r="B9" s="51"/>
      <c r="C9" s="16" t="str">
        <f>'Version 1 (Number of Files)'!B13</f>
        <v>Heavy Load Carriers</v>
      </c>
      <c r="D9" s="62">
        <f>'Version 1 (AD)'!H13</f>
        <v>11608.34879406308</v>
      </c>
      <c r="E9" s="62">
        <f>'Version 1 (AD)'!I13</f>
        <v>7639.6825396825388</v>
      </c>
      <c r="F9" s="62">
        <f>'Version 1 (AD)'!J13</f>
        <v>9624.0156668728087</v>
      </c>
      <c r="G9" s="66"/>
      <c r="H9" s="66"/>
      <c r="I9" s="38"/>
    </row>
    <row r="10" spans="1:9" x14ac:dyDescent="0.25">
      <c r="A10" s="35"/>
      <c r="B10" s="51"/>
      <c r="C10" s="16" t="str">
        <f>'Version 1 (Number of Files)'!B$14</f>
        <v>Wood Chips Carriers</v>
      </c>
      <c r="D10" s="62">
        <f>'Version 1 (AD)'!H14</f>
        <v>21442.452830188671</v>
      </c>
      <c r="E10" s="62">
        <f>'Version 1 (AD)'!I14</f>
        <v>13784.433962264144</v>
      </c>
      <c r="F10" s="62">
        <f>'Version 1 (AD)'!J14</f>
        <v>17613.443396226408</v>
      </c>
      <c r="G10" s="66"/>
      <c r="H10" s="66"/>
      <c r="I10" s="38"/>
    </row>
    <row r="11" spans="1:9" x14ac:dyDescent="0.25">
      <c r="A11" s="35"/>
      <c r="B11" s="51"/>
      <c r="C11" s="16" t="str">
        <f>'Version 1 (Number of Files)'!B$15</f>
        <v>Livestock Carriers</v>
      </c>
      <c r="D11" s="62">
        <f>'Version 1 (AD)'!H15</f>
        <v>17748.333333333332</v>
      </c>
      <c r="E11" s="62">
        <f>'Version 1 (AD)'!I15</f>
        <v>10987.063492063493</v>
      </c>
      <c r="F11" s="62">
        <f>'Version 1 (AD)'!J15</f>
        <v>14367.698412698413</v>
      </c>
      <c r="G11" s="66"/>
      <c r="H11" s="66"/>
      <c r="I11" s="38"/>
    </row>
    <row r="12" spans="1:9" x14ac:dyDescent="0.25">
      <c r="A12" s="35"/>
      <c r="B12" s="51"/>
      <c r="C12" s="16" t="str">
        <f>'Version 1 (Number of Files)'!B$24</f>
        <v>Tankers</v>
      </c>
      <c r="D12" s="62">
        <f>'Version 1 (AD)'!H24</f>
        <v>25317.066362136735</v>
      </c>
      <c r="E12" s="62">
        <f>'Version 1 (AD)'!I24</f>
        <v>16275.256947087897</v>
      </c>
      <c r="F12" s="62">
        <f>'Version 1 (AD)'!J24</f>
        <v>20796.161654612315</v>
      </c>
      <c r="G12" s="66"/>
      <c r="H12" s="66"/>
      <c r="I12" s="38"/>
    </row>
    <row r="13" spans="1:9" x14ac:dyDescent="0.25">
      <c r="A13" s="36"/>
      <c r="B13" s="42"/>
      <c r="C13" s="15" t="str">
        <f>'Version 1 (Number of Files)'!B$27</f>
        <v>Carrier/Floating</v>
      </c>
      <c r="D13" s="62">
        <f>'Version 1 (AD)'!H27</f>
        <v>41143.933054393201</v>
      </c>
      <c r="E13" s="62">
        <f>'Version 1 (AD)'!I27</f>
        <v>25470.05379557675</v>
      </c>
      <c r="F13" s="62">
        <f>'Version 1 (AD)'!J27</f>
        <v>33306.993424984976</v>
      </c>
      <c r="G13" s="67"/>
      <c r="H13" s="67"/>
      <c r="I13" s="39"/>
    </row>
    <row r="14" spans="1:9" x14ac:dyDescent="0.25">
      <c r="A14" s="73">
        <v>1</v>
      </c>
      <c r="B14" s="76" t="s">
        <v>57</v>
      </c>
      <c r="C14" s="14" t="str">
        <f>'Version 1 (Number of Files)'!B5</f>
        <v>Passengers Ships</v>
      </c>
      <c r="D14" s="63">
        <f>'Version 1 (AD)'!H5</f>
        <v>21317.153024911</v>
      </c>
      <c r="E14" s="63">
        <f>'Version 1 (AD)'!I5</f>
        <v>12435.005931198084</v>
      </c>
      <c r="F14" s="63">
        <f>'Version 1 (AD)'!J5</f>
        <v>16876.07947805454</v>
      </c>
      <c r="G14" s="65">
        <f>AVERAGE(D14:D17)</f>
        <v>27638.386324301857</v>
      </c>
      <c r="H14" s="65">
        <f>AVERAGE(E14:E17)</f>
        <v>10361.592647545516</v>
      </c>
      <c r="I14" s="65">
        <f>AVERAGE(F14:F17)</f>
        <v>18999.989485923688</v>
      </c>
    </row>
    <row r="15" spans="1:9" x14ac:dyDescent="0.25">
      <c r="A15" s="74"/>
      <c r="B15" s="72"/>
      <c r="C15" s="71" t="str">
        <f>'Version 1 (Number of Files)'!B6</f>
        <v>Ro-ro Passenger Ships</v>
      </c>
      <c r="D15" s="62">
        <f>'Version 1 (AD)'!H6</f>
        <v>18131.66855845628</v>
      </c>
      <c r="E15" s="62">
        <f>'Version 1 (AD)'!I6</f>
        <v>10576.806659099499</v>
      </c>
      <c r="F15" s="62">
        <f>'Version 1 (AD)'!J6</f>
        <v>14354.23760877789</v>
      </c>
      <c r="G15" s="80"/>
      <c r="H15" s="80"/>
      <c r="I15" s="80"/>
    </row>
    <row r="16" spans="1:9" x14ac:dyDescent="0.25">
      <c r="A16" s="74"/>
      <c r="B16" s="77"/>
      <c r="C16" s="71" t="str">
        <f>'Version 1 (Number of Files)'!B11</f>
        <v>Yachts</v>
      </c>
      <c r="D16" s="62">
        <f>'Version 1 (AD)'!H11</f>
        <v>30702.549800796751</v>
      </c>
      <c r="E16" s="62">
        <f>'Version 1 (AD)'!I11</f>
        <v>7959.9203187250841</v>
      </c>
      <c r="F16" s="62">
        <f>'Version 1 (AD)'!J11</f>
        <v>19331.235059760918</v>
      </c>
      <c r="G16" s="80"/>
      <c r="H16" s="80"/>
      <c r="I16" s="80"/>
    </row>
    <row r="17" spans="1:9" x14ac:dyDescent="0.25">
      <c r="A17" s="75"/>
      <c r="B17" s="78"/>
      <c r="C17" s="15" t="str">
        <f>'Version 1 (Number of Files)'!B12</f>
        <v>Sailing Vessels</v>
      </c>
      <c r="D17" s="62">
        <f>'Version 1 (AD)'!H12</f>
        <v>40402.173913043407</v>
      </c>
      <c r="E17" s="62">
        <f>'Version 1 (AD)'!I12</f>
        <v>10474.637681159402</v>
      </c>
      <c r="F17" s="62">
        <f>'Version 1 (AD)'!J12</f>
        <v>25438.405797101404</v>
      </c>
      <c r="G17" s="81"/>
      <c r="H17" s="81"/>
      <c r="I17" s="81"/>
    </row>
    <row r="18" spans="1:9" x14ac:dyDescent="0.25">
      <c r="A18" s="34">
        <v>2</v>
      </c>
      <c r="B18" s="79" t="s">
        <v>52</v>
      </c>
      <c r="C18" s="16" t="str">
        <f>'Version 1 (Number of Files)'!B8</f>
        <v>Tugs</v>
      </c>
      <c r="D18" s="63">
        <f>'Version 1 (AD)'!H8</f>
        <v>7346.9557195571988</v>
      </c>
      <c r="E18" s="63">
        <f>'Version 1 (AD)'!I8</f>
        <v>4897.9704797048007</v>
      </c>
      <c r="F18" s="63">
        <f>'Version 1 (AD)'!J8</f>
        <v>6122.4630996309997</v>
      </c>
      <c r="G18" s="65">
        <f>AVERAGE(D18:D26)</f>
        <v>13445.556100339267</v>
      </c>
      <c r="H18" s="65">
        <f>AVERAGE(E18:E26)</f>
        <v>8460.4996995534948</v>
      </c>
      <c r="I18" s="43">
        <f>((G18+H18)/2)</f>
        <v>10953.027899946381</v>
      </c>
    </row>
    <row r="19" spans="1:9" x14ac:dyDescent="0.25">
      <c r="A19" s="35"/>
      <c r="B19" s="51"/>
      <c r="C19" s="16" t="str">
        <f>'Version 1 (Number of Files)'!B16</f>
        <v>Fire Fighting Vessels</v>
      </c>
      <c r="D19" s="62">
        <f>'Version 1 (AD)'!H16</f>
        <v>11731.61512027491</v>
      </c>
      <c r="E19" s="62">
        <f>'Version 1 (AD)'!I16</f>
        <v>7541.7525773195839</v>
      </c>
      <c r="F19" s="62">
        <f>'Version 1 (AD)'!J16</f>
        <v>9636.6838487972473</v>
      </c>
      <c r="G19" s="66"/>
      <c r="H19" s="66"/>
      <c r="I19" s="38"/>
    </row>
    <row r="20" spans="1:9" x14ac:dyDescent="0.25">
      <c r="A20" s="35"/>
      <c r="B20" s="51"/>
      <c r="C20" s="16" t="str">
        <f>'Version 1 (Number of Files)'!B19</f>
        <v>Standby Safety Vessels</v>
      </c>
      <c r="D20" s="62">
        <f>'Version 1 (AD)'!H19</f>
        <v>11511.538461538456</v>
      </c>
      <c r="E20" s="62">
        <f>'Version 1 (AD)'!I19</f>
        <v>7400.2747252747185</v>
      </c>
      <c r="F20" s="62">
        <f>'Version 1 (AD)'!J19</f>
        <v>9455.9065934065875</v>
      </c>
      <c r="G20" s="66"/>
      <c r="H20" s="66"/>
      <c r="I20" s="38"/>
    </row>
    <row r="21" spans="1:9" x14ac:dyDescent="0.25">
      <c r="A21" s="35"/>
      <c r="B21" s="51"/>
      <c r="C21" s="16" t="str">
        <f>'Version 1 (Number of Files)'!B23</f>
        <v>Replenishment Vessels</v>
      </c>
      <c r="D21" s="62">
        <f>'Version 1 (AD)'!H23</f>
        <v>20376.754385964901</v>
      </c>
      <c r="E21" s="62">
        <f>'Version 1 (AD)'!I23</f>
        <v>13099.342105263147</v>
      </c>
      <c r="F21" s="62">
        <f>'Version 1 (AD)'!J23</f>
        <v>16738.048245614023</v>
      </c>
      <c r="G21" s="66"/>
      <c r="H21" s="66"/>
      <c r="I21" s="38"/>
    </row>
    <row r="22" spans="1:9" x14ac:dyDescent="0.25">
      <c r="A22" s="35"/>
      <c r="B22" s="51"/>
      <c r="C22" s="16" t="str">
        <f>'Version 1 (Number of Files)'!B26</f>
        <v>Supply Vessels</v>
      </c>
      <c r="D22" s="62">
        <f>'Version 1 (AD)'!H26</f>
        <v>12267.891031527368</v>
      </c>
      <c r="E22" s="62">
        <f>'Version 1 (AD)'!I26</f>
        <v>7886.5013774104491</v>
      </c>
      <c r="F22" s="62">
        <f>'Version 1 (AD)'!J26</f>
        <v>10077.196204468908</v>
      </c>
      <c r="G22" s="66"/>
      <c r="H22" s="66"/>
      <c r="I22" s="38"/>
    </row>
    <row r="23" spans="1:9" ht="15.75" customHeight="1" x14ac:dyDescent="0.25">
      <c r="A23" s="35"/>
      <c r="B23" s="51"/>
      <c r="C23" s="16" t="str">
        <f>'Version 1 (Number of Files)'!B28</f>
        <v>Dredgers</v>
      </c>
      <c r="D23" s="62">
        <f>'Version 1 (AD)'!H28</f>
        <v>8190.8653846153802</v>
      </c>
      <c r="E23" s="62">
        <f>'Version 1 (AD)'!I28</f>
        <v>5460.5769230769201</v>
      </c>
      <c r="F23" s="62">
        <f>'Version 1 (AD)'!J28</f>
        <v>6825.7211538461506</v>
      </c>
      <c r="G23" s="66"/>
      <c r="H23" s="66"/>
      <c r="I23" s="38"/>
    </row>
    <row r="24" spans="1:9" ht="15.75" customHeight="1" x14ac:dyDescent="0.25">
      <c r="A24" s="52"/>
      <c r="B24" s="53"/>
      <c r="C24" s="16" t="str">
        <f>'Version 1 (Number of Files)'!B21</f>
        <v>Training Ships</v>
      </c>
      <c r="D24" s="62">
        <f>'Version 1 (AD)'!H16</f>
        <v>11731.61512027491</v>
      </c>
      <c r="E24" s="62">
        <f>'Version 1 (AD)'!I16</f>
        <v>7541.7525773195839</v>
      </c>
      <c r="F24" s="62">
        <f>'Version 1 (AD)'!J16</f>
        <v>9636.6838487972473</v>
      </c>
      <c r="G24" s="66"/>
      <c r="H24" s="66"/>
      <c r="I24" s="44"/>
    </row>
    <row r="25" spans="1:9" ht="15.75" customHeight="1" x14ac:dyDescent="0.25">
      <c r="A25" s="52"/>
      <c r="B25" s="53"/>
      <c r="C25" s="16" t="str">
        <f>'Version 1 (Number of Files)'!B25</f>
        <v>Fishing Vessels</v>
      </c>
      <c r="D25" s="62">
        <f>'Version 1 (AD)'!H20</f>
        <v>24000</v>
      </c>
      <c r="E25" s="62">
        <f>'Version 1 (AD)'!I20</f>
        <v>14857.142857142859</v>
      </c>
      <c r="F25" s="62">
        <f>'Version 1 (AD)'!J20</f>
        <v>19428.571428571428</v>
      </c>
      <c r="G25" s="66"/>
      <c r="H25" s="66"/>
      <c r="I25" s="44"/>
    </row>
    <row r="26" spans="1:9" ht="15.75" customHeight="1" x14ac:dyDescent="0.25">
      <c r="A26" s="52"/>
      <c r="B26" s="53"/>
      <c r="C26" s="15" t="str">
        <f>'Version 1 (Number of Files)'!B22</f>
        <v>Icebreakers</v>
      </c>
      <c r="D26" s="62">
        <f>'Version 1 (AD)'!H22</f>
        <v>13852.76967930028</v>
      </c>
      <c r="E26" s="62">
        <f>'Version 1 (AD)'!I22</f>
        <v>7459.1836734693798</v>
      </c>
      <c r="F26" s="62">
        <f>'Version 1 (AD)'!J22</f>
        <v>10655.976676384829</v>
      </c>
      <c r="G26" s="66"/>
      <c r="H26" s="66"/>
      <c r="I26" s="44"/>
    </row>
    <row r="27" spans="1:9" ht="15.75" customHeight="1" x14ac:dyDescent="0.25">
      <c r="A27" s="34">
        <v>4</v>
      </c>
      <c r="B27" s="50" t="s">
        <v>47</v>
      </c>
      <c r="C27" s="16" t="str">
        <f>'Version 1 (Number of Files)'!B17</f>
        <v>Patrol Vessels</v>
      </c>
      <c r="D27" s="63">
        <f>'Version 1 (AD)'!H17</f>
        <v>8696.2962962962811</v>
      </c>
      <c r="E27" s="63">
        <f>'Version 1 (AD)'!I17</f>
        <v>5590.4761904761799</v>
      </c>
      <c r="F27" s="63">
        <f>'Version 1 (AD)'!J17</f>
        <v>7143.3862433862305</v>
      </c>
      <c r="G27" s="65">
        <f>AVERAGE(D27:D28)</f>
        <v>16348.148148148141</v>
      </c>
      <c r="H27" s="65">
        <f>AVERAGE(E27:E28)</f>
        <v>10223.809523809519</v>
      </c>
      <c r="I27" s="43">
        <f>((G27+H27)/2)</f>
        <v>13285.978835978829</v>
      </c>
    </row>
    <row r="28" spans="1:9" ht="15.75" customHeight="1" x14ac:dyDescent="0.25">
      <c r="A28" s="52"/>
      <c r="B28" s="53"/>
      <c r="C28" s="15" t="str">
        <f>'Version 1 (Number of Files)'!B20</f>
        <v>Combat Vessels</v>
      </c>
      <c r="D28" s="62">
        <f>'Version 1 (AD)'!H20</f>
        <v>24000</v>
      </c>
      <c r="E28" s="62">
        <f>'Version 1 (AD)'!I20</f>
        <v>14857.142857142859</v>
      </c>
      <c r="F28" s="62">
        <f>'Version 1 (AD)'!J20</f>
        <v>19428.571428571428</v>
      </c>
      <c r="G28" s="66"/>
      <c r="H28" s="66"/>
      <c r="I28" s="44"/>
    </row>
    <row r="29" spans="1:9" ht="15.75" customHeight="1" x14ac:dyDescent="0.25">
      <c r="A29" s="23">
        <v>5</v>
      </c>
      <c r="B29" s="24" t="s">
        <v>22</v>
      </c>
      <c r="C29" s="15" t="str">
        <f>'Version 1 (Number of Files)'!B18</f>
        <v>Platforms</v>
      </c>
      <c r="D29" s="64">
        <f>'Version 1 (AD)'!H18</f>
        <v>25394.918699186866</v>
      </c>
      <c r="E29" s="64">
        <f>'Version 1 (AD)'!I18</f>
        <v>16325.304878048697</v>
      </c>
      <c r="F29" s="64">
        <f>'Version 1 (AD)'!J18</f>
        <v>20860.111788617782</v>
      </c>
      <c r="G29" s="25">
        <f>D29</f>
        <v>25394.918699186866</v>
      </c>
      <c r="H29" s="25">
        <f>E29</f>
        <v>16325.304878048697</v>
      </c>
      <c r="I29" s="25">
        <f>((G29+H29)/2)</f>
        <v>20860.111788617782</v>
      </c>
    </row>
    <row r="30" spans="1:9" ht="15.75" customHeight="1" x14ac:dyDescent="0.25"/>
    <row r="31" spans="1:9" ht="15.75" customHeight="1" x14ac:dyDescent="0.25"/>
    <row r="32" spans="1:9" ht="15.75" customHeight="1" x14ac:dyDescent="0.25"/>
    <row r="33" spans="7:8" ht="15.75" customHeight="1" x14ac:dyDescent="0.25"/>
    <row r="34" spans="7:8" ht="15.75" customHeight="1" x14ac:dyDescent="0.25"/>
    <row r="35" spans="7:8" ht="15.75" customHeight="1" x14ac:dyDescent="0.25"/>
    <row r="36" spans="7:8" ht="15.75" customHeight="1" x14ac:dyDescent="0.25"/>
    <row r="37" spans="7:8" ht="15.75" customHeight="1" x14ac:dyDescent="0.25"/>
    <row r="38" spans="7:8" ht="15.75" customHeight="1" x14ac:dyDescent="0.25"/>
    <row r="39" spans="7:8" ht="15.75" customHeight="1" x14ac:dyDescent="0.25"/>
    <row r="40" spans="7:8" ht="15.75" customHeight="1" x14ac:dyDescent="0.25">
      <c r="G40" s="7"/>
      <c r="H40" s="7"/>
    </row>
    <row r="41" spans="7:8" ht="15.75" customHeight="1" x14ac:dyDescent="0.25"/>
    <row r="42" spans="7:8" ht="15.75" customHeight="1" x14ac:dyDescent="0.25"/>
    <row r="43" spans="7:8" ht="15.75" customHeight="1" x14ac:dyDescent="0.25"/>
    <row r="44" spans="7:8" ht="15.75" customHeight="1" x14ac:dyDescent="0.25"/>
    <row r="45" spans="7:8" ht="15.75" customHeight="1" x14ac:dyDescent="0.25"/>
    <row r="46" spans="7:8" ht="15.75" customHeight="1" x14ac:dyDescent="0.25"/>
    <row r="47" spans="7:8" ht="15.75" customHeight="1" x14ac:dyDescent="0.25"/>
    <row r="48" spans="7: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4">
    <mergeCell ref="B14:B17"/>
    <mergeCell ref="A14:A17"/>
    <mergeCell ref="G14:G17"/>
    <mergeCell ref="H14:H17"/>
    <mergeCell ref="I14:I17"/>
    <mergeCell ref="A27:A28"/>
    <mergeCell ref="B27:B28"/>
    <mergeCell ref="G27:G28"/>
    <mergeCell ref="H27:H28"/>
    <mergeCell ref="I27:I28"/>
    <mergeCell ref="A18:A26"/>
    <mergeCell ref="B18:B26"/>
    <mergeCell ref="G18:G26"/>
    <mergeCell ref="H18:H26"/>
    <mergeCell ref="I18:I26"/>
    <mergeCell ref="A1:I1"/>
    <mergeCell ref="A2:B2"/>
    <mergeCell ref="C2:F2"/>
    <mergeCell ref="G2:I2"/>
    <mergeCell ref="A4:A13"/>
    <mergeCell ref="B4:B13"/>
    <mergeCell ref="G4:G13"/>
    <mergeCell ref="H4:H13"/>
    <mergeCell ref="I4:I13"/>
  </mergeCells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Version 1 (Number of Files)</vt:lpstr>
      <vt:lpstr>Version 1 (AD)</vt:lpstr>
      <vt:lpstr>Version 2 (Number of Files)</vt:lpstr>
      <vt:lpstr>Version 2 (Average AD)</vt:lpstr>
      <vt:lpstr>Version 3 (Number of Files)</vt:lpstr>
      <vt:lpstr>Version 3 (Average AD)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Rangel</dc:creator>
  <cp:lastModifiedBy>PABLO RANGEL</cp:lastModifiedBy>
  <dcterms:created xsi:type="dcterms:W3CDTF">2015-06-05T18:19:34Z</dcterms:created>
  <dcterms:modified xsi:type="dcterms:W3CDTF">2025-03-08T16:35:07Z</dcterms:modified>
</cp:coreProperties>
</file>