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6D1D2289-6ABC-4D15-A14C-A589F21A0A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6" l="1"/>
  <c r="Y13" i="6"/>
  <c r="S14" i="6"/>
  <c r="S13" i="6"/>
  <c r="M14" i="6"/>
  <c r="M13" i="6"/>
  <c r="X14" i="6"/>
  <c r="X13" i="6"/>
  <c r="R14" i="6"/>
  <c r="R13" i="6"/>
  <c r="L14" i="6"/>
  <c r="L13" i="6"/>
  <c r="W14" i="6"/>
  <c r="W13" i="6"/>
  <c r="Q14" i="6"/>
  <c r="Q13" i="6"/>
  <c r="K14" i="6"/>
  <c r="K13" i="6"/>
  <c r="V14" i="6"/>
  <c r="V13" i="6"/>
  <c r="P14" i="6"/>
  <c r="P13" i="6"/>
  <c r="J14" i="6"/>
  <c r="J13" i="6"/>
  <c r="U14" i="6"/>
  <c r="U13" i="6"/>
  <c r="O14" i="6"/>
  <c r="O13" i="6"/>
  <c r="I14" i="6"/>
  <c r="I13" i="6"/>
  <c r="T14" i="6"/>
  <c r="T13" i="6"/>
  <c r="N14" i="6"/>
  <c r="N13" i="6"/>
  <c r="H14" i="6"/>
  <c r="H13" i="6"/>
  <c r="Y4" i="6"/>
  <c r="Y5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59" i="5" s="1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9" i="4" s="1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B58" i="5"/>
  <c r="B57" i="5"/>
  <c r="B56" i="5"/>
  <c r="B55" i="5"/>
  <c r="AL55" i="5" s="1"/>
  <c r="B54" i="5"/>
  <c r="B53" i="5"/>
  <c r="B52" i="5"/>
  <c r="B51" i="5"/>
  <c r="AQ51" i="5" s="1"/>
  <c r="B50" i="5"/>
  <c r="B49" i="5"/>
  <c r="B48" i="5"/>
  <c r="B47" i="5"/>
  <c r="AM47" i="5" s="1"/>
  <c r="B46" i="5"/>
  <c r="B45" i="5"/>
  <c r="B44" i="5"/>
  <c r="B43" i="5"/>
  <c r="BF43" i="5" s="1"/>
  <c r="B42" i="5"/>
  <c r="B41" i="5"/>
  <c r="B40" i="5"/>
  <c r="B39" i="5"/>
  <c r="N39" i="5" s="1"/>
  <c r="B38" i="5"/>
  <c r="B37" i="5"/>
  <c r="B36" i="5"/>
  <c r="B35" i="5"/>
  <c r="W35" i="5" s="1"/>
  <c r="B34" i="5"/>
  <c r="B33" i="5"/>
  <c r="B32" i="5"/>
  <c r="B31" i="5"/>
  <c r="W31" i="5" s="1"/>
  <c r="B30" i="5"/>
  <c r="B29" i="5"/>
  <c r="B28" i="5"/>
  <c r="B27" i="5"/>
  <c r="BA27" i="5" s="1"/>
  <c r="B26" i="5"/>
  <c r="B25" i="5"/>
  <c r="B24" i="5"/>
  <c r="B23" i="5"/>
  <c r="BF23" i="5" s="1"/>
  <c r="B22" i="5"/>
  <c r="B21" i="5"/>
  <c r="B20" i="5"/>
  <c r="B19" i="5"/>
  <c r="W19" i="5" s="1"/>
  <c r="B18" i="5"/>
  <c r="B17" i="5"/>
  <c r="B16" i="5"/>
  <c r="B15" i="5"/>
  <c r="W15" i="5" s="1"/>
  <c r="B14" i="5"/>
  <c r="B13" i="5"/>
  <c r="B12" i="5"/>
  <c r="B11" i="5"/>
  <c r="AG11" i="5" s="1"/>
  <c r="B10" i="5"/>
  <c r="B9" i="5"/>
  <c r="B8" i="5"/>
  <c r="B7" i="5"/>
  <c r="AQ7" i="5" s="1"/>
  <c r="B6" i="5"/>
  <c r="B5" i="5"/>
  <c r="B4" i="5"/>
  <c r="B3" i="5"/>
  <c r="W3" i="5" s="1"/>
  <c r="B58" i="4"/>
  <c r="B57" i="4"/>
  <c r="B56" i="4"/>
  <c r="B55" i="4"/>
  <c r="AR55" i="4" s="1"/>
  <c r="B54" i="4"/>
  <c r="B53" i="4"/>
  <c r="B52" i="4"/>
  <c r="B51" i="4"/>
  <c r="AQ51" i="4" s="1"/>
  <c r="B50" i="4"/>
  <c r="B49" i="4"/>
  <c r="B48" i="4"/>
  <c r="B47" i="4"/>
  <c r="F47" i="4" s="1"/>
  <c r="B46" i="4"/>
  <c r="B45" i="4"/>
  <c r="B44" i="4"/>
  <c r="B43" i="4"/>
  <c r="BF43" i="4" s="1"/>
  <c r="B42" i="4"/>
  <c r="B41" i="4"/>
  <c r="B40" i="4"/>
  <c r="B39" i="4"/>
  <c r="F39" i="4" s="1"/>
  <c r="B38" i="4"/>
  <c r="B37" i="4"/>
  <c r="B36" i="4"/>
  <c r="B35" i="4"/>
  <c r="B34" i="4"/>
  <c r="B33" i="4"/>
  <c r="B32" i="4"/>
  <c r="B31" i="4"/>
  <c r="B30" i="4"/>
  <c r="B29" i="4"/>
  <c r="B28" i="4"/>
  <c r="B27" i="4"/>
  <c r="AH27" i="4" s="1"/>
  <c r="B26" i="4"/>
  <c r="B25" i="4"/>
  <c r="B24" i="4"/>
  <c r="B23" i="4"/>
  <c r="BG23" i="4" s="1"/>
  <c r="B22" i="4"/>
  <c r="B21" i="4"/>
  <c r="B20" i="4"/>
  <c r="B19" i="4"/>
  <c r="BA19" i="4" s="1"/>
  <c r="B18" i="4"/>
  <c r="B17" i="4"/>
  <c r="B16" i="4"/>
  <c r="B15" i="4"/>
  <c r="W15" i="4" s="1"/>
  <c r="B14" i="4"/>
  <c r="B13" i="4"/>
  <c r="B12" i="4"/>
  <c r="B11" i="4"/>
  <c r="AH11" i="4" s="1"/>
  <c r="B10" i="4"/>
  <c r="B9" i="4"/>
  <c r="B8" i="4"/>
  <c r="B7" i="4"/>
  <c r="BF7" i="4" s="1"/>
  <c r="B6" i="4"/>
  <c r="B5" i="4"/>
  <c r="B4" i="4"/>
  <c r="B3" i="4"/>
  <c r="AM3" i="4" s="1"/>
  <c r="B58" i="3"/>
  <c r="B57" i="3"/>
  <c r="B56" i="3"/>
  <c r="B55" i="3"/>
  <c r="BF55" i="3" s="1"/>
  <c r="B54" i="3"/>
  <c r="B53" i="3"/>
  <c r="B52" i="3"/>
  <c r="B51" i="3"/>
  <c r="B50" i="3"/>
  <c r="B49" i="3"/>
  <c r="B48" i="3"/>
  <c r="B47" i="3"/>
  <c r="BF47" i="3" s="1"/>
  <c r="B46" i="3"/>
  <c r="B45" i="3"/>
  <c r="B44" i="3"/>
  <c r="B43" i="3"/>
  <c r="BP43" i="3" s="1"/>
  <c r="B42" i="3"/>
  <c r="B41" i="3"/>
  <c r="B40" i="3"/>
  <c r="B39" i="3"/>
  <c r="B38" i="3"/>
  <c r="B37" i="3"/>
  <c r="B36" i="3"/>
  <c r="B35" i="3"/>
  <c r="AH35" i="3" s="1"/>
  <c r="B34" i="3"/>
  <c r="B33" i="3"/>
  <c r="B32" i="3"/>
  <c r="B31" i="3"/>
  <c r="BA31" i="3" s="1"/>
  <c r="B30" i="3"/>
  <c r="B29" i="3"/>
  <c r="B28" i="3"/>
  <c r="B27" i="3"/>
  <c r="BP27" i="3" s="1"/>
  <c r="B26" i="3"/>
  <c r="B25" i="3"/>
  <c r="B24" i="3"/>
  <c r="B23" i="3"/>
  <c r="AW23" i="3" s="1"/>
  <c r="B22" i="3"/>
  <c r="B21" i="3"/>
  <c r="B20" i="3"/>
  <c r="B19" i="3"/>
  <c r="BF19" i="3" s="1"/>
  <c r="B18" i="3"/>
  <c r="B17" i="3"/>
  <c r="B16" i="3"/>
  <c r="B15" i="3"/>
  <c r="B14" i="3"/>
  <c r="B13" i="3"/>
  <c r="B12" i="3"/>
  <c r="B11" i="3"/>
  <c r="BP11" i="3" s="1"/>
  <c r="B10" i="3"/>
  <c r="B9" i="3"/>
  <c r="B8" i="3"/>
  <c r="B7" i="3"/>
  <c r="AM7" i="3" s="1"/>
  <c r="B6" i="3"/>
  <c r="B5" i="3"/>
  <c r="B4" i="3"/>
  <c r="B3" i="3"/>
  <c r="AG3" i="3" s="1"/>
  <c r="B58" i="2"/>
  <c r="B57" i="2"/>
  <c r="B56" i="2"/>
  <c r="B55" i="2"/>
  <c r="BL55" i="2" s="1"/>
  <c r="B54" i="2"/>
  <c r="B53" i="2"/>
  <c r="B52" i="2"/>
  <c r="B51" i="2"/>
  <c r="B50" i="2"/>
  <c r="B49" i="2"/>
  <c r="B48" i="2"/>
  <c r="B47" i="2"/>
  <c r="BL47" i="2" s="1"/>
  <c r="B46" i="2"/>
  <c r="B45" i="2"/>
  <c r="B44" i="2"/>
  <c r="B43" i="2"/>
  <c r="BL43" i="2" s="1"/>
  <c r="B42" i="2"/>
  <c r="B41" i="2"/>
  <c r="B40" i="2"/>
  <c r="B39" i="2"/>
  <c r="BQ39" i="2" s="1"/>
  <c r="B38" i="2"/>
  <c r="B37" i="2"/>
  <c r="B36" i="2"/>
  <c r="B35" i="2"/>
  <c r="B34" i="2"/>
  <c r="B33" i="2"/>
  <c r="B32" i="2"/>
  <c r="B31" i="2"/>
  <c r="BK31" i="2" s="1"/>
  <c r="B30" i="2"/>
  <c r="B29" i="2"/>
  <c r="B28" i="2"/>
  <c r="B27" i="2"/>
  <c r="BQ27" i="2" s="1"/>
  <c r="B26" i="2"/>
  <c r="B25" i="2"/>
  <c r="B24" i="2"/>
  <c r="B23" i="2"/>
  <c r="BL23" i="2" s="1"/>
  <c r="B22" i="2"/>
  <c r="B21" i="2"/>
  <c r="B20" i="2"/>
  <c r="B19" i="2"/>
  <c r="B18" i="2"/>
  <c r="B17" i="2"/>
  <c r="B16" i="2"/>
  <c r="B15" i="2"/>
  <c r="BF15" i="2" s="1"/>
  <c r="B14" i="2"/>
  <c r="B13" i="2"/>
  <c r="B12" i="2"/>
  <c r="B11" i="2"/>
  <c r="BL11" i="2" s="1"/>
  <c r="B10" i="2"/>
  <c r="B9" i="2"/>
  <c r="B8" i="2"/>
  <c r="B7" i="2"/>
  <c r="BQ7" i="2" s="1"/>
  <c r="B6" i="2"/>
  <c r="B5" i="2"/>
  <c r="B4" i="2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G14" i="6"/>
  <c r="G13" i="6"/>
  <c r="F14" i="6"/>
  <c r="F13" i="6"/>
  <c r="E14" i="6"/>
  <c r="E13" i="6"/>
  <c r="D14" i="6"/>
  <c r="D13" i="6"/>
  <c r="C14" i="6"/>
  <c r="B14" i="6"/>
  <c r="B13" i="6"/>
  <c r="G4" i="6"/>
  <c r="F4" i="6"/>
  <c r="E4" i="6"/>
  <c r="D4" i="6"/>
  <c r="C4" i="6"/>
  <c r="B4" i="6"/>
  <c r="AV51" i="5"/>
  <c r="BF31" i="5"/>
  <c r="AR15" i="5"/>
  <c r="AR51" i="4"/>
  <c r="BB35" i="4"/>
  <c r="BF15" i="4"/>
  <c r="BF51" i="3"/>
  <c r="BU44" i="3"/>
  <c r="AM39" i="3"/>
  <c r="AH24" i="3"/>
  <c r="BU20" i="3"/>
  <c r="BB15" i="3"/>
  <c r="AR12" i="3"/>
  <c r="AM4" i="3"/>
  <c r="BQ51" i="2"/>
  <c r="BG35" i="2"/>
  <c r="BV19" i="2"/>
  <c r="BQ3" i="2"/>
  <c r="O4" i="1"/>
  <c r="O5" i="1"/>
  <c r="G59" i="3"/>
  <c r="BW59" i="5"/>
  <c r="BS59" i="5"/>
  <c r="BW59" i="4"/>
  <c r="BS59" i="4"/>
  <c r="BW59" i="3"/>
  <c r="BS59" i="3"/>
  <c r="BU58" i="3"/>
  <c r="BU54" i="3"/>
  <c r="BU50" i="3"/>
  <c r="BU46" i="3"/>
  <c r="BU42" i="3"/>
  <c r="BU38" i="3"/>
  <c r="BU34" i="3"/>
  <c r="BU30" i="3"/>
  <c r="BU26" i="3"/>
  <c r="BU22" i="3"/>
  <c r="BU18" i="3"/>
  <c r="BU14" i="3"/>
  <c r="BU10" i="3"/>
  <c r="BU6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BN59" i="5"/>
  <c r="BM59" i="5"/>
  <c r="BI59" i="5"/>
  <c r="BR59" i="4"/>
  <c r="BN59" i="4"/>
  <c r="BM59" i="4"/>
  <c r="BI59" i="4"/>
  <c r="BR59" i="3"/>
  <c r="BN59" i="3"/>
  <c r="BM59" i="3"/>
  <c r="BI59" i="3"/>
  <c r="BP58" i="3"/>
  <c r="BP57" i="3"/>
  <c r="BP54" i="3"/>
  <c r="BP53" i="3"/>
  <c r="BP50" i="3"/>
  <c r="BP49" i="3"/>
  <c r="BP46" i="3"/>
  <c r="BP45" i="3"/>
  <c r="BP42" i="3"/>
  <c r="BP41" i="3"/>
  <c r="BP38" i="3"/>
  <c r="BP37" i="3"/>
  <c r="BP34" i="3"/>
  <c r="BP33" i="3"/>
  <c r="BP30" i="3"/>
  <c r="BP29" i="3"/>
  <c r="BP26" i="3"/>
  <c r="BP25" i="3"/>
  <c r="BP22" i="3"/>
  <c r="BP21" i="3"/>
  <c r="BP18" i="3"/>
  <c r="BP17" i="3"/>
  <c r="BP14" i="3"/>
  <c r="BP13" i="3"/>
  <c r="BP10" i="3"/>
  <c r="BP9" i="3"/>
  <c r="BP6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J59" i="4"/>
  <c r="I59" i="4"/>
  <c r="H59" i="4"/>
  <c r="L59" i="5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AW57" i="5"/>
  <c r="BU56" i="5"/>
  <c r="BG56" i="5"/>
  <c r="AW50" i="5"/>
  <c r="AV49" i="5"/>
  <c r="BG48" i="5"/>
  <c r="BG44" i="5"/>
  <c r="BB42" i="5"/>
  <c r="BG40" i="5"/>
  <c r="AV38" i="5"/>
  <c r="BG36" i="5"/>
  <c r="AW34" i="5"/>
  <c r="BG32" i="5"/>
  <c r="BA30" i="5"/>
  <c r="BG28" i="5"/>
  <c r="BB26" i="5"/>
  <c r="BG25" i="5"/>
  <c r="BG24" i="5"/>
  <c r="AV22" i="5"/>
  <c r="BG20" i="5"/>
  <c r="AW18" i="5"/>
  <c r="BG16" i="5"/>
  <c r="BA14" i="5"/>
  <c r="BG12" i="5"/>
  <c r="AW9" i="5"/>
  <c r="BG8" i="5"/>
  <c r="AV6" i="5"/>
  <c r="BG58" i="4"/>
  <c r="BU57" i="4"/>
  <c r="BK56" i="4"/>
  <c r="BG56" i="4"/>
  <c r="BG54" i="4"/>
  <c r="BF53" i="4"/>
  <c r="BB50" i="4"/>
  <c r="BG48" i="4"/>
  <c r="BG42" i="4"/>
  <c r="BK41" i="4"/>
  <c r="BK40" i="4"/>
  <c r="BG34" i="4"/>
  <c r="BG32" i="4"/>
  <c r="BK29" i="4"/>
  <c r="BG28" i="4"/>
  <c r="BK26" i="4"/>
  <c r="N58" i="3"/>
  <c r="AV57" i="3"/>
  <c r="AH56" i="3"/>
  <c r="BL54" i="3"/>
  <c r="BA53" i="3"/>
  <c r="AQ50" i="3"/>
  <c r="AW49" i="3"/>
  <c r="BL46" i="3"/>
  <c r="AW45" i="3"/>
  <c r="AL42" i="3"/>
  <c r="AW41" i="3"/>
  <c r="BL38" i="3"/>
  <c r="BA37" i="3"/>
  <c r="BU36" i="3"/>
  <c r="AW34" i="3"/>
  <c r="BA33" i="3"/>
  <c r="BL30" i="3"/>
  <c r="BA29" i="3"/>
  <c r="BU28" i="3"/>
  <c r="AW26" i="3"/>
  <c r="BA25" i="3"/>
  <c r="BL22" i="3"/>
  <c r="BB21" i="3"/>
  <c r="N18" i="3"/>
  <c r="BB17" i="3"/>
  <c r="BL14" i="3"/>
  <c r="BB13" i="3"/>
  <c r="AL10" i="3"/>
  <c r="BB9" i="3"/>
  <c r="BL6" i="3"/>
  <c r="AV5" i="3"/>
  <c r="BU4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7" i="5"/>
  <c r="BA56" i="5"/>
  <c r="AW56" i="5"/>
  <c r="BB53" i="5"/>
  <c r="BA50" i="5"/>
  <c r="AW48" i="5"/>
  <c r="AV48" i="5"/>
  <c r="BA45" i="5"/>
  <c r="BA44" i="5"/>
  <c r="BB40" i="5"/>
  <c r="BA40" i="5"/>
  <c r="AW36" i="5"/>
  <c r="AV36" i="5"/>
  <c r="BA32" i="5"/>
  <c r="AW32" i="5"/>
  <c r="BB28" i="5"/>
  <c r="AV28" i="5"/>
  <c r="BB24" i="5"/>
  <c r="BA24" i="5"/>
  <c r="BB21" i="5"/>
  <c r="AV20" i="5"/>
  <c r="BA18" i="5"/>
  <c r="AW16" i="5"/>
  <c r="AV9" i="5"/>
  <c r="BB8" i="5"/>
  <c r="AV8" i="5"/>
  <c r="AW5" i="5"/>
  <c r="BA4" i="5"/>
  <c r="BC59" i="4"/>
  <c r="W11" i="6" s="1"/>
  <c r="AY59" i="4"/>
  <c r="E11" i="6" s="1"/>
  <c r="AX59" i="4"/>
  <c r="W10" i="6" s="1"/>
  <c r="AT59" i="4"/>
  <c r="E10" i="6" s="1"/>
  <c r="BB54" i="4"/>
  <c r="BA50" i="4"/>
  <c r="AW49" i="4"/>
  <c r="AW46" i="4"/>
  <c r="BB38" i="4"/>
  <c r="BA34" i="4"/>
  <c r="BB29" i="4"/>
  <c r="AW26" i="4"/>
  <c r="AV22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N38" i="3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L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BA26" i="4"/>
  <c r="BA30" i="4"/>
  <c r="AV38" i="4"/>
  <c r="AW42" i="4"/>
  <c r="BA46" i="4"/>
  <c r="AV54" i="4"/>
  <c r="AW58" i="4"/>
  <c r="BA6" i="4"/>
  <c r="AW18" i="4"/>
  <c r="BB26" i="4"/>
  <c r="AV34" i="4"/>
  <c r="AW38" i="4"/>
  <c r="BB46" i="4"/>
  <c r="AV50" i="4"/>
  <c r="AW54" i="4"/>
  <c r="AV26" i="4"/>
  <c r="AV30" i="4"/>
  <c r="BA38" i="4"/>
  <c r="BB42" i="4"/>
  <c r="AV46" i="4"/>
  <c r="BA54" i="4"/>
  <c r="BB58" i="4"/>
  <c r="BA41" i="3"/>
  <c r="BA45" i="3"/>
  <c r="AV33" i="2"/>
  <c r="AL57" i="5"/>
  <c r="AL25" i="5"/>
  <c r="BA5" i="5"/>
  <c r="BB45" i="5"/>
  <c r="AW49" i="5"/>
  <c r="AV53" i="5"/>
  <c r="BB57" i="5"/>
  <c r="BG5" i="5"/>
  <c r="BG37" i="5"/>
  <c r="BG43" i="5"/>
  <c r="BG45" i="5"/>
  <c r="BG53" i="5"/>
  <c r="BG57" i="5"/>
  <c r="BF5" i="5"/>
  <c r="BF9" i="5"/>
  <c r="BF45" i="5"/>
  <c r="AL49" i="5"/>
  <c r="BB5" i="5"/>
  <c r="BA9" i="5"/>
  <c r="AV45" i="5"/>
  <c r="AW53" i="5"/>
  <c r="AV57" i="5"/>
  <c r="BF16" i="5"/>
  <c r="BF18" i="5"/>
  <c r="BF26" i="5"/>
  <c r="BF32" i="5"/>
  <c r="BF34" i="5"/>
  <c r="BF42" i="5"/>
  <c r="BF48" i="5"/>
  <c r="BF50" i="5"/>
  <c r="BF56" i="5"/>
  <c r="BF49" i="5"/>
  <c r="BF53" i="5"/>
  <c r="BF57" i="5"/>
  <c r="AL9" i="5"/>
  <c r="BG22" i="5"/>
  <c r="BG2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0" i="4"/>
  <c r="BF12" i="4"/>
  <c r="BF16" i="4"/>
  <c r="BF20" i="4"/>
  <c r="BF24" i="4"/>
  <c r="BF26" i="4"/>
  <c r="BF32" i="4"/>
  <c r="BF34" i="4"/>
  <c r="BF36" i="4"/>
  <c r="BF38" i="4"/>
  <c r="BF40" i="4"/>
  <c r="BF42" i="4"/>
  <c r="BF44" i="4"/>
  <c r="BF46" i="4"/>
  <c r="BF48" i="4"/>
  <c r="BF50" i="4"/>
  <c r="BF52" i="4"/>
  <c r="BF54" i="4"/>
  <c r="BF56" i="4"/>
  <c r="BF58" i="4"/>
  <c r="BF29" i="4"/>
  <c r="AR37" i="4"/>
  <c r="BF41" i="3"/>
  <c r="BF57" i="3"/>
  <c r="AV25" i="3"/>
  <c r="BG9" i="3"/>
  <c r="BG49" i="3"/>
  <c r="N25" i="3"/>
  <c r="BA13" i="3"/>
  <c r="AR13" i="3"/>
  <c r="AG22" i="5"/>
  <c r="BA6" i="5"/>
  <c r="BB18" i="5"/>
  <c r="AW42" i="5"/>
  <c r="AG18" i="5"/>
  <c r="BB22" i="5"/>
  <c r="BB38" i="5"/>
  <c r="AV50" i="5"/>
  <c r="BB54" i="5"/>
  <c r="AV30" i="5"/>
  <c r="AG38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18" i="5"/>
  <c r="AM34" i="5"/>
  <c r="AM50" i="5"/>
  <c r="AM22" i="5"/>
  <c r="AM38" i="5"/>
  <c r="AM54" i="5"/>
  <c r="AM42" i="5"/>
  <c r="AL8" i="4"/>
  <c r="AL4" i="4"/>
  <c r="AL12" i="4"/>
  <c r="AL11" i="5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Q5" i="5"/>
  <c r="AG5" i="5"/>
  <c r="AM5" i="5"/>
  <c r="AQ45" i="5"/>
  <c r="AG45" i="5"/>
  <c r="AM45" i="5"/>
  <c r="AQ53" i="5"/>
  <c r="AG53" i="5"/>
  <c r="AM53" i="5"/>
  <c r="AH9" i="5"/>
  <c r="AH45" i="5"/>
  <c r="AH53" i="5"/>
  <c r="AL6" i="5"/>
  <c r="AR6" i="5"/>
  <c r="AR14" i="5"/>
  <c r="AH14" i="5"/>
  <c r="AL18" i="5"/>
  <c r="AH18" i="5"/>
  <c r="AL22" i="5"/>
  <c r="AR22" i="5"/>
  <c r="AL26" i="5"/>
  <c r="AR26" i="5"/>
  <c r="AH26" i="5"/>
  <c r="AR30" i="5"/>
  <c r="AH30" i="5"/>
  <c r="AL34" i="5"/>
  <c r="AH34" i="5"/>
  <c r="AL38" i="5"/>
  <c r="AR38" i="5"/>
  <c r="AL42" i="5"/>
  <c r="AR42" i="5"/>
  <c r="AH42" i="5"/>
  <c r="AL50" i="5"/>
  <c r="AH50" i="5"/>
  <c r="AR58" i="5"/>
  <c r="AL5" i="5"/>
  <c r="AQ6" i="5"/>
  <c r="AG8" i="5"/>
  <c r="AQ14" i="5"/>
  <c r="AG16" i="5"/>
  <c r="AQ18" i="5"/>
  <c r="AQ22" i="5"/>
  <c r="AG24" i="5"/>
  <c r="AQ26" i="5"/>
  <c r="AQ30" i="5"/>
  <c r="AQ34" i="5"/>
  <c r="AL37" i="5"/>
  <c r="AQ38" i="5"/>
  <c r="AQ42" i="5"/>
  <c r="AL45" i="5"/>
  <c r="AQ50" i="5"/>
  <c r="AL53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Q9" i="5"/>
  <c r="AG9" i="5"/>
  <c r="AM9" i="5"/>
  <c r="AQ49" i="5"/>
  <c r="AG49" i="5"/>
  <c r="AM49" i="5"/>
  <c r="AQ57" i="5"/>
  <c r="AG57" i="5"/>
  <c r="AM57" i="5"/>
  <c r="AH5" i="5"/>
  <c r="AH49" i="5"/>
  <c r="AH57" i="5"/>
  <c r="AQ43" i="5"/>
  <c r="AR5" i="5"/>
  <c r="AR9" i="5"/>
  <c r="AM12" i="5"/>
  <c r="AM16" i="5"/>
  <c r="AH19" i="5"/>
  <c r="AM20" i="5"/>
  <c r="AM28" i="5"/>
  <c r="AM32" i="5"/>
  <c r="AM36" i="5"/>
  <c r="AM44" i="5"/>
  <c r="AR45" i="5"/>
  <c r="AM48" i="5"/>
  <c r="AR49" i="5"/>
  <c r="AR53" i="5"/>
  <c r="AR57" i="5"/>
  <c r="AG33" i="4"/>
  <c r="AL45" i="4"/>
  <c r="AG53" i="4"/>
  <c r="AR6" i="4"/>
  <c r="AH6" i="4"/>
  <c r="AH10" i="4"/>
  <c r="AQ10" i="4"/>
  <c r="AQ14" i="4"/>
  <c r="AR18" i="4"/>
  <c r="AL22" i="4"/>
  <c r="AR22" i="4"/>
  <c r="AL26" i="4"/>
  <c r="AR26" i="4"/>
  <c r="AH26" i="4"/>
  <c r="AQ26" i="4"/>
  <c r="AG26" i="4"/>
  <c r="AQ30" i="4"/>
  <c r="AH34" i="4"/>
  <c r="AQ34" i="4"/>
  <c r="AL38" i="4"/>
  <c r="AR38" i="4"/>
  <c r="AH38" i="4"/>
  <c r="AQ38" i="4"/>
  <c r="AG38" i="4"/>
  <c r="AL42" i="4"/>
  <c r="AR42" i="4"/>
  <c r="AG42" i="4"/>
  <c r="AL46" i="4"/>
  <c r="AR46" i="4"/>
  <c r="AH46" i="4"/>
  <c r="AQ46" i="4"/>
  <c r="AG46" i="4"/>
  <c r="AH50" i="4"/>
  <c r="AQ50" i="4"/>
  <c r="AL54" i="4"/>
  <c r="AR54" i="4"/>
  <c r="AH54" i="4"/>
  <c r="AQ54" i="4"/>
  <c r="AG54" i="4"/>
  <c r="AL58" i="4"/>
  <c r="AR58" i="4"/>
  <c r="AG58" i="4"/>
  <c r="AM22" i="4"/>
  <c r="AM38" i="4"/>
  <c r="AM46" i="4"/>
  <c r="AM54" i="4"/>
  <c r="AQ29" i="4"/>
  <c r="AG29" i="4"/>
  <c r="AM29" i="4"/>
  <c r="AL29" i="4"/>
  <c r="AR29" i="4"/>
  <c r="AL19" i="4"/>
  <c r="AL14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M14" i="4"/>
  <c r="AR23" i="4"/>
  <c r="AM26" i="4"/>
  <c r="AH29" i="4"/>
  <c r="AM34" i="4"/>
  <c r="AM42" i="4"/>
  <c r="AM58" i="4"/>
  <c r="AH14" i="3"/>
  <c r="AH26" i="3"/>
  <c r="AR38" i="3"/>
  <c r="AL54" i="3"/>
  <c r="AG54" i="3"/>
  <c r="AM14" i="3"/>
  <c r="AH17" i="3"/>
  <c r="AM54" i="3"/>
  <c r="AH10" i="3"/>
  <c r="AR22" i="3"/>
  <c r="AL34" i="3"/>
  <c r="AG34" i="3"/>
  <c r="AQ46" i="3"/>
  <c r="AH58" i="3"/>
  <c r="AQ36" i="3"/>
  <c r="AG48" i="3"/>
  <c r="AR6" i="3"/>
  <c r="AL18" i="3"/>
  <c r="AG18" i="3"/>
  <c r="AQ30" i="3"/>
  <c r="AH42" i="3"/>
  <c r="AR50" i="3"/>
  <c r="AQ5" i="3"/>
  <c r="AQ17" i="3"/>
  <c r="AQ21" i="3"/>
  <c r="AQ33" i="3"/>
  <c r="AQ37" i="3"/>
  <c r="AQ49" i="3"/>
  <c r="AQ53" i="3"/>
  <c r="AM34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N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7" i="5"/>
  <c r="W56" i="5"/>
  <c r="W53" i="5"/>
  <c r="W49" i="5"/>
  <c r="W48" i="5"/>
  <c r="W47" i="5"/>
  <c r="W45" i="5"/>
  <c r="W44" i="5"/>
  <c r="W40" i="5"/>
  <c r="W36" i="5"/>
  <c r="W34" i="5"/>
  <c r="W32" i="5"/>
  <c r="W30" i="5"/>
  <c r="W28" i="5"/>
  <c r="W27" i="5"/>
  <c r="W26" i="5"/>
  <c r="W24" i="5"/>
  <c r="W22" i="5"/>
  <c r="W20" i="5"/>
  <c r="W18" i="5"/>
  <c r="W16" i="5"/>
  <c r="W14" i="5"/>
  <c r="W12" i="5"/>
  <c r="W11" i="5"/>
  <c r="W9" i="5"/>
  <c r="W6" i="5"/>
  <c r="W5" i="5"/>
  <c r="W56" i="4"/>
  <c r="W54" i="4"/>
  <c r="W52" i="4"/>
  <c r="W48" i="4"/>
  <c r="W46" i="4"/>
  <c r="W42" i="4"/>
  <c r="W40" i="4"/>
  <c r="W38" i="4"/>
  <c r="W37" i="4"/>
  <c r="W34" i="4"/>
  <c r="W32" i="4"/>
  <c r="W30" i="4"/>
  <c r="W29" i="4"/>
  <c r="W28" i="4"/>
  <c r="W26" i="4"/>
  <c r="W24" i="4"/>
  <c r="W20" i="4"/>
  <c r="W17" i="4"/>
  <c r="W16" i="4"/>
  <c r="W12" i="4"/>
  <c r="W8" i="4"/>
  <c r="W4" i="4"/>
  <c r="W57" i="3"/>
  <c r="W46" i="3"/>
  <c r="W42" i="3"/>
  <c r="W38" i="3"/>
  <c r="W25" i="3"/>
  <c r="W6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V3" i="6"/>
  <c r="G59" i="2"/>
  <c r="U3" i="6" s="1"/>
  <c r="E59" i="3"/>
  <c r="E59" i="2"/>
  <c r="N23" i="5"/>
  <c r="N12" i="5"/>
  <c r="N20" i="5"/>
  <c r="N36" i="5"/>
  <c r="N35" i="5"/>
  <c r="N33" i="4"/>
  <c r="N42" i="4"/>
  <c r="N52" i="4"/>
  <c r="N4" i="4"/>
  <c r="N13" i="4"/>
  <c r="N49" i="4"/>
  <c r="N10" i="4"/>
  <c r="N20" i="4"/>
  <c r="N29" i="4"/>
  <c r="N46" i="4"/>
  <c r="N9" i="5"/>
  <c r="N49" i="5"/>
  <c r="N29" i="5"/>
  <c r="N28" i="5"/>
  <c r="N31" i="5"/>
  <c r="N44" i="5"/>
  <c r="N57" i="5"/>
  <c r="N5" i="5"/>
  <c r="N45" i="5"/>
  <c r="N24" i="5"/>
  <c r="N37" i="5"/>
  <c r="N40" i="5"/>
  <c r="N53" i="5"/>
  <c r="N56" i="5"/>
  <c r="N16" i="4"/>
  <c r="N48" i="4"/>
  <c r="N12" i="4"/>
  <c r="N28" i="4"/>
  <c r="N38" i="4"/>
  <c r="N41" i="4"/>
  <c r="N54" i="4"/>
  <c r="N32" i="4"/>
  <c r="N8" i="4"/>
  <c r="N18" i="4"/>
  <c r="N24" i="4"/>
  <c r="N37" i="4"/>
  <c r="N40" i="4"/>
  <c r="N56" i="4"/>
  <c r="N6" i="5"/>
  <c r="N10" i="5"/>
  <c r="N14" i="5"/>
  <c r="N18" i="5"/>
  <c r="N22" i="5"/>
  <c r="N26" i="5"/>
  <c r="N30" i="5"/>
  <c r="N34" i="5"/>
  <c r="N38" i="5"/>
  <c r="N42" i="5"/>
  <c r="N50" i="5"/>
  <c r="N46" i="5"/>
  <c r="F31" i="5"/>
  <c r="F20" i="5"/>
  <c r="F32" i="5"/>
  <c r="F48" i="5"/>
  <c r="F27" i="5"/>
  <c r="F12" i="5"/>
  <c r="F24" i="5"/>
  <c r="F36" i="5"/>
  <c r="F56" i="5"/>
  <c r="F5" i="5"/>
  <c r="F3" i="5"/>
  <c r="F4" i="5"/>
  <c r="F16" i="5"/>
  <c r="F28" i="5"/>
  <c r="F40" i="5"/>
  <c r="F52" i="5"/>
  <c r="F9" i="5"/>
  <c r="F29" i="5"/>
  <c r="F45" i="5"/>
  <c r="F49" i="5"/>
  <c r="F53" i="5"/>
  <c r="F57" i="5"/>
  <c r="F6" i="5"/>
  <c r="F10" i="5"/>
  <c r="F14" i="5"/>
  <c r="F18" i="5"/>
  <c r="F22" i="5"/>
  <c r="F26" i="5"/>
  <c r="F30" i="5"/>
  <c r="F34" i="5"/>
  <c r="F38" i="5"/>
  <c r="F42" i="5"/>
  <c r="F46" i="5"/>
  <c r="F50" i="5"/>
  <c r="F18" i="4"/>
  <c r="F30" i="4"/>
  <c r="F38" i="4"/>
  <c r="F42" i="4"/>
  <c r="F46" i="4"/>
  <c r="F54" i="4"/>
  <c r="F58" i="4"/>
  <c r="F10" i="4"/>
  <c r="F26" i="4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26" i="3"/>
  <c r="F46" i="3"/>
  <c r="F34" i="3"/>
  <c r="F17" i="2"/>
  <c r="G59" i="1"/>
  <c r="T3" i="6" s="1"/>
  <c r="E59" i="1"/>
  <c r="S4" i="6" l="1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K59" i="3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BA59" i="4"/>
  <c r="K11" i="6" s="1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N59" i="5" s="1"/>
  <c r="L5" i="6" s="1"/>
  <c r="R5" i="6" s="1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H4" i="6" s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BK59" i="4" l="1"/>
  <c r="N59" i="4"/>
  <c r="K5" i="6" s="1"/>
  <c r="Q5" i="6" s="1"/>
  <c r="BP59" i="2"/>
  <c r="BQ59" i="2"/>
  <c r="F59" i="3"/>
  <c r="J3" i="6" s="1"/>
  <c r="P3" i="6" s="1"/>
  <c r="BP59" i="3"/>
  <c r="BV59" i="2"/>
  <c r="BU59" i="2"/>
  <c r="AM59" i="5"/>
  <c r="R8" i="6" s="1"/>
  <c r="BK59" i="5"/>
  <c r="BB59" i="5"/>
  <c r="R11" i="6" s="1"/>
  <c r="AQ59" i="5"/>
  <c r="L9" i="6" s="1"/>
  <c r="BU59" i="5"/>
  <c r="BP59" i="5"/>
  <c r="AH59" i="5"/>
  <c r="R7" i="6" s="1"/>
  <c r="BG59" i="5"/>
  <c r="R12" i="6" s="1"/>
  <c r="AL59" i="5"/>
  <c r="L8" i="6" s="1"/>
  <c r="BL59" i="5"/>
  <c r="BQ59" i="5"/>
  <c r="AR59" i="5"/>
  <c r="R9" i="6" s="1"/>
  <c r="AW59" i="5"/>
  <c r="R10" i="6" s="1"/>
  <c r="F59" i="5"/>
  <c r="L3" i="6" s="1"/>
  <c r="R3" i="6" s="1"/>
  <c r="BA59" i="5"/>
  <c r="L11" i="6" s="1"/>
  <c r="BV59" i="5"/>
  <c r="BL59" i="4"/>
  <c r="BU59" i="4"/>
  <c r="BV59" i="4"/>
  <c r="BQ59" i="4"/>
  <c r="F59" i="4"/>
  <c r="K3" i="6" s="1"/>
  <c r="Q3" i="6" s="1"/>
  <c r="BG59" i="4"/>
  <c r="Q12" i="6" s="1"/>
  <c r="AW59" i="4"/>
  <c r="Q10" i="6" s="1"/>
  <c r="AR59" i="4"/>
  <c r="Q9" i="6" s="1"/>
  <c r="BP59" i="4"/>
  <c r="BL59" i="3"/>
  <c r="BV59" i="3"/>
  <c r="BK59" i="3"/>
  <c r="BQ59" i="3"/>
  <c r="BU59" i="3"/>
  <c r="BQ59" i="1"/>
  <c r="BP59" i="1"/>
  <c r="BV59" i="1"/>
  <c r="BK59" i="1"/>
  <c r="BL59" i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S3" i="6" s="1"/>
  <c r="AG59" i="2"/>
  <c r="I7" i="6" s="1"/>
  <c r="AW59" i="2"/>
  <c r="O10" i="6" s="1"/>
  <c r="W59" i="2"/>
  <c r="I6" i="6" s="1"/>
  <c r="O6" i="6" s="1"/>
  <c r="BF59" i="2"/>
  <c r="BK59" i="2"/>
  <c r="AV59" i="2"/>
  <c r="I10" i="6" s="1"/>
  <c r="N59" i="2"/>
  <c r="I5" i="6" s="1"/>
  <c r="BL59" i="2"/>
  <c r="BG59" i="2"/>
  <c r="O12" i="6" s="1"/>
  <c r="BB59" i="2"/>
  <c r="O11" i="6" s="1"/>
  <c r="AQ59" i="2"/>
  <c r="I9" i="6" s="1"/>
  <c r="AR59" i="2"/>
  <c r="O9" i="6" s="1"/>
  <c r="M12" i="6" l="1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</calcChain>
</file>

<file path=xl/sharedStrings.xml><?xml version="1.0" encoding="utf-8"?>
<sst xmlns="http://schemas.openxmlformats.org/spreadsheetml/2006/main" count="783" uniqueCount="345">
  <si>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</si>
  <si>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</si>
  <si>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</si>
  <si>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</si>
  <si>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</si>
  <si>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</si>
  <si>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</si>
  <si>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</si>
  <si>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</si>
  <si>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</si>
  <si>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</si>
  <si>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</si>
  <si>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</si>
  <si>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</si>
  <si>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</si>
  <si>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</si>
  <si>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</si>
  <si>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</si>
  <si>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</si>
  <si>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</si>
  <si>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</si>
  <si>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</si>
  <si>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</si>
  <si>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</si>
  <si>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</si>
  <si>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</si>
  <si>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</si>
  <si>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</si>
  <si>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</si>
  <si>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</si>
  <si>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</si>
  <si>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</si>
  <si>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</si>
  <si>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</si>
  <si>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</si>
  <si>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</si>
  <si>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</si>
  <si>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</si>
  <si>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</si>
  <si>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</si>
  <si>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</si>
  <si>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</si>
  <si>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</si>
  <si>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</si>
  <si>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</si>
  <si>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</si>
  <si>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</si>
  <si>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</si>
  <si>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</si>
  <si>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</si>
  <si>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</si>
  <si>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</si>
  <si>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</si>
  <si>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</si>
  <si>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</si>
  <si>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</si>
  <si>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</si>
  <si>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</si>
  <si>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</si>
  <si>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</si>
  <si>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</si>
  <si>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</si>
  <si>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</si>
  <si>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</si>
  <si>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</si>
  <si>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</si>
  <si>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</si>
  <si>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</si>
  <si>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</si>
  <si>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</si>
  <si>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</si>
  <si>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</si>
  <si>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</si>
  <si>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</si>
  <si>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</si>
  <si>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</si>
  <si>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</si>
  <si>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</si>
  <si>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</si>
  <si>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</si>
  <si>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</si>
  <si>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</si>
  <si>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</si>
  <si>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</si>
  <si>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</si>
  <si>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</si>
  <si>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</si>
  <si>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</si>
  <si>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</si>
  <si>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</si>
  <si>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</si>
  <si>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</si>
  <si>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</si>
  <si>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</si>
  <si>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</si>
  <si>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</si>
  <si>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</si>
  <si>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</si>
  <si>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</si>
  <si>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</si>
  <si>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</si>
  <si>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</si>
  <si>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</si>
  <si>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</si>
  <si>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</si>
  <si>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</si>
  <si>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</si>
  <si>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</si>
  <si>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</si>
  <si>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</si>
  <si>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</si>
  <si>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</si>
  <si>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</si>
  <si>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</si>
  <si>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</si>
  <si>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</si>
  <si>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</si>
  <si>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</si>
  <si>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</si>
  <si>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</si>
  <si>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</si>
  <si>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</si>
  <si>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</si>
  <si>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</si>
  <si>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</si>
  <si>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</si>
  <si>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</si>
  <si>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</si>
  <si>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</si>
  <si>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</si>
  <si>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</si>
  <si>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</si>
  <si>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</si>
  <si>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</si>
  <si>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</si>
  <si>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</si>
  <si>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</si>
  <si>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</si>
  <si>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</si>
  <si>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</si>
  <si>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</si>
  <si>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</si>
  <si>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</si>
  <si>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</si>
  <si>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</si>
  <si>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</si>
  <si>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</si>
  <si>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</si>
  <si>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</si>
  <si>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</si>
  <si>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</si>
  <si>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</si>
  <si>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</si>
  <si>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</si>
  <si>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</si>
  <si>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</si>
  <si>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</si>
  <si>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</si>
  <si>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</si>
  <si>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</si>
  <si>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</si>
  <si>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</si>
  <si>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</si>
  <si>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</si>
  <si>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</si>
  <si>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</si>
  <si>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</si>
  <si>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</si>
  <si>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</si>
  <si>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</si>
  <si>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</si>
  <si>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</si>
  <si>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</si>
  <si>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</si>
  <si>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</si>
  <si>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</si>
  <si>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</si>
  <si>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</si>
  <si>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</si>
  <si>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</si>
  <si>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</si>
  <si>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</si>
  <si>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</si>
  <si>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</si>
  <si>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</si>
  <si>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</si>
  <si>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</si>
  <si>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</si>
  <si>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</si>
  <si>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</si>
  <si>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</si>
  <si>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</si>
  <si>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</si>
  <si>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</si>
  <si>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</si>
  <si>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</si>
  <si>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</si>
  <si>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</si>
  <si>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</si>
  <si>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</si>
  <si>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</si>
  <si>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</si>
  <si>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</si>
  <si>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</si>
  <si>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</si>
  <si>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</si>
  <si>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</si>
  <si>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</si>
  <si>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</si>
  <si>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</si>
  <si>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</si>
  <si>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</si>
  <si>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</si>
  <si>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</si>
  <si>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</si>
  <si>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</si>
  <si>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</si>
  <si>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</si>
  <si>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</si>
  <si>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</si>
  <si>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</si>
  <si>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</si>
  <si>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</si>
  <si>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</si>
  <si>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</si>
  <si>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</si>
  <si>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</si>
  <si>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</si>
  <si>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</si>
  <si>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</si>
  <si>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</si>
  <si>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</si>
  <si>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</si>
  <si>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</si>
  <si>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</si>
  <si>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</si>
  <si>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</si>
  <si>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</si>
  <si>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</si>
  <si>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</si>
  <si>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</si>
  <si>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</si>
  <si>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</si>
  <si>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</si>
  <si>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</si>
  <si>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</si>
  <si>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</si>
  <si>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</si>
  <si>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</si>
  <si>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</si>
  <si>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</si>
  <si>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</si>
  <si>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</si>
  <si>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</si>
  <si>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</si>
  <si>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</si>
  <si>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</si>
  <si>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</si>
  <si>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</si>
  <si>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</si>
  <si>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</si>
  <si>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</si>
  <si>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</si>
  <si>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</si>
  <si>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</si>
  <si>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</si>
  <si>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</si>
  <si>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</si>
  <si>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</si>
  <si>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</si>
  <si>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</si>
  <si>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</si>
  <si>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</si>
  <si>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</si>
  <si>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</si>
  <si>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</si>
  <si>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</si>
  <si>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</si>
  <si>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</si>
  <si>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</si>
  <si>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</si>
  <si>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</si>
  <si>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</si>
  <si>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</si>
  <si>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</si>
  <si>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</si>
  <si>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</si>
  <si>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</si>
  <si>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</si>
  <si>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</si>
  <si>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</si>
  <si>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</si>
  <si>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</si>
  <si>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</si>
  <si>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</si>
  <si>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</si>
  <si>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</si>
  <si>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</si>
  <si>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</si>
  <si>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</si>
  <si>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</si>
  <si>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</si>
  <si>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</si>
  <si>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</si>
  <si>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</si>
  <si>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</si>
  <si>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</si>
  <si>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</si>
  <si>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</si>
  <si>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</si>
  <si>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</si>
  <si>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</si>
  <si>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</si>
  <si>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</si>
  <si>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</si>
  <si>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</si>
  <si>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</si>
  <si>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</si>
  <si>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</si>
  <si>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</si>
  <si>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</si>
  <si>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</si>
  <si>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</si>
  <si>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</si>
  <si>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</si>
  <si>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</si>
  <si>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</si>
  <si>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</si>
  <si>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</si>
  <si>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</si>
  <si>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</si>
  <si>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</si>
  <si>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</si>
  <si>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</si>
  <si>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</si>
  <si>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</si>
  <si>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</si>
  <si>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</si>
  <si>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</si>
  <si>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>Una vez arregar inflactibles, volver a correr [4] y comparar con [6]</t>
  </si>
  <si>
    <t xml:space="preserve">[7] </t>
  </si>
  <si>
    <t>Correr [0] con 50 mil iteraciones</t>
  </si>
  <si>
    <t>gurobi</t>
  </si>
  <si>
    <t>[7]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</si>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</sst>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2" fontId="0" fillId="0" borderId="30" xfId="1" applyNumberFormat="1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1" fontId="0" fillId="2" borderId="0" xfId="1" applyNumberFormat="1" applyFont="1" applyFill="1" applyBorder="1"/>
    <xf numFmtId="0" fontId="0" fillId="0" borderId="0" xfId="0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10" fontId="0" fillId="0" borderId="30" xfId="1" applyNumberFormat="1" applyFont="1" applyBorder="1"/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27"/>
  <sheetViews>
    <sheetView tabSelected="1" topLeftCell="B1" workbookViewId="0">
      <selection activeCell="J2" sqref="J1:J1048576"/>
    </sheetView>
  </sheetViews>
  <sheetFormatPr baseColWidth="10" defaultColWidth="10.77734375" defaultRowHeight="14.4" x14ac:dyDescent="0.3"/>
  <cols>
    <col min="1" max="1" width="38.5546875" bestFit="1" customWidth="1"/>
    <col min="2" max="2" width="6.44140625" bestFit="1" customWidth="1"/>
    <col min="3" max="3" width="7.88671875" bestFit="1" customWidth="1"/>
    <col min="4" max="4" width="6.44140625" bestFit="1" customWidth="1"/>
    <col min="5" max="7" width="8" bestFit="1" customWidth="1"/>
    <col min="8" max="8" width="8.88671875" bestFit="1" customWidth="1"/>
    <col min="9" max="12" width="8.5546875" bestFit="1" customWidth="1"/>
    <col min="13" max="13" width="7.6640625" bestFit="1" customWidth="1"/>
    <col min="14" max="14" width="6.88671875" bestFit="1" customWidth="1"/>
    <col min="15" max="15" width="8.5546875" bestFit="1" customWidth="1"/>
    <col min="16" max="16" width="6.88671875" bestFit="1" customWidth="1"/>
    <col min="17" max="18" width="8.5546875" bestFit="1" customWidth="1"/>
    <col min="19" max="19" width="7.6640625" bestFit="1" customWidth="1"/>
    <col min="20" max="20" width="7.44140625" bestFit="1" customWidth="1"/>
    <col min="21" max="21" width="7.88671875" bestFit="1" customWidth="1"/>
    <col min="22" max="25" width="8" bestFit="1" customWidth="1"/>
  </cols>
  <sheetData>
    <row r="1" spans="1:25" ht="15" thickBot="1" x14ac:dyDescent="0.35">
      <c r="B1" s="90" t="s">
        <v>316</v>
      </c>
      <c r="C1" s="85"/>
      <c r="D1" s="85"/>
      <c r="E1" s="85"/>
      <c r="F1" s="85"/>
      <c r="G1" s="86"/>
      <c r="H1" s="90" t="s">
        <v>318</v>
      </c>
      <c r="I1" s="85"/>
      <c r="J1" s="85"/>
      <c r="K1" s="85"/>
      <c r="L1" s="85"/>
      <c r="M1" s="86"/>
      <c r="N1" s="87" t="s">
        <v>319</v>
      </c>
      <c r="O1" s="88"/>
      <c r="P1" s="88"/>
      <c r="Q1" s="88"/>
      <c r="R1" s="88"/>
      <c r="S1" s="89"/>
      <c r="T1" s="85" t="s">
        <v>317</v>
      </c>
      <c r="U1" s="85"/>
      <c r="V1" s="85"/>
      <c r="W1" s="85"/>
      <c r="X1" s="85"/>
      <c r="Y1" s="86"/>
    </row>
    <row r="2" spans="1:25" ht="15" thickBot="1" x14ac:dyDescent="0.35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" thickBot="1" x14ac:dyDescent="0.35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 t="e">
        <f>'Q = 15'!D59</f>
        <v>#DIV/0!</v>
      </c>
      <c r="E3" s="71" t="e">
        <f>'Q = 10'!D59</f>
        <v>#DIV/0!</v>
      </c>
      <c r="F3" s="71" t="e">
        <f>'Q = 5'!D59</f>
        <v>#DIV/0!</v>
      </c>
      <c r="G3" s="102" t="e">
        <f>AVERAGE(B3:F3)</f>
        <v>#DIV/0!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-1</v>
      </c>
      <c r="K3" s="72">
        <f>'Q = 10'!F59</f>
        <v>-1</v>
      </c>
      <c r="L3" s="72">
        <f>'Q = 5'!F59</f>
        <v>-1</v>
      </c>
      <c r="M3" s="73">
        <f>AVERAGE(H3:L3)</f>
        <v>-0.59960691403486499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-1</v>
      </c>
      <c r="Q3" s="72">
        <f t="shared" si="0"/>
        <v>-1</v>
      </c>
      <c r="R3" s="72">
        <f t="shared" si="0"/>
        <v>-1</v>
      </c>
      <c r="S3" s="73">
        <f>AVERAGE(N3:R3)</f>
        <v>-0.59960691403486499</v>
      </c>
      <c r="T3" s="71">
        <f>'Q = Infinito'!G59</f>
        <v>1698.1844516737121</v>
      </c>
      <c r="U3" s="71">
        <f>'Q = 20'!G59</f>
        <v>2818.1569284243242</v>
      </c>
      <c r="V3" s="71" t="e">
        <f>'Q = 15'!G59</f>
        <v>#DIV/0!</v>
      </c>
      <c r="W3" s="71" t="e">
        <f>'Q = 10'!G59</f>
        <v>#DIV/0!</v>
      </c>
      <c r="X3" s="71" t="e">
        <f>'Q = 5'!G59</f>
        <v>#DIV/0!</v>
      </c>
      <c r="Y3" s="74" t="e">
        <f>AVERAGE(T3:X3)</f>
        <v>#DIV/0!</v>
      </c>
    </row>
    <row r="4" spans="1:25" s="97" customFormat="1" ht="15" thickBot="1" x14ac:dyDescent="0.35">
      <c r="A4" s="50" t="s">
        <v>344</v>
      </c>
      <c r="B4" s="51">
        <f>'Q = Infinito'!H59</f>
        <v>575.46621341666742</v>
      </c>
      <c r="C4" s="51">
        <f>'Q = 20'!H59</f>
        <v>597.28951287663142</v>
      </c>
      <c r="D4" s="51">
        <f>'Q = 15'!M59</f>
        <v>789.20091500483863</v>
      </c>
      <c r="E4" s="51" t="e">
        <f>'Q = 10'!H59</f>
        <v>#DIV/0!</v>
      </c>
      <c r="F4" s="51" t="e">
        <f>'Q = 5'!H59</f>
        <v>#DIV/0!</v>
      </c>
      <c r="G4" s="102" t="e">
        <f>AVERAGE(B4:F4)</f>
        <v>#DIV/0!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0</v>
      </c>
      <c r="K4" s="61">
        <f>'Q = 10'!K59</f>
        <v>-1</v>
      </c>
      <c r="L4" s="61">
        <f>'Q = 5'!K59</f>
        <v>-1</v>
      </c>
      <c r="M4" s="73">
        <f>AVERAGE(H4:L4)</f>
        <v>-0.39999999999999986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0</v>
      </c>
      <c r="Q4" s="61">
        <f>'Q = 10'!K59</f>
        <v>-1</v>
      </c>
      <c r="R4" s="61">
        <f>'Q = 5'!K59</f>
        <v>-1</v>
      </c>
      <c r="S4" s="73">
        <f>AVERAGE(N4:R4)</f>
        <v>-0.39999999999999986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 t="e">
        <f>'Q = 10'!L59</f>
        <v>#DIV/0!</v>
      </c>
      <c r="X4" s="51" t="e">
        <f>'Q = 5'!L59</f>
        <v>#DIV/0!</v>
      </c>
      <c r="Y4" s="74" t="e">
        <f>AVERAGE(T4:X4)</f>
        <v>#DIV/0!</v>
      </c>
    </row>
    <row r="5" spans="1:25" x14ac:dyDescent="0.3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103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0.26664834127905951</v>
      </c>
      <c r="K5" s="61">
        <f>'Q = 10'!N59</f>
        <v>0.15839978677458041</v>
      </c>
      <c r="L5" s="61">
        <f>'Q = 5'!N59</f>
        <v>8.2697750245284848E-2</v>
      </c>
      <c r="M5" s="54">
        <f t="shared" ref="M5:M9" si="2">AVERAGE(H5:L5)</f>
        <v>0.1828041578162006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0.26664834127905951</v>
      </c>
      <c r="Q5" s="61">
        <f t="shared" ref="Q5:Q6" si="6">K5</f>
        <v>0.15839978677458041</v>
      </c>
      <c r="R5" s="61">
        <f t="shared" ref="R5:R6" si="7">L5</f>
        <v>8.2697750245284848E-2</v>
      </c>
      <c r="S5" s="54">
        <f t="shared" ref="S5:S11" si="8">AVERAGE(N5:R5)</f>
        <v>0.1828041578162006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3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103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0.26508097719351514</v>
      </c>
      <c r="K6" s="61">
        <f>'Q = 10'!W59</f>
        <v>0.16531941080279985</v>
      </c>
      <c r="L6" s="61">
        <f>'Q = 5'!W59</f>
        <v>8.1496750843238805E-2</v>
      </c>
      <c r="M6" s="54">
        <f t="shared" si="2"/>
        <v>0.18564535749729699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0.26508097719351514</v>
      </c>
      <c r="Q6" s="61">
        <f t="shared" si="6"/>
        <v>0.16531941080279985</v>
      </c>
      <c r="R6" s="61">
        <f t="shared" si="7"/>
        <v>8.1496750843238805E-2</v>
      </c>
      <c r="S6" s="54">
        <f t="shared" si="8"/>
        <v>0.18564535749729699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5:Y9" si="9">AVERAGE(T6:X6)</f>
        <v>36.315785673571142</v>
      </c>
    </row>
    <row r="7" spans="1:25" x14ac:dyDescent="0.3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103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0.12026128414560695</v>
      </c>
      <c r="K7" s="61">
        <f>'Q = 10'!AG59</f>
        <v>4.6385621546681251E-2</v>
      </c>
      <c r="L7" s="61">
        <f>'Q = 5'!AG59</f>
        <v>1.7639236841078525E-2</v>
      </c>
      <c r="M7" s="54">
        <f t="shared" si="2"/>
        <v>7.0676886050444393E-2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0.16140878949725543</v>
      </c>
      <c r="Q7" s="61">
        <f>'Q = 10'!AH59</f>
        <v>8.5315734680780991E-2</v>
      </c>
      <c r="R7" s="61">
        <f>'Q = 5'!AH59</f>
        <v>4.0961471548307656E-2</v>
      </c>
      <c r="S7" s="54">
        <f t="shared" si="8"/>
        <v>0.10342618861904118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3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103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0.12026128414560695</v>
      </c>
      <c r="K8" s="61">
        <f>'Q = 10'!AL59</f>
        <v>4.6385621546681251E-2</v>
      </c>
      <c r="L8" s="61">
        <f>'Q = 5'!AL59</f>
        <v>1.7639236841078525E-2</v>
      </c>
      <c r="M8" s="54">
        <f t="shared" si="2"/>
        <v>7.0676886050444393E-2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0.16140878949725543</v>
      </c>
      <c r="Q8" s="61">
        <f>'Q = 10'!AM59</f>
        <v>8.5315734680780991E-2</v>
      </c>
      <c r="R8" s="61">
        <f>'Q = 5'!AM59</f>
        <v>4.0961471548307656E-2</v>
      </c>
      <c r="S8" s="54">
        <f t="shared" si="8"/>
        <v>0.10342618861904118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3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103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0.12164677420306684</v>
      </c>
      <c r="K9" s="61">
        <f>'Q = 10'!AQ59</f>
        <v>4.7336091684880621E-2</v>
      </c>
      <c r="L9" s="61">
        <f>'Q = 5'!AQ59</f>
        <v>1.8180455710852063E-2</v>
      </c>
      <c r="M9" s="54">
        <f t="shared" si="2"/>
        <v>7.179698870436306E-2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0.16148053920684763</v>
      </c>
      <c r="Q9" s="61">
        <f>'Q = 10'!AR59</f>
        <v>8.7690185740992507E-2</v>
      </c>
      <c r="R9" s="61">
        <f>'Q = 5'!AR59</f>
        <v>4.0192695316854057E-2</v>
      </c>
      <c r="S9" s="54">
        <f t="shared" si="8"/>
        <v>0.10405544717561292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3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103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0.10779281263493599</v>
      </c>
      <c r="K10" s="67">
        <f>'Q = 10'!AV59</f>
        <v>4.1317972981981352E-2</v>
      </c>
      <c r="L10" s="67">
        <f>'Q = 5'!AV59</f>
        <v>9.0513704057051756E-3</v>
      </c>
      <c r="M10" s="55">
        <f t="shared" ref="M10:M11" si="11">AVERAGE(H10:L10)</f>
        <v>6.4621518851621901E-2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0.15161263566021627</v>
      </c>
      <c r="Q10" s="67">
        <f>'Q = 10'!AW59</f>
        <v>7.3736937746245165E-2</v>
      </c>
      <c r="R10" s="67">
        <f>'Q = 5'!AW59</f>
        <v>3.120533196812043E-2</v>
      </c>
      <c r="S10" s="55">
        <f t="shared" si="8"/>
        <v>9.6936485817348442E-2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" thickBot="1" x14ac:dyDescent="0.35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104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0.11868988659345481</v>
      </c>
      <c r="K11" s="75">
        <f>'Q = 10'!BA59</f>
        <v>4.25179870669097E-2</v>
      </c>
      <c r="L11" s="75">
        <f>'Q = 5'!BA59</f>
        <v>2.1430127050148219E-2</v>
      </c>
      <c r="M11" s="56">
        <f t="shared" si="11"/>
        <v>7.2902930107197089E-2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0.16236257684288383</v>
      </c>
      <c r="Q11" s="75">
        <f>'Q = 10'!BB59</f>
        <v>8.2329194539324066E-2</v>
      </c>
      <c r="R11" s="75">
        <f>'Q = 5'!BB59</f>
        <v>4.8056212547208356E-2</v>
      </c>
      <c r="S11" s="56">
        <f t="shared" si="8"/>
        <v>0.10573628553582919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3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103">
        <f t="shared" ref="G12:G14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0.11140196655758673</v>
      </c>
      <c r="K12" s="61">
        <f>'Q = 10'!BF59</f>
        <v>3.8969136948463511E-2</v>
      </c>
      <c r="L12" s="61">
        <f>'Q = 5'!BF59</f>
        <v>1.0094978084016821E-2</v>
      </c>
      <c r="M12" s="54">
        <f t="shared" ref="M12:M14" si="14">AVERAGE(H12:L12)</f>
        <v>6.2023239818315944E-2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0.14914297107980995</v>
      </c>
      <c r="Q12" s="61">
        <f>'Q = 10'!BG59</f>
        <v>7.302200375668369E-2</v>
      </c>
      <c r="R12" s="61">
        <f>'Q = 5'!BG59</f>
        <v>3.2208204716497588E-2</v>
      </c>
      <c r="S12" s="54">
        <f t="shared" ref="S12:S14" si="15">AVERAGE(N12:R12)</f>
        <v>9.5798476530279147E-2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4" si="16">AVERAGE(T12:X12)</f>
        <v>13.153624759428533</v>
      </c>
    </row>
    <row r="13" spans="1:25" x14ac:dyDescent="0.3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 t="e">
        <f>'Q = 5'!BI59</f>
        <v>#DIV/0!</v>
      </c>
      <c r="G13" s="103" t="e">
        <f t="shared" si="13"/>
        <v>#DIV/0!</v>
      </c>
      <c r="H13" s="106">
        <f>'Q = Infinito'!BK59</f>
        <v>3.7647754525157999E-2</v>
      </c>
      <c r="I13" s="78">
        <f>'Q = 20'!BK59</f>
        <v>3.8626067747860211E-2</v>
      </c>
      <c r="J13" s="78">
        <f>'Q = 15'!BK59</f>
        <v>5.3991401725771257E-2</v>
      </c>
      <c r="K13" s="78">
        <f>'Q = 10'!BK59</f>
        <v>2.406300902752971E-3</v>
      </c>
      <c r="L13" s="78">
        <f>'Q = 5'!BK59</f>
        <v>-1</v>
      </c>
      <c r="M13" s="54">
        <f t="shared" si="14"/>
        <v>-0.1734656950196915</v>
      </c>
      <c r="N13" s="106">
        <f>'Q = Infinito'!BL59</f>
        <v>5.8986315930650381E-2</v>
      </c>
      <c r="O13" s="78">
        <f>'Q = 20'!BL59</f>
        <v>6.9380635435477775E-2</v>
      </c>
      <c r="P13" s="78">
        <f>'Q = 15'!BL59</f>
        <v>9.0039017453467346E-2</v>
      </c>
      <c r="Q13" s="78">
        <f>'Q = 10'!BL59</f>
        <v>3.6787086955958941E-2</v>
      </c>
      <c r="R13" s="78">
        <f>'Q = 5'!BL59</f>
        <v>-1</v>
      </c>
      <c r="S13" s="54">
        <f t="shared" si="15"/>
        <v>-0.14896138884488913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 t="e">
        <f>'Q = 5'!BM59</f>
        <v>#DIV/0!</v>
      </c>
      <c r="Y13" s="57" t="e">
        <f t="shared" si="16"/>
        <v>#DIV/0!</v>
      </c>
    </row>
    <row r="14" spans="1:25" x14ac:dyDescent="0.3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 t="e">
        <f>'Q = 10'!BN59</f>
        <v>#DIV/0!</v>
      </c>
      <c r="F14" s="77" t="e">
        <f>'Q = 5'!BN59</f>
        <v>#DIV/0!</v>
      </c>
      <c r="G14" s="103" t="e">
        <f t="shared" si="13"/>
        <v>#DIV/0!</v>
      </c>
      <c r="H14" s="106">
        <f>'Q = Infinito'!BP59</f>
        <v>3.6758190751617861E-2</v>
      </c>
      <c r="I14" s="78">
        <f>'Q = 20'!BP59</f>
        <v>3.503214630476776E-2</v>
      </c>
      <c r="J14" s="78">
        <f>'Q = 15'!BP59</f>
        <v>4.8090664723309438E-2</v>
      </c>
      <c r="K14" s="78">
        <f>'Q = 10'!BP59</f>
        <v>-1</v>
      </c>
      <c r="L14" s="78">
        <f>'Q = 5'!BL59</f>
        <v>-1</v>
      </c>
      <c r="M14" s="54">
        <f t="shared" si="14"/>
        <v>-0.37602379964406102</v>
      </c>
      <c r="N14" s="106">
        <f>'Q = Infinito'!BQ59</f>
        <v>5.7799602459890138E-2</v>
      </c>
      <c r="O14" s="78">
        <f>'Q = 20'!BQ59</f>
        <v>6.0946710748885406E-2</v>
      </c>
      <c r="P14" s="78">
        <f>'Q = 15'!BQ59</f>
        <v>8.1148251783643377E-2</v>
      </c>
      <c r="Q14" s="78">
        <f>'Q = 10'!BQ59</f>
        <v>-1</v>
      </c>
      <c r="R14" s="78">
        <f>'Q = 5'!BQ59</f>
        <v>-1</v>
      </c>
      <c r="S14" s="54">
        <f t="shared" si="15"/>
        <v>-0.36002108700151625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 t="e">
        <f>'Q = 10'!BR59</f>
        <v>#DIV/0!</v>
      </c>
      <c r="X14" s="77" t="e">
        <f>'Q = 5'!BR59</f>
        <v>#DIV/0!</v>
      </c>
      <c r="Y14" s="57" t="e">
        <f t="shared" si="16"/>
        <v>#DIV/0!</v>
      </c>
    </row>
    <row r="15" spans="1:25" ht="15" thickBot="1" x14ac:dyDescent="0.35">
      <c r="A15" s="50" t="s">
        <v>343</v>
      </c>
      <c r="B15" s="80"/>
      <c r="C15" s="81"/>
      <c r="D15" s="81"/>
      <c r="E15" s="81"/>
      <c r="F15" s="81"/>
      <c r="G15" s="105"/>
      <c r="H15" s="107"/>
      <c r="I15" s="82"/>
      <c r="J15" s="82"/>
      <c r="K15" s="82"/>
      <c r="L15" s="82"/>
      <c r="M15" s="108"/>
      <c r="N15" s="107"/>
      <c r="O15" s="82"/>
      <c r="P15" s="82"/>
      <c r="Q15" s="82"/>
      <c r="R15" s="82"/>
      <c r="S15" s="108"/>
      <c r="T15" s="80"/>
      <c r="U15" s="81"/>
      <c r="V15" s="81"/>
      <c r="W15" s="81"/>
      <c r="X15" s="81"/>
      <c r="Y15" s="83"/>
    </row>
    <row r="18" spans="2:25" x14ac:dyDescent="0.3">
      <c r="C18" s="49"/>
      <c r="H18" s="84" t="s">
        <v>320</v>
      </c>
      <c r="I18" s="84"/>
      <c r="J18" s="84"/>
      <c r="K18" s="84"/>
      <c r="L18" s="84"/>
      <c r="M18" s="84"/>
      <c r="T18" s="84" t="s">
        <v>322</v>
      </c>
      <c r="U18" s="84"/>
      <c r="V18" s="84"/>
      <c r="W18" s="84"/>
      <c r="X18" s="84"/>
      <c r="Y18" s="84"/>
    </row>
    <row r="20" spans="2:25" x14ac:dyDescent="0.3">
      <c r="B20" t="s">
        <v>328</v>
      </c>
      <c r="C20" t="s">
        <v>327</v>
      </c>
    </row>
    <row r="21" spans="2:25" x14ac:dyDescent="0.3">
      <c r="B21" t="s">
        <v>329</v>
      </c>
      <c r="C21" t="s">
        <v>333</v>
      </c>
    </row>
    <row r="22" spans="2:25" x14ac:dyDescent="0.3">
      <c r="B22" t="s">
        <v>330</v>
      </c>
      <c r="C22" t="s">
        <v>334</v>
      </c>
    </row>
    <row r="23" spans="2:25" x14ac:dyDescent="0.3">
      <c r="B23" t="s">
        <v>331</v>
      </c>
      <c r="C23" t="s">
        <v>335</v>
      </c>
    </row>
    <row r="24" spans="2:25" x14ac:dyDescent="0.3">
      <c r="B24" t="s">
        <v>332</v>
      </c>
      <c r="C24" t="s">
        <v>336</v>
      </c>
    </row>
    <row r="25" spans="2:25" x14ac:dyDescent="0.3">
      <c r="B25" t="s">
        <v>337</v>
      </c>
      <c r="C25" t="s">
        <v>338</v>
      </c>
    </row>
    <row r="26" spans="2:25" x14ac:dyDescent="0.3">
      <c r="B26" t="s">
        <v>340</v>
      </c>
      <c r="C26" t="s">
        <v>341</v>
      </c>
    </row>
    <row r="27" spans="2:25" x14ac:dyDescent="0.3">
      <c r="B27" t="s">
        <v>339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J21" zoomScale="70" zoomScaleNormal="70" workbookViewId="0">
      <selection activeCell="K3" sqref="K3:K58"/>
    </sheetView>
  </sheetViews>
  <sheetFormatPr baseColWidth="10" defaultColWidth="8.88671875" defaultRowHeight="14.4" x14ac:dyDescent="0.3"/>
  <cols>
    <col min="1" max="1" width="9.33203125" bestFit="1" customWidth="1"/>
    <col min="2" max="2" width="7.44140625" bestFit="1" customWidth="1"/>
    <col min="3" max="4" width="7.109375" bestFit="1" customWidth="1"/>
    <col min="5" max="5" width="9" bestFit="1" customWidth="1"/>
    <col min="6" max="6" width="8.33203125" bestFit="1" customWidth="1"/>
    <col min="7" max="7" width="8.21875" bestFit="1" customWidth="1"/>
    <col min="8" max="9" width="7.109375" bestFit="1" customWidth="1"/>
    <col min="10" max="10" width="9" bestFit="1" customWidth="1"/>
    <col min="11" max="11" width="10.77734375" bestFit="1" customWidth="1"/>
    <col min="12" max="12" width="8.21875" bestFit="1" customWidth="1"/>
    <col min="13" max="13" width="6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91" t="s">
        <v>0</v>
      </c>
      <c r="D1" s="91"/>
      <c r="E1" s="91"/>
      <c r="F1" s="91"/>
      <c r="G1" s="91"/>
      <c r="H1" s="91" t="s">
        <v>342</v>
      </c>
      <c r="I1" s="91"/>
      <c r="J1" s="91"/>
      <c r="K1" s="91"/>
      <c r="L1" s="91"/>
      <c r="M1" s="91" t="s">
        <v>78</v>
      </c>
      <c r="N1" s="91"/>
      <c r="O1" s="91"/>
      <c r="P1" s="91"/>
      <c r="Q1" s="91"/>
      <c r="R1" s="91"/>
      <c r="S1" s="91"/>
      <c r="T1" s="91"/>
      <c r="U1" s="91"/>
      <c r="V1" s="91" t="s">
        <v>72</v>
      </c>
      <c r="W1" s="91"/>
      <c r="X1" s="91"/>
      <c r="Y1" s="91"/>
      <c r="Z1" s="91"/>
      <c r="AA1" s="91"/>
      <c r="AB1" s="91"/>
      <c r="AC1" s="91"/>
      <c r="AD1" s="91"/>
      <c r="AE1" s="91" t="s">
        <v>304</v>
      </c>
      <c r="AF1" s="92"/>
      <c r="AG1" s="92"/>
      <c r="AH1" s="92"/>
      <c r="AI1" s="92"/>
      <c r="AJ1" s="91" t="s">
        <v>303</v>
      </c>
      <c r="AK1" s="92"/>
      <c r="AL1" s="92"/>
      <c r="AM1" s="92"/>
      <c r="AN1" s="92"/>
      <c r="AO1" s="91" t="s">
        <v>305</v>
      </c>
      <c r="AP1" s="92"/>
      <c r="AQ1" s="92"/>
      <c r="AR1" s="92"/>
      <c r="AS1" s="92"/>
      <c r="AT1" s="91" t="s">
        <v>323</v>
      </c>
      <c r="AU1" s="92"/>
      <c r="AV1" s="92"/>
      <c r="AW1" s="92"/>
      <c r="AX1" s="92"/>
      <c r="AY1" s="91" t="s">
        <v>324</v>
      </c>
      <c r="AZ1" s="92"/>
      <c r="BA1" s="92"/>
      <c r="BB1" s="92"/>
      <c r="BC1" s="92"/>
      <c r="BD1" s="91" t="s">
        <v>325</v>
      </c>
      <c r="BE1" s="92"/>
      <c r="BF1" s="92"/>
      <c r="BG1" s="92"/>
      <c r="BH1" s="92"/>
      <c r="BI1" s="91" t="s">
        <v>331</v>
      </c>
      <c r="BJ1" s="92"/>
      <c r="BK1" s="92"/>
      <c r="BL1" s="92"/>
      <c r="BM1" s="92"/>
      <c r="BN1" s="91" t="s">
        <v>337</v>
      </c>
      <c r="BO1" s="92"/>
      <c r="BP1" s="92"/>
      <c r="BQ1" s="92"/>
      <c r="BR1" s="92"/>
      <c r="BS1" s="91" t="s">
        <v>343</v>
      </c>
      <c r="BT1" s="92"/>
      <c r="BU1" s="92"/>
      <c r="BV1" s="92"/>
      <c r="BW1" s="92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101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/>
      <c r="BT3" s="21"/>
      <c r="BU3" s="4">
        <f t="shared" ref="BU3:BU58" si="11">(BS3-$B3)/$B3</f>
        <v>-1</v>
      </c>
      <c r="BV3" s="4">
        <f t="shared" ref="BV3:BV58" si="12">(BT3-$B3)/$B3</f>
        <v>-1</v>
      </c>
      <c r="BW3" s="31"/>
    </row>
    <row r="4" spans="1:75" x14ac:dyDescent="0.3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/>
      <c r="BT4" s="21"/>
      <c r="BU4" s="4">
        <f t="shared" si="11"/>
        <v>-1</v>
      </c>
      <c r="BV4" s="4">
        <f t="shared" si="12"/>
        <v>-1</v>
      </c>
      <c r="BW4" s="31"/>
    </row>
    <row r="5" spans="1:75" x14ac:dyDescent="0.3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96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96">
        <v>0</v>
      </c>
      <c r="K5" s="96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/>
      <c r="BT5" s="21"/>
      <c r="BU5" s="4">
        <f t="shared" si="11"/>
        <v>-1</v>
      </c>
      <c r="BV5" s="4">
        <f t="shared" si="12"/>
        <v>-1</v>
      </c>
      <c r="BW5" s="31"/>
    </row>
    <row r="6" spans="1:75" x14ac:dyDescent="0.3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/>
      <c r="BT6" s="21"/>
      <c r="BU6" s="4">
        <f t="shared" si="11"/>
        <v>-1</v>
      </c>
      <c r="BV6" s="4">
        <f t="shared" si="12"/>
        <v>-1</v>
      </c>
      <c r="BW6" s="31"/>
    </row>
    <row r="7" spans="1:75" x14ac:dyDescent="0.3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96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/>
      <c r="BT7" s="21"/>
      <c r="BU7" s="4">
        <f t="shared" si="11"/>
        <v>-1</v>
      </c>
      <c r="BV7" s="4">
        <f t="shared" si="12"/>
        <v>-1</v>
      </c>
      <c r="BW7" s="31"/>
    </row>
    <row r="8" spans="1:75" x14ac:dyDescent="0.3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/>
      <c r="BT8" s="21"/>
      <c r="BU8" s="4">
        <f t="shared" si="11"/>
        <v>-1</v>
      </c>
      <c r="BV8" s="4">
        <f t="shared" si="12"/>
        <v>-1</v>
      </c>
      <c r="BW8" s="31"/>
    </row>
    <row r="9" spans="1:75" x14ac:dyDescent="0.3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96">
        <v>0</v>
      </c>
      <c r="K9" s="96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/>
      <c r="BT9" s="21"/>
      <c r="BU9" s="4">
        <f t="shared" si="11"/>
        <v>-1</v>
      </c>
      <c r="BV9" s="4">
        <f t="shared" si="12"/>
        <v>-1</v>
      </c>
      <c r="BW9" s="31"/>
    </row>
    <row r="10" spans="1:75" x14ac:dyDescent="0.3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96">
        <v>0</v>
      </c>
      <c r="K10" s="96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/>
      <c r="BT10" s="21"/>
      <c r="BU10" s="4">
        <f t="shared" si="11"/>
        <v>-1</v>
      </c>
      <c r="BV10" s="4">
        <f t="shared" si="12"/>
        <v>-1</v>
      </c>
      <c r="BW10" s="31"/>
    </row>
    <row r="11" spans="1:75" x14ac:dyDescent="0.3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96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/>
      <c r="BT11" s="21"/>
      <c r="BU11" s="4">
        <f t="shared" si="11"/>
        <v>-1</v>
      </c>
      <c r="BV11" s="4">
        <f t="shared" si="12"/>
        <v>-1</v>
      </c>
      <c r="BW11" s="31"/>
    </row>
    <row r="12" spans="1:75" x14ac:dyDescent="0.3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/>
      <c r="BT12" s="21"/>
      <c r="BU12" s="4">
        <f t="shared" si="11"/>
        <v>-1</v>
      </c>
      <c r="BV12" s="4">
        <f t="shared" si="12"/>
        <v>-1</v>
      </c>
      <c r="BW12" s="31"/>
    </row>
    <row r="13" spans="1:75" x14ac:dyDescent="0.3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96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96">
        <v>0</v>
      </c>
      <c r="K13" s="96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/>
      <c r="BT13" s="21"/>
      <c r="BU13" s="4">
        <f t="shared" si="11"/>
        <v>-1</v>
      </c>
      <c r="BV13" s="4">
        <f t="shared" si="12"/>
        <v>-1</v>
      </c>
      <c r="BW13" s="31"/>
    </row>
    <row r="14" spans="1:75" x14ac:dyDescent="0.3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/>
      <c r="BT14" s="21"/>
      <c r="BU14" s="4">
        <f t="shared" si="11"/>
        <v>-1</v>
      </c>
      <c r="BV14" s="4">
        <f t="shared" si="12"/>
        <v>-1</v>
      </c>
      <c r="BW14" s="31"/>
    </row>
    <row r="15" spans="1:75" x14ac:dyDescent="0.3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96">
        <v>9.5137910653748773E-5</v>
      </c>
      <c r="K15" s="96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/>
      <c r="BT15" s="21"/>
      <c r="BU15" s="4">
        <f t="shared" si="11"/>
        <v>-1</v>
      </c>
      <c r="BV15" s="4">
        <f t="shared" si="12"/>
        <v>-1</v>
      </c>
      <c r="BW15" s="31"/>
    </row>
    <row r="16" spans="1:75" x14ac:dyDescent="0.3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96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96">
        <v>0</v>
      </c>
      <c r="K16" s="96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/>
      <c r="BT16" s="21"/>
      <c r="BU16" s="4">
        <f t="shared" si="11"/>
        <v>-1</v>
      </c>
      <c r="BV16" s="4">
        <f t="shared" si="12"/>
        <v>-1</v>
      </c>
      <c r="BW16" s="31"/>
    </row>
    <row r="17" spans="1:75" x14ac:dyDescent="0.3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96">
        <v>0</v>
      </c>
      <c r="K17" s="96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/>
      <c r="BT17" s="21"/>
      <c r="BU17" s="4">
        <f t="shared" si="11"/>
        <v>-1</v>
      </c>
      <c r="BV17" s="4">
        <f t="shared" si="12"/>
        <v>-1</v>
      </c>
      <c r="BW17" s="31"/>
    </row>
    <row r="18" spans="1:75" x14ac:dyDescent="0.3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96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96">
        <v>1.1040716867516191E-5</v>
      </c>
      <c r="K18" s="96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/>
      <c r="BT18" s="21"/>
      <c r="BU18" s="4">
        <f t="shared" si="11"/>
        <v>-1</v>
      </c>
      <c r="BV18" s="4">
        <f t="shared" si="12"/>
        <v>-1</v>
      </c>
      <c r="BW18" s="31"/>
    </row>
    <row r="19" spans="1:75" x14ac:dyDescent="0.3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96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/>
      <c r="BT19" s="21"/>
      <c r="BU19" s="4">
        <f t="shared" si="11"/>
        <v>-1</v>
      </c>
      <c r="BV19" s="4">
        <f t="shared" si="12"/>
        <v>-1</v>
      </c>
      <c r="BW19" s="31"/>
    </row>
    <row r="20" spans="1:75" x14ac:dyDescent="0.3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98">
        <v>0</v>
      </c>
      <c r="K20" s="98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/>
      <c r="BT20" s="24"/>
      <c r="BU20" s="8">
        <f t="shared" si="11"/>
        <v>-1</v>
      </c>
      <c r="BV20" s="8">
        <f t="shared" si="12"/>
        <v>-1</v>
      </c>
      <c r="BW20" s="32"/>
    </row>
    <row r="21" spans="1:75" x14ac:dyDescent="0.3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98">
        <v>9.7875083460993508E-5</v>
      </c>
      <c r="K21" s="98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/>
      <c r="BT21" s="24"/>
      <c r="BU21" s="8">
        <f t="shared" si="11"/>
        <v>-1</v>
      </c>
      <c r="BV21" s="8">
        <f t="shared" si="12"/>
        <v>-1</v>
      </c>
      <c r="BW21" s="32"/>
    </row>
    <row r="22" spans="1:75" x14ac:dyDescent="0.3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/>
      <c r="BT22" s="24"/>
      <c r="BU22" s="8">
        <f t="shared" si="11"/>
        <v>-1</v>
      </c>
      <c r="BV22" s="8">
        <f t="shared" si="12"/>
        <v>-1</v>
      </c>
      <c r="BW22" s="32"/>
    </row>
    <row r="23" spans="1:75" x14ac:dyDescent="0.3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/>
      <c r="BT23" s="24"/>
      <c r="BU23" s="8">
        <f t="shared" si="11"/>
        <v>-1</v>
      </c>
      <c r="BV23" s="8">
        <f t="shared" si="12"/>
        <v>-1</v>
      </c>
      <c r="BW23" s="32"/>
    </row>
    <row r="24" spans="1:75" x14ac:dyDescent="0.3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98">
        <v>0</v>
      </c>
      <c r="K24" s="98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/>
      <c r="BT24" s="24"/>
      <c r="BU24" s="8">
        <f t="shared" si="11"/>
        <v>-1</v>
      </c>
      <c r="BV24" s="8">
        <f t="shared" si="12"/>
        <v>-1</v>
      </c>
      <c r="BW24" s="32"/>
    </row>
    <row r="25" spans="1:75" x14ac:dyDescent="0.3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/>
      <c r="BT25" s="24"/>
      <c r="BU25" s="8">
        <f t="shared" si="11"/>
        <v>-1</v>
      </c>
      <c r="BV25" s="8">
        <f t="shared" si="12"/>
        <v>-1</v>
      </c>
      <c r="BW25" s="32"/>
    </row>
    <row r="26" spans="1:75" x14ac:dyDescent="0.3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/>
      <c r="BT26" s="24"/>
      <c r="BU26" s="8">
        <f t="shared" si="11"/>
        <v>-1</v>
      </c>
      <c r="BV26" s="8">
        <f t="shared" si="12"/>
        <v>-1</v>
      </c>
      <c r="BW26" s="32"/>
    </row>
    <row r="27" spans="1:75" x14ac:dyDescent="0.3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98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98">
        <v>9.7572027943397793E-5</v>
      </c>
      <c r="K27" s="98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/>
      <c r="BT27" s="24"/>
      <c r="BU27" s="8">
        <f t="shared" si="11"/>
        <v>-1</v>
      </c>
      <c r="BV27" s="8">
        <f t="shared" si="12"/>
        <v>-1</v>
      </c>
      <c r="BW27" s="32"/>
    </row>
    <row r="28" spans="1:75" x14ac:dyDescent="0.3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98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/>
      <c r="BT28" s="24"/>
      <c r="BU28" s="8">
        <f t="shared" si="11"/>
        <v>-1</v>
      </c>
      <c r="BV28" s="8">
        <f t="shared" si="12"/>
        <v>-1</v>
      </c>
      <c r="BW28" s="32"/>
    </row>
    <row r="29" spans="1:75" x14ac:dyDescent="0.3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/>
      <c r="BT29" s="24"/>
      <c r="BU29" s="8">
        <f t="shared" si="11"/>
        <v>-1</v>
      </c>
      <c r="BV29" s="8">
        <f t="shared" si="12"/>
        <v>-1</v>
      </c>
      <c r="BW29" s="32"/>
    </row>
    <row r="30" spans="1:75" x14ac:dyDescent="0.3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98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98">
        <v>9.9967517580682767E-5</v>
      </c>
      <c r="K30" s="98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/>
      <c r="BT30" s="24"/>
      <c r="BU30" s="8">
        <f t="shared" si="11"/>
        <v>-1</v>
      </c>
      <c r="BV30" s="8">
        <f t="shared" si="12"/>
        <v>-1</v>
      </c>
      <c r="BW30" s="32"/>
    </row>
    <row r="31" spans="1:75" x14ac:dyDescent="0.3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98">
        <v>6.888083100407735E-5</v>
      </c>
      <c r="K31" s="98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/>
      <c r="BT31" s="24"/>
      <c r="BU31" s="8">
        <f t="shared" si="11"/>
        <v>-1</v>
      </c>
      <c r="BV31" s="8">
        <f t="shared" si="12"/>
        <v>-1</v>
      </c>
      <c r="BW31" s="32"/>
    </row>
    <row r="32" spans="1:75" x14ac:dyDescent="0.3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98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98">
        <v>0</v>
      </c>
      <c r="K32" s="98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/>
      <c r="BT32" s="24"/>
      <c r="BU32" s="8">
        <f t="shared" si="11"/>
        <v>-1</v>
      </c>
      <c r="BV32" s="8">
        <f t="shared" si="12"/>
        <v>-1</v>
      </c>
      <c r="BW32" s="32"/>
    </row>
    <row r="33" spans="1:75" x14ac:dyDescent="0.3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/>
      <c r="BT33" s="24"/>
      <c r="BU33" s="8">
        <f t="shared" si="11"/>
        <v>-1</v>
      </c>
      <c r="BV33" s="8">
        <f t="shared" si="12"/>
        <v>-1</v>
      </c>
      <c r="BW33" s="32"/>
    </row>
    <row r="34" spans="1:75" x14ac:dyDescent="0.3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/>
      <c r="BT34" s="24"/>
      <c r="BU34" s="8">
        <f t="shared" si="11"/>
        <v>-1</v>
      </c>
      <c r="BV34" s="8">
        <f t="shared" si="12"/>
        <v>-1</v>
      </c>
      <c r="BW34" s="32"/>
    </row>
    <row r="35" spans="1:75" x14ac:dyDescent="0.3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98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/>
      <c r="BT35" s="24"/>
      <c r="BU35" s="8">
        <f t="shared" si="11"/>
        <v>-1</v>
      </c>
      <c r="BV35" s="8">
        <f t="shared" si="12"/>
        <v>-1</v>
      </c>
      <c r="BW35" s="32"/>
    </row>
    <row r="36" spans="1:75" x14ac:dyDescent="0.3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98">
        <v>4.2937156221890241E-5</v>
      </c>
      <c r="K36" s="98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/>
      <c r="BT36" s="24"/>
      <c r="BU36" s="8">
        <f t="shared" si="11"/>
        <v>-1</v>
      </c>
      <c r="BV36" s="8">
        <f t="shared" si="12"/>
        <v>-1</v>
      </c>
      <c r="BW36" s="32"/>
    </row>
    <row r="37" spans="1:75" x14ac:dyDescent="0.3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98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/>
      <c r="BT37" s="24"/>
      <c r="BU37" s="8">
        <f t="shared" si="11"/>
        <v>-1</v>
      </c>
      <c r="BV37" s="8">
        <f t="shared" si="12"/>
        <v>-1</v>
      </c>
      <c r="BW37" s="32"/>
    </row>
    <row r="38" spans="1:75" x14ac:dyDescent="0.3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98">
        <v>7.7907550385727389E-5</v>
      </c>
      <c r="K38" s="98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/>
      <c r="BT38" s="24"/>
      <c r="BU38" s="8">
        <f t="shared" si="11"/>
        <v>-1</v>
      </c>
      <c r="BV38" s="8">
        <f t="shared" si="12"/>
        <v>-1</v>
      </c>
      <c r="BW38" s="32"/>
    </row>
    <row r="39" spans="1:75" x14ac:dyDescent="0.3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98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/>
      <c r="BT39" s="24"/>
      <c r="BU39" s="8">
        <f t="shared" si="11"/>
        <v>-1</v>
      </c>
      <c r="BV39" s="8">
        <f t="shared" si="12"/>
        <v>-1</v>
      </c>
      <c r="BW39" s="32"/>
    </row>
    <row r="40" spans="1:75" x14ac:dyDescent="0.3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/>
      <c r="BT40" s="24"/>
      <c r="BU40" s="8">
        <f t="shared" si="11"/>
        <v>-1</v>
      </c>
      <c r="BV40" s="8">
        <f t="shared" si="12"/>
        <v>-1</v>
      </c>
      <c r="BW40" s="32"/>
    </row>
    <row r="41" spans="1:75" x14ac:dyDescent="0.3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98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98">
        <v>3.6317572677664863E-5</v>
      </c>
      <c r="K41" s="98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/>
      <c r="BT41" s="24"/>
      <c r="BU41" s="8">
        <f t="shared" si="11"/>
        <v>-1</v>
      </c>
      <c r="BV41" s="8">
        <f t="shared" si="12"/>
        <v>-1</v>
      </c>
      <c r="BW41" s="32"/>
    </row>
    <row r="42" spans="1:75" x14ac:dyDescent="0.3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98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98">
        <v>9.986271783570963E-5</v>
      </c>
      <c r="K42" s="98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/>
      <c r="BT42" s="24"/>
      <c r="BU42" s="8">
        <f t="shared" si="11"/>
        <v>-1</v>
      </c>
      <c r="BV42" s="8">
        <f t="shared" si="12"/>
        <v>-1</v>
      </c>
      <c r="BW42" s="32"/>
    </row>
    <row r="43" spans="1:75" x14ac:dyDescent="0.3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99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99">
        <v>0</v>
      </c>
      <c r="K43" s="99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/>
      <c r="BT43" s="27"/>
      <c r="BU43" s="11">
        <f t="shared" si="11"/>
        <v>-1</v>
      </c>
      <c r="BV43" s="11">
        <f t="shared" si="12"/>
        <v>-1</v>
      </c>
      <c r="BW43" s="33"/>
    </row>
    <row r="44" spans="1:75" x14ac:dyDescent="0.3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99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99">
        <v>5.7329323722413587E-5</v>
      </c>
      <c r="K44" s="99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/>
      <c r="BT44" s="27"/>
      <c r="BU44" s="11">
        <f t="shared" si="11"/>
        <v>-1</v>
      </c>
      <c r="BV44" s="11">
        <f t="shared" si="12"/>
        <v>-1</v>
      </c>
      <c r="BW44" s="33"/>
    </row>
    <row r="45" spans="1:75" x14ac:dyDescent="0.3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/>
      <c r="BT45" s="27"/>
      <c r="BU45" s="11">
        <f t="shared" si="11"/>
        <v>-1</v>
      </c>
      <c r="BV45" s="11">
        <f t="shared" si="12"/>
        <v>-1</v>
      </c>
      <c r="BW45" s="33"/>
    </row>
    <row r="46" spans="1:75" x14ac:dyDescent="0.3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/>
      <c r="BT46" s="27"/>
      <c r="BU46" s="11">
        <f t="shared" si="11"/>
        <v>-1</v>
      </c>
      <c r="BV46" s="11">
        <f t="shared" si="12"/>
        <v>-1</v>
      </c>
      <c r="BW46" s="33"/>
    </row>
    <row r="47" spans="1:75" x14ac:dyDescent="0.3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99">
        <v>9.9804188321383344E-5</v>
      </c>
      <c r="K47" s="99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/>
      <c r="BT47" s="27"/>
      <c r="BU47" s="11">
        <f t="shared" si="11"/>
        <v>-1</v>
      </c>
      <c r="BV47" s="11">
        <f t="shared" si="12"/>
        <v>-1</v>
      </c>
      <c r="BW47" s="33"/>
    </row>
    <row r="48" spans="1:75" x14ac:dyDescent="0.3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99">
        <v>7.7927721022504222E-5</v>
      </c>
      <c r="K48" s="99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/>
      <c r="BT48" s="27"/>
      <c r="BU48" s="11">
        <f t="shared" si="11"/>
        <v>-1</v>
      </c>
      <c r="BV48" s="11">
        <f t="shared" si="12"/>
        <v>-1</v>
      </c>
      <c r="BW48" s="33"/>
    </row>
    <row r="49" spans="1:75" x14ac:dyDescent="0.3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99">
        <v>9.978179173796688E-5</v>
      </c>
      <c r="K49" s="99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/>
      <c r="BT49" s="27"/>
      <c r="BU49" s="11">
        <f t="shared" si="11"/>
        <v>-1</v>
      </c>
      <c r="BV49" s="11">
        <f t="shared" si="12"/>
        <v>-1</v>
      </c>
      <c r="BW49" s="33"/>
    </row>
    <row r="50" spans="1:75" x14ac:dyDescent="0.3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99">
        <v>9.8840129233971962E-5</v>
      </c>
      <c r="K50" s="99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/>
      <c r="BT50" s="27"/>
      <c r="BU50" s="11">
        <f t="shared" si="11"/>
        <v>-1</v>
      </c>
      <c r="BV50" s="11">
        <f t="shared" si="12"/>
        <v>-1</v>
      </c>
      <c r="BW50" s="33"/>
    </row>
    <row r="51" spans="1:75" x14ac:dyDescent="0.3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99">
        <v>0</v>
      </c>
      <c r="K51" s="99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/>
      <c r="BT51" s="27"/>
      <c r="BU51" s="11">
        <f t="shared" si="11"/>
        <v>-1</v>
      </c>
      <c r="BV51" s="11">
        <f t="shared" si="12"/>
        <v>-1</v>
      </c>
      <c r="BW51" s="33"/>
    </row>
    <row r="52" spans="1:75" x14ac:dyDescent="0.3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99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99">
        <v>1.1875965648480649E-9</v>
      </c>
      <c r="K52" s="99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/>
      <c r="BT52" s="27"/>
      <c r="BU52" s="11">
        <f t="shared" si="11"/>
        <v>-1</v>
      </c>
      <c r="BV52" s="11">
        <f t="shared" si="12"/>
        <v>-1</v>
      </c>
      <c r="BW52" s="33"/>
    </row>
    <row r="53" spans="1:75" x14ac:dyDescent="0.3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/>
      <c r="BT53" s="27"/>
      <c r="BU53" s="11">
        <f t="shared" si="11"/>
        <v>-1</v>
      </c>
      <c r="BV53" s="11">
        <f t="shared" si="12"/>
        <v>-1</v>
      </c>
      <c r="BW53" s="33"/>
    </row>
    <row r="54" spans="1:75" x14ac:dyDescent="0.3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99">
        <v>0</v>
      </c>
      <c r="K54" s="99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/>
      <c r="BT54" s="27"/>
      <c r="BU54" s="11">
        <f t="shared" si="11"/>
        <v>-1</v>
      </c>
      <c r="BV54" s="11">
        <f t="shared" si="12"/>
        <v>-1</v>
      </c>
      <c r="BW54" s="33"/>
    </row>
    <row r="55" spans="1:75" x14ac:dyDescent="0.3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99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99">
        <v>0</v>
      </c>
      <c r="K55" s="99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/>
      <c r="BT55" s="27"/>
      <c r="BU55" s="11">
        <f t="shared" si="11"/>
        <v>-1</v>
      </c>
      <c r="BV55" s="11">
        <f t="shared" si="12"/>
        <v>-1</v>
      </c>
      <c r="BW55" s="33"/>
    </row>
    <row r="56" spans="1:75" x14ac:dyDescent="0.3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99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99">
        <v>8.4005985357992974E-5</v>
      </c>
      <c r="K56" s="99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/>
      <c r="BT56" s="27"/>
      <c r="BU56" s="11">
        <f t="shared" si="11"/>
        <v>-1</v>
      </c>
      <c r="BV56" s="11">
        <f t="shared" si="12"/>
        <v>-1</v>
      </c>
      <c r="BW56" s="33"/>
    </row>
    <row r="57" spans="1:75" x14ac:dyDescent="0.3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99">
        <v>0</v>
      </c>
      <c r="K57" s="99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/>
      <c r="BT57" s="27"/>
      <c r="BU57" s="11">
        <f t="shared" si="11"/>
        <v>-1</v>
      </c>
      <c r="BV57" s="11">
        <f t="shared" si="12"/>
        <v>-1</v>
      </c>
      <c r="BW57" s="33"/>
    </row>
    <row r="58" spans="1:75" x14ac:dyDescent="0.3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100">
        <v>0</v>
      </c>
      <c r="K58" s="100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/>
      <c r="BT58" s="29"/>
      <c r="BU58" s="13">
        <f t="shared" si="11"/>
        <v>-1</v>
      </c>
      <c r="BV58" s="13">
        <f t="shared" si="12"/>
        <v>-1</v>
      </c>
      <c r="BW58" s="34"/>
    </row>
    <row r="59" spans="1:75" x14ac:dyDescent="0.3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BI1:BM1"/>
    <mergeCell ref="BN1:BR1"/>
    <mergeCell ref="BS1:BW1"/>
    <mergeCell ref="BD1:BH1"/>
    <mergeCell ref="AT1:AX1"/>
    <mergeCell ref="AY1:BC1"/>
    <mergeCell ref="AO1:AS1"/>
    <mergeCell ref="C1:G1"/>
    <mergeCell ref="AE1:AI1"/>
    <mergeCell ref="AJ1:AN1"/>
    <mergeCell ref="M1:U1"/>
    <mergeCell ref="V1:AD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topLeftCell="V16" zoomScale="55" zoomScaleNormal="55" workbookViewId="0">
      <selection activeCell="K3" sqref="K3:K58"/>
    </sheetView>
  </sheetViews>
  <sheetFormatPr baseColWidth="10" defaultColWidth="10.77734375" defaultRowHeight="14.4" x14ac:dyDescent="0.3"/>
  <cols>
    <col min="1" max="1" width="9.6640625" bestFit="1" customWidth="1"/>
    <col min="2" max="2" width="6.44140625" bestFit="1" customWidth="1"/>
    <col min="3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10" width="8.21875" bestFit="1" customWidth="1"/>
    <col min="11" max="11" width="8.88671875" bestFit="1" customWidth="1"/>
    <col min="12" max="12" width="8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customWidth="1"/>
    <col min="17" max="21" width="4.5546875" bestFit="1" customWidth="1"/>
    <col min="22" max="22" width="6.6640625" bestFit="1" customWidth="1"/>
    <col min="23" max="23" width="7.21875" bestFit="1" customWidth="1"/>
    <col min="24" max="24" width="7" bestFit="1" customWidth="1"/>
    <col min="25" max="25" width="5.88671875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1" width="9.5546875" bestFit="1" customWidth="1"/>
    <col min="62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91" t="s">
        <v>0</v>
      </c>
      <c r="D1" s="91"/>
      <c r="E1" s="91"/>
      <c r="F1" s="91"/>
      <c r="G1" s="91"/>
      <c r="H1" s="91" t="s">
        <v>342</v>
      </c>
      <c r="I1" s="91"/>
      <c r="J1" s="91"/>
      <c r="K1" s="91"/>
      <c r="L1" s="91"/>
      <c r="M1" s="91" t="s">
        <v>78</v>
      </c>
      <c r="N1" s="91"/>
      <c r="O1" s="91"/>
      <c r="P1" s="91"/>
      <c r="Q1" s="91"/>
      <c r="R1" s="91"/>
      <c r="S1" s="91"/>
      <c r="T1" s="91"/>
      <c r="U1" s="91"/>
      <c r="V1" s="91" t="s">
        <v>72</v>
      </c>
      <c r="W1" s="91"/>
      <c r="X1" s="91"/>
      <c r="Y1" s="91"/>
      <c r="Z1" s="91"/>
      <c r="AA1" s="91"/>
      <c r="AB1" s="91"/>
      <c r="AC1" s="91"/>
      <c r="AD1" s="91"/>
      <c r="AE1" s="91" t="s">
        <v>304</v>
      </c>
      <c r="AF1" s="92"/>
      <c r="AG1" s="92"/>
      <c r="AH1" s="92"/>
      <c r="AI1" s="92"/>
      <c r="AJ1" s="91" t="s">
        <v>303</v>
      </c>
      <c r="AK1" s="92"/>
      <c r="AL1" s="92"/>
      <c r="AM1" s="92"/>
      <c r="AN1" s="92"/>
      <c r="AO1" s="91" t="s">
        <v>305</v>
      </c>
      <c r="AP1" s="92"/>
      <c r="AQ1" s="92"/>
      <c r="AR1" s="92"/>
      <c r="AS1" s="92"/>
      <c r="AT1" s="91" t="s">
        <v>323</v>
      </c>
      <c r="AU1" s="92"/>
      <c r="AV1" s="92"/>
      <c r="AW1" s="92"/>
      <c r="AX1" s="92"/>
      <c r="AY1" s="91" t="s">
        <v>324</v>
      </c>
      <c r="AZ1" s="92"/>
      <c r="BA1" s="92"/>
      <c r="BB1" s="92"/>
      <c r="BC1" s="92"/>
      <c r="BD1" s="91" t="s">
        <v>325</v>
      </c>
      <c r="BE1" s="92"/>
      <c r="BF1" s="92"/>
      <c r="BG1" s="92"/>
      <c r="BH1" s="92"/>
      <c r="BI1" s="91" t="s">
        <v>331</v>
      </c>
      <c r="BJ1" s="92"/>
      <c r="BK1" s="92"/>
      <c r="BL1" s="92"/>
      <c r="BM1" s="92"/>
      <c r="BN1" s="91" t="s">
        <v>337</v>
      </c>
      <c r="BO1" s="92"/>
      <c r="BP1" s="92"/>
      <c r="BQ1" s="92"/>
      <c r="BR1" s="92"/>
      <c r="BS1" s="91" t="s">
        <v>343</v>
      </c>
      <c r="BT1" s="92"/>
      <c r="BU1" s="92"/>
      <c r="BV1" s="92"/>
      <c r="BW1" s="92"/>
    </row>
    <row r="2" spans="1:75" ht="14.4" customHeight="1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0">(AO3-$B3)/$B3</f>
        <v>5.2836376989236947E-2</v>
      </c>
      <c r="AR3" s="4">
        <f t="shared" ref="AR3:AR34" si="1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2">(AT3-$B3)/$B3</f>
        <v>7.7553680013523876E-2</v>
      </c>
      <c r="AW3" s="4">
        <f t="shared" si="2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3">(AY3-$B3)/$B3</f>
        <v>6.9169225975526022E-2</v>
      </c>
      <c r="BB3" s="4">
        <f t="shared" si="3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4">(BD3-$B3)/$B3</f>
        <v>9.9089510705359443E-3</v>
      </c>
      <c r="BG3" s="4">
        <f t="shared" si="4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5">(BI3-$B3)/$B3</f>
        <v>3.4873303640780846E-16</v>
      </c>
      <c r="BL3" s="4">
        <f t="shared" ref="BL3:BL58" si="6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7">(BN3-$B3)/$B3</f>
        <v>3.4873303640780846E-16</v>
      </c>
      <c r="BQ3" s="4">
        <f t="shared" ref="BQ3:BQ58" si="8">(BO3-$B3)/$B3</f>
        <v>3.4123319823348409E-2</v>
      </c>
      <c r="BR3" s="31">
        <v>34.294718874990942</v>
      </c>
      <c r="BS3" s="20"/>
      <c r="BT3" s="21"/>
      <c r="BU3" s="4">
        <f t="shared" ref="BU3:BV58" si="9">(BS3-$B3)/$B3</f>
        <v>-1</v>
      </c>
      <c r="BV3" s="4">
        <f t="shared" si="9"/>
        <v>-1</v>
      </c>
      <c r="BW3" s="31"/>
    </row>
    <row r="4" spans="1:75" x14ac:dyDescent="0.3">
      <c r="A4" s="2" t="s">
        <v>80</v>
      </c>
      <c r="B4" s="2">
        <f t="shared" ref="B4:B58" si="10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1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2">(I4-$B4)/$B4</f>
        <v>1.1938706067527235E-16</v>
      </c>
      <c r="L4" s="31">
        <v>72.131183862686157</v>
      </c>
      <c r="M4" s="20">
        <v>568.4473623301003</v>
      </c>
      <c r="N4" s="4">
        <f>(M4-B4)/B4</f>
        <v>0.19389827524947578</v>
      </c>
      <c r="O4" s="21">
        <f t="shared" ref="O4:O58" si="13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>(V4-B4)/B4</f>
        <v>0.19389827524947578</v>
      </c>
      <c r="X4" s="21">
        <f t="shared" ref="X4:X58" si="14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5">(AE4-$B4)/$B4</f>
        <v>0.11672044847854021</v>
      </c>
      <c r="AH4" s="4">
        <f t="shared" ref="AH4:AH58" si="16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7">(AJ4-$B4)/$B4</f>
        <v>0.11672044847854021</v>
      </c>
      <c r="AM4" s="4">
        <f t="shared" ref="AM4:AM58" si="18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0"/>
        <v>0.12691982911964222</v>
      </c>
      <c r="AR4" s="4">
        <f t="shared" si="1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2"/>
        <v>5.6760880214810766E-2</v>
      </c>
      <c r="AW4" s="4">
        <f t="shared" si="2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3"/>
        <v>0.12553074358686811</v>
      </c>
      <c r="BB4" s="4">
        <f t="shared" si="3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4"/>
        <v>3.2751881945482106E-2</v>
      </c>
      <c r="BG4" s="4">
        <f t="shared" si="4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5"/>
        <v>1.6204967760604681E-2</v>
      </c>
      <c r="BL4" s="4">
        <f t="shared" si="6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7"/>
        <v>1.0176843767416314E-2</v>
      </c>
      <c r="BQ4" s="4">
        <f t="shared" si="8"/>
        <v>3.5896340845908557E-2</v>
      </c>
      <c r="BR4" s="31">
        <v>69.548988228850064</v>
      </c>
      <c r="BS4" s="20"/>
      <c r="BT4" s="21"/>
      <c r="BU4" s="4">
        <f t="shared" si="9"/>
        <v>-1</v>
      </c>
      <c r="BV4" s="4">
        <f t="shared" si="9"/>
        <v>-1</v>
      </c>
      <c r="BW4" s="31"/>
    </row>
    <row r="5" spans="1:75" x14ac:dyDescent="0.3">
      <c r="A5" s="2" t="s">
        <v>81</v>
      </c>
      <c r="B5" s="2">
        <f t="shared" si="10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1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96">
        <f t="shared" si="12"/>
        <v>0</v>
      </c>
      <c r="L5" s="31">
        <v>294.13201594352722</v>
      </c>
      <c r="M5" s="20">
        <v>580.85049606460757</v>
      </c>
      <c r="N5" s="4">
        <f>(M5-B5)/B5</f>
        <v>0.2474852084973623</v>
      </c>
      <c r="O5" s="21">
        <f t="shared" si="13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>(V5-B5)/B5</f>
        <v>0.21731932088910161</v>
      </c>
      <c r="X5" s="21">
        <f t="shared" si="14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5"/>
        <v>0.14513467630084265</v>
      </c>
      <c r="AH5" s="4">
        <f t="shared" si="16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7"/>
        <v>0.14513467630084265</v>
      </c>
      <c r="AM5" s="4">
        <f t="shared" si="18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0"/>
        <v>0.10549390543623931</v>
      </c>
      <c r="AR5" s="4">
        <f t="shared" si="1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2"/>
        <v>8.8121253949289019E-2</v>
      </c>
      <c r="AW5" s="4">
        <f t="shared" si="2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3"/>
        <v>0.10123763970529787</v>
      </c>
      <c r="BB5" s="4">
        <f t="shared" si="3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4"/>
        <v>7.8342685182649446E-2</v>
      </c>
      <c r="BG5" s="4">
        <f t="shared" si="4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5"/>
        <v>3.1676769002120075E-2</v>
      </c>
      <c r="BL5" s="4">
        <f t="shared" si="6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7"/>
        <v>3.0946977840239129E-2</v>
      </c>
      <c r="BQ5" s="4">
        <f t="shared" si="8"/>
        <v>5.6146956824037947E-2</v>
      </c>
      <c r="BR5" s="31">
        <v>175.04066817536949</v>
      </c>
      <c r="BS5" s="20"/>
      <c r="BT5" s="21"/>
      <c r="BU5" s="4">
        <f t="shared" si="9"/>
        <v>-1</v>
      </c>
      <c r="BV5" s="4">
        <f t="shared" si="9"/>
        <v>-1</v>
      </c>
      <c r="BW5" s="31"/>
    </row>
    <row r="6" spans="1:75" x14ac:dyDescent="0.3">
      <c r="A6" s="2" t="s">
        <v>82</v>
      </c>
      <c r="B6" s="2">
        <f t="shared" si="10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1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2"/>
        <v>0</v>
      </c>
      <c r="L6" s="31">
        <v>52.549755811691277</v>
      </c>
      <c r="M6" s="20">
        <v>558.32339397871874</v>
      </c>
      <c r="N6" s="4">
        <f>(M6-B6)/B6</f>
        <v>0.24179593412176636</v>
      </c>
      <c r="O6" s="21">
        <f t="shared" si="13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>(V6-B6)/B6</f>
        <v>0.21860503142792875</v>
      </c>
      <c r="X6" s="21">
        <f t="shared" si="14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5"/>
        <v>9.3274031585085154E-2</v>
      </c>
      <c r="AH6" s="4">
        <f t="shared" si="16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7"/>
        <v>9.3274031585085154E-2</v>
      </c>
      <c r="AM6" s="4">
        <f t="shared" si="18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0"/>
        <v>9.9173075454281528E-2</v>
      </c>
      <c r="AR6" s="4">
        <f t="shared" si="1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2"/>
        <v>6.9514843245257862E-2</v>
      </c>
      <c r="AW6" s="4">
        <f t="shared" si="2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3"/>
        <v>9.3138304167628111E-2</v>
      </c>
      <c r="BB6" s="4">
        <f t="shared" si="3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4"/>
        <v>4.1985074276180152E-2</v>
      </c>
      <c r="BG6" s="4">
        <f t="shared" si="4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5"/>
        <v>4.2950308079186886E-2</v>
      </c>
      <c r="BL6" s="4">
        <f t="shared" si="6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7"/>
        <v>7.076254077495954E-2</v>
      </c>
      <c r="BQ6" s="4">
        <f t="shared" si="8"/>
        <v>8.8063893542911872E-2</v>
      </c>
      <c r="BR6" s="31">
        <v>161.58613426443191</v>
      </c>
      <c r="BS6" s="20"/>
      <c r="BT6" s="21"/>
      <c r="BU6" s="4">
        <f t="shared" si="9"/>
        <v>-1</v>
      </c>
      <c r="BV6" s="4">
        <f t="shared" si="9"/>
        <v>-1</v>
      </c>
      <c r="BW6" s="31"/>
    </row>
    <row r="7" spans="1:75" x14ac:dyDescent="0.3">
      <c r="A7" s="2" t="s">
        <v>83</v>
      </c>
      <c r="B7" s="2">
        <f t="shared" si="10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1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2"/>
        <v>7.2974676523473829E-15</v>
      </c>
      <c r="L7" s="31">
        <v>39.136145830154419</v>
      </c>
      <c r="M7" s="20">
        <v>608.69268046712864</v>
      </c>
      <c r="N7" s="4">
        <f>(M7-B7)/B7</f>
        <v>0.26037092968872388</v>
      </c>
      <c r="O7" s="21">
        <f t="shared" si="13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>(V7-B7)/B7</f>
        <v>0.2072229727477041</v>
      </c>
      <c r="X7" s="21">
        <f t="shared" si="14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5"/>
        <v>7.0388181724409596E-2</v>
      </c>
      <c r="AH7" s="4">
        <f t="shared" si="16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7"/>
        <v>7.0388181724409596E-2</v>
      </c>
      <c r="AM7" s="4">
        <f t="shared" si="18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0"/>
        <v>5.7041104674149072E-2</v>
      </c>
      <c r="AR7" s="4">
        <f t="shared" si="1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2"/>
        <v>2.7771861395868517E-2</v>
      </c>
      <c r="AW7" s="4">
        <f t="shared" si="2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3"/>
        <v>5.9895489246370559E-2</v>
      </c>
      <c r="BB7" s="4">
        <f t="shared" si="3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4"/>
        <v>0.10158847334414757</v>
      </c>
      <c r="BG7" s="4">
        <f t="shared" si="4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5"/>
        <v>2.1587963175193414E-2</v>
      </c>
      <c r="BL7" s="4">
        <f t="shared" si="6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7"/>
        <v>7.5328698346811697E-15</v>
      </c>
      <c r="BQ7" s="4">
        <f t="shared" si="8"/>
        <v>1.7675639372436869E-2</v>
      </c>
      <c r="BR7" s="31">
        <v>34.348468578234318</v>
      </c>
      <c r="BS7" s="20"/>
      <c r="BT7" s="21"/>
      <c r="BU7" s="4">
        <f t="shared" si="9"/>
        <v>-1</v>
      </c>
      <c r="BV7" s="4">
        <f t="shared" si="9"/>
        <v>-1</v>
      </c>
      <c r="BW7" s="31"/>
    </row>
    <row r="8" spans="1:75" x14ac:dyDescent="0.3">
      <c r="A8" s="2" t="s">
        <v>84</v>
      </c>
      <c r="B8" s="2">
        <f t="shared" si="10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1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2"/>
        <v>0</v>
      </c>
      <c r="L8" s="31">
        <v>110.5393240451813</v>
      </c>
      <c r="M8" s="20">
        <v>608.78603788693033</v>
      </c>
      <c r="N8" s="4">
        <f>(M8-B8)/B8</f>
        <v>0.26216534337679975</v>
      </c>
      <c r="O8" s="21">
        <f t="shared" si="13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>(V8-B8)/B8</f>
        <v>0.20379203772114252</v>
      </c>
      <c r="X8" s="21">
        <f t="shared" si="14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5"/>
        <v>3.2716298369585492E-2</v>
      </c>
      <c r="AH8" s="4">
        <f t="shared" si="16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7"/>
        <v>3.2716298369585492E-2</v>
      </c>
      <c r="AM8" s="4">
        <f t="shared" si="18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0"/>
        <v>6.7393474705066819E-2</v>
      </c>
      <c r="AR8" s="4">
        <f t="shared" si="1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2"/>
        <v>5.5698712985371705E-2</v>
      </c>
      <c r="AW8" s="4">
        <f t="shared" si="2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3"/>
        <v>4.2001612682764387E-2</v>
      </c>
      <c r="BB8" s="4">
        <f t="shared" si="3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4"/>
        <v>1.0092629944872099E-2</v>
      </c>
      <c r="BG8" s="4">
        <f t="shared" si="4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5"/>
        <v>1.7895682467691645E-2</v>
      </c>
      <c r="BL8" s="4">
        <f t="shared" si="6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7"/>
        <v>4.6809945159148557E-8</v>
      </c>
      <c r="BQ8" s="4">
        <f t="shared" si="8"/>
        <v>2.0485881728725435E-2</v>
      </c>
      <c r="BR8" s="31">
        <v>59.768113875389098</v>
      </c>
      <c r="BS8" s="20"/>
      <c r="BT8" s="21"/>
      <c r="BU8" s="4">
        <f t="shared" si="9"/>
        <v>-1</v>
      </c>
      <c r="BV8" s="4">
        <f t="shared" si="9"/>
        <v>-1</v>
      </c>
      <c r="BW8" s="31"/>
    </row>
    <row r="9" spans="1:75" x14ac:dyDescent="0.3">
      <c r="A9" s="2" t="s">
        <v>85</v>
      </c>
      <c r="B9" s="2">
        <f t="shared" si="10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1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96">
        <f t="shared" si="12"/>
        <v>0</v>
      </c>
      <c r="L9" s="31">
        <v>14.01894211769104</v>
      </c>
      <c r="M9" s="20">
        <v>611.07784527426315</v>
      </c>
      <c r="N9" s="4">
        <f>(M9-B9)/B9</f>
        <v>0.27006203856542066</v>
      </c>
      <c r="O9" s="21">
        <f t="shared" si="13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>(V9-B9)/B9</f>
        <v>0.21671446474877226</v>
      </c>
      <c r="X9" s="21">
        <f t="shared" si="14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5"/>
        <v>3.036291208695829E-2</v>
      </c>
      <c r="AH9" s="4">
        <f t="shared" si="16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7"/>
        <v>3.036291208695829E-2</v>
      </c>
      <c r="AM9" s="4">
        <f t="shared" si="18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0"/>
        <v>2.3702709308261179E-2</v>
      </c>
      <c r="AR9" s="4">
        <f t="shared" si="1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2"/>
        <v>8.0200482955289379E-2</v>
      </c>
      <c r="AW9" s="4">
        <f t="shared" si="2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3"/>
        <v>3.8758135178459746E-2</v>
      </c>
      <c r="BB9" s="4">
        <f t="shared" si="3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4"/>
        <v>4.820469083248681E-2</v>
      </c>
      <c r="BG9" s="4">
        <f t="shared" si="4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5"/>
        <v>1.3650743186588325E-2</v>
      </c>
      <c r="BL9" s="4">
        <f t="shared" si="6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7"/>
        <v>0</v>
      </c>
      <c r="BQ9" s="4">
        <f t="shared" si="8"/>
        <v>2.0760800655057896E-2</v>
      </c>
      <c r="BR9" s="31">
        <v>36.336158250458539</v>
      </c>
      <c r="BS9" s="20"/>
      <c r="BT9" s="21"/>
      <c r="BU9" s="4">
        <f t="shared" si="9"/>
        <v>-1</v>
      </c>
      <c r="BV9" s="4">
        <f t="shared" si="9"/>
        <v>-1</v>
      </c>
      <c r="BW9" s="31"/>
    </row>
    <row r="10" spans="1:75" x14ac:dyDescent="0.3">
      <c r="A10" s="2" t="s">
        <v>86</v>
      </c>
      <c r="B10" s="2">
        <f t="shared" si="10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1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96">
        <f t="shared" si="12"/>
        <v>2.4165197452259684E-16</v>
      </c>
      <c r="L10" s="31">
        <v>49.71786093711853</v>
      </c>
      <c r="M10" s="20">
        <v>646.42019285794015</v>
      </c>
      <c r="N10" s="4">
        <f>(M10-B10)/B10</f>
        <v>0.37402639659927917</v>
      </c>
      <c r="O10" s="21">
        <f t="shared" si="13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>(V10-B10)/B10</f>
        <v>0.29429735071167523</v>
      </c>
      <c r="X10" s="21">
        <f t="shared" si="14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5"/>
        <v>3.3758656809154318E-2</v>
      </c>
      <c r="AH10" s="4">
        <f t="shared" si="16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7"/>
        <v>3.3758656809154318E-2</v>
      </c>
      <c r="AM10" s="4">
        <f t="shared" si="18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0"/>
        <v>2.9611928314438492E-2</v>
      </c>
      <c r="AR10" s="4">
        <f t="shared" si="1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2"/>
        <v>3.8416742468991946E-2</v>
      </c>
      <c r="AW10" s="4">
        <f t="shared" si="2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3"/>
        <v>7.0062655953709474E-2</v>
      </c>
      <c r="BB10" s="4">
        <f t="shared" si="3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4"/>
        <v>5.8417060328665095E-2</v>
      </c>
      <c r="BG10" s="4">
        <f t="shared" si="4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5"/>
        <v>1.7568865998088365E-2</v>
      </c>
      <c r="BL10" s="4">
        <f t="shared" si="6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7"/>
        <v>1.7568865998088365E-2</v>
      </c>
      <c r="BQ10" s="4">
        <f t="shared" si="8"/>
        <v>2.829317012779585E-2</v>
      </c>
      <c r="BR10" s="31">
        <v>106.5272432975471</v>
      </c>
      <c r="BS10" s="20"/>
      <c r="BT10" s="21"/>
      <c r="BU10" s="4">
        <f t="shared" si="9"/>
        <v>-1</v>
      </c>
      <c r="BV10" s="4">
        <f t="shared" si="9"/>
        <v>-1</v>
      </c>
      <c r="BW10" s="31"/>
    </row>
    <row r="11" spans="1:75" ht="14.4" customHeight="1" x14ac:dyDescent="0.3">
      <c r="A11" s="2" t="s">
        <v>87</v>
      </c>
      <c r="B11" s="2">
        <f t="shared" si="10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1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2"/>
        <v>2.4804680292645194E-16</v>
      </c>
      <c r="L11" s="31">
        <v>42.419064998626709</v>
      </c>
      <c r="M11" s="20">
        <v>577.9133240768731</v>
      </c>
      <c r="N11" s="4">
        <f>(M11-B11)/B11</f>
        <v>0.26091599765388579</v>
      </c>
      <c r="O11" s="21">
        <f t="shared" si="13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>(V11-B11)/B11</f>
        <v>0.25104063246971464</v>
      </c>
      <c r="X11" s="21">
        <f t="shared" si="14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5"/>
        <v>3.0984084819785838E-2</v>
      </c>
      <c r="AH11" s="4">
        <f t="shared" si="16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7"/>
        <v>3.0984084819785838E-2</v>
      </c>
      <c r="AM11" s="4">
        <f t="shared" si="18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0"/>
        <v>1.468940923878384E-2</v>
      </c>
      <c r="AR11" s="4">
        <f t="shared" si="1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2"/>
        <v>5.2774066275962692E-2</v>
      </c>
      <c r="AW11" s="4">
        <f t="shared" si="2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3"/>
        <v>6.6148295141507413E-2</v>
      </c>
      <c r="BB11" s="4">
        <f t="shared" si="3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4"/>
        <v>5.2361225472575712E-2</v>
      </c>
      <c r="BG11" s="4">
        <f t="shared" si="4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5"/>
        <v>4.3354939373269535E-2</v>
      </c>
      <c r="BL11" s="4">
        <f t="shared" si="6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7"/>
        <v>3.0848997398103921E-2</v>
      </c>
      <c r="BQ11" s="4">
        <f t="shared" si="8"/>
        <v>5.1833205597765657E-2</v>
      </c>
      <c r="BR11" s="31">
        <v>158.10984206870199</v>
      </c>
      <c r="BS11" s="20"/>
      <c r="BT11" s="21"/>
      <c r="BU11" s="4">
        <f t="shared" si="9"/>
        <v>-1</v>
      </c>
      <c r="BV11" s="4">
        <f t="shared" si="9"/>
        <v>-1</v>
      </c>
      <c r="BW11" s="31"/>
    </row>
    <row r="12" spans="1:75" x14ac:dyDescent="0.3">
      <c r="A12" s="2" t="s">
        <v>88</v>
      </c>
      <c r="B12" s="2">
        <f t="shared" si="10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1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2"/>
        <v>0</v>
      </c>
      <c r="L12" s="31">
        <v>94.639403820037842</v>
      </c>
      <c r="M12" s="20">
        <v>712.45999533984377</v>
      </c>
      <c r="N12" s="4">
        <f>(M12-B12)/B12</f>
        <v>0.25563777338787391</v>
      </c>
      <c r="O12" s="21">
        <f t="shared" si="13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>(V12-B12)/B12</f>
        <v>0.25345219609374492</v>
      </c>
      <c r="X12" s="21">
        <f t="shared" si="14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5"/>
        <v>0.10740631326027875</v>
      </c>
      <c r="AH12" s="4">
        <f t="shared" si="16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7"/>
        <v>0.10740631326027875</v>
      </c>
      <c r="AM12" s="4">
        <f t="shared" si="18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0"/>
        <v>0.11690651223478225</v>
      </c>
      <c r="AR12" s="4">
        <f t="shared" si="1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2"/>
        <v>4.3980387865423569E-2</v>
      </c>
      <c r="AW12" s="4">
        <f t="shared" si="2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3"/>
        <v>6.2930836825432185E-2</v>
      </c>
      <c r="BB12" s="4">
        <f t="shared" si="3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4"/>
        <v>4.3451774565254675E-2</v>
      </c>
      <c r="BG12" s="4">
        <f t="shared" si="4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5"/>
        <v>1.0701550706025877E-2</v>
      </c>
      <c r="BL12" s="4">
        <f t="shared" si="6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7"/>
        <v>1.0734927114142553E-2</v>
      </c>
      <c r="BQ12" s="4">
        <f t="shared" si="8"/>
        <v>2.2132759735026174E-2</v>
      </c>
      <c r="BR12" s="31">
        <v>35.225188009627161</v>
      </c>
      <c r="BS12" s="20"/>
      <c r="BT12" s="21"/>
      <c r="BU12" s="4">
        <f t="shared" si="9"/>
        <v>-1</v>
      </c>
      <c r="BV12" s="4">
        <f t="shared" si="9"/>
        <v>-1</v>
      </c>
      <c r="BW12" s="31"/>
    </row>
    <row r="13" spans="1:75" x14ac:dyDescent="0.3">
      <c r="A13" s="2" t="s">
        <v>89</v>
      </c>
      <c r="B13" s="2">
        <f t="shared" si="10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1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96">
        <f t="shared" si="12"/>
        <v>2.0261370614536682E-16</v>
      </c>
      <c r="L13" s="31">
        <v>383.99655890464783</v>
      </c>
      <c r="M13" s="20">
        <v>761.82274622925354</v>
      </c>
      <c r="N13" s="4">
        <f>(M13-B13)/B13</f>
        <v>0.35772735993695121</v>
      </c>
      <c r="O13" s="21">
        <f t="shared" si="13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>(V13-B13)/B13</f>
        <v>0.35772735993695121</v>
      </c>
      <c r="X13" s="21">
        <f t="shared" si="14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5"/>
        <v>0.10851957464652399</v>
      </c>
      <c r="AH13" s="4">
        <f t="shared" si="16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7"/>
        <v>0.10851957464652399</v>
      </c>
      <c r="AM13" s="4">
        <f t="shared" si="18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0"/>
        <v>0.1265706854905152</v>
      </c>
      <c r="AR13" s="4">
        <f t="shared" si="1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2"/>
        <v>6.2492379187256225E-2</v>
      </c>
      <c r="AW13" s="4">
        <f t="shared" si="2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3"/>
        <v>0.12981798043477624</v>
      </c>
      <c r="BB13" s="4">
        <f t="shared" si="3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4"/>
        <v>6.2067093285836442E-2</v>
      </c>
      <c r="BG13" s="4">
        <f t="shared" si="4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5"/>
        <v>1.3272752596662309E-2</v>
      </c>
      <c r="BL13" s="4">
        <f t="shared" si="6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7"/>
        <v>1.5325576035425115E-2</v>
      </c>
      <c r="BQ13" s="4">
        <f t="shared" si="8"/>
        <v>2.5119156385729841E-2</v>
      </c>
      <c r="BR13" s="31">
        <v>73.121809220686558</v>
      </c>
      <c r="BS13" s="20"/>
      <c r="BT13" s="21"/>
      <c r="BU13" s="4">
        <f t="shared" si="9"/>
        <v>-1</v>
      </c>
      <c r="BV13" s="4">
        <f t="shared" si="9"/>
        <v>-1</v>
      </c>
      <c r="BW13" s="31"/>
    </row>
    <row r="14" spans="1:75" x14ac:dyDescent="0.3">
      <c r="A14" s="2" t="s">
        <v>90</v>
      </c>
      <c r="B14" s="2">
        <f t="shared" si="10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1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2"/>
        <v>0</v>
      </c>
      <c r="L14" s="31">
        <v>455.18732786178589</v>
      </c>
      <c r="M14" s="20">
        <v>720.63489400590322</v>
      </c>
      <c r="N14" s="4">
        <f>(M14-B14)/B14</f>
        <v>0.31310631804551886</v>
      </c>
      <c r="O14" s="21">
        <f t="shared" si="13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>(V14-B14)/B14</f>
        <v>0.3211841812883503</v>
      </c>
      <c r="X14" s="21">
        <f t="shared" si="14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5"/>
        <v>0.13582505360475669</v>
      </c>
      <c r="AH14" s="4">
        <f t="shared" si="16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7"/>
        <v>0.13582505360475669</v>
      </c>
      <c r="AM14" s="4">
        <f t="shared" si="18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0"/>
        <v>0.12720093354413484</v>
      </c>
      <c r="AR14" s="4">
        <f t="shared" si="1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2"/>
        <v>8.1727727098986347E-2</v>
      </c>
      <c r="AW14" s="4">
        <f t="shared" si="2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3"/>
        <v>0.13457905639818338</v>
      </c>
      <c r="BB14" s="4">
        <f t="shared" si="3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4"/>
        <v>7.988491758606707E-2</v>
      </c>
      <c r="BG14" s="4">
        <f t="shared" si="4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5"/>
        <v>4.3057409312295666E-2</v>
      </c>
      <c r="BL14" s="4">
        <f t="shared" si="6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7"/>
        <v>2.9956534186365142E-2</v>
      </c>
      <c r="BQ14" s="4">
        <f t="shared" si="8"/>
        <v>6.1081105128166689E-2</v>
      </c>
      <c r="BR14" s="31">
        <v>137.74402749035511</v>
      </c>
      <c r="BS14" s="20"/>
      <c r="BT14" s="21"/>
      <c r="BU14" s="4">
        <f t="shared" si="9"/>
        <v>-1</v>
      </c>
      <c r="BV14" s="4">
        <f t="shared" si="9"/>
        <v>-1</v>
      </c>
      <c r="BW14" s="31"/>
    </row>
    <row r="15" spans="1:75" x14ac:dyDescent="0.3">
      <c r="A15" s="2" t="s">
        <v>91</v>
      </c>
      <c r="B15" s="2">
        <f t="shared" si="10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1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96">
        <f t="shared" si="12"/>
        <v>0</v>
      </c>
      <c r="L15" s="31">
        <v>828.31772208213806</v>
      </c>
      <c r="M15" s="20">
        <v>659.11167658083559</v>
      </c>
      <c r="N15" s="4">
        <f>(M15-B15)/B15</f>
        <v>0.21373472223711878</v>
      </c>
      <c r="O15" s="21">
        <f t="shared" si="13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>(V15-B15)/B15</f>
        <v>0.33748508467939381</v>
      </c>
      <c r="X15" s="21">
        <f t="shared" si="14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5"/>
        <v>0.12423434371280434</v>
      </c>
      <c r="AH15" s="4">
        <f t="shared" si="16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7"/>
        <v>0.12423434371280434</v>
      </c>
      <c r="AM15" s="4">
        <f t="shared" si="18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0"/>
        <v>8.2351132792865461E-2</v>
      </c>
      <c r="AR15" s="4">
        <f t="shared" si="1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2"/>
        <v>0.17293649808459483</v>
      </c>
      <c r="AW15" s="4">
        <f t="shared" si="2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3"/>
        <v>0.16548278292589239</v>
      </c>
      <c r="BB15" s="4">
        <f t="shared" si="3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4"/>
        <v>0.16989671286036565</v>
      </c>
      <c r="BG15" s="4">
        <f t="shared" si="4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5"/>
        <v>5.8233589299859403E-2</v>
      </c>
      <c r="BL15" s="4">
        <f t="shared" si="6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7"/>
        <v>5.8042936531323815E-2</v>
      </c>
      <c r="BQ15" s="4">
        <f t="shared" si="8"/>
        <v>8.0128313780501795E-2</v>
      </c>
      <c r="BR15" s="31">
        <v>174.7057037498802</v>
      </c>
      <c r="BS15" s="20"/>
      <c r="BT15" s="21"/>
      <c r="BU15" s="4">
        <f t="shared" si="9"/>
        <v>-1</v>
      </c>
      <c r="BV15" s="4">
        <f t="shared" si="9"/>
        <v>-1</v>
      </c>
      <c r="BW15" s="31"/>
    </row>
    <row r="16" spans="1:75" x14ac:dyDescent="0.3">
      <c r="A16" s="2" t="s">
        <v>92</v>
      </c>
      <c r="B16" s="2">
        <f t="shared" si="10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1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96">
        <f t="shared" si="12"/>
        <v>4.0519466156949338E-16</v>
      </c>
      <c r="L16" s="31">
        <v>863.27308988571167</v>
      </c>
      <c r="M16" s="20">
        <v>670.08927638950445</v>
      </c>
      <c r="N16" s="4">
        <f>(M16-B16)/B16</f>
        <v>0.19414262464073589</v>
      </c>
      <c r="O16" s="21">
        <f t="shared" si="13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>(V16-B16)/B16</f>
        <v>0.1866722019659795</v>
      </c>
      <c r="X16" s="21">
        <f t="shared" si="14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5"/>
        <v>5.1544203608513105E-2</v>
      </c>
      <c r="AH16" s="4">
        <f t="shared" si="16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7"/>
        <v>5.1544203608513105E-2</v>
      </c>
      <c r="AM16" s="4">
        <f t="shared" si="18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0"/>
        <v>0.10186978282568236</v>
      </c>
      <c r="AR16" s="4">
        <f t="shared" si="1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2"/>
        <v>6.7657114034568061E-2</v>
      </c>
      <c r="AW16" s="4">
        <f t="shared" si="2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3"/>
        <v>5.5264716697468512E-2</v>
      </c>
      <c r="BB16" s="4">
        <f t="shared" si="3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4"/>
        <v>5.1621744437006158E-2</v>
      </c>
      <c r="BG16" s="4">
        <f t="shared" si="4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5"/>
        <v>1.7733886646225015E-2</v>
      </c>
      <c r="BL16" s="4">
        <f t="shared" si="6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7"/>
        <v>1.4723059168055505E-2</v>
      </c>
      <c r="BQ16" s="4">
        <f t="shared" si="8"/>
        <v>2.291875949395298E-2</v>
      </c>
      <c r="BR16" s="31">
        <v>94.035645411349833</v>
      </c>
      <c r="BS16" s="20"/>
      <c r="BT16" s="21"/>
      <c r="BU16" s="4">
        <f t="shared" si="9"/>
        <v>-1</v>
      </c>
      <c r="BV16" s="4">
        <f t="shared" si="9"/>
        <v>-1</v>
      </c>
      <c r="BW16" s="31"/>
    </row>
    <row r="17" spans="1:75" x14ac:dyDescent="0.3">
      <c r="A17" s="2" t="s">
        <v>93</v>
      </c>
      <c r="B17" s="2">
        <f t="shared" si="10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1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96">
        <f t="shared" si="12"/>
        <v>0</v>
      </c>
      <c r="L17" s="31">
        <v>3600.0179629325871</v>
      </c>
      <c r="M17" s="20">
        <v>653.05307304324447</v>
      </c>
      <c r="N17" s="4">
        <f>(M17-B17)/B17</f>
        <v>0.16822170929209876</v>
      </c>
      <c r="O17" s="21">
        <f t="shared" si="13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>(V17-B17)/B17</f>
        <v>0.16436958242880323</v>
      </c>
      <c r="X17" s="21">
        <f t="shared" si="14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5"/>
        <v>8.0906483842025534E-2</v>
      </c>
      <c r="AH17" s="4">
        <f t="shared" si="16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7"/>
        <v>8.0906483842025534E-2</v>
      </c>
      <c r="AM17" s="4">
        <f t="shared" si="18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0"/>
        <v>0.10312812502963199</v>
      </c>
      <c r="AR17" s="4">
        <f t="shared" si="1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2"/>
        <v>6.9562740637790735E-2</v>
      </c>
      <c r="AW17" s="4">
        <f t="shared" si="2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3"/>
        <v>6.9727094332165909E-2</v>
      </c>
      <c r="BB17" s="4">
        <f t="shared" si="3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4"/>
        <v>6.1573290278816424E-2</v>
      </c>
      <c r="BG17" s="4">
        <f t="shared" si="4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5"/>
        <v>2.9691497032051921E-2</v>
      </c>
      <c r="BL17" s="4">
        <f t="shared" si="6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7"/>
        <v>7.6869491698565891E-3</v>
      </c>
      <c r="BQ17" s="4">
        <f t="shared" si="8"/>
        <v>3.4174529517635985E-2</v>
      </c>
      <c r="BR17" s="31">
        <v>122.53941149767491</v>
      </c>
      <c r="BS17" s="20"/>
      <c r="BT17" s="21"/>
      <c r="BU17" s="4">
        <f t="shared" si="9"/>
        <v>-1</v>
      </c>
      <c r="BV17" s="4">
        <f t="shared" si="9"/>
        <v>-1</v>
      </c>
      <c r="BW17" s="31"/>
    </row>
    <row r="18" spans="1:75" x14ac:dyDescent="0.3">
      <c r="A18" s="2" t="s">
        <v>94</v>
      </c>
      <c r="B18" s="2">
        <f t="shared" si="10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1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96">
        <f t="shared" si="12"/>
        <v>6.2580704384148612E-16</v>
      </c>
      <c r="L18" s="31">
        <v>944.67427206039429</v>
      </c>
      <c r="M18" s="20">
        <v>653.02999388761543</v>
      </c>
      <c r="N18" s="4">
        <f>(M18-B18)/B18</f>
        <v>0.198235369502026</v>
      </c>
      <c r="O18" s="21">
        <f t="shared" si="13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>(V18-B18)/B18</f>
        <v>0.18645915157192089</v>
      </c>
      <c r="X18" s="21">
        <f t="shared" si="14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5"/>
        <v>8.561114512666515E-2</v>
      </c>
      <c r="AH18" s="4">
        <f t="shared" si="16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7"/>
        <v>8.561114512666515E-2</v>
      </c>
      <c r="AM18" s="4">
        <f t="shared" si="18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0"/>
        <v>9.3920822899226139E-2</v>
      </c>
      <c r="AR18" s="4">
        <f t="shared" si="1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2"/>
        <v>0.10003058179507694</v>
      </c>
      <c r="AW18" s="4">
        <f t="shared" si="2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3"/>
        <v>0.10763626482790346</v>
      </c>
      <c r="BB18" s="4">
        <f t="shared" si="3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4"/>
        <v>0.11182072867995833</v>
      </c>
      <c r="BG18" s="4">
        <f t="shared" si="4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5"/>
        <v>2.1123111040380449E-2</v>
      </c>
      <c r="BL18" s="4">
        <f t="shared" si="6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7"/>
        <v>3.3094153565854399E-2</v>
      </c>
      <c r="BQ18" s="4">
        <f t="shared" si="8"/>
        <v>4.8945235830996137E-2</v>
      </c>
      <c r="BR18" s="31">
        <v>123.0617139849812</v>
      </c>
      <c r="BS18" s="20"/>
      <c r="BT18" s="21"/>
      <c r="BU18" s="4">
        <f t="shared" si="9"/>
        <v>-1</v>
      </c>
      <c r="BV18" s="4">
        <f t="shared" si="9"/>
        <v>-1</v>
      </c>
      <c r="BW18" s="31"/>
    </row>
    <row r="19" spans="1:75" x14ac:dyDescent="0.3">
      <c r="A19" s="2" t="s">
        <v>95</v>
      </c>
      <c r="B19" s="2">
        <f t="shared" si="10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1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2"/>
        <v>0</v>
      </c>
      <c r="L19" s="31">
        <v>3600.0178890228271</v>
      </c>
      <c r="M19" s="20">
        <v>645.99080373112383</v>
      </c>
      <c r="N19" s="4">
        <f>(M19-B19)/B19</f>
        <v>0.16265914785584254</v>
      </c>
      <c r="O19" s="21">
        <f t="shared" si="13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>(V19-B19)/B19</f>
        <v>0.16265914785584254</v>
      </c>
      <c r="X19" s="21">
        <f t="shared" si="14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5"/>
        <v>0.11136354550752361</v>
      </c>
      <c r="AH19" s="4">
        <f t="shared" si="16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7"/>
        <v>0.11136354550752361</v>
      </c>
      <c r="AM19" s="4">
        <f t="shared" si="18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0"/>
        <v>0.13657457072761245</v>
      </c>
      <c r="AR19" s="4">
        <f t="shared" si="1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2"/>
        <v>8.0520907105821604E-2</v>
      </c>
      <c r="AW19" s="4">
        <f t="shared" si="2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3"/>
        <v>0.14416667794628482</v>
      </c>
      <c r="BB19" s="4">
        <f t="shared" si="3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4"/>
        <v>9.2046582524739518E-2</v>
      </c>
      <c r="BG19" s="4">
        <f t="shared" si="4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5"/>
        <v>3.1265399140212535E-2</v>
      </c>
      <c r="BL19" s="4">
        <f t="shared" si="6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7"/>
        <v>2.4762948496902634E-2</v>
      </c>
      <c r="BQ19" s="4">
        <f t="shared" si="8"/>
        <v>5.3956504326684557E-2</v>
      </c>
      <c r="BR19" s="31">
        <v>136.81135434228929</v>
      </c>
      <c r="BS19" s="20"/>
      <c r="BT19" s="21"/>
      <c r="BU19" s="4">
        <f t="shared" si="9"/>
        <v>-1</v>
      </c>
      <c r="BV19" s="4">
        <f t="shared" si="9"/>
        <v>-1</v>
      </c>
      <c r="BW19" s="31"/>
    </row>
    <row r="20" spans="1:75" x14ac:dyDescent="0.3">
      <c r="A20" s="6" t="s">
        <v>96</v>
      </c>
      <c r="B20" s="6">
        <f t="shared" si="10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1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98">
        <f t="shared" si="12"/>
        <v>0</v>
      </c>
      <c r="L20" s="32">
        <v>1.282979011535645</v>
      </c>
      <c r="M20" s="23">
        <v>959.29082661965185</v>
      </c>
      <c r="N20" s="8">
        <f>(M20-B20)/B20</f>
        <v>0.18646060751622925</v>
      </c>
      <c r="O20" s="24">
        <f t="shared" si="13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>(V20-B20)/B20</f>
        <v>0.1889771410181629</v>
      </c>
      <c r="X20" s="24">
        <f t="shared" si="14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5"/>
        <v>1.8608828451227872E-2</v>
      </c>
      <c r="AH20" s="8">
        <f t="shared" si="16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7"/>
        <v>1.8608828451227872E-2</v>
      </c>
      <c r="AM20" s="8">
        <f t="shared" si="18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0"/>
        <v>1.6826885878537354E-2</v>
      </c>
      <c r="AR20" s="8">
        <f t="shared" si="1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2"/>
        <v>2.0210545748078072E-2</v>
      </c>
      <c r="AW20" s="8">
        <f t="shared" si="2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3"/>
        <v>9.009959253842497E-3</v>
      </c>
      <c r="BB20" s="8">
        <f t="shared" si="3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4"/>
        <v>2.3328162780394571E-2</v>
      </c>
      <c r="BG20" s="8">
        <f t="shared" si="4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5"/>
        <v>1.4608013391177257E-2</v>
      </c>
      <c r="BL20" s="8">
        <f t="shared" si="6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7"/>
        <v>5.8304974017239705E-3</v>
      </c>
      <c r="BQ20" s="8">
        <f t="shared" si="8"/>
        <v>2.4160219194186105E-2</v>
      </c>
      <c r="BR20" s="32">
        <v>40.627764623612173</v>
      </c>
      <c r="BS20" s="23"/>
      <c r="BT20" s="24"/>
      <c r="BU20" s="8">
        <f t="shared" si="9"/>
        <v>-1</v>
      </c>
      <c r="BV20" s="8">
        <f t="shared" si="9"/>
        <v>-1</v>
      </c>
      <c r="BW20" s="32"/>
    </row>
    <row r="21" spans="1:75" x14ac:dyDescent="0.3">
      <c r="A21" s="6" t="s">
        <v>97</v>
      </c>
      <c r="B21" s="6">
        <f t="shared" si="10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1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98">
        <f t="shared" si="12"/>
        <v>1.6349777659314873E-16</v>
      </c>
      <c r="L21" s="32">
        <v>2212.7166228294368</v>
      </c>
      <c r="M21" s="23">
        <v>928.38115906365329</v>
      </c>
      <c r="N21" s="8">
        <f>(M21-B21)/B21</f>
        <v>0.33514361363063189</v>
      </c>
      <c r="O21" s="24">
        <f t="shared" si="13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>(V21-B21)/B21</f>
        <v>0.42516694467508709</v>
      </c>
      <c r="X21" s="24">
        <f t="shared" si="14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5"/>
        <v>0.18023488360591183</v>
      </c>
      <c r="AH21" s="8">
        <f t="shared" si="16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7"/>
        <v>0.18023488360591183</v>
      </c>
      <c r="AM21" s="8">
        <f t="shared" si="18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0"/>
        <v>0.1967371482983413</v>
      </c>
      <c r="AR21" s="8">
        <f t="shared" si="1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2"/>
        <v>0.19585252175137319</v>
      </c>
      <c r="AW21" s="8">
        <f t="shared" si="2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3"/>
        <v>0.19015982496263853</v>
      </c>
      <c r="BB21" s="8">
        <f t="shared" si="3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4"/>
        <v>0.19755210096248604</v>
      </c>
      <c r="BG21" s="8">
        <f t="shared" si="4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5"/>
        <v>6.9511016404251058E-2</v>
      </c>
      <c r="BL21" s="8">
        <f t="shared" si="6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7"/>
        <v>6.8225819699563053E-2</v>
      </c>
      <c r="BQ21" s="8">
        <f t="shared" si="8"/>
        <v>0.11407123310254338</v>
      </c>
      <c r="BR21" s="32">
        <v>68.173864900134504</v>
      </c>
      <c r="BS21" s="23"/>
      <c r="BT21" s="24"/>
      <c r="BU21" s="8">
        <f t="shared" si="9"/>
        <v>-1</v>
      </c>
      <c r="BV21" s="8">
        <f t="shared" si="9"/>
        <v>-1</v>
      </c>
      <c r="BW21" s="32"/>
    </row>
    <row r="22" spans="1:75" x14ac:dyDescent="0.3">
      <c r="A22" s="6" t="s">
        <v>98</v>
      </c>
      <c r="B22" s="6">
        <f t="shared" si="10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1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2"/>
        <v>0</v>
      </c>
      <c r="L22" s="32">
        <v>3600.0149009227748</v>
      </c>
      <c r="M22" s="23">
        <v>838.53414385649455</v>
      </c>
      <c r="N22" s="8">
        <f>(M22-B22)/B22</f>
        <v>0.3261118136193768</v>
      </c>
      <c r="O22" s="24">
        <f t="shared" si="13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>(V22-B22)/B22</f>
        <v>0.3274638449731338</v>
      </c>
      <c r="X22" s="24">
        <f t="shared" si="14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5"/>
        <v>0.15088029940695505</v>
      </c>
      <c r="AH22" s="8">
        <f t="shared" si="16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7"/>
        <v>0.15088029940695505</v>
      </c>
      <c r="AM22" s="8">
        <f t="shared" si="18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0"/>
        <v>0.17565041475630411</v>
      </c>
      <c r="AR22" s="8">
        <f t="shared" si="1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2"/>
        <v>0.17942909746271998</v>
      </c>
      <c r="AW22" s="8">
        <f t="shared" si="2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3"/>
        <v>0.2283150364002644</v>
      </c>
      <c r="BB22" s="8">
        <f t="shared" si="3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4"/>
        <v>0.17254818598557944</v>
      </c>
      <c r="BG22" s="8">
        <f t="shared" si="4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5"/>
        <v>6.1354560976895609E-2</v>
      </c>
      <c r="BL22" s="8">
        <f t="shared" si="6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7"/>
        <v>6.1032342582639988E-2</v>
      </c>
      <c r="BQ22" s="8">
        <f t="shared" si="8"/>
        <v>0.10956754535578975</v>
      </c>
      <c r="BR22" s="32">
        <v>89.104897760227317</v>
      </c>
      <c r="BS22" s="23"/>
      <c r="BT22" s="24"/>
      <c r="BU22" s="8">
        <f t="shared" si="9"/>
        <v>-1</v>
      </c>
      <c r="BV22" s="8">
        <f t="shared" si="9"/>
        <v>-1</v>
      </c>
      <c r="BW22" s="32"/>
    </row>
    <row r="23" spans="1:75" x14ac:dyDescent="0.3">
      <c r="A23" s="6" t="s">
        <v>99</v>
      </c>
      <c r="B23" s="6">
        <f t="shared" si="10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1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2"/>
        <v>0</v>
      </c>
      <c r="L23" s="32">
        <v>1654.103343963623</v>
      </c>
      <c r="M23" s="23">
        <v>726.88405334273227</v>
      </c>
      <c r="N23" s="8">
        <f>(M23-B23)/B23</f>
        <v>0.22282396391407763</v>
      </c>
      <c r="O23" s="24">
        <f t="shared" si="13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>(V23-B23)/B23</f>
        <v>0.26092050284669899</v>
      </c>
      <c r="X23" s="24">
        <f t="shared" si="14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5"/>
        <v>0.12864934747656837</v>
      </c>
      <c r="AH23" s="8">
        <f t="shared" si="16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7"/>
        <v>0.12864934747656837</v>
      </c>
      <c r="AM23" s="8">
        <f t="shared" si="18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0"/>
        <v>0.1282546655492374</v>
      </c>
      <c r="AR23" s="8">
        <f t="shared" si="1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2"/>
        <v>7.7223649710534595E-2</v>
      </c>
      <c r="AW23" s="8">
        <f t="shared" si="2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3"/>
        <v>0.13237134428291891</v>
      </c>
      <c r="BB23" s="8">
        <f t="shared" si="3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4"/>
        <v>4.8553860819087288E-2</v>
      </c>
      <c r="BG23" s="8">
        <f t="shared" si="4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5"/>
        <v>3.2765111261432389E-2</v>
      </c>
      <c r="BL23" s="8">
        <f t="shared" si="6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7"/>
        <v>5.1004000251857071E-2</v>
      </c>
      <c r="BQ23" s="8">
        <f t="shared" si="8"/>
        <v>8.0684684204612556E-2</v>
      </c>
      <c r="BR23" s="32">
        <v>100.4148835482076</v>
      </c>
      <c r="BS23" s="23"/>
      <c r="BT23" s="24"/>
      <c r="BU23" s="8">
        <f t="shared" si="9"/>
        <v>-1</v>
      </c>
      <c r="BV23" s="8">
        <f t="shared" si="9"/>
        <v>-1</v>
      </c>
      <c r="BW23" s="32"/>
    </row>
    <row r="24" spans="1:75" x14ac:dyDescent="0.3">
      <c r="A24" s="6" t="s">
        <v>100</v>
      </c>
      <c r="B24" s="6">
        <f t="shared" si="10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1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98">
        <f t="shared" si="12"/>
        <v>0</v>
      </c>
      <c r="L24" s="32">
        <v>6.1035959720611572</v>
      </c>
      <c r="M24" s="23">
        <v>860.87314939130226</v>
      </c>
      <c r="N24" s="8">
        <f>(M24-B24)/B24</f>
        <v>0.2317542208424255</v>
      </c>
      <c r="O24" s="24">
        <f t="shared" si="13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>(V24-B24)/B24</f>
        <v>0.23545303030470879</v>
      </c>
      <c r="X24" s="24">
        <f t="shared" si="14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5"/>
        <v>0.15519439768947796</v>
      </c>
      <c r="AH24" s="8">
        <f t="shared" si="16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7"/>
        <v>0.15519439768947796</v>
      </c>
      <c r="AM24" s="8">
        <f t="shared" si="18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0"/>
        <v>0.14814645460989426</v>
      </c>
      <c r="AR24" s="8">
        <f t="shared" si="1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2"/>
        <v>9.0783350520921499E-2</v>
      </c>
      <c r="AW24" s="8">
        <f t="shared" si="2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3"/>
        <v>0.14221501969986569</v>
      </c>
      <c r="BB24" s="8">
        <f t="shared" si="3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4"/>
        <v>9.4557669585531579E-2</v>
      </c>
      <c r="BG24" s="8">
        <f t="shared" si="4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5"/>
        <v>4.693359284182725E-2</v>
      </c>
      <c r="BL24" s="8">
        <f t="shared" si="6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7"/>
        <v>4.693359284182725E-2</v>
      </c>
      <c r="BQ24" s="8">
        <f t="shared" si="8"/>
        <v>6.7412150196831458E-2</v>
      </c>
      <c r="BR24" s="32">
        <v>35.651131459325548</v>
      </c>
      <c r="BS24" s="23"/>
      <c r="BT24" s="24"/>
      <c r="BU24" s="8">
        <f t="shared" si="9"/>
        <v>-1</v>
      </c>
      <c r="BV24" s="8">
        <f t="shared" si="9"/>
        <v>-1</v>
      </c>
      <c r="BW24" s="32"/>
    </row>
    <row r="25" spans="1:75" x14ac:dyDescent="0.3">
      <c r="A25" s="6" t="s">
        <v>101</v>
      </c>
      <c r="B25" s="6">
        <f t="shared" si="10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1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2"/>
        <v>0</v>
      </c>
      <c r="L25" s="32">
        <v>2551.6317970752721</v>
      </c>
      <c r="M25" s="23">
        <v>824.98322260906332</v>
      </c>
      <c r="N25" s="8">
        <f>(M25-B25)/B25</f>
        <v>0.2625681578510452</v>
      </c>
      <c r="O25" s="24">
        <f t="shared" si="13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>(V25-B25)/B25</f>
        <v>0.30223886080101231</v>
      </c>
      <c r="X25" s="24">
        <f t="shared" si="14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5"/>
        <v>0.16003963426880677</v>
      </c>
      <c r="AH25" s="8">
        <f t="shared" si="16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7"/>
        <v>0.16003963426880677</v>
      </c>
      <c r="AM25" s="8">
        <f t="shared" si="18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0"/>
        <v>0.1652127953391829</v>
      </c>
      <c r="AR25" s="8">
        <f t="shared" si="1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2"/>
        <v>0.15020911664391207</v>
      </c>
      <c r="AW25" s="8">
        <f t="shared" si="2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3"/>
        <v>0.14347488316894419</v>
      </c>
      <c r="BB25" s="8">
        <f t="shared" si="3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4"/>
        <v>0.14650090113890241</v>
      </c>
      <c r="BG25" s="8">
        <f t="shared" si="4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5"/>
        <v>7.4911629035322461E-2</v>
      </c>
      <c r="BL25" s="8">
        <f t="shared" si="6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7"/>
        <v>7.6644760534265485E-2</v>
      </c>
      <c r="BQ25" s="8">
        <f t="shared" si="8"/>
        <v>8.8331212027351891E-2</v>
      </c>
      <c r="BR25" s="32">
        <v>60.94136918634176</v>
      </c>
      <c r="BS25" s="23"/>
      <c r="BT25" s="24"/>
      <c r="BU25" s="8">
        <f t="shared" si="9"/>
        <v>-1</v>
      </c>
      <c r="BV25" s="8">
        <f t="shared" si="9"/>
        <v>-1</v>
      </c>
      <c r="BW25" s="32"/>
    </row>
    <row r="26" spans="1:75" x14ac:dyDescent="0.3">
      <c r="A26" s="6" t="s">
        <v>102</v>
      </c>
      <c r="B26" s="6">
        <f t="shared" si="10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1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2"/>
        <v>0</v>
      </c>
      <c r="L26" s="32">
        <v>2938.0355520248409</v>
      </c>
      <c r="M26" s="23">
        <v>767.22128497899132</v>
      </c>
      <c r="N26" s="8">
        <f>(M26-B26)/B26</f>
        <v>0.23673460379623845</v>
      </c>
      <c r="O26" s="24">
        <f t="shared" si="13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>(V26-B26)/B26</f>
        <v>0.26323179880973263</v>
      </c>
      <c r="X26" s="24">
        <f t="shared" si="14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5"/>
        <v>0.1416095937708535</v>
      </c>
      <c r="AH26" s="8">
        <f t="shared" si="16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7"/>
        <v>0.1416095937708535</v>
      </c>
      <c r="AM26" s="8">
        <f t="shared" si="18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0"/>
        <v>0.14870928985539508</v>
      </c>
      <c r="AR26" s="8">
        <f t="shared" si="1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2"/>
        <v>0.1309259946743381</v>
      </c>
      <c r="AW26" s="8">
        <f t="shared" si="2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3"/>
        <v>0.14293096365399086</v>
      </c>
      <c r="BB26" s="8">
        <f t="shared" si="3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4"/>
        <v>9.7663317747201869E-2</v>
      </c>
      <c r="BG26" s="8">
        <f t="shared" si="4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5"/>
        <v>3.8309967025309324E-2</v>
      </c>
      <c r="BL26" s="8">
        <f t="shared" si="6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7"/>
        <v>3.4527568101476537E-2</v>
      </c>
      <c r="BQ26" s="8">
        <f t="shared" si="8"/>
        <v>5.180248018491506E-2</v>
      </c>
      <c r="BR26" s="32">
        <v>61.363622972369193</v>
      </c>
      <c r="BS26" s="23"/>
      <c r="BT26" s="24"/>
      <c r="BU26" s="8">
        <f t="shared" si="9"/>
        <v>-1</v>
      </c>
      <c r="BV26" s="8">
        <f t="shared" si="9"/>
        <v>-1</v>
      </c>
      <c r="BW26" s="32"/>
    </row>
    <row r="27" spans="1:75" x14ac:dyDescent="0.3">
      <c r="A27" s="6" t="s">
        <v>103</v>
      </c>
      <c r="B27" s="6">
        <f t="shared" si="10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1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98">
        <f t="shared" si="12"/>
        <v>0</v>
      </c>
      <c r="L27" s="32">
        <v>417.52515602111822</v>
      </c>
      <c r="M27" s="23">
        <v>700.35726466493497</v>
      </c>
      <c r="N27" s="8">
        <f>(M27-B27)/B27</f>
        <v>0.18509469273671256</v>
      </c>
      <c r="O27" s="24">
        <f t="shared" si="13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>(V27-B27)/B27</f>
        <v>0.18905957897822215</v>
      </c>
      <c r="X27" s="24">
        <f t="shared" si="14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5"/>
        <v>0.14766516690819642</v>
      </c>
      <c r="AH27" s="8">
        <f t="shared" si="16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7"/>
        <v>0.14766516690819642</v>
      </c>
      <c r="AM27" s="8">
        <f t="shared" si="18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0"/>
        <v>0.12007878956311487</v>
      </c>
      <c r="AR27" s="8">
        <f t="shared" si="1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2"/>
        <v>9.5587048779871217E-2</v>
      </c>
      <c r="AW27" s="8">
        <f t="shared" si="2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3"/>
        <v>0.15675536321391367</v>
      </c>
      <c r="BB27" s="8">
        <f t="shared" si="3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4"/>
        <v>9.7319254739615932E-2</v>
      </c>
      <c r="BG27" s="8">
        <f t="shared" si="4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5"/>
        <v>3.4492639579683383E-2</v>
      </c>
      <c r="BL27" s="8">
        <f t="shared" si="6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7"/>
        <v>3.8159896304280738E-2</v>
      </c>
      <c r="BQ27" s="8">
        <f t="shared" si="8"/>
        <v>5.6935053460025885E-2</v>
      </c>
      <c r="BR27" s="32">
        <v>121.7062933554873</v>
      </c>
      <c r="BS27" s="23"/>
      <c r="BT27" s="24"/>
      <c r="BU27" s="8">
        <f t="shared" si="9"/>
        <v>-1</v>
      </c>
      <c r="BV27" s="8">
        <f t="shared" si="9"/>
        <v>-1</v>
      </c>
      <c r="BW27" s="32"/>
    </row>
    <row r="28" spans="1:75" x14ac:dyDescent="0.3">
      <c r="A28" s="6" t="s">
        <v>104</v>
      </c>
      <c r="B28" s="6">
        <f t="shared" si="10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1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2"/>
        <v>0</v>
      </c>
      <c r="L28" s="32">
        <v>385.48349905014038</v>
      </c>
      <c r="M28" s="23">
        <v>739.1307217357346</v>
      </c>
      <c r="N28" s="8">
        <f>(M28-B28)/B28</f>
        <v>0.19526372721509286</v>
      </c>
      <c r="O28" s="24">
        <f t="shared" si="13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>(V28-B28)/B28</f>
        <v>0.17697530015401319</v>
      </c>
      <c r="X28" s="24">
        <f t="shared" si="14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5"/>
        <v>9.7120659262680223E-2</v>
      </c>
      <c r="AH28" s="8">
        <f t="shared" si="16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7"/>
        <v>9.7120659262680223E-2</v>
      </c>
      <c r="AM28" s="8">
        <f t="shared" si="18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0"/>
        <v>7.6734963386798499E-2</v>
      </c>
      <c r="AR28" s="8">
        <f t="shared" si="1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2"/>
        <v>8.5784895435234668E-2</v>
      </c>
      <c r="AW28" s="8">
        <f t="shared" si="2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3"/>
        <v>0.10898668729197467</v>
      </c>
      <c r="BB28" s="8">
        <f t="shared" si="3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4"/>
        <v>8.7223865365909106E-2</v>
      </c>
      <c r="BG28" s="8">
        <f t="shared" si="4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5"/>
        <v>3.7949589479330768E-2</v>
      </c>
      <c r="BL28" s="8">
        <f t="shared" si="6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7"/>
        <v>4.0398733166292236E-2</v>
      </c>
      <c r="BQ28" s="8">
        <f t="shared" si="8"/>
        <v>5.9308166085228445E-2</v>
      </c>
      <c r="BR28" s="32">
        <v>69.984613877348608</v>
      </c>
      <c r="BS28" s="23"/>
      <c r="BT28" s="24"/>
      <c r="BU28" s="8">
        <f t="shared" si="9"/>
        <v>-1</v>
      </c>
      <c r="BV28" s="8">
        <f t="shared" si="9"/>
        <v>-1</v>
      </c>
      <c r="BW28" s="32"/>
    </row>
    <row r="29" spans="1:75" x14ac:dyDescent="0.3">
      <c r="A29" s="6" t="s">
        <v>105</v>
      </c>
      <c r="B29" s="6">
        <f t="shared" si="10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1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2"/>
        <v>1.896700306424816E-16</v>
      </c>
      <c r="L29" s="32">
        <v>548.51464509963989</v>
      </c>
      <c r="M29" s="23">
        <v>706.31552141153406</v>
      </c>
      <c r="N29" s="8">
        <f>(M29-B29)/B29</f>
        <v>0.178385196335829</v>
      </c>
      <c r="O29" s="24">
        <f t="shared" si="13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>(V29-B29)/B29</f>
        <v>0.168567360605959</v>
      </c>
      <c r="X29" s="24">
        <f t="shared" si="14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5"/>
        <v>8.2771243996556693E-2</v>
      </c>
      <c r="AH29" s="8">
        <f t="shared" si="16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7"/>
        <v>8.2771243996556693E-2</v>
      </c>
      <c r="AM29" s="8">
        <f t="shared" si="18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0"/>
        <v>7.4418390322018621E-2</v>
      </c>
      <c r="AR29" s="8">
        <f t="shared" si="1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2"/>
        <v>8.0726603793054186E-2</v>
      </c>
      <c r="AW29" s="8">
        <f t="shared" si="2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3"/>
        <v>8.596504278150742E-2</v>
      </c>
      <c r="BB29" s="8">
        <f t="shared" si="3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4"/>
        <v>7.6953173296459246E-2</v>
      </c>
      <c r="BG29" s="8">
        <f t="shared" si="4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5"/>
        <v>5.2574667771203926E-2</v>
      </c>
      <c r="BL29" s="8">
        <f t="shared" si="6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7"/>
        <v>3.3346276094921523E-2</v>
      </c>
      <c r="BQ29" s="8">
        <f t="shared" si="8"/>
        <v>7.2289060718792875E-2</v>
      </c>
      <c r="BR29" s="32">
        <v>74.918004072643811</v>
      </c>
      <c r="BS29" s="23"/>
      <c r="BT29" s="24"/>
      <c r="BU29" s="8">
        <f t="shared" si="9"/>
        <v>-1</v>
      </c>
      <c r="BV29" s="8">
        <f t="shared" si="9"/>
        <v>-1</v>
      </c>
      <c r="BW29" s="32"/>
    </row>
    <row r="30" spans="1:75" x14ac:dyDescent="0.3">
      <c r="A30" s="6" t="s">
        <v>106</v>
      </c>
      <c r="B30" s="6">
        <f t="shared" si="10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1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98">
        <f t="shared" si="12"/>
        <v>0</v>
      </c>
      <c r="L30" s="32">
        <v>3600.0189039707179</v>
      </c>
      <c r="M30" s="23">
        <v>719.45015263663868</v>
      </c>
      <c r="N30" s="8">
        <f>(M30-B30)/B30</f>
        <v>0.18042185697974372</v>
      </c>
      <c r="O30" s="24">
        <f t="shared" si="13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>(V30-B30)/B30</f>
        <v>0.21578884942321064</v>
      </c>
      <c r="X30" s="24">
        <f t="shared" si="14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5"/>
        <v>0.10396687285756581</v>
      </c>
      <c r="AH30" s="8">
        <f t="shared" si="16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7"/>
        <v>0.10396687285756581</v>
      </c>
      <c r="AM30" s="8">
        <f t="shared" si="18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0"/>
        <v>0.11358430812620776</v>
      </c>
      <c r="AR30" s="8">
        <f t="shared" si="1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2"/>
        <v>9.2825944071830965E-2</v>
      </c>
      <c r="AW30" s="8">
        <f t="shared" si="2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3"/>
        <v>0.11199888808612528</v>
      </c>
      <c r="BB30" s="8">
        <f t="shared" si="3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4"/>
        <v>8.1612476184223071E-2</v>
      </c>
      <c r="BG30" s="8">
        <f t="shared" si="4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5"/>
        <v>3.9050735849433429E-2</v>
      </c>
      <c r="BL30" s="8">
        <f t="shared" si="6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7"/>
        <v>3.7894077576374086E-2</v>
      </c>
      <c r="BQ30" s="8">
        <f t="shared" si="8"/>
        <v>6.111352098178869E-2</v>
      </c>
      <c r="BR30" s="32">
        <v>51.712195074371991</v>
      </c>
      <c r="BS30" s="23"/>
      <c r="BT30" s="24"/>
      <c r="BU30" s="8">
        <f t="shared" si="9"/>
        <v>-1</v>
      </c>
      <c r="BV30" s="8">
        <f t="shared" si="9"/>
        <v>-1</v>
      </c>
      <c r="BW30" s="32"/>
    </row>
    <row r="31" spans="1:75" x14ac:dyDescent="0.3">
      <c r="A31" s="6" t="s">
        <v>107</v>
      </c>
      <c r="B31" s="6">
        <f t="shared" si="10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1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98">
        <f t="shared" si="12"/>
        <v>3.914034451298386E-16</v>
      </c>
      <c r="L31" s="32">
        <v>145.56267499923709</v>
      </c>
      <c r="M31" s="23">
        <v>670.08650267527184</v>
      </c>
      <c r="N31" s="8">
        <f>(M31-B31)/B31</f>
        <v>0.15349397933089959</v>
      </c>
      <c r="O31" s="24">
        <f t="shared" si="13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>(V31-B31)/B31</f>
        <v>0.14839396610958125</v>
      </c>
      <c r="X31" s="24">
        <f t="shared" si="14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5"/>
        <v>4.8125693969193022E-2</v>
      </c>
      <c r="AH31" s="8">
        <f t="shared" si="16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7"/>
        <v>4.8125693969193022E-2</v>
      </c>
      <c r="AM31" s="8">
        <f t="shared" si="18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0"/>
        <v>6.3043619130331935E-2</v>
      </c>
      <c r="AR31" s="8">
        <f t="shared" si="1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2"/>
        <v>5.3987996665348065E-2</v>
      </c>
      <c r="AW31" s="8">
        <f t="shared" si="2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3"/>
        <v>4.9630059305489936E-2</v>
      </c>
      <c r="BB31" s="8">
        <f t="shared" si="3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4"/>
        <v>4.7655748567723109E-2</v>
      </c>
      <c r="BG31" s="8">
        <f t="shared" si="4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5"/>
        <v>2.1225814677620088E-2</v>
      </c>
      <c r="BL31" s="8">
        <f t="shared" si="6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7"/>
        <v>1.7638509695771989E-2</v>
      </c>
      <c r="BQ31" s="8">
        <f t="shared" si="8"/>
        <v>2.8968370943890136E-2</v>
      </c>
      <c r="BR31" s="32">
        <v>95.130475781112906</v>
      </c>
      <c r="BS31" s="23"/>
      <c r="BT31" s="24"/>
      <c r="BU31" s="8">
        <f t="shared" si="9"/>
        <v>-1</v>
      </c>
      <c r="BV31" s="8">
        <f t="shared" si="9"/>
        <v>-1</v>
      </c>
      <c r="BW31" s="32"/>
    </row>
    <row r="32" spans="1:75" x14ac:dyDescent="0.3">
      <c r="A32" s="6" t="s">
        <v>108</v>
      </c>
      <c r="B32" s="6">
        <f t="shared" si="10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1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98">
        <f t="shared" si="12"/>
        <v>1.6241935026686987E-16</v>
      </c>
      <c r="L32" s="32">
        <v>3.0999851226806641</v>
      </c>
      <c r="M32" s="23">
        <v>890.8622927828651</v>
      </c>
      <c r="N32" s="8">
        <f>(M32-B32)/B32</f>
        <v>0.27273550457403084</v>
      </c>
      <c r="O32" s="24">
        <f t="shared" si="13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>(V32-B32)/B32</f>
        <v>0.27273550457403084</v>
      </c>
      <c r="X32" s="24">
        <f t="shared" si="14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5"/>
        <v>0.11841497826046286</v>
      </c>
      <c r="AH32" s="8">
        <f t="shared" si="16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7"/>
        <v>0.11841497826046286</v>
      </c>
      <c r="AM32" s="8">
        <f t="shared" si="18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0"/>
        <v>9.3554405756561348E-2</v>
      </c>
      <c r="AR32" s="8">
        <f t="shared" si="1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2"/>
        <v>6.1934719050698105E-2</v>
      </c>
      <c r="AW32" s="8">
        <f t="shared" si="2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3"/>
        <v>0.12016978692812291</v>
      </c>
      <c r="BB32" s="8">
        <f t="shared" si="3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4"/>
        <v>6.0844568496355458E-2</v>
      </c>
      <c r="BG32" s="8">
        <f t="shared" si="4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5"/>
        <v>4.3952248710503371E-2</v>
      </c>
      <c r="BL32" s="8">
        <f t="shared" si="6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7"/>
        <v>4.8710193078751463E-2</v>
      </c>
      <c r="BQ32" s="8">
        <f t="shared" si="8"/>
        <v>6.3226414260240726E-2</v>
      </c>
      <c r="BR32" s="32">
        <v>38.051171693392099</v>
      </c>
      <c r="BS32" s="23"/>
      <c r="BT32" s="24"/>
      <c r="BU32" s="8">
        <f t="shared" si="9"/>
        <v>-1</v>
      </c>
      <c r="BV32" s="8">
        <f t="shared" si="9"/>
        <v>-1</v>
      </c>
      <c r="BW32" s="32"/>
    </row>
    <row r="33" spans="1:75" x14ac:dyDescent="0.3">
      <c r="A33" s="6" t="s">
        <v>109</v>
      </c>
      <c r="B33" s="6">
        <f t="shared" si="10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1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2"/>
        <v>0</v>
      </c>
      <c r="L33" s="32">
        <v>3600.0175681114201</v>
      </c>
      <c r="M33" s="23">
        <v>831.95313480382731</v>
      </c>
      <c r="N33" s="8">
        <f>(M33-B33)/B33</f>
        <v>0.26716786765018957</v>
      </c>
      <c r="O33" s="24">
        <f t="shared" si="13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>(V33-B33)/B33</f>
        <v>0.31807766009094474</v>
      </c>
      <c r="X33" s="24">
        <f t="shared" si="14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5"/>
        <v>0.14805374798177667</v>
      </c>
      <c r="AH33" s="8">
        <f t="shared" si="16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7"/>
        <v>0.14805374798177667</v>
      </c>
      <c r="AM33" s="8">
        <f t="shared" si="18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0"/>
        <v>0.14828826083467336</v>
      </c>
      <c r="AR33" s="8">
        <f t="shared" si="1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2"/>
        <v>0.15138515666693181</v>
      </c>
      <c r="AW33" s="8">
        <f t="shared" si="2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3"/>
        <v>0.17717694237507436</v>
      </c>
      <c r="BB33" s="8">
        <f t="shared" si="3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4"/>
        <v>0.16100782240742914</v>
      </c>
      <c r="BG33" s="8">
        <f t="shared" si="4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5"/>
        <v>8.1348557763652046E-2</v>
      </c>
      <c r="BL33" s="8">
        <f t="shared" si="6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7"/>
        <v>8.130894968997196E-2</v>
      </c>
      <c r="BQ33" s="8">
        <f t="shared" si="8"/>
        <v>9.8551833656598503E-2</v>
      </c>
      <c r="BR33" s="32">
        <v>62.580729568935929</v>
      </c>
      <c r="BS33" s="23"/>
      <c r="BT33" s="24"/>
      <c r="BU33" s="8">
        <f t="shared" si="9"/>
        <v>-1</v>
      </c>
      <c r="BV33" s="8">
        <f t="shared" si="9"/>
        <v>-1</v>
      </c>
      <c r="BW33" s="32"/>
    </row>
    <row r="34" spans="1:75" x14ac:dyDescent="0.3">
      <c r="A34" s="6" t="s">
        <v>110</v>
      </c>
      <c r="B34" s="6">
        <f t="shared" si="10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1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2"/>
        <v>0</v>
      </c>
      <c r="L34" s="32">
        <v>3600.0144739151001</v>
      </c>
      <c r="M34" s="23">
        <v>742.01286747200186</v>
      </c>
      <c r="N34" s="8">
        <f>(M34-B34)/B34</f>
        <v>0.19842069518727923</v>
      </c>
      <c r="O34" s="24">
        <f t="shared" si="13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>(V34-B34)/B34</f>
        <v>0.21134938842835688</v>
      </c>
      <c r="X34" s="24">
        <f t="shared" si="14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5"/>
        <v>0.11322517144764048</v>
      </c>
      <c r="AH34" s="8">
        <f t="shared" si="16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7"/>
        <v>0.11322517144764048</v>
      </c>
      <c r="AM34" s="8">
        <f t="shared" si="18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0"/>
        <v>0.13113852305312795</v>
      </c>
      <c r="AR34" s="8">
        <f t="shared" si="1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2"/>
        <v>8.9260999360765245E-2</v>
      </c>
      <c r="AW34" s="8">
        <f t="shared" si="2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3"/>
        <v>0.11932508827652336</v>
      </c>
      <c r="BB34" s="8">
        <f t="shared" si="3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4"/>
        <v>0.15836341538715906</v>
      </c>
      <c r="BG34" s="8">
        <f t="shared" si="4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5"/>
        <v>2.729357158638741E-2</v>
      </c>
      <c r="BL34" s="8">
        <f t="shared" si="6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7"/>
        <v>2.9154848604375019E-2</v>
      </c>
      <c r="BQ34" s="8">
        <f t="shared" si="8"/>
        <v>3.8239856490937113E-2</v>
      </c>
      <c r="BR34" s="32">
        <v>71.273618641868239</v>
      </c>
      <c r="BS34" s="23"/>
      <c r="BT34" s="24"/>
      <c r="BU34" s="8">
        <f t="shared" si="9"/>
        <v>-1</v>
      </c>
      <c r="BV34" s="8">
        <f t="shared" si="9"/>
        <v>-1</v>
      </c>
      <c r="BW34" s="32"/>
    </row>
    <row r="35" spans="1:75" x14ac:dyDescent="0.3">
      <c r="A35" s="6" t="s">
        <v>111</v>
      </c>
      <c r="B35" s="6">
        <f t="shared" si="10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1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2"/>
        <v>0</v>
      </c>
      <c r="L35" s="32">
        <v>296.11437606811518</v>
      </c>
      <c r="M35" s="23">
        <v>693.10665609660111</v>
      </c>
      <c r="N35" s="8">
        <f>(M35-B35)/B35</f>
        <v>0.1724853292835174</v>
      </c>
      <c r="O35" s="24">
        <f t="shared" si="13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>(V35-B35)/B35</f>
        <v>0.1724853292835174</v>
      </c>
      <c r="X35" s="24">
        <f t="shared" si="14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5"/>
        <v>0.11887624965886073</v>
      </c>
      <c r="AH35" s="8">
        <f t="shared" si="16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7"/>
        <v>0.11887624965886073</v>
      </c>
      <c r="AM35" s="8">
        <f t="shared" si="18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19">(AO35-$B35)/$B35</f>
        <v>0.12396018062137551</v>
      </c>
      <c r="AR35" s="8">
        <f t="shared" ref="AR35:AR58" si="20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2"/>
        <v>3.5031900760180465E-2</v>
      </c>
      <c r="AW35" s="8">
        <f t="shared" si="2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3"/>
        <v>0.14034463371596695</v>
      </c>
      <c r="BB35" s="8">
        <f t="shared" si="3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4"/>
        <v>2.6402056273950602E-2</v>
      </c>
      <c r="BG35" s="8">
        <f t="shared" si="4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5"/>
        <v>4.7158987480647015E-2</v>
      </c>
      <c r="BL35" s="8">
        <f t="shared" si="6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7"/>
        <v>3.2187296985959186E-2</v>
      </c>
      <c r="BQ35" s="8">
        <f t="shared" si="8"/>
        <v>6.0700832596624524E-2</v>
      </c>
      <c r="BR35" s="32">
        <v>105.4375553486869</v>
      </c>
      <c r="BS35" s="23"/>
      <c r="BT35" s="24"/>
      <c r="BU35" s="8">
        <f t="shared" si="9"/>
        <v>-1</v>
      </c>
      <c r="BV35" s="8">
        <f t="shared" si="9"/>
        <v>-1</v>
      </c>
      <c r="BW35" s="32"/>
    </row>
    <row r="36" spans="1:75" x14ac:dyDescent="0.3">
      <c r="A36" s="6" t="s">
        <v>112</v>
      </c>
      <c r="B36" s="6">
        <f t="shared" si="10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1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98">
        <f t="shared" si="12"/>
        <v>3.5367337126149925E-16</v>
      </c>
      <c r="L36" s="32">
        <v>70.035706043243408</v>
      </c>
      <c r="M36" s="23">
        <v>758.3510537121723</v>
      </c>
      <c r="N36" s="8">
        <f>(M36-B36)/B36</f>
        <v>0.17959378210015078</v>
      </c>
      <c r="O36" s="24">
        <f t="shared" si="13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>(V36-B36)/B36</f>
        <v>0.17965498320331083</v>
      </c>
      <c r="X36" s="24">
        <f t="shared" si="14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5"/>
        <v>8.4617730753193093E-2</v>
      </c>
      <c r="AH36" s="8">
        <f t="shared" si="16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7"/>
        <v>8.4617730753193093E-2</v>
      </c>
      <c r="AM36" s="8">
        <f t="shared" si="18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19"/>
        <v>8.0869426227102831E-2</v>
      </c>
      <c r="AR36" s="8">
        <f t="shared" si="20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2"/>
        <v>0.12473269797599267</v>
      </c>
      <c r="AW36" s="8">
        <f t="shared" si="2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3"/>
        <v>8.4617730753193093E-2</v>
      </c>
      <c r="BB36" s="8">
        <f t="shared" si="3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4"/>
        <v>7.7814566999325832E-2</v>
      </c>
      <c r="BG36" s="8">
        <f t="shared" si="4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5"/>
        <v>8.5178885951341668E-2</v>
      </c>
      <c r="BL36" s="8">
        <f t="shared" si="6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7"/>
        <v>8.4274935083720789E-2</v>
      </c>
      <c r="BQ36" s="8">
        <f t="shared" si="8"/>
        <v>0.12204456075144435</v>
      </c>
      <c r="BR36" s="32">
        <v>40.757730008848007</v>
      </c>
      <c r="BS36" s="23"/>
      <c r="BT36" s="24"/>
      <c r="BU36" s="8">
        <f t="shared" si="9"/>
        <v>-1</v>
      </c>
      <c r="BV36" s="8">
        <f t="shared" si="9"/>
        <v>-1</v>
      </c>
      <c r="BW36" s="32"/>
    </row>
    <row r="37" spans="1:75" x14ac:dyDescent="0.3">
      <c r="A37" s="6" t="s">
        <v>113</v>
      </c>
      <c r="B37" s="6">
        <f t="shared" si="10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1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2"/>
        <v>0</v>
      </c>
      <c r="L37" s="32">
        <v>3600.017462015152</v>
      </c>
      <c r="M37" s="23">
        <v>747.4998829490612</v>
      </c>
      <c r="N37" s="8">
        <f>(M37-B37)/B37</f>
        <v>0.18983319118112371</v>
      </c>
      <c r="O37" s="24">
        <f t="shared" si="13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>(V37-B37)/B37</f>
        <v>0.22165445493849145</v>
      </c>
      <c r="X37" s="24">
        <f t="shared" si="14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5"/>
        <v>8.9629637282394786E-2</v>
      </c>
      <c r="AH37" s="8">
        <f t="shared" si="16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7"/>
        <v>8.9629637282394786E-2</v>
      </c>
      <c r="AM37" s="8">
        <f t="shared" si="18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19"/>
        <v>0.10644265163494561</v>
      </c>
      <c r="AR37" s="8">
        <f t="shared" si="20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2"/>
        <v>0.10353157969940767</v>
      </c>
      <c r="AW37" s="8">
        <f t="shared" si="2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3"/>
        <v>0.11531904611932974</v>
      </c>
      <c r="BB37" s="8">
        <f t="shared" si="3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4"/>
        <v>0.12796149856589756</v>
      </c>
      <c r="BG37" s="8">
        <f t="shared" si="4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5"/>
        <v>5.9521988446534127E-2</v>
      </c>
      <c r="BL37" s="8">
        <f t="shared" si="6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7"/>
        <v>4.3994818664970868E-2</v>
      </c>
      <c r="BQ37" s="8">
        <f t="shared" si="8"/>
        <v>8.8947008018079241E-2</v>
      </c>
      <c r="BR37" s="32">
        <v>108.8418316792697</v>
      </c>
      <c r="BS37" s="23"/>
      <c r="BT37" s="24"/>
      <c r="BU37" s="8">
        <f t="shared" si="9"/>
        <v>-1</v>
      </c>
      <c r="BV37" s="8">
        <f t="shared" si="9"/>
        <v>-1</v>
      </c>
      <c r="BW37" s="32"/>
    </row>
    <row r="38" spans="1:75" x14ac:dyDescent="0.3">
      <c r="A38" s="6" t="s">
        <v>114</v>
      </c>
      <c r="B38" s="6">
        <f t="shared" si="10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1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98">
        <f t="shared" si="12"/>
        <v>0</v>
      </c>
      <c r="L38" s="32">
        <v>3600.017893075943</v>
      </c>
      <c r="M38" s="23">
        <v>719.7212955494515</v>
      </c>
      <c r="N38" s="8">
        <f>(M38-B38)/B38</f>
        <v>0.17709824395962923</v>
      </c>
      <c r="O38" s="24">
        <f t="shared" si="13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>(V38-B38)/B38</f>
        <v>0.20179340366961601</v>
      </c>
      <c r="X38" s="24">
        <f t="shared" si="14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5"/>
        <v>9.2370705049659232E-2</v>
      </c>
      <c r="AH38" s="8">
        <f t="shared" si="16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7"/>
        <v>9.2370705049659232E-2</v>
      </c>
      <c r="AM38" s="8">
        <f t="shared" si="18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19"/>
        <v>8.8667209544220874E-2</v>
      </c>
      <c r="AR38" s="8">
        <f t="shared" si="20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2"/>
        <v>0.13765947345801743</v>
      </c>
      <c r="AW38" s="8">
        <f t="shared" si="2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3"/>
        <v>0.12932876902967558</v>
      </c>
      <c r="BB38" s="8">
        <f t="shared" si="3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4"/>
        <v>0.11279700103242722</v>
      </c>
      <c r="BG38" s="8">
        <f t="shared" si="4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5"/>
        <v>3.5650406822847008E-2</v>
      </c>
      <c r="BL38" s="8">
        <f t="shared" si="6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7"/>
        <v>4.4149225470134251E-2</v>
      </c>
      <c r="BQ38" s="8">
        <f t="shared" si="8"/>
        <v>8.2193756817617647E-2</v>
      </c>
      <c r="BR38" s="32">
        <v>69.002752266637984</v>
      </c>
      <c r="BS38" s="23"/>
      <c r="BT38" s="24"/>
      <c r="BU38" s="8">
        <f t="shared" si="9"/>
        <v>-1</v>
      </c>
      <c r="BV38" s="8">
        <f t="shared" si="9"/>
        <v>-1</v>
      </c>
      <c r="BW38" s="32"/>
    </row>
    <row r="39" spans="1:75" x14ac:dyDescent="0.3">
      <c r="A39" s="6" t="s">
        <v>115</v>
      </c>
      <c r="B39" s="6">
        <f t="shared" si="10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1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2"/>
        <v>1.9318252276865391E-16</v>
      </c>
      <c r="L39" s="32">
        <v>492.63080811500549</v>
      </c>
      <c r="M39" s="23">
        <v>690.05913113468387</v>
      </c>
      <c r="N39" s="8">
        <f>(M39-B39)/B39</f>
        <v>0.17258397263693956</v>
      </c>
      <c r="O39" s="24">
        <f t="shared" si="13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>(V39-B39)/B39</f>
        <v>0.17796286923545651</v>
      </c>
      <c r="X39" s="24">
        <f t="shared" si="14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5"/>
        <v>7.2429756389079877E-2</v>
      </c>
      <c r="AH39" s="8">
        <f t="shared" si="16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7"/>
        <v>7.2429756389079877E-2</v>
      </c>
      <c r="AM39" s="8">
        <f t="shared" si="18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19"/>
        <v>0.10165995949224782</v>
      </c>
      <c r="AR39" s="8">
        <f t="shared" si="20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2"/>
        <v>8.2185592928003329E-2</v>
      </c>
      <c r="AW39" s="8">
        <f t="shared" si="2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3"/>
        <v>0.12312620594855143</v>
      </c>
      <c r="BB39" s="8">
        <f t="shared" si="3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4"/>
        <v>7.2213559412299427E-2</v>
      </c>
      <c r="BG39" s="8">
        <f t="shared" si="4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5"/>
        <v>4.207746492622922E-2</v>
      </c>
      <c r="BL39" s="8">
        <f t="shared" si="6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7"/>
        <v>3.4610842488526035E-2</v>
      </c>
      <c r="BQ39" s="8">
        <f t="shared" si="8"/>
        <v>6.5085903264298264E-2</v>
      </c>
      <c r="BR39" s="32">
        <v>114.05184202250091</v>
      </c>
      <c r="BS39" s="23"/>
      <c r="BT39" s="24"/>
      <c r="BU39" s="8">
        <f t="shared" si="9"/>
        <v>-1</v>
      </c>
      <c r="BV39" s="8">
        <f t="shared" si="9"/>
        <v>-1</v>
      </c>
      <c r="BW39" s="32"/>
    </row>
    <row r="40" spans="1:75" x14ac:dyDescent="0.3">
      <c r="A40" s="6" t="s">
        <v>116</v>
      </c>
      <c r="B40" s="6">
        <f t="shared" si="10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1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2"/>
        <v>9.3421166509405623E-16</v>
      </c>
      <c r="L40" s="32">
        <v>347.33109998702997</v>
      </c>
      <c r="M40" s="23">
        <v>727.20089677604062</v>
      </c>
      <c r="N40" s="8">
        <f>(M40-B40)/B40</f>
        <v>0.1951419781744263</v>
      </c>
      <c r="O40" s="24">
        <f t="shared" si="13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>(V40-B40)/B40</f>
        <v>0.23802933238577434</v>
      </c>
      <c r="X40" s="24">
        <f t="shared" si="14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5"/>
        <v>7.623701988131909E-2</v>
      </c>
      <c r="AH40" s="8">
        <f t="shared" si="16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7"/>
        <v>7.623701988131909E-2</v>
      </c>
      <c r="AM40" s="8">
        <f t="shared" si="18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19"/>
        <v>6.8372064972754734E-2</v>
      </c>
      <c r="AR40" s="8">
        <f t="shared" si="20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2"/>
        <v>8.753992572446663E-2</v>
      </c>
      <c r="AW40" s="8">
        <f t="shared" si="2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3"/>
        <v>7.623701988131909E-2</v>
      </c>
      <c r="BB40" s="8">
        <f t="shared" si="3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4"/>
        <v>8.4412840007667841E-2</v>
      </c>
      <c r="BG40" s="8">
        <f t="shared" si="4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5"/>
        <v>5.2779546215850064E-2</v>
      </c>
      <c r="BL40" s="8">
        <f t="shared" si="6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7"/>
        <v>7.9316787015376325E-2</v>
      </c>
      <c r="BQ40" s="8">
        <f t="shared" si="8"/>
        <v>8.6602231760038673E-2</v>
      </c>
      <c r="BR40" s="32">
        <v>73.845118030160663</v>
      </c>
      <c r="BS40" s="23"/>
      <c r="BT40" s="24"/>
      <c r="BU40" s="8">
        <f t="shared" si="9"/>
        <v>-1</v>
      </c>
      <c r="BV40" s="8">
        <f t="shared" si="9"/>
        <v>-1</v>
      </c>
      <c r="BW40" s="32"/>
    </row>
    <row r="41" spans="1:75" x14ac:dyDescent="0.3">
      <c r="A41" s="6" t="s">
        <v>117</v>
      </c>
      <c r="B41" s="6">
        <f t="shared" si="10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1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98">
        <f t="shared" si="12"/>
        <v>0</v>
      </c>
      <c r="L41" s="32">
        <v>3600.0165710449219</v>
      </c>
      <c r="M41" s="23">
        <v>731.60309346314784</v>
      </c>
      <c r="N41" s="8">
        <f>(M41-B41)/B41</f>
        <v>0.1709864096843291</v>
      </c>
      <c r="O41" s="24">
        <f t="shared" si="13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>(V41-B41)/B41</f>
        <v>0.18925769917781676</v>
      </c>
      <c r="X41" s="24">
        <f t="shared" si="14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5"/>
        <v>0.11205508970097927</v>
      </c>
      <c r="AH41" s="8">
        <f t="shared" si="16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7"/>
        <v>0.11205508970097927</v>
      </c>
      <c r="AM41" s="8">
        <f t="shared" si="18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19"/>
        <v>0.11938707543175707</v>
      </c>
      <c r="AR41" s="8">
        <f t="shared" si="20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2"/>
        <v>7.3608126166191445E-2</v>
      </c>
      <c r="AW41" s="8">
        <f t="shared" si="2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3"/>
        <v>0.17310357838184173</v>
      </c>
      <c r="BB41" s="8">
        <f t="shared" si="3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4"/>
        <v>7.0629087169042995E-2</v>
      </c>
      <c r="BG41" s="8">
        <f t="shared" si="4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5"/>
        <v>3.294642840419533E-2</v>
      </c>
      <c r="BL41" s="8">
        <f t="shared" si="6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7"/>
        <v>3.5222542679687267E-2</v>
      </c>
      <c r="BQ41" s="8">
        <f t="shared" si="8"/>
        <v>7.021167206136289E-2</v>
      </c>
      <c r="BR41" s="32">
        <v>56.146328843198717</v>
      </c>
      <c r="BS41" s="23"/>
      <c r="BT41" s="24"/>
      <c r="BU41" s="8">
        <f t="shared" si="9"/>
        <v>-1</v>
      </c>
      <c r="BV41" s="8">
        <f t="shared" si="9"/>
        <v>-1</v>
      </c>
      <c r="BW41" s="32"/>
    </row>
    <row r="42" spans="1:75" x14ac:dyDescent="0.3">
      <c r="A42" s="6" t="s">
        <v>118</v>
      </c>
      <c r="B42" s="6">
        <f t="shared" si="10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1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98">
        <f t="shared" si="12"/>
        <v>1.9529656131164282E-16</v>
      </c>
      <c r="L42" s="32">
        <v>140.81169295310971</v>
      </c>
      <c r="M42" s="23">
        <v>670.08650267527184</v>
      </c>
      <c r="N42" s="8">
        <f>(M42-B42)/B42</f>
        <v>0.15110590088075948</v>
      </c>
      <c r="O42" s="24">
        <f t="shared" si="13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>(V42-B42)/B42</f>
        <v>0.15325420314167945</v>
      </c>
      <c r="X42" s="24">
        <f t="shared" si="14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5"/>
        <v>5.9530034311781055E-2</v>
      </c>
      <c r="AH42" s="8">
        <f t="shared" si="16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7"/>
        <v>5.9530034311781055E-2</v>
      </c>
      <c r="AM42" s="8">
        <f t="shared" si="18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19"/>
        <v>6.9052720300226064E-2</v>
      </c>
      <c r="AR42" s="8">
        <f t="shared" si="20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2"/>
        <v>8.6832007095934693E-2</v>
      </c>
      <c r="AW42" s="8">
        <f t="shared" si="2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3"/>
        <v>7.1060136293209855E-2</v>
      </c>
      <c r="BB42" s="8">
        <f t="shared" si="3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4"/>
        <v>5.4657900592665058E-2</v>
      </c>
      <c r="BG42" s="8">
        <f t="shared" si="4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5"/>
        <v>1.7449521500436174E-2</v>
      </c>
      <c r="BL42" s="8">
        <f t="shared" si="6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7"/>
        <v>2.2425180826153839E-2</v>
      </c>
      <c r="BQ42" s="8">
        <f t="shared" si="8"/>
        <v>3.4537142267870927E-2</v>
      </c>
      <c r="BR42" s="32">
        <v>98.259676722623411</v>
      </c>
      <c r="BS42" s="23"/>
      <c r="BT42" s="24"/>
      <c r="BU42" s="8">
        <f t="shared" si="9"/>
        <v>-1</v>
      </c>
      <c r="BV42" s="8">
        <f t="shared" si="9"/>
        <v>-1</v>
      </c>
      <c r="BW42" s="32"/>
    </row>
    <row r="43" spans="1:75" x14ac:dyDescent="0.3">
      <c r="A43" s="25" t="s">
        <v>119</v>
      </c>
      <c r="B43" s="9">
        <f t="shared" si="10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1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99">
        <f t="shared" si="12"/>
        <v>3.1526700121519742E-16</v>
      </c>
      <c r="L43" s="33">
        <v>42.621265172958367</v>
      </c>
      <c r="M43" s="26">
        <v>998.59907363853642</v>
      </c>
      <c r="N43" s="11">
        <f>(M43-B43)/B43</f>
        <v>0.38461646779729042</v>
      </c>
      <c r="O43" s="27">
        <f t="shared" si="13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>(V43-B43)/B43</f>
        <v>0.38461646779729042</v>
      </c>
      <c r="X43" s="27">
        <f t="shared" si="14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5"/>
        <v>7.0914400791166413E-2</v>
      </c>
      <c r="AH43" s="11">
        <f t="shared" si="16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7"/>
        <v>7.0914400791166413E-2</v>
      </c>
      <c r="AM43" s="11">
        <f t="shared" si="18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19"/>
        <v>6.4875295074776795E-2</v>
      </c>
      <c r="AR43" s="11">
        <f t="shared" si="20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2"/>
        <v>5.6210885134645221E-2</v>
      </c>
      <c r="AW43" s="11">
        <f t="shared" si="2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3"/>
        <v>7.8388592561938683E-2</v>
      </c>
      <c r="BB43" s="11">
        <f t="shared" si="3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4"/>
        <v>5.8176809924123045E-2</v>
      </c>
      <c r="BG43" s="11">
        <f t="shared" si="4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5"/>
        <v>1.9486340145906361E-2</v>
      </c>
      <c r="BL43" s="11">
        <f t="shared" si="6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7"/>
        <v>2.1087408092730322E-2</v>
      </c>
      <c r="BQ43" s="11">
        <f t="shared" si="8"/>
        <v>4.4802269292256128E-2</v>
      </c>
      <c r="BR43" s="33">
        <v>39.96502392180264</v>
      </c>
      <c r="BS43" s="26"/>
      <c r="BT43" s="27"/>
      <c r="BU43" s="11">
        <f t="shared" si="9"/>
        <v>-1</v>
      </c>
      <c r="BV43" s="11">
        <f t="shared" si="9"/>
        <v>-1</v>
      </c>
      <c r="BW43" s="33"/>
    </row>
    <row r="44" spans="1:75" x14ac:dyDescent="0.3">
      <c r="A44" s="25" t="s">
        <v>120</v>
      </c>
      <c r="B44" s="9">
        <f t="shared" si="10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1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99">
        <f t="shared" si="12"/>
        <v>0</v>
      </c>
      <c r="L44" s="33">
        <v>3600.0168371200562</v>
      </c>
      <c r="M44" s="26">
        <v>948.28535881848961</v>
      </c>
      <c r="N44" s="11">
        <f>(M44-B44)/B44</f>
        <v>0.42384950067481508</v>
      </c>
      <c r="O44" s="27">
        <f t="shared" si="13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>(V44-B44)/B44</f>
        <v>0.42384950067481508</v>
      </c>
      <c r="X44" s="27">
        <f t="shared" si="14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5"/>
        <v>0.10855635563545621</v>
      </c>
      <c r="AH44" s="11">
        <f t="shared" si="16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7"/>
        <v>0.10855635563545621</v>
      </c>
      <c r="AM44" s="11">
        <f t="shared" si="18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19"/>
        <v>0.13528226405898594</v>
      </c>
      <c r="AR44" s="11">
        <f t="shared" si="20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2"/>
        <v>0.11503822552763332</v>
      </c>
      <c r="AW44" s="11">
        <f t="shared" si="2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3"/>
        <v>0.13582629098479002</v>
      </c>
      <c r="BB44" s="11">
        <f t="shared" si="3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4"/>
        <v>0.11080428584090295</v>
      </c>
      <c r="BG44" s="11">
        <f t="shared" si="4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5"/>
        <v>1.4108993858198332E-2</v>
      </c>
      <c r="BL44" s="11">
        <f t="shared" si="6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7"/>
        <v>1.8733723308942515E-2</v>
      </c>
      <c r="BQ44" s="11">
        <f t="shared" si="8"/>
        <v>4.901333410651483E-2</v>
      </c>
      <c r="BR44" s="33">
        <v>69.255560221336779</v>
      </c>
      <c r="BS44" s="26"/>
      <c r="BT44" s="27"/>
      <c r="BU44" s="11">
        <f t="shared" si="9"/>
        <v>-1</v>
      </c>
      <c r="BV44" s="11">
        <f t="shared" si="9"/>
        <v>-1</v>
      </c>
      <c r="BW44" s="33"/>
    </row>
    <row r="45" spans="1:75" x14ac:dyDescent="0.3">
      <c r="A45" s="25" t="s">
        <v>121</v>
      </c>
      <c r="B45" s="9">
        <f t="shared" si="10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1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2"/>
        <v>0</v>
      </c>
      <c r="L45" s="33">
        <v>3600.0151991844182</v>
      </c>
      <c r="M45" s="26">
        <v>914.78185305124805</v>
      </c>
      <c r="N45" s="11">
        <f>(M45-B45)/B45</f>
        <v>0.44443110342198849</v>
      </c>
      <c r="O45" s="27">
        <f t="shared" si="13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>(V45-B45)/B45</f>
        <v>0.40592120592749426</v>
      </c>
      <c r="X45" s="27">
        <f t="shared" si="14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5"/>
        <v>0.16207080171573562</v>
      </c>
      <c r="AH45" s="11">
        <f t="shared" si="16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7"/>
        <v>0.16207080171573562</v>
      </c>
      <c r="AM45" s="11">
        <f t="shared" si="18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19"/>
        <v>0.17287681011362613</v>
      </c>
      <c r="AR45" s="11">
        <f t="shared" si="20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2"/>
        <v>0.14185825002161018</v>
      </c>
      <c r="AW45" s="11">
        <f t="shared" si="2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3"/>
        <v>0.18533576472108779</v>
      </c>
      <c r="BB45" s="11">
        <f t="shared" si="3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4"/>
        <v>0.16060555865353454</v>
      </c>
      <c r="BG45" s="11">
        <f t="shared" si="4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5"/>
        <v>1.7560822029730874E-2</v>
      </c>
      <c r="BL45" s="11">
        <f t="shared" si="6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7"/>
        <v>3.8073653061002334E-2</v>
      </c>
      <c r="BQ45" s="11">
        <f t="shared" si="8"/>
        <v>6.1155026427535994E-2</v>
      </c>
      <c r="BR45" s="33">
        <v>128.75457818992439</v>
      </c>
      <c r="BS45" s="26"/>
      <c r="BT45" s="27"/>
      <c r="BU45" s="11">
        <f t="shared" si="9"/>
        <v>-1</v>
      </c>
      <c r="BV45" s="11">
        <f t="shared" si="9"/>
        <v>-1</v>
      </c>
      <c r="BW45" s="33"/>
    </row>
    <row r="46" spans="1:75" x14ac:dyDescent="0.3">
      <c r="A46" s="25" t="s">
        <v>122</v>
      </c>
      <c r="B46" s="9">
        <f t="shared" si="10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1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2"/>
        <v>0</v>
      </c>
      <c r="L46" s="33">
        <v>373.81562399864202</v>
      </c>
      <c r="M46" s="26">
        <v>729.30037648016639</v>
      </c>
      <c r="N46" s="11">
        <f>(M46-B46)/B46</f>
        <v>0.22447596821623431</v>
      </c>
      <c r="O46" s="27">
        <f t="shared" si="13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>(V46-B46)/B46</f>
        <v>0.21323919852315709</v>
      </c>
      <c r="X46" s="27">
        <f t="shared" si="14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5"/>
        <v>0.1466401510663238</v>
      </c>
      <c r="AH46" s="11">
        <f t="shared" si="16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7"/>
        <v>0.1466401510663238</v>
      </c>
      <c r="AM46" s="11">
        <f t="shared" si="18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19"/>
        <v>0.13509952028375824</v>
      </c>
      <c r="AR46" s="11">
        <f t="shared" si="20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2"/>
        <v>0.15737533482530325</v>
      </c>
      <c r="AW46" s="11">
        <f t="shared" si="2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3"/>
        <v>0.1466401510663238</v>
      </c>
      <c r="BB46" s="11">
        <f t="shared" si="3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4"/>
        <v>0.15428319710958427</v>
      </c>
      <c r="BG46" s="11">
        <f t="shared" si="4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5"/>
        <v>6.7560378572511195E-2</v>
      </c>
      <c r="BL46" s="11">
        <f t="shared" si="6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7"/>
        <v>6.5069125555014318E-2</v>
      </c>
      <c r="BQ46" s="11">
        <f t="shared" si="8"/>
        <v>9.2670895442060516E-2</v>
      </c>
      <c r="BR46" s="33">
        <v>153.3527076423168</v>
      </c>
      <c r="BS46" s="26"/>
      <c r="BT46" s="27"/>
      <c r="BU46" s="11">
        <f t="shared" si="9"/>
        <v>-1</v>
      </c>
      <c r="BV46" s="11">
        <f t="shared" si="9"/>
        <v>-1</v>
      </c>
      <c r="BW46" s="33"/>
    </row>
    <row r="47" spans="1:75" x14ac:dyDescent="0.3">
      <c r="A47" s="25" t="s">
        <v>123</v>
      </c>
      <c r="B47" s="9">
        <f t="shared" si="10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1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99">
        <f t="shared" si="12"/>
        <v>0</v>
      </c>
      <c r="L47" s="33">
        <v>3600.016585111618</v>
      </c>
      <c r="M47" s="26">
        <v>1005.0104219543121</v>
      </c>
      <c r="N47" s="11">
        <f>(M47-B47)/B47</f>
        <v>0.46139768594527364</v>
      </c>
      <c r="O47" s="27">
        <f t="shared" si="13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>(V47-B47)/B47</f>
        <v>0.4110651064646873</v>
      </c>
      <c r="X47" s="27">
        <f t="shared" si="14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5"/>
        <v>9.3322756910817373E-2</v>
      </c>
      <c r="AH47" s="11">
        <f t="shared" si="16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7"/>
        <v>9.3322756910817373E-2</v>
      </c>
      <c r="AM47" s="11">
        <f t="shared" si="18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19"/>
        <v>0.12565603296603689</v>
      </c>
      <c r="AR47" s="11">
        <f t="shared" si="20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2"/>
        <v>0.10398062334057692</v>
      </c>
      <c r="AW47" s="11">
        <f t="shared" si="2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3"/>
        <v>8.4721265766314849E-2</v>
      </c>
      <c r="BB47" s="11">
        <f t="shared" si="3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4"/>
        <v>0.10451686091229247</v>
      </c>
      <c r="BG47" s="11">
        <f t="shared" si="4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5"/>
        <v>1.4319643935173751E-2</v>
      </c>
      <c r="BL47" s="11">
        <f t="shared" si="6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7"/>
        <v>2.9681784752729073E-2</v>
      </c>
      <c r="BQ47" s="11">
        <f t="shared" si="8"/>
        <v>5.0886612417520904E-2</v>
      </c>
      <c r="BR47" s="33">
        <v>75.12160211130977</v>
      </c>
      <c r="BS47" s="26"/>
      <c r="BT47" s="27"/>
      <c r="BU47" s="11">
        <f t="shared" si="9"/>
        <v>-1</v>
      </c>
      <c r="BV47" s="11">
        <f t="shared" si="9"/>
        <v>-1</v>
      </c>
      <c r="BW47" s="33"/>
    </row>
    <row r="48" spans="1:75" x14ac:dyDescent="0.3">
      <c r="A48" s="25" t="s">
        <v>124</v>
      </c>
      <c r="B48" s="9">
        <f t="shared" si="10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1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99">
        <f t="shared" si="12"/>
        <v>1.7639694157830429E-16</v>
      </c>
      <c r="L48" s="33">
        <v>1637.920603990555</v>
      </c>
      <c r="M48" s="26">
        <v>866.56795154056067</v>
      </c>
      <c r="N48" s="11">
        <f>(M48-B48)/B48</f>
        <v>0.34457021925297898</v>
      </c>
      <c r="O48" s="27">
        <f t="shared" si="13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>(V48-B48)/B48</f>
        <v>0.34457021925297898</v>
      </c>
      <c r="X48" s="27">
        <f t="shared" si="14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5"/>
        <v>0.12755274489662607</v>
      </c>
      <c r="AH48" s="11">
        <f t="shared" si="16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7"/>
        <v>0.12755274489662607</v>
      </c>
      <c r="AM48" s="11">
        <f t="shared" si="18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19"/>
        <v>0.13971778487725786</v>
      </c>
      <c r="AR48" s="11">
        <f t="shared" si="20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2"/>
        <v>0.18740882238707604</v>
      </c>
      <c r="AW48" s="11">
        <f t="shared" si="2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3"/>
        <v>0.14646250144200509</v>
      </c>
      <c r="BB48" s="11">
        <f t="shared" si="3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4"/>
        <v>0.20474622970899201</v>
      </c>
      <c r="BG48" s="11">
        <f t="shared" si="4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5"/>
        <v>6.9271181542270355E-2</v>
      </c>
      <c r="BL48" s="11">
        <f t="shared" si="6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7"/>
        <v>4.0012398824588874E-2</v>
      </c>
      <c r="BQ48" s="11">
        <f t="shared" si="8"/>
        <v>7.2426249501191475E-2</v>
      </c>
      <c r="BR48" s="33">
        <v>130.65718348417431</v>
      </c>
      <c r="BS48" s="26"/>
      <c r="BT48" s="27"/>
      <c r="BU48" s="11">
        <f t="shared" si="9"/>
        <v>-1</v>
      </c>
      <c r="BV48" s="11">
        <f t="shared" si="9"/>
        <v>-1</v>
      </c>
      <c r="BW48" s="33"/>
    </row>
    <row r="49" spans="1:75" x14ac:dyDescent="0.3">
      <c r="A49" s="25" t="s">
        <v>125</v>
      </c>
      <c r="B49" s="9">
        <f t="shared" si="10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1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99">
        <f t="shared" si="12"/>
        <v>7.2418432018087434E-16</v>
      </c>
      <c r="L49" s="33">
        <v>3600.0188629627228</v>
      </c>
      <c r="M49" s="26">
        <v>834.33180187939172</v>
      </c>
      <c r="N49" s="11">
        <f>(M49-B49)/B49</f>
        <v>0.3286718604770128</v>
      </c>
      <c r="O49" s="27">
        <f t="shared" si="13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>(V49-B49)/B49</f>
        <v>0.26949072777353106</v>
      </c>
      <c r="X49" s="27">
        <f t="shared" si="14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5"/>
        <v>0.13951762386744201</v>
      </c>
      <c r="AH49" s="11">
        <f t="shared" si="16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7"/>
        <v>0.13951762386744201</v>
      </c>
      <c r="AM49" s="11">
        <f t="shared" si="18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19"/>
        <v>0.16639456379770992</v>
      </c>
      <c r="AR49" s="11">
        <f t="shared" si="20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2"/>
        <v>0.10154998220542208</v>
      </c>
      <c r="AW49" s="11">
        <f t="shared" si="2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3"/>
        <v>0.1531815482585564</v>
      </c>
      <c r="BB49" s="11">
        <f t="shared" si="3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4"/>
        <v>0.12115742436805663</v>
      </c>
      <c r="BG49" s="11">
        <f t="shared" si="4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5"/>
        <v>5.9487765582736947E-2</v>
      </c>
      <c r="BL49" s="11">
        <f t="shared" si="6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7"/>
        <v>4.9691396092529969E-2</v>
      </c>
      <c r="BQ49" s="11">
        <f t="shared" si="8"/>
        <v>0.10101234363198977</v>
      </c>
      <c r="BR49" s="33">
        <v>139.2791009135544</v>
      </c>
      <c r="BS49" s="26"/>
      <c r="BT49" s="27"/>
      <c r="BU49" s="11">
        <f t="shared" si="9"/>
        <v>-1</v>
      </c>
      <c r="BV49" s="11">
        <f t="shared" si="9"/>
        <v>-1</v>
      </c>
      <c r="BW49" s="33"/>
    </row>
    <row r="50" spans="1:75" x14ac:dyDescent="0.3">
      <c r="A50" s="25" t="s">
        <v>126</v>
      </c>
      <c r="B50" s="9">
        <f t="shared" si="10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1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99">
        <f t="shared" si="12"/>
        <v>0</v>
      </c>
      <c r="L50" s="33">
        <v>3600.0212349891658</v>
      </c>
      <c r="M50" s="26">
        <v>720.24971403227551</v>
      </c>
      <c r="N50" s="11">
        <f>(M50-B50)/B50</f>
        <v>0.21495092819459541</v>
      </c>
      <c r="O50" s="27">
        <f t="shared" si="13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>(V50-B50)/B50</f>
        <v>0.19513737882144622</v>
      </c>
      <c r="X50" s="27">
        <f t="shared" si="14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5"/>
        <v>0.13528451982229406</v>
      </c>
      <c r="AH50" s="11">
        <f t="shared" si="16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7"/>
        <v>0.13528451982229406</v>
      </c>
      <c r="AM50" s="11">
        <f t="shared" si="18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19"/>
        <v>0.10406453310846089</v>
      </c>
      <c r="AR50" s="11">
        <f t="shared" si="20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2"/>
        <v>0.10791688273297129</v>
      </c>
      <c r="AW50" s="11">
        <f t="shared" si="2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3"/>
        <v>0.171117581507366</v>
      </c>
      <c r="BB50" s="11">
        <f t="shared" si="3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4"/>
        <v>8.9881058815222903E-2</v>
      </c>
      <c r="BG50" s="11">
        <f t="shared" si="4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5"/>
        <v>4.755343182694733E-2</v>
      </c>
      <c r="BL50" s="11">
        <f t="shared" si="6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7"/>
        <v>5.070034199812188E-2</v>
      </c>
      <c r="BQ50" s="11">
        <f t="shared" si="8"/>
        <v>8.3510538138031637E-2</v>
      </c>
      <c r="BR50" s="33">
        <v>143.46458486840129</v>
      </c>
      <c r="BS50" s="26"/>
      <c r="BT50" s="27"/>
      <c r="BU50" s="11">
        <f t="shared" si="9"/>
        <v>-1</v>
      </c>
      <c r="BV50" s="11">
        <f t="shared" si="9"/>
        <v>-1</v>
      </c>
      <c r="BW50" s="33"/>
    </row>
    <row r="51" spans="1:75" x14ac:dyDescent="0.3">
      <c r="A51" s="25" t="s">
        <v>127</v>
      </c>
      <c r="B51" s="9">
        <f t="shared" si="10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1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99">
        <f t="shared" si="12"/>
        <v>7.7508463161401456E-16</v>
      </c>
      <c r="L51" s="33">
        <v>5.3632330894470206</v>
      </c>
      <c r="M51" s="26">
        <v>971.47625532751556</v>
      </c>
      <c r="N51" s="11">
        <f>(M51-B51)/B51</f>
        <v>0.32464994290033167</v>
      </c>
      <c r="O51" s="27">
        <f t="shared" si="13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>(V51-B51)/B51</f>
        <v>0.3094606560829084</v>
      </c>
      <c r="X51" s="27">
        <f t="shared" si="14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5"/>
        <v>6.8125711542537645E-2</v>
      </c>
      <c r="AH51" s="11">
        <f t="shared" si="16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7"/>
        <v>6.8125711542537645E-2</v>
      </c>
      <c r="AM51" s="11">
        <f t="shared" si="18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19"/>
        <v>5.9770451484520822E-2</v>
      </c>
      <c r="AR51" s="11">
        <f t="shared" si="20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2"/>
        <v>3.7220423233370423E-2</v>
      </c>
      <c r="AW51" s="11">
        <f t="shared" si="2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3"/>
        <v>6.8125711542537645E-2</v>
      </c>
      <c r="BB51" s="11">
        <f t="shared" si="3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4"/>
        <v>5.9216546465433145E-2</v>
      </c>
      <c r="BG51" s="11">
        <f t="shared" si="4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5"/>
        <v>1.3066889168445442E-2</v>
      </c>
      <c r="BL51" s="11">
        <f t="shared" si="6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7"/>
        <v>2.1185957871635484E-2</v>
      </c>
      <c r="BQ51" s="11">
        <f t="shared" si="8"/>
        <v>5.908918271589457E-2</v>
      </c>
      <c r="BR51" s="33">
        <v>41.518915357999497</v>
      </c>
      <c r="BS51" s="26"/>
      <c r="BT51" s="27"/>
      <c r="BU51" s="11">
        <f t="shared" si="9"/>
        <v>-1</v>
      </c>
      <c r="BV51" s="11">
        <f t="shared" si="9"/>
        <v>-1</v>
      </c>
      <c r="BW51" s="33"/>
    </row>
    <row r="52" spans="1:75" x14ac:dyDescent="0.3">
      <c r="A52" s="25" t="s">
        <v>128</v>
      </c>
      <c r="B52" s="9">
        <f t="shared" si="10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1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99">
        <f t="shared" si="12"/>
        <v>0</v>
      </c>
      <c r="L52" s="33">
        <v>3600.0176498889919</v>
      </c>
      <c r="M52" s="26">
        <v>944.04826704620757</v>
      </c>
      <c r="N52" s="11">
        <f>(M52-B52)/B52</f>
        <v>0.41020467411946704</v>
      </c>
      <c r="O52" s="27">
        <f t="shared" si="13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>(V52-B52)/B52</f>
        <v>0.40544922680631384</v>
      </c>
      <c r="X52" s="27">
        <f t="shared" si="14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5"/>
        <v>7.1492565233825717E-2</v>
      </c>
      <c r="AH52" s="11">
        <f t="shared" si="16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7"/>
        <v>7.1492565233825717E-2</v>
      </c>
      <c r="AM52" s="11">
        <f t="shared" si="18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19"/>
        <v>8.5617931600250427E-2</v>
      </c>
      <c r="AR52" s="11">
        <f t="shared" si="20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2"/>
        <v>8.4879332874259888E-2</v>
      </c>
      <c r="AW52" s="11">
        <f t="shared" si="2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3"/>
        <v>0.12743754837007276</v>
      </c>
      <c r="BB52" s="11">
        <f t="shared" si="3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4"/>
        <v>9.3270861467613833E-2</v>
      </c>
      <c r="BG52" s="11">
        <f t="shared" si="4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5"/>
        <v>4.4847579428339349E-2</v>
      </c>
      <c r="BL52" s="11">
        <f t="shared" si="6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7"/>
        <v>1.5084312201962592E-2</v>
      </c>
      <c r="BQ52" s="11">
        <f t="shared" si="8"/>
        <v>4.782261907963236E-2</v>
      </c>
      <c r="BR52" s="33">
        <v>75.529896336607635</v>
      </c>
      <c r="BS52" s="26"/>
      <c r="BT52" s="27"/>
      <c r="BU52" s="11">
        <f t="shared" si="9"/>
        <v>-1</v>
      </c>
      <c r="BV52" s="11">
        <f t="shared" si="9"/>
        <v>-1</v>
      </c>
      <c r="BW52" s="33"/>
    </row>
    <row r="53" spans="1:75" x14ac:dyDescent="0.3">
      <c r="A53" s="25" t="s">
        <v>129</v>
      </c>
      <c r="B53" s="9">
        <f t="shared" si="10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1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2"/>
        <v>0</v>
      </c>
      <c r="L53" s="33">
        <v>3600.01527094841</v>
      </c>
      <c r="M53" s="26">
        <v>947.64694630574854</v>
      </c>
      <c r="N53" s="11">
        <f>(M53-B53)/B53</f>
        <v>0.50987869620408055</v>
      </c>
      <c r="O53" s="27">
        <f t="shared" si="13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>(V53-B53)/B53</f>
        <v>0.37886990741517601</v>
      </c>
      <c r="X53" s="27">
        <f t="shared" si="14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5"/>
        <v>0.1328432990125494</v>
      </c>
      <c r="AH53" s="11">
        <f t="shared" si="16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7"/>
        <v>0.1328432990125494</v>
      </c>
      <c r="AM53" s="11">
        <f t="shared" si="18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19"/>
        <v>0.14777585773662388</v>
      </c>
      <c r="AR53" s="11">
        <f t="shared" si="20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2"/>
        <v>0.13721326073170523</v>
      </c>
      <c r="AW53" s="11">
        <f t="shared" si="2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3"/>
        <v>0.15484849456706523</v>
      </c>
      <c r="BB53" s="11">
        <f t="shared" si="3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4"/>
        <v>0.13624288723393449</v>
      </c>
      <c r="BG53" s="11">
        <f t="shared" si="4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5"/>
        <v>3.7487795154537866E-2</v>
      </c>
      <c r="BL53" s="11">
        <f t="shared" si="6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7"/>
        <v>3.3474154715617127E-2</v>
      </c>
      <c r="BQ53" s="11">
        <f t="shared" si="8"/>
        <v>7.4170319280804711E-2</v>
      </c>
      <c r="BR53" s="33">
        <v>110.08768088221549</v>
      </c>
      <c r="BS53" s="26"/>
      <c r="BT53" s="27"/>
      <c r="BU53" s="11">
        <f t="shared" si="9"/>
        <v>-1</v>
      </c>
      <c r="BV53" s="11">
        <f t="shared" si="9"/>
        <v>-1</v>
      </c>
      <c r="BW53" s="33"/>
    </row>
    <row r="54" spans="1:75" x14ac:dyDescent="0.3">
      <c r="A54" s="25" t="s">
        <v>130</v>
      </c>
      <c r="B54" s="9">
        <f t="shared" si="10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1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99">
        <f t="shared" si="12"/>
        <v>0</v>
      </c>
      <c r="L54" s="33">
        <v>377.45965719223022</v>
      </c>
      <c r="M54" s="26">
        <v>695.25440122181419</v>
      </c>
      <c r="N54" s="11">
        <f>(M54-B54)/B54</f>
        <v>0.17137228210069885</v>
      </c>
      <c r="O54" s="27">
        <f t="shared" si="13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>(V54-B54)/B54</f>
        <v>0.17137228210069885</v>
      </c>
      <c r="X54" s="27">
        <f t="shared" si="14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5"/>
        <v>0.11506736844285689</v>
      </c>
      <c r="AH54" s="11">
        <f t="shared" si="16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7"/>
        <v>0.11506736844285689</v>
      </c>
      <c r="AM54" s="11">
        <f t="shared" si="18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19"/>
        <v>0.14570413517421146</v>
      </c>
      <c r="AR54" s="11">
        <f t="shared" si="20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2"/>
        <v>0.15007517012978575</v>
      </c>
      <c r="AW54" s="11">
        <f t="shared" si="2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3"/>
        <v>0.13805411604113665</v>
      </c>
      <c r="BB54" s="11">
        <f t="shared" si="3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4"/>
        <v>0.1416134602770347</v>
      </c>
      <c r="BG54" s="11">
        <f t="shared" si="4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5"/>
        <v>7.8654046961082733E-2</v>
      </c>
      <c r="BL54" s="11">
        <f t="shared" si="6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7"/>
        <v>5.9897238891997308E-2</v>
      </c>
      <c r="BQ54" s="11">
        <f t="shared" si="8"/>
        <v>8.054729193463453E-2</v>
      </c>
      <c r="BR54" s="33">
        <v>119.0733854912221</v>
      </c>
      <c r="BS54" s="26"/>
      <c r="BT54" s="27"/>
      <c r="BU54" s="11">
        <f t="shared" si="9"/>
        <v>-1</v>
      </c>
      <c r="BV54" s="11">
        <f t="shared" si="9"/>
        <v>-1</v>
      </c>
      <c r="BW54" s="33"/>
    </row>
    <row r="55" spans="1:75" x14ac:dyDescent="0.3">
      <c r="A55" s="25" t="s">
        <v>131</v>
      </c>
      <c r="B55" s="9">
        <f t="shared" si="10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1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99">
        <f t="shared" si="12"/>
        <v>6.6909747496181502E-16</v>
      </c>
      <c r="L55" s="33">
        <v>1089.0786738395691</v>
      </c>
      <c r="M55" s="26">
        <v>982.67311864649241</v>
      </c>
      <c r="N55" s="11">
        <f>(M55-B55)/B55</f>
        <v>0.44586681179672871</v>
      </c>
      <c r="O55" s="27">
        <f t="shared" si="13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>(V55-B55)/B55</f>
        <v>0.36762909274758271</v>
      </c>
      <c r="X55" s="27">
        <f t="shared" si="14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5"/>
        <v>0.11760193997557519</v>
      </c>
      <c r="AH55" s="11">
        <f t="shared" si="16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7"/>
        <v>0.11760193997557519</v>
      </c>
      <c r="AM55" s="11">
        <f t="shared" si="18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19"/>
        <v>0.1159939215008902</v>
      </c>
      <c r="AR55" s="11">
        <f t="shared" si="20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2"/>
        <v>0.11162399709676146</v>
      </c>
      <c r="AW55" s="11">
        <f t="shared" si="2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3"/>
        <v>0.12434852622120909</v>
      </c>
      <c r="BB55" s="11">
        <f t="shared" si="3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4"/>
        <v>0.10557745751260292</v>
      </c>
      <c r="BG55" s="11">
        <f t="shared" si="4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5"/>
        <v>4.2095156406402948E-2</v>
      </c>
      <c r="BL55" s="11">
        <f t="shared" si="6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7"/>
        <v>3.3229115789764618E-2</v>
      </c>
      <c r="BQ55" s="11">
        <f t="shared" si="8"/>
        <v>6.3468681812844943E-2</v>
      </c>
      <c r="BR55" s="33">
        <v>58.325637871958307</v>
      </c>
      <c r="BS55" s="26"/>
      <c r="BT55" s="27"/>
      <c r="BU55" s="11">
        <f t="shared" si="9"/>
        <v>-1</v>
      </c>
      <c r="BV55" s="11">
        <f t="shared" si="9"/>
        <v>-1</v>
      </c>
      <c r="BW55" s="33"/>
    </row>
    <row r="56" spans="1:75" x14ac:dyDescent="0.3">
      <c r="A56" s="25" t="s">
        <v>132</v>
      </c>
      <c r="B56" s="9">
        <f t="shared" si="10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1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99">
        <f t="shared" si="12"/>
        <v>1.1775576084258973E-15</v>
      </c>
      <c r="L56" s="33">
        <v>2208.4903030395508</v>
      </c>
      <c r="M56" s="26">
        <v>911.97997492701063</v>
      </c>
      <c r="N56" s="11">
        <f>(M56-B56)/B56</f>
        <v>0.3494575848249179</v>
      </c>
      <c r="O56" s="27">
        <f t="shared" si="13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>(V56-B56)/B56</f>
        <v>0.34068242861451259</v>
      </c>
      <c r="X56" s="27">
        <f t="shared" si="14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5"/>
        <v>5.0955881508264002E-2</v>
      </c>
      <c r="AH56" s="11">
        <f t="shared" si="16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7"/>
        <v>5.0955881508264002E-2</v>
      </c>
      <c r="AM56" s="11">
        <f t="shared" si="18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19"/>
        <v>5.8872342416613654E-2</v>
      </c>
      <c r="AR56" s="11">
        <f t="shared" si="20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2"/>
        <v>0.11663749127170599</v>
      </c>
      <c r="AW56" s="11">
        <f t="shared" si="2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3"/>
        <v>6.3487137711924352E-2</v>
      </c>
      <c r="BB56" s="11">
        <f t="shared" si="3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4"/>
        <v>0.11097730771330491</v>
      </c>
      <c r="BG56" s="11">
        <f t="shared" si="4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5"/>
        <v>6.6087827195619911E-2</v>
      </c>
      <c r="BL56" s="11">
        <f t="shared" si="6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7"/>
        <v>2.0450995031628463E-2</v>
      </c>
      <c r="BQ56" s="11">
        <f t="shared" si="8"/>
        <v>8.2912308694469208E-2</v>
      </c>
      <c r="BR56" s="33">
        <v>103.1741328684613</v>
      </c>
      <c r="BS56" s="26"/>
      <c r="BT56" s="27"/>
      <c r="BU56" s="11">
        <f t="shared" si="9"/>
        <v>-1</v>
      </c>
      <c r="BV56" s="11">
        <f t="shared" si="9"/>
        <v>-1</v>
      </c>
      <c r="BW56" s="33"/>
    </row>
    <row r="57" spans="1:75" x14ac:dyDescent="0.3">
      <c r="A57" s="25" t="s">
        <v>133</v>
      </c>
      <c r="B57" s="9">
        <f t="shared" si="10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1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99">
        <f t="shared" si="12"/>
        <v>0</v>
      </c>
      <c r="L57" s="33">
        <v>3600.015163898468</v>
      </c>
      <c r="M57" s="26">
        <v>827.7147079792835</v>
      </c>
      <c r="N57" s="11">
        <f>(M57-B57)/B57</f>
        <v>0.29845064347468236</v>
      </c>
      <c r="O57" s="27">
        <f t="shared" si="13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>(V57-B57)/B57</f>
        <v>0.26708230401407573</v>
      </c>
      <c r="X57" s="27">
        <f t="shared" si="14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5"/>
        <v>0.1771394485559544</v>
      </c>
      <c r="AH57" s="11">
        <f t="shared" si="16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7"/>
        <v>0.1771394485559544</v>
      </c>
      <c r="AM57" s="11">
        <f t="shared" si="18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19"/>
        <v>0.15997329290342835</v>
      </c>
      <c r="AR57" s="11">
        <f t="shared" si="20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2"/>
        <v>0.111147665094086</v>
      </c>
      <c r="AW57" s="11">
        <f t="shared" si="2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3"/>
        <v>0.14928502480793182</v>
      </c>
      <c r="BB57" s="11">
        <f t="shared" si="3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4"/>
        <v>0.11858766543192327</v>
      </c>
      <c r="BG57" s="11">
        <f t="shared" si="4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5"/>
        <v>3.9677924162031052E-2</v>
      </c>
      <c r="BL57" s="11">
        <f t="shared" si="6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7"/>
        <v>4.6484857101770805E-2</v>
      </c>
      <c r="BQ57" s="11">
        <f t="shared" si="8"/>
        <v>7.0576588411323943E-2</v>
      </c>
      <c r="BR57" s="33">
        <v>130.82386278845371</v>
      </c>
      <c r="BS57" s="26"/>
      <c r="BT57" s="27"/>
      <c r="BU57" s="11">
        <f t="shared" si="9"/>
        <v>-1</v>
      </c>
      <c r="BV57" s="11">
        <f t="shared" si="9"/>
        <v>-1</v>
      </c>
      <c r="BW57" s="33"/>
    </row>
    <row r="58" spans="1:75" x14ac:dyDescent="0.3">
      <c r="A58" s="25" t="s">
        <v>134</v>
      </c>
      <c r="B58" s="12">
        <f t="shared" si="10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1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100">
        <f t="shared" si="12"/>
        <v>0</v>
      </c>
      <c r="L58" s="34">
        <v>192.08104109764099</v>
      </c>
      <c r="M58" s="28">
        <v>688.90151581531381</v>
      </c>
      <c r="N58" s="13">
        <f>(M58-B58)/B58</f>
        <v>0.1719288568823584</v>
      </c>
      <c r="O58" s="29">
        <f t="shared" si="13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>(V58-B58)/B58</f>
        <v>0.1719288568823584</v>
      </c>
      <c r="X58" s="29">
        <f t="shared" si="14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5"/>
        <v>0.13958051171908584</v>
      </c>
      <c r="AH58" s="13">
        <f t="shared" si="16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7"/>
        <v>0.13958051171908584</v>
      </c>
      <c r="AM58" s="13">
        <f t="shared" si="18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19"/>
        <v>7.7552695520489462E-2</v>
      </c>
      <c r="AR58" s="13">
        <f t="shared" si="20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2"/>
        <v>9.6408184513281203E-2</v>
      </c>
      <c r="AW58" s="13">
        <f t="shared" si="2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3"/>
        <v>9.1252655109012121E-2</v>
      </c>
      <c r="BB58" s="13">
        <f t="shared" si="3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4"/>
        <v>0.12894015293609515</v>
      </c>
      <c r="BG58" s="13">
        <f t="shared" si="4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5"/>
        <v>5.277963699167014E-2</v>
      </c>
      <c r="BL58" s="13">
        <f t="shared" si="6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7"/>
        <v>1.732067808165158E-2</v>
      </c>
      <c r="BQ58" s="13">
        <f t="shared" si="8"/>
        <v>5.223105993312438E-2</v>
      </c>
      <c r="BR58" s="34">
        <v>143.19338942673059</v>
      </c>
      <c r="BS58" s="28"/>
      <c r="BT58" s="29"/>
      <c r="BU58" s="13">
        <f t="shared" si="9"/>
        <v>-1</v>
      </c>
      <c r="BV58" s="13">
        <f t="shared" si="9"/>
        <v>-1</v>
      </c>
      <c r="BW58" s="34"/>
    </row>
    <row r="59" spans="1:75" x14ac:dyDescent="0.3">
      <c r="A59" s="36" t="s">
        <v>69</v>
      </c>
      <c r="B59" s="37"/>
      <c r="C59" s="35">
        <f t="shared" ref="C59:M59" si="21">AVERAGE(C3:C58)</f>
        <v>590.54125162333423</v>
      </c>
      <c r="D59" s="35">
        <f t="shared" si="21"/>
        <v>601.4776957501482</v>
      </c>
      <c r="E59" s="1">
        <f t="shared" si="21"/>
        <v>1.7516015103459577E-2</v>
      </c>
      <c r="F59" s="1">
        <f t="shared" si="21"/>
        <v>1.621001710666436E-3</v>
      </c>
      <c r="G59" s="35">
        <f t="shared" si="21"/>
        <v>2818.1569284243242</v>
      </c>
      <c r="H59" s="35">
        <f t="shared" ref="H59:L59" si="22">AVERAGE(H3:H58)</f>
        <v>597.28951287663142</v>
      </c>
      <c r="I59" s="35">
        <f t="shared" si="22"/>
        <v>600.4681931090646</v>
      </c>
      <c r="J59" s="1">
        <f t="shared" si="22"/>
        <v>5.0156385458771588E-3</v>
      </c>
      <c r="K59" s="1">
        <f t="shared" si="22"/>
        <v>2.8410436856214557E-16</v>
      </c>
      <c r="L59" s="35">
        <f t="shared" si="22"/>
        <v>1492.593802196639</v>
      </c>
      <c r="M59" s="35">
        <f t="shared" si="21"/>
        <v>759.08067277931764</v>
      </c>
      <c r="N59" s="1">
        <f t="shared" ref="N59:U59" si="23">AVERAGE(N3:N58)</f>
        <v>0.26134399200384273</v>
      </c>
      <c r="O59" s="35">
        <f t="shared" si="23"/>
        <v>35.923179658928184</v>
      </c>
      <c r="P59" s="35">
        <f t="shared" si="23"/>
        <v>0.14783201505731758</v>
      </c>
      <c r="Q59" s="35">
        <f t="shared" si="23"/>
        <v>0.32142857142857145</v>
      </c>
      <c r="R59" s="35">
        <f t="shared" si="23"/>
        <v>0.32142857142857145</v>
      </c>
      <c r="S59" s="35">
        <f t="shared" si="23"/>
        <v>0.22321428571428573</v>
      </c>
      <c r="T59" s="35">
        <f t="shared" si="23"/>
        <v>0.17857142857142858</v>
      </c>
      <c r="U59" s="35">
        <f t="shared" si="23"/>
        <v>0</v>
      </c>
      <c r="V59" s="35">
        <f>AVERAGE(V3:V58)</f>
        <v>756.22674868181343</v>
      </c>
      <c r="W59" s="1">
        <f t="shared" ref="W59:AD59" si="24">AVERAGE(W3:W58)</f>
        <v>0.25549995158504923</v>
      </c>
      <c r="X59" s="35">
        <f t="shared" si="24"/>
        <v>36.585941930357002</v>
      </c>
      <c r="Y59" s="35">
        <f t="shared" si="24"/>
        <v>0.15055943181216871</v>
      </c>
      <c r="Z59" s="35">
        <f t="shared" si="24"/>
        <v>0.25892857142857145</v>
      </c>
      <c r="AA59" s="35">
        <f t="shared" si="24"/>
        <v>0.35714285714285715</v>
      </c>
      <c r="AB59" s="35">
        <f t="shared" si="24"/>
        <v>0.2767857142857143</v>
      </c>
      <c r="AC59" s="35">
        <f t="shared" si="24"/>
        <v>0.21428571428571427</v>
      </c>
      <c r="AD59" s="35">
        <f t="shared" si="24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L60" s="48">
        <f>_xlfn.MODE.SNGL(Q3:Q58)</f>
        <v>0</v>
      </c>
      <c r="M60" s="48">
        <f t="shared" ref="M60:P60" si="25">_xlfn.MODE.SNGL(R3:R58)</f>
        <v>0</v>
      </c>
      <c r="N60" s="48">
        <f t="shared" si="25"/>
        <v>0</v>
      </c>
      <c r="O60" s="48">
        <f t="shared" si="25"/>
        <v>0</v>
      </c>
      <c r="P60" s="48">
        <f t="shared" si="25"/>
        <v>0</v>
      </c>
      <c r="U60" s="48">
        <f>_xlfn.MODE.SNGL(Z3:Z58)</f>
        <v>0</v>
      </c>
      <c r="V60" s="48">
        <f t="shared" ref="V60:Y60" si="26">_xlfn.MODE.SNGL(AA3:AA58)</f>
        <v>0</v>
      </c>
      <c r="W60" s="48">
        <f t="shared" si="26"/>
        <v>0</v>
      </c>
      <c r="X60" s="48">
        <f t="shared" si="26"/>
        <v>0</v>
      </c>
      <c r="Y60" s="48">
        <f t="shared" si="26"/>
        <v>0</v>
      </c>
    </row>
  </sheetData>
  <mergeCells count="13">
    <mergeCell ref="BN1:BR1"/>
    <mergeCell ref="BS1:BW1"/>
    <mergeCell ref="BI1:BM1"/>
    <mergeCell ref="BD1:BH1"/>
    <mergeCell ref="AT1:AX1"/>
    <mergeCell ref="AY1:BC1"/>
    <mergeCell ref="C1:G1"/>
    <mergeCell ref="M1:U1"/>
    <mergeCell ref="V1:AD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B1" zoomScale="40" zoomScaleNormal="40" workbookViewId="0">
      <selection activeCell="K3" sqref="K3:K58"/>
    </sheetView>
  </sheetViews>
  <sheetFormatPr baseColWidth="10" defaultColWidth="10.77734375" defaultRowHeight="14.4" x14ac:dyDescent="0.3"/>
  <cols>
    <col min="1" max="1" width="9.6640625" bestFit="1" customWidth="1"/>
    <col min="2" max="4" width="6.6640625" bestFit="1" customWidth="1"/>
    <col min="5" max="5" width="6.109375" bestFit="1" customWidth="1"/>
    <col min="6" max="6" width="8.5546875" bestFit="1" customWidth="1"/>
    <col min="7" max="7" width="7.66406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11.21875" bestFit="1" customWidth="1"/>
    <col min="13" max="13" width="7.6640625" bestFit="1" customWidth="1"/>
    <col min="14" max="14" width="7.21875" bestFit="1" customWidth="1"/>
    <col min="15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3" width="7.21875" bestFit="1" customWidth="1"/>
    <col min="24" max="24" width="7" bestFit="1" customWidth="1"/>
    <col min="25" max="25" width="5.88671875" bestFit="1" customWidth="1"/>
    <col min="26" max="30" width="4.5546875" bestFit="1" customWidth="1"/>
    <col min="31" max="32" width="6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6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6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6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6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6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5" width="9" bestFit="1" customWidth="1"/>
    <col min="66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91" t="s">
        <v>0</v>
      </c>
      <c r="D1" s="91"/>
      <c r="E1" s="91"/>
      <c r="F1" s="91"/>
      <c r="G1" s="91"/>
      <c r="H1" s="93" t="s">
        <v>342</v>
      </c>
      <c r="I1" s="94"/>
      <c r="J1" s="94"/>
      <c r="K1" s="94"/>
      <c r="L1" s="95"/>
      <c r="M1" s="91" t="s">
        <v>78</v>
      </c>
      <c r="N1" s="91"/>
      <c r="O1" s="91"/>
      <c r="P1" s="91"/>
      <c r="Q1" s="91"/>
      <c r="R1" s="91"/>
      <c r="S1" s="91"/>
      <c r="T1" s="91"/>
      <c r="U1" s="91"/>
      <c r="V1" s="91" t="s">
        <v>72</v>
      </c>
      <c r="W1" s="91"/>
      <c r="X1" s="91"/>
      <c r="Y1" s="91"/>
      <c r="Z1" s="91"/>
      <c r="AA1" s="91"/>
      <c r="AB1" s="91"/>
      <c r="AC1" s="91"/>
      <c r="AD1" s="91"/>
      <c r="AE1" s="91" t="s">
        <v>304</v>
      </c>
      <c r="AF1" s="92"/>
      <c r="AG1" s="92"/>
      <c r="AH1" s="92"/>
      <c r="AI1" s="92"/>
      <c r="AJ1" s="91" t="s">
        <v>303</v>
      </c>
      <c r="AK1" s="92"/>
      <c r="AL1" s="92"/>
      <c r="AM1" s="92"/>
      <c r="AN1" s="92"/>
      <c r="AO1" s="91" t="s">
        <v>305</v>
      </c>
      <c r="AP1" s="92"/>
      <c r="AQ1" s="92"/>
      <c r="AR1" s="92"/>
      <c r="AS1" s="92"/>
      <c r="AT1" s="91" t="s">
        <v>323</v>
      </c>
      <c r="AU1" s="92"/>
      <c r="AV1" s="92"/>
      <c r="AW1" s="92"/>
      <c r="AX1" s="92"/>
      <c r="AY1" s="91" t="s">
        <v>324</v>
      </c>
      <c r="AZ1" s="92"/>
      <c r="BA1" s="92"/>
      <c r="BB1" s="92"/>
      <c r="BC1" s="92"/>
      <c r="BD1" s="91" t="s">
        <v>325</v>
      </c>
      <c r="BE1" s="92"/>
      <c r="BF1" s="92"/>
      <c r="BG1" s="92"/>
      <c r="BH1" s="92"/>
      <c r="BI1" s="91" t="s">
        <v>331</v>
      </c>
      <c r="BJ1" s="92"/>
      <c r="BK1" s="92"/>
      <c r="BL1" s="92"/>
      <c r="BM1" s="92"/>
      <c r="BN1" s="91" t="s">
        <v>337</v>
      </c>
      <c r="BO1" s="92"/>
      <c r="BP1" s="92"/>
      <c r="BQ1" s="92"/>
      <c r="BR1" s="92"/>
      <c r="BS1" s="91" t="s">
        <v>343</v>
      </c>
      <c r="BT1" s="92"/>
      <c r="BU1" s="92"/>
      <c r="BV1" s="92"/>
      <c r="BW1" s="92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135</v>
      </c>
      <c r="B3" s="2">
        <f>MIN(D3,I3,M3,V3,AE3,AJ3,AO3,AT3,AY3,BD3,BI3,BN3,BS3)</f>
        <v>528.2775707679582</v>
      </c>
      <c r="C3" s="18"/>
      <c r="D3" s="19"/>
      <c r="E3" s="3">
        <v>9.9243481870493077E-5</v>
      </c>
      <c r="F3" s="5">
        <f t="shared" ref="F3:F58" si="0">(D3-B3)/B3</f>
        <v>-1</v>
      </c>
      <c r="G3" s="30"/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1">(AO3-$B3)/$B3</f>
        <v>3.841745953370003E-2</v>
      </c>
      <c r="AR3" s="4">
        <f t="shared" ref="AR3:AR34" si="2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3">(AT3-$B3)/$B3</f>
        <v>8.3453571195532775E-2</v>
      </c>
      <c r="AW3" s="4">
        <f t="shared" si="3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4">(AY3-$B3)/$B3</f>
        <v>7.9163901348016777E-2</v>
      </c>
      <c r="BB3" s="4">
        <f t="shared" si="4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5">(BD3-$B3)/$B3</f>
        <v>4.5382706742880634E-2</v>
      </c>
      <c r="BG3" s="4">
        <f t="shared" si="5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6">(BI3-$B3)/$B3</f>
        <v>3.9350585873960904E-2</v>
      </c>
      <c r="BL3" s="4">
        <f t="shared" si="6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7">(BN3-$B3)/$B3</f>
        <v>4.228789806560166E-2</v>
      </c>
      <c r="BQ3" s="4">
        <f t="shared" si="7"/>
        <v>8.4739802007097909E-2</v>
      </c>
      <c r="BR3" s="31">
        <v>28.593985080905259</v>
      </c>
      <c r="BS3" s="20"/>
      <c r="BT3" s="21"/>
      <c r="BU3" s="4">
        <f t="shared" ref="BU3:BV58" si="8">(BS3-$B3)/$B3</f>
        <v>-1</v>
      </c>
      <c r="BV3" s="4">
        <f t="shared" si="8"/>
        <v>-1</v>
      </c>
      <c r="BW3" s="31"/>
    </row>
    <row r="4" spans="1:75" x14ac:dyDescent="0.3">
      <c r="A4" s="17" t="s">
        <v>136</v>
      </c>
      <c r="B4" s="2">
        <f t="shared" ref="B4:B58" si="9">MIN(D4,I4,M4,V4,AE4,AJ4,AO4,AT4,AY4,BD4,BI4,BN4,BS4)</f>
        <v>505.2067373721938</v>
      </c>
      <c r="C4" s="20"/>
      <c r="D4" s="21"/>
      <c r="E4" s="5">
        <v>1.0862550653946019E-2</v>
      </c>
      <c r="F4" s="5">
        <f t="shared" si="0"/>
        <v>-1</v>
      </c>
      <c r="G4" s="31"/>
      <c r="H4" s="20">
        <v>505.15990293546872</v>
      </c>
      <c r="I4" s="21">
        <v>505.2067373721938</v>
      </c>
      <c r="J4" s="5">
        <v>9.2703507812718291E-5</v>
      </c>
      <c r="K4" s="5">
        <f t="shared" ref="K4:K58" si="10">(I4-$B4)/$B4</f>
        <v>0</v>
      </c>
      <c r="L4" s="31">
        <v>607.70638799667358</v>
      </c>
      <c r="M4" s="20">
        <v>711.29532867658907</v>
      </c>
      <c r="N4" s="4">
        <f>(M4-B4)/B4</f>
        <v>0.40792922195842873</v>
      </c>
      <c r="O4" s="21">
        <f t="shared" ref="O4:O58" si="11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>(V4-B4)/B4</f>
        <v>0.26068356769785594</v>
      </c>
      <c r="X4" s="21">
        <f t="shared" ref="X4:X58" si="12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3">(AE4-$B4)/$B4</f>
        <v>0.10869410926389057</v>
      </c>
      <c r="AH4" s="4">
        <f t="shared" si="13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4">(AJ4-$B4)/$B4</f>
        <v>0.10869410926389057</v>
      </c>
      <c r="AM4" s="4">
        <f t="shared" si="14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1"/>
        <v>9.1757133603357591E-2</v>
      </c>
      <c r="AR4" s="4">
        <f t="shared" si="2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3"/>
        <v>8.8866840992026408E-2</v>
      </c>
      <c r="AW4" s="4">
        <f t="shared" si="3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4"/>
        <v>6.9289092667827512E-2</v>
      </c>
      <c r="BB4" s="4">
        <f t="shared" si="4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5"/>
        <v>7.6534848978008857E-2</v>
      </c>
      <c r="BG4" s="4">
        <f t="shared" si="5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6"/>
        <v>4.523004611414682E-2</v>
      </c>
      <c r="BL4" s="4">
        <f t="shared" si="6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7"/>
        <v>5.3139331059716785E-2</v>
      </c>
      <c r="BQ4" s="4">
        <f t="shared" si="7"/>
        <v>6.0938344299498896E-2</v>
      </c>
      <c r="BR4" s="31">
        <v>56.634288408420979</v>
      </c>
      <c r="BS4" s="20"/>
      <c r="BT4" s="21"/>
      <c r="BU4" s="4">
        <f t="shared" si="8"/>
        <v>-1</v>
      </c>
      <c r="BV4" s="4">
        <f t="shared" si="8"/>
        <v>-1</v>
      </c>
      <c r="BW4" s="31"/>
    </row>
    <row r="5" spans="1:75" x14ac:dyDescent="0.3">
      <c r="A5" s="17" t="s">
        <v>137</v>
      </c>
      <c r="B5" s="2">
        <f t="shared" si="9"/>
        <v>496.37134539273552</v>
      </c>
      <c r="C5" s="20"/>
      <c r="D5" s="21"/>
      <c r="E5" s="5">
        <v>2.0511559131871991E-2</v>
      </c>
      <c r="F5" s="5">
        <f t="shared" si="0"/>
        <v>-1</v>
      </c>
      <c r="G5" s="31"/>
      <c r="H5" s="20">
        <v>496.32494057355092</v>
      </c>
      <c r="I5" s="21">
        <v>496.37134539273552</v>
      </c>
      <c r="J5" s="5">
        <v>9.3488110494718515E-5</v>
      </c>
      <c r="K5" s="96">
        <f t="shared" si="10"/>
        <v>0</v>
      </c>
      <c r="L5" s="31">
        <v>1893.232623100281</v>
      </c>
      <c r="M5" s="20">
        <v>669.97077418699359</v>
      </c>
      <c r="N5" s="4">
        <f>(M5-B5)/B5</f>
        <v>0.34973700719348322</v>
      </c>
      <c r="O5" s="21">
        <f t="shared" si="11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>(V5-B5)/B5</f>
        <v>0.28074245621237237</v>
      </c>
      <c r="X5" s="21">
        <f t="shared" si="12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3"/>
        <v>8.5438158743613962E-2</v>
      </c>
      <c r="AH5" s="4">
        <f t="shared" si="13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4"/>
        <v>8.5438158743613962E-2</v>
      </c>
      <c r="AM5" s="4">
        <f t="shared" si="14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1"/>
        <v>0.11981021769114164</v>
      </c>
      <c r="AR5" s="4">
        <f t="shared" si="2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3"/>
        <v>9.359594700371042E-2</v>
      </c>
      <c r="AW5" s="4">
        <f t="shared" si="3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4"/>
        <v>8.3323083671360806E-2</v>
      </c>
      <c r="BB5" s="4">
        <f t="shared" si="4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5"/>
        <v>0.11817552292163075</v>
      </c>
      <c r="BG5" s="4">
        <f t="shared" si="5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6"/>
        <v>4.9958707643480288E-2</v>
      </c>
      <c r="BL5" s="4">
        <f t="shared" si="6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7"/>
        <v>6.0303861323933117E-2</v>
      </c>
      <c r="BQ5" s="4">
        <f t="shared" si="7"/>
        <v>7.0588175918793558E-2</v>
      </c>
      <c r="BR5" s="31">
        <v>146.0684312775731</v>
      </c>
      <c r="BS5" s="20"/>
      <c r="BT5" s="21"/>
      <c r="BU5" s="4">
        <f t="shared" si="8"/>
        <v>-1</v>
      </c>
      <c r="BV5" s="4">
        <f t="shared" si="8"/>
        <v>-1</v>
      </c>
      <c r="BW5" s="31"/>
    </row>
    <row r="6" spans="1:75" x14ac:dyDescent="0.3">
      <c r="A6" s="17" t="s">
        <v>138</v>
      </c>
      <c r="B6" s="2">
        <f t="shared" si="9"/>
        <v>484.40798218764229</v>
      </c>
      <c r="C6" s="20"/>
      <c r="D6" s="21"/>
      <c r="E6" s="5">
        <v>2.5923333472617511E-2</v>
      </c>
      <c r="F6" s="5">
        <f t="shared" si="0"/>
        <v>-1</v>
      </c>
      <c r="G6" s="31"/>
      <c r="H6" s="20">
        <v>484.35956360313168</v>
      </c>
      <c r="I6" s="21">
        <v>484.40798218764229</v>
      </c>
      <c r="J6" s="5">
        <v>9.9954142563422587E-5</v>
      </c>
      <c r="K6" s="5">
        <f t="shared" si="10"/>
        <v>0</v>
      </c>
      <c r="L6" s="31">
        <v>2531.854095935822</v>
      </c>
      <c r="M6" s="20">
        <v>613.74039798382887</v>
      </c>
      <c r="N6" s="4">
        <f>(M6-B6)/B6</f>
        <v>0.26699067841967938</v>
      </c>
      <c r="O6" s="21">
        <f t="shared" si="11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>(V6-B6)/B6</f>
        <v>0.21707897099299206</v>
      </c>
      <c r="X6" s="21">
        <f t="shared" si="12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3"/>
        <v>0.10610172864494644</v>
      </c>
      <c r="AH6" s="4">
        <f t="shared" si="13"/>
        <v>0.1392946338661708</v>
      </c>
      <c r="AI6" s="31">
        <v>10.99856630999966</v>
      </c>
      <c r="AJ6" s="20">
        <v>535.80450646716156</v>
      </c>
      <c r="AK6" s="21">
        <v>551.88341470832052</v>
      </c>
      <c r="AL6" s="4">
        <f t="shared" si="14"/>
        <v>0.10610172864494644</v>
      </c>
      <c r="AM6" s="4">
        <f t="shared" si="14"/>
        <v>0.1392946338661708</v>
      </c>
      <c r="AN6" s="31">
        <v>10.944738819999481</v>
      </c>
      <c r="AO6" s="20">
        <v>530.65220740991185</v>
      </c>
      <c r="AP6" s="21">
        <v>555.24411647388604</v>
      </c>
      <c r="AQ6" s="4">
        <f t="shared" si="1"/>
        <v>9.5465448387999946E-2</v>
      </c>
      <c r="AR6" s="4">
        <f t="shared" si="2"/>
        <v>0.14623238445894224</v>
      </c>
      <c r="AS6" s="31">
        <v>11.04378277000105</v>
      </c>
      <c r="AT6" s="20">
        <v>545.06327007102959</v>
      </c>
      <c r="AU6" s="21">
        <v>578.62244168337713</v>
      </c>
      <c r="AV6" s="4">
        <f t="shared" si="3"/>
        <v>0.12521529395420164</v>
      </c>
      <c r="AW6" s="4">
        <f t="shared" si="3"/>
        <v>0.19449402767941909</v>
      </c>
      <c r="AX6" s="31">
        <v>10.972699479999941</v>
      </c>
      <c r="AY6" s="20">
        <v>530.54953549714867</v>
      </c>
      <c r="AZ6" s="21">
        <v>559.52944655416957</v>
      </c>
      <c r="BA6" s="4">
        <f t="shared" si="4"/>
        <v>9.5253495000486577E-2</v>
      </c>
      <c r="BB6" s="4">
        <f t="shared" si="4"/>
        <v>0.15507891514766145</v>
      </c>
      <c r="BC6" s="31">
        <v>11.34370196999989</v>
      </c>
      <c r="BD6" s="20">
        <v>553.62649884576592</v>
      </c>
      <c r="BE6" s="21">
        <v>578.90685971442804</v>
      </c>
      <c r="BF6" s="4">
        <f t="shared" si="5"/>
        <v>0.14289301416034647</v>
      </c>
      <c r="BG6" s="4">
        <f t="shared" si="5"/>
        <v>0.19508117331183916</v>
      </c>
      <c r="BH6" s="31">
        <v>12.612309139999891</v>
      </c>
      <c r="BI6" s="20">
        <v>507.65534512690738</v>
      </c>
      <c r="BJ6" s="21">
        <v>534.8296186359172</v>
      </c>
      <c r="BK6" s="4">
        <f t="shared" si="6"/>
        <v>4.7991287910404197E-2</v>
      </c>
      <c r="BL6" s="4">
        <f t="shared" si="6"/>
        <v>0.10408919403137204</v>
      </c>
      <c r="BM6" s="31">
        <v>226.52376372236759</v>
      </c>
      <c r="BN6" s="20">
        <v>507.02424859326038</v>
      </c>
      <c r="BO6" s="21">
        <v>517.99437050845313</v>
      </c>
      <c r="BP6" s="4">
        <f t="shared" si="7"/>
        <v>4.6688467649687405E-2</v>
      </c>
      <c r="BQ6" s="4">
        <f t="shared" si="7"/>
        <v>6.9334919233020972E-2</v>
      </c>
      <c r="BR6" s="31">
        <v>237.0218965029344</v>
      </c>
      <c r="BS6" s="20"/>
      <c r="BT6" s="21"/>
      <c r="BU6" s="4">
        <f t="shared" si="8"/>
        <v>-1</v>
      </c>
      <c r="BV6" s="4">
        <f t="shared" si="8"/>
        <v>-1</v>
      </c>
      <c r="BW6" s="31"/>
    </row>
    <row r="7" spans="1:75" x14ac:dyDescent="0.3">
      <c r="A7" s="17" t="s">
        <v>139</v>
      </c>
      <c r="B7" s="2">
        <f t="shared" si="9"/>
        <v>519.17091820236067</v>
      </c>
      <c r="C7" s="20"/>
      <c r="D7" s="21"/>
      <c r="E7" s="5">
        <v>1.150588050763008E-2</v>
      </c>
      <c r="F7" s="5">
        <f t="shared" si="0"/>
        <v>-1</v>
      </c>
      <c r="G7" s="31"/>
      <c r="H7" s="20">
        <v>519.13196168481636</v>
      </c>
      <c r="I7" s="21">
        <v>519.17091820236067</v>
      </c>
      <c r="J7" s="5">
        <v>7.503601642248073E-5</v>
      </c>
      <c r="K7" s="5">
        <f t="shared" si="10"/>
        <v>0</v>
      </c>
      <c r="L7" s="31">
        <v>434.80753111839289</v>
      </c>
      <c r="M7" s="20">
        <v>629.30746622936852</v>
      </c>
      <c r="N7" s="4">
        <f>(M7-B7)/B7</f>
        <v>0.21213928624576617</v>
      </c>
      <c r="O7" s="21">
        <f t="shared" si="11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>(V7-B7)/B7</f>
        <v>0.21213928624576617</v>
      </c>
      <c r="X7" s="21">
        <f t="shared" si="12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3"/>
        <v>4.4309268338921785E-2</v>
      </c>
      <c r="AH7" s="4">
        <f t="shared" si="13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4"/>
        <v>4.4309268338921785E-2</v>
      </c>
      <c r="AM7" s="4">
        <f t="shared" si="14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1"/>
        <v>4.3327157781799963E-2</v>
      </c>
      <c r="AR7" s="4">
        <f t="shared" si="2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3"/>
        <v>5.4898332797479008E-2</v>
      </c>
      <c r="AW7" s="4">
        <f t="shared" si="3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4"/>
        <v>7.4602897080122119E-2</v>
      </c>
      <c r="BB7" s="4">
        <f t="shared" si="4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5"/>
        <v>5.4898332797479008E-2</v>
      </c>
      <c r="BG7" s="4">
        <f t="shared" si="5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6"/>
        <v>3.2758411514508701E-2</v>
      </c>
      <c r="BL7" s="4">
        <f t="shared" si="6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7"/>
        <v>3.0044685707942873E-2</v>
      </c>
      <c r="BQ7" s="4">
        <f t="shared" si="7"/>
        <v>5.0696659591694303E-2</v>
      </c>
      <c r="BR7" s="31">
        <v>34.810042603313917</v>
      </c>
      <c r="BS7" s="20"/>
      <c r="BT7" s="21"/>
      <c r="BU7" s="4">
        <f t="shared" si="8"/>
        <v>-1</v>
      </c>
      <c r="BV7" s="4">
        <f t="shared" si="8"/>
        <v>-1</v>
      </c>
      <c r="BW7" s="31"/>
    </row>
    <row r="8" spans="1:75" x14ac:dyDescent="0.3">
      <c r="A8" s="17" t="s">
        <v>140</v>
      </c>
      <c r="B8" s="2">
        <f t="shared" si="9"/>
        <v>518.42028669976821</v>
      </c>
      <c r="C8" s="20"/>
      <c r="D8" s="21"/>
      <c r="E8" s="5">
        <v>1.653924773393127E-2</v>
      </c>
      <c r="F8" s="5">
        <f t="shared" si="0"/>
        <v>-1</v>
      </c>
      <c r="G8" s="31"/>
      <c r="H8" s="20">
        <v>518.375338598805</v>
      </c>
      <c r="I8" s="21">
        <v>518.42028669976821</v>
      </c>
      <c r="J8" s="5">
        <v>8.6702048736070393E-5</v>
      </c>
      <c r="K8" s="5">
        <f t="shared" si="10"/>
        <v>0</v>
      </c>
      <c r="L8" s="31">
        <v>407.5117781162262</v>
      </c>
      <c r="M8" s="20">
        <v>625.15058707202365</v>
      </c>
      <c r="N8" s="4">
        <f>(M8-B8)/B8</f>
        <v>0.2058760104696018</v>
      </c>
      <c r="O8" s="21">
        <f t="shared" si="11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>(V8-B8)/B8</f>
        <v>0.19649647605541859</v>
      </c>
      <c r="X8" s="21">
        <f t="shared" si="12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3"/>
        <v>7.5060707188914902E-2</v>
      </c>
      <c r="AH8" s="4">
        <f t="shared" si="13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4"/>
        <v>7.5060707188914902E-2</v>
      </c>
      <c r="AM8" s="4">
        <f t="shared" si="14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1"/>
        <v>7.2370903644742315E-2</v>
      </c>
      <c r="AR8" s="4">
        <f t="shared" si="2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3"/>
        <v>5.9659834365393405E-2</v>
      </c>
      <c r="AW8" s="4">
        <f t="shared" si="3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4"/>
        <v>0.10430562998422109</v>
      </c>
      <c r="BB8" s="4">
        <f t="shared" si="4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5"/>
        <v>8.2330567702342206E-2</v>
      </c>
      <c r="BG8" s="4">
        <f t="shared" si="5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6"/>
        <v>2.3668339741864265E-2</v>
      </c>
      <c r="BL8" s="4">
        <f t="shared" si="6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7"/>
        <v>2.5337420020345527E-2</v>
      </c>
      <c r="BQ8" s="4">
        <f t="shared" si="7"/>
        <v>6.6293828622523601E-2</v>
      </c>
      <c r="BR8" s="31">
        <v>32.003227033652372</v>
      </c>
      <c r="BS8" s="20"/>
      <c r="BT8" s="21"/>
      <c r="BU8" s="4">
        <f t="shared" si="8"/>
        <v>-1</v>
      </c>
      <c r="BV8" s="4">
        <f t="shared" si="8"/>
        <v>-1</v>
      </c>
      <c r="BW8" s="31"/>
    </row>
    <row r="9" spans="1:75" x14ac:dyDescent="0.3">
      <c r="A9" s="17" t="s">
        <v>141</v>
      </c>
      <c r="B9" s="2">
        <f t="shared" si="9"/>
        <v>517.28125068300687</v>
      </c>
      <c r="C9" s="20"/>
      <c r="D9" s="21"/>
      <c r="E9" s="5">
        <v>1.8368149622764559E-2</v>
      </c>
      <c r="F9" s="5">
        <f t="shared" si="0"/>
        <v>-1</v>
      </c>
      <c r="G9" s="31"/>
      <c r="H9" s="20">
        <v>517.23162658441231</v>
      </c>
      <c r="I9" s="21">
        <v>517.28125068300687</v>
      </c>
      <c r="J9" s="5">
        <v>9.5932529023699809E-5</v>
      </c>
      <c r="K9" s="96">
        <f t="shared" si="10"/>
        <v>0</v>
      </c>
      <c r="L9" s="31">
        <v>2438.010102987289</v>
      </c>
      <c r="M9" s="20">
        <v>638.84074593904177</v>
      </c>
      <c r="N9" s="4">
        <f>(M9-B9)/B9</f>
        <v>0.23499690950625099</v>
      </c>
      <c r="O9" s="21">
        <f t="shared" si="11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>(V9-B9)/B9</f>
        <v>0.23499690950625099</v>
      </c>
      <c r="X9" s="21">
        <f t="shared" si="12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3"/>
        <v>5.1903190527329883E-2</v>
      </c>
      <c r="AH9" s="4">
        <f t="shared" si="13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4"/>
        <v>5.1903190527329883E-2</v>
      </c>
      <c r="AM9" s="4">
        <f t="shared" si="14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1"/>
        <v>8.142980802445221E-2</v>
      </c>
      <c r="AR9" s="4">
        <f t="shared" si="2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3"/>
        <v>5.0106614889043055E-2</v>
      </c>
      <c r="AW9" s="4">
        <f t="shared" si="3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4"/>
        <v>7.3154997431979452E-2</v>
      </c>
      <c r="BB9" s="4">
        <f t="shared" si="4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5"/>
        <v>5.0106614889043055E-2</v>
      </c>
      <c r="BG9" s="4">
        <f t="shared" si="5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6"/>
        <v>2.0785764383968213E-2</v>
      </c>
      <c r="BL9" s="4">
        <f t="shared" si="6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7"/>
        <v>2.1817658183586039E-2</v>
      </c>
      <c r="BQ9" s="4">
        <f t="shared" si="7"/>
        <v>4.9226099214655331E-2</v>
      </c>
      <c r="BR9" s="31">
        <v>32.152094493806359</v>
      </c>
      <c r="BS9" s="20"/>
      <c r="BT9" s="21"/>
      <c r="BU9" s="4">
        <f t="shared" si="8"/>
        <v>-1</v>
      </c>
      <c r="BV9" s="4">
        <f t="shared" si="8"/>
        <v>-1</v>
      </c>
      <c r="BW9" s="31"/>
    </row>
    <row r="10" spans="1:75" x14ac:dyDescent="0.3">
      <c r="A10" s="17" t="s">
        <v>142</v>
      </c>
      <c r="B10" s="2">
        <f t="shared" si="9"/>
        <v>506.75289342510803</v>
      </c>
      <c r="C10" s="20"/>
      <c r="D10" s="21"/>
      <c r="E10" s="5">
        <v>2.429354027990133E-2</v>
      </c>
      <c r="F10" s="5">
        <f t="shared" si="0"/>
        <v>-1</v>
      </c>
      <c r="G10" s="31"/>
      <c r="H10" s="20">
        <v>506.70236001929271</v>
      </c>
      <c r="I10" s="21">
        <v>506.75289342510803</v>
      </c>
      <c r="J10" s="5">
        <v>9.9720014371599926E-5</v>
      </c>
      <c r="K10" s="96">
        <f t="shared" si="10"/>
        <v>0</v>
      </c>
      <c r="L10" s="31">
        <v>1756.0927770137789</v>
      </c>
      <c r="M10" s="20">
        <v>632.63145292205274</v>
      </c>
      <c r="N10" s="4">
        <f>(M10-B10)/B10</f>
        <v>0.24840225113692035</v>
      </c>
      <c r="O10" s="21">
        <f t="shared" si="11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>(V10-B10)/B10</f>
        <v>0.24840225113692035</v>
      </c>
      <c r="X10" s="21">
        <f t="shared" si="12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3"/>
        <v>0.10680925823029053</v>
      </c>
      <c r="AH10" s="4">
        <f t="shared" si="13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4"/>
        <v>0.10680925823029053</v>
      </c>
      <c r="AM10" s="4">
        <f t="shared" si="14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1"/>
        <v>0.10714783128528413</v>
      </c>
      <c r="AR10" s="4">
        <f t="shared" si="2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3"/>
        <v>9.0491646681941637E-2</v>
      </c>
      <c r="AW10" s="4">
        <f t="shared" si="3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4"/>
        <v>8.4226020401844168E-2</v>
      </c>
      <c r="BB10" s="4">
        <f t="shared" si="4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5"/>
        <v>6.3565813883472669E-2</v>
      </c>
      <c r="BG10" s="4">
        <f t="shared" si="5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6"/>
        <v>4.1046254889052676E-2</v>
      </c>
      <c r="BL10" s="4">
        <f t="shared" si="6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7"/>
        <v>3.5947631383357749E-2</v>
      </c>
      <c r="BQ10" s="4">
        <f t="shared" si="7"/>
        <v>6.2876684880538047E-2</v>
      </c>
      <c r="BR10" s="31">
        <v>63.25226371958852</v>
      </c>
      <c r="BS10" s="20"/>
      <c r="BT10" s="21"/>
      <c r="BU10" s="4">
        <f t="shared" si="8"/>
        <v>-1</v>
      </c>
      <c r="BV10" s="4">
        <f t="shared" si="8"/>
        <v>-1</v>
      </c>
      <c r="BW10" s="31"/>
    </row>
    <row r="11" spans="1:75" x14ac:dyDescent="0.3">
      <c r="A11" s="17" t="s">
        <v>143</v>
      </c>
      <c r="B11" s="2">
        <f t="shared" si="9"/>
        <v>497.20886504187098</v>
      </c>
      <c r="C11" s="20"/>
      <c r="D11" s="21"/>
      <c r="E11" s="5">
        <v>4.4597387370823867E-2</v>
      </c>
      <c r="F11" s="5">
        <f t="shared" si="0"/>
        <v>-1</v>
      </c>
      <c r="G11" s="31"/>
      <c r="H11" s="20">
        <v>492.46657865069062</v>
      </c>
      <c r="I11" s="21">
        <v>497.20886504187098</v>
      </c>
      <c r="J11" s="5">
        <v>9.5378154425726086E-3</v>
      </c>
      <c r="K11" s="5">
        <f t="shared" si="10"/>
        <v>0</v>
      </c>
      <c r="L11" s="31">
        <v>3600.0194299221039</v>
      </c>
      <c r="M11" s="20">
        <v>628.85418069750995</v>
      </c>
      <c r="N11" s="4">
        <f>(M11-B11)/B11</f>
        <v>0.26476864133255718</v>
      </c>
      <c r="O11" s="21">
        <f t="shared" si="11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>(V11-B11)/B11</f>
        <v>0.23779978923844403</v>
      </c>
      <c r="X11" s="21">
        <f t="shared" si="12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3"/>
        <v>7.6536047292139711E-2</v>
      </c>
      <c r="AH11" s="4">
        <f t="shared" si="13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4"/>
        <v>7.6536047292139711E-2</v>
      </c>
      <c r="AM11" s="4">
        <f t="shared" si="14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1"/>
        <v>0.1209723482851968</v>
      </c>
      <c r="AR11" s="4">
        <f t="shared" si="2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3"/>
        <v>8.319966388012412E-2</v>
      </c>
      <c r="AW11" s="4">
        <f t="shared" si="3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4"/>
        <v>3.1075948335349091E-2</v>
      </c>
      <c r="BB11" s="4">
        <f t="shared" si="4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5"/>
        <v>9.7254326306531913E-2</v>
      </c>
      <c r="BG11" s="4">
        <f t="shared" si="5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6"/>
        <v>5.6852032304127428E-2</v>
      </c>
      <c r="BL11" s="4">
        <f t="shared" si="6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7"/>
        <v>3.7750515257739078E-2</v>
      </c>
      <c r="BQ11" s="4">
        <f t="shared" si="7"/>
        <v>6.8430783901934231E-2</v>
      </c>
      <c r="BR11" s="31">
        <v>153.97534236833451</v>
      </c>
      <c r="BS11" s="20"/>
      <c r="BT11" s="21"/>
      <c r="BU11" s="4">
        <f t="shared" si="8"/>
        <v>-1</v>
      </c>
      <c r="BV11" s="4">
        <f t="shared" si="8"/>
        <v>-1</v>
      </c>
      <c r="BW11" s="31"/>
    </row>
    <row r="12" spans="1:75" x14ac:dyDescent="0.3">
      <c r="A12" s="17" t="s">
        <v>144</v>
      </c>
      <c r="B12" s="2">
        <f t="shared" si="9"/>
        <v>603.23017036687122</v>
      </c>
      <c r="C12" s="20"/>
      <c r="D12" s="21"/>
      <c r="E12" s="5">
        <v>2.3463760835520431E-2</v>
      </c>
      <c r="F12" s="5">
        <f t="shared" si="0"/>
        <v>-1</v>
      </c>
      <c r="G12" s="31"/>
      <c r="H12" s="20">
        <v>603.17074280224472</v>
      </c>
      <c r="I12" s="21">
        <v>603.23017036687122</v>
      </c>
      <c r="J12" s="5">
        <v>9.8515570914244931E-5</v>
      </c>
      <c r="K12" s="5">
        <f t="shared" si="10"/>
        <v>0</v>
      </c>
      <c r="L12" s="31">
        <v>3077.0101370811458</v>
      </c>
      <c r="M12" s="20">
        <v>748.91760393457832</v>
      </c>
      <c r="N12" s="4">
        <f>(M12-B12)/B12</f>
        <v>0.2415121801336681</v>
      </c>
      <c r="O12" s="21">
        <f t="shared" si="11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>(V12-B12)/B12</f>
        <v>0.44950009048338008</v>
      </c>
      <c r="X12" s="21">
        <f t="shared" si="12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3"/>
        <v>8.9922059061699408E-2</v>
      </c>
      <c r="AH12" s="4">
        <f t="shared" si="13"/>
        <v>0.11765034326566431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4"/>
        <v>8.9922059061699408E-2</v>
      </c>
      <c r="AM12" s="4">
        <f t="shared" si="14"/>
        <v>0.11765034326566431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1"/>
        <v>9.2653382127567616E-2</v>
      </c>
      <c r="AR12" s="4">
        <f t="shared" si="2"/>
        <v>0.10851685093508011</v>
      </c>
      <c r="AS12" s="31">
        <v>11.031822670000469</v>
      </c>
      <c r="AT12" s="20">
        <v>663.1511217839917</v>
      </c>
      <c r="AU12" s="21">
        <v>693.67123815185971</v>
      </c>
      <c r="AV12" s="4">
        <f t="shared" si="3"/>
        <v>9.9333478928412822E-2</v>
      </c>
      <c r="AW12" s="4">
        <f t="shared" si="3"/>
        <v>0.14992795822858834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4"/>
        <v>9.7444831958684114E-2</v>
      </c>
      <c r="BB12" s="4">
        <f t="shared" si="4"/>
        <v>0.1211391290155856</v>
      </c>
      <c r="BC12" s="31">
        <v>11.26327238999948</v>
      </c>
      <c r="BD12" s="20">
        <v>666.39668327184472</v>
      </c>
      <c r="BE12" s="21">
        <v>687.88839415381506</v>
      </c>
      <c r="BF12" s="4">
        <f t="shared" si="5"/>
        <v>0.10471378257913895</v>
      </c>
      <c r="BG12" s="4">
        <f t="shared" si="5"/>
        <v>0.14034149474893901</v>
      </c>
      <c r="BH12" s="31">
        <v>13.00983801999991</v>
      </c>
      <c r="BI12" s="20">
        <v>630.47407589495549</v>
      </c>
      <c r="BJ12" s="21">
        <v>649.51018663409775</v>
      </c>
      <c r="BK12" s="4">
        <f t="shared" si="6"/>
        <v>4.516336693092643E-2</v>
      </c>
      <c r="BL12" s="4">
        <f t="shared" si="6"/>
        <v>7.6720327564319346E-2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7"/>
        <v>3.5030407545758382E-2</v>
      </c>
      <c r="BQ12" s="4">
        <f t="shared" si="7"/>
        <v>5.2272673519034051E-2</v>
      </c>
      <c r="BR12" s="31">
        <v>32.65503552630544</v>
      </c>
      <c r="BS12" s="20"/>
      <c r="BT12" s="21"/>
      <c r="BU12" s="4">
        <f t="shared" si="8"/>
        <v>-1</v>
      </c>
      <c r="BV12" s="4">
        <f t="shared" si="8"/>
        <v>-1</v>
      </c>
      <c r="BW12" s="31"/>
    </row>
    <row r="13" spans="1:75" x14ac:dyDescent="0.3">
      <c r="A13" s="17" t="s">
        <v>145</v>
      </c>
      <c r="B13" s="2">
        <f t="shared" si="9"/>
        <v>588.72300670093875</v>
      </c>
      <c r="C13" s="20"/>
      <c r="D13" s="21"/>
      <c r="E13" s="5">
        <v>4.6274012660262077E-2</v>
      </c>
      <c r="F13" s="5">
        <f t="shared" si="0"/>
        <v>-1</v>
      </c>
      <c r="G13" s="31"/>
      <c r="H13" s="20">
        <v>583.16164111756223</v>
      </c>
      <c r="I13" s="21">
        <v>588.72300670093875</v>
      </c>
      <c r="J13" s="5">
        <v>9.4464892998506189E-3</v>
      </c>
      <c r="K13" s="96">
        <f t="shared" si="10"/>
        <v>0</v>
      </c>
      <c r="L13" s="31">
        <v>3600.017663955688</v>
      </c>
      <c r="M13" s="20">
        <v>787.56360529942742</v>
      </c>
      <c r="N13" s="4">
        <f>(M13-B13)/B13</f>
        <v>0.33774898608556725</v>
      </c>
      <c r="O13" s="21">
        <f t="shared" si="11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>(V13-B13)/B13</f>
        <v>0.33774898608556725</v>
      </c>
      <c r="X13" s="21">
        <f t="shared" si="12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3"/>
        <v>0.13266986258147306</v>
      </c>
      <c r="AH13" s="4">
        <f t="shared" si="13"/>
        <v>0.15398571558463206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4"/>
        <v>0.13266986258147306</v>
      </c>
      <c r="AM13" s="4">
        <f t="shared" si="14"/>
        <v>0.15398571558463206</v>
      </c>
      <c r="AN13" s="31">
        <v>10.90886586000051</v>
      </c>
      <c r="AO13" s="20">
        <v>658.48010935108755</v>
      </c>
      <c r="AP13" s="21">
        <v>673.05797406993111</v>
      </c>
      <c r="AQ13" s="4">
        <f t="shared" si="1"/>
        <v>0.11848883406315427</v>
      </c>
      <c r="AR13" s="4">
        <f t="shared" si="2"/>
        <v>0.1432506737618173</v>
      </c>
      <c r="AS13" s="31">
        <v>11.107586080000329</v>
      </c>
      <c r="AT13" s="20">
        <v>638.87330980657794</v>
      </c>
      <c r="AU13" s="21">
        <v>648.1013642195278</v>
      </c>
      <c r="AV13" s="4">
        <f t="shared" si="3"/>
        <v>8.5184887518952826E-2</v>
      </c>
      <c r="AW13" s="4">
        <f t="shared" si="3"/>
        <v>0.10085958395159549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4"/>
        <v>0.12827720669244833</v>
      </c>
      <c r="BB13" s="4">
        <f t="shared" si="4"/>
        <v>0.142462799429663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5"/>
        <v>8.4212539152781499E-2</v>
      </c>
      <c r="BG13" s="4">
        <f t="shared" si="5"/>
        <v>9.4326154577023466E-2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6"/>
        <v>6.8872311349669285E-2</v>
      </c>
      <c r="BL13" s="4">
        <f t="shared" si="6"/>
        <v>8.565320781734459E-2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7"/>
        <v>4.3248841349895581E-2</v>
      </c>
      <c r="BQ13" s="4">
        <f t="shared" si="7"/>
        <v>6.6763711371605375E-2</v>
      </c>
      <c r="BR13" s="31">
        <v>42.184846857376399</v>
      </c>
      <c r="BS13" s="20"/>
      <c r="BT13" s="21"/>
      <c r="BU13" s="4">
        <f t="shared" si="8"/>
        <v>-1</v>
      </c>
      <c r="BV13" s="4">
        <f t="shared" si="8"/>
        <v>-1</v>
      </c>
      <c r="BW13" s="31"/>
    </row>
    <row r="14" spans="1:75" x14ac:dyDescent="0.3">
      <c r="A14" s="17" t="s">
        <v>146</v>
      </c>
      <c r="B14" s="2">
        <f t="shared" si="9"/>
        <v>574.8735419905812</v>
      </c>
      <c r="C14" s="20"/>
      <c r="D14" s="21"/>
      <c r="E14" s="5">
        <v>5.2030835552014307E-2</v>
      </c>
      <c r="F14" s="5">
        <f t="shared" si="0"/>
        <v>-1</v>
      </c>
      <c r="G14" s="31"/>
      <c r="H14" s="20">
        <v>574.81809283675148</v>
      </c>
      <c r="I14" s="21">
        <v>574.8735419905812</v>
      </c>
      <c r="J14" s="5">
        <v>9.6454523959104899E-5</v>
      </c>
      <c r="K14" s="5">
        <f t="shared" si="10"/>
        <v>0</v>
      </c>
      <c r="L14" s="31">
        <v>1704.3686881065371</v>
      </c>
      <c r="M14" s="20">
        <v>768.01364763825472</v>
      </c>
      <c r="N14" s="4">
        <f>(M14-B14)/B14</f>
        <v>0.33596972471354047</v>
      </c>
      <c r="O14" s="21">
        <f t="shared" si="11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>(V14-B14)/B14</f>
        <v>0.3900809519017655</v>
      </c>
      <c r="X14" s="21">
        <f t="shared" si="12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3"/>
        <v>0.14122650567369979</v>
      </c>
      <c r="AH14" s="4">
        <f t="shared" si="13"/>
        <v>0.21053974349235166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4"/>
        <v>0.14122650567369979</v>
      </c>
      <c r="AM14" s="4">
        <f t="shared" si="14"/>
        <v>0.21053974349235166</v>
      </c>
      <c r="AN14" s="31">
        <v>11.01440321999908</v>
      </c>
      <c r="AO14" s="20">
        <v>670.32186114088449</v>
      </c>
      <c r="AP14" s="21">
        <v>693.07476521231899</v>
      </c>
      <c r="AQ14" s="4">
        <f t="shared" si="1"/>
        <v>0.16603359204843546</v>
      </c>
      <c r="AR14" s="4">
        <f t="shared" si="2"/>
        <v>0.20561256448235429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3"/>
        <v>7.2220111123902975E-2</v>
      </c>
      <c r="AW14" s="4">
        <f t="shared" si="3"/>
        <v>0.15251228219368912</v>
      </c>
      <c r="AX14" s="31">
        <v>10.95526384999976</v>
      </c>
      <c r="AY14" s="20">
        <v>662.42031232894385</v>
      </c>
      <c r="AZ14" s="21">
        <v>689.09851372275887</v>
      </c>
      <c r="BA14" s="4">
        <f t="shared" si="4"/>
        <v>0.15228874516510107</v>
      </c>
      <c r="BB14" s="4">
        <f t="shared" si="4"/>
        <v>0.198695823322565</v>
      </c>
      <c r="BC14" s="31">
        <v>11.36592963000076</v>
      </c>
      <c r="BD14" s="20">
        <v>628.47751601448169</v>
      </c>
      <c r="BE14" s="21">
        <v>658.24868618637834</v>
      </c>
      <c r="BF14" s="4">
        <f t="shared" si="5"/>
        <v>9.3244809698997677E-2</v>
      </c>
      <c r="BG14" s="4">
        <f t="shared" si="5"/>
        <v>0.14503214725641897</v>
      </c>
      <c r="BH14" s="31">
        <v>12.63530783000024</v>
      </c>
      <c r="BI14" s="20">
        <v>597.27928134822628</v>
      </c>
      <c r="BJ14" s="21">
        <v>615.49965433677903</v>
      </c>
      <c r="BK14" s="4">
        <f t="shared" si="6"/>
        <v>3.8975074900928684E-2</v>
      </c>
      <c r="BL14" s="4">
        <f t="shared" si="6"/>
        <v>7.0669650590500566E-2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7"/>
        <v>2.4520085424353025E-2</v>
      </c>
      <c r="BQ14" s="4">
        <f t="shared" si="7"/>
        <v>6.522674040963318E-2</v>
      </c>
      <c r="BR14" s="31">
        <v>151.63749745003881</v>
      </c>
      <c r="BS14" s="20"/>
      <c r="BT14" s="21"/>
      <c r="BU14" s="4">
        <f t="shared" si="8"/>
        <v>-1</v>
      </c>
      <c r="BV14" s="4">
        <f t="shared" si="8"/>
        <v>-1</v>
      </c>
      <c r="BW14" s="31"/>
    </row>
    <row r="15" spans="1:75" x14ac:dyDescent="0.3">
      <c r="A15" s="17" t="s">
        <v>147</v>
      </c>
      <c r="B15" s="2">
        <f t="shared" si="9"/>
        <v>563.58334667139718</v>
      </c>
      <c r="C15" s="20"/>
      <c r="D15" s="21"/>
      <c r="E15" s="5">
        <v>6.2616510964139949E-2</v>
      </c>
      <c r="F15" s="5">
        <f t="shared" si="0"/>
        <v>-1</v>
      </c>
      <c r="G15" s="31"/>
      <c r="H15" s="20">
        <v>563.52943664344264</v>
      </c>
      <c r="I15" s="21">
        <v>563.58334667139718</v>
      </c>
      <c r="J15" s="5">
        <v>9.5655821401755225E-5</v>
      </c>
      <c r="K15" s="96">
        <f t="shared" si="10"/>
        <v>0</v>
      </c>
      <c r="L15" s="31">
        <v>677.03944206237793</v>
      </c>
      <c r="M15" s="20">
        <v>721.64854241571823</v>
      </c>
      <c r="N15" s="4">
        <f>(M15-B15)/B15</f>
        <v>0.28046463167848451</v>
      </c>
      <c r="O15" s="21">
        <f t="shared" si="11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>(V15-B15)/B15</f>
        <v>0.29023299788222851</v>
      </c>
      <c r="X15" s="21">
        <f t="shared" si="12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3"/>
        <v>0.20329576964025184</v>
      </c>
      <c r="AH15" s="4">
        <f t="shared" si="13"/>
        <v>0.23424018866809709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4"/>
        <v>0.20329576964025184</v>
      </c>
      <c r="AM15" s="4">
        <f t="shared" si="14"/>
        <v>0.23424018866809709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1"/>
        <v>0.18719082183591912</v>
      </c>
      <c r="AR15" s="4">
        <f t="shared" si="2"/>
        <v>0.22638269690352028</v>
      </c>
      <c r="AS15" s="31">
        <v>10.89868451999973</v>
      </c>
      <c r="AT15" s="20">
        <v>656.7800922746336</v>
      </c>
      <c r="AU15" s="21">
        <v>680.0514415451853</v>
      </c>
      <c r="AV15" s="4">
        <f t="shared" si="3"/>
        <v>0.16536461936583038</v>
      </c>
      <c r="AW15" s="4">
        <f t="shared" si="3"/>
        <v>0.20665638110434797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4"/>
        <v>0.16025593649022554</v>
      </c>
      <c r="BB15" s="4">
        <f t="shared" si="4"/>
        <v>0.21402576042610294</v>
      </c>
      <c r="BC15" s="31">
        <v>11.10822356999997</v>
      </c>
      <c r="BD15" s="20">
        <v>636.78238352796814</v>
      </c>
      <c r="BE15" s="21">
        <v>665.32052779256435</v>
      </c>
      <c r="BF15" s="4">
        <f t="shared" si="5"/>
        <v>0.12988147589685678</v>
      </c>
      <c r="BG15" s="4">
        <f t="shared" si="5"/>
        <v>0.18051843036534226</v>
      </c>
      <c r="BH15" s="31">
        <v>12.70344831999973</v>
      </c>
      <c r="BI15" s="20">
        <v>581.30000752613591</v>
      </c>
      <c r="BJ15" s="21">
        <v>605.4515208678871</v>
      </c>
      <c r="BK15" s="4">
        <f t="shared" si="6"/>
        <v>3.1435742307461413E-2</v>
      </c>
      <c r="BL15" s="4">
        <f t="shared" si="6"/>
        <v>7.4289232362470009E-2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7"/>
        <v>6.0599419046643371E-2</v>
      </c>
      <c r="BQ15" s="4">
        <f t="shared" si="7"/>
        <v>7.7632856551852925E-2</v>
      </c>
      <c r="BR15" s="31">
        <v>199.85310998465869</v>
      </c>
      <c r="BS15" s="20"/>
      <c r="BT15" s="21"/>
      <c r="BU15" s="4">
        <f t="shared" si="8"/>
        <v>-1</v>
      </c>
      <c r="BV15" s="4">
        <f t="shared" si="8"/>
        <v>-1</v>
      </c>
      <c r="BW15" s="31"/>
    </row>
    <row r="16" spans="1:75" x14ac:dyDescent="0.3">
      <c r="A16" s="17" t="s">
        <v>148</v>
      </c>
      <c r="B16" s="2">
        <f t="shared" si="9"/>
        <v>585.09053802193421</v>
      </c>
      <c r="C16" s="20"/>
      <c r="D16" s="21"/>
      <c r="E16" s="5">
        <v>3.6552049576943933E-2</v>
      </c>
      <c r="F16" s="5">
        <f t="shared" si="0"/>
        <v>-1</v>
      </c>
      <c r="G16" s="31"/>
      <c r="H16" s="20">
        <v>581.48278933622225</v>
      </c>
      <c r="I16" s="21">
        <v>585.09053802193421</v>
      </c>
      <c r="J16" s="5">
        <v>6.1661374629450568E-3</v>
      </c>
      <c r="K16" s="96">
        <f t="shared" si="10"/>
        <v>0</v>
      </c>
      <c r="L16" s="31">
        <v>3600.0169160366058</v>
      </c>
      <c r="M16" s="20">
        <v>748.63804914704417</v>
      </c>
      <c r="N16" s="4">
        <f>(M16-B16)/B16</f>
        <v>0.2795251341408273</v>
      </c>
      <c r="O16" s="21">
        <f t="shared" si="11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>(V16-B16)/B16</f>
        <v>0.31736010835333778</v>
      </c>
      <c r="X16" s="21">
        <f t="shared" si="12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3"/>
        <v>8.7701583027321756E-2</v>
      </c>
      <c r="AH16" s="4">
        <f t="shared" si="13"/>
        <v>0.12769308681980887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4"/>
        <v>8.7701583027321756E-2</v>
      </c>
      <c r="AM16" s="4">
        <f t="shared" si="14"/>
        <v>0.12769308681980887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1"/>
        <v>9.7028178153062902E-2</v>
      </c>
      <c r="AR16" s="4">
        <f t="shared" si="2"/>
        <v>0.13639885995014331</v>
      </c>
      <c r="AS16" s="31">
        <v>10.9456189600005</v>
      </c>
      <c r="AT16" s="20">
        <v>670.34810317893073</v>
      </c>
      <c r="AU16" s="21">
        <v>689.49019172246904</v>
      </c>
      <c r="AV16" s="4">
        <f t="shared" si="3"/>
        <v>0.14571687562276103</v>
      </c>
      <c r="AW16" s="4">
        <f t="shared" si="3"/>
        <v>0.17843333111057938</v>
      </c>
      <c r="AX16" s="31">
        <v>11.06676494000094</v>
      </c>
      <c r="AY16" s="20">
        <v>638.39679098031627</v>
      </c>
      <c r="AZ16" s="21">
        <v>662.49849739967169</v>
      </c>
      <c r="BA16" s="4">
        <f t="shared" si="4"/>
        <v>9.1107699568342165E-2</v>
      </c>
      <c r="BB16" s="4">
        <f t="shared" si="4"/>
        <v>0.13230082243243449</v>
      </c>
      <c r="BC16" s="31">
        <v>11.18725289000067</v>
      </c>
      <c r="BD16" s="20">
        <v>670.34810317893073</v>
      </c>
      <c r="BE16" s="21">
        <v>701.71563692357699</v>
      </c>
      <c r="BF16" s="4">
        <f t="shared" si="5"/>
        <v>0.14571687562276103</v>
      </c>
      <c r="BG16" s="4">
        <f t="shared" si="5"/>
        <v>0.19932829420883691</v>
      </c>
      <c r="BH16" s="31">
        <v>12.86030184999909</v>
      </c>
      <c r="BI16" s="20">
        <v>614.86236522794866</v>
      </c>
      <c r="BJ16" s="21">
        <v>636.71080180367881</v>
      </c>
      <c r="BK16" s="4">
        <f t="shared" si="6"/>
        <v>5.0884137191256965E-2</v>
      </c>
      <c r="BL16" s="4">
        <f t="shared" si="6"/>
        <v>8.8226112758995653E-2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7"/>
        <v>5.2849013784606082E-2</v>
      </c>
      <c r="BQ16" s="4">
        <f t="shared" si="7"/>
        <v>8.5504245734836198E-2</v>
      </c>
      <c r="BR16" s="31">
        <v>64.436552689969545</v>
      </c>
      <c r="BS16" s="20"/>
      <c r="BT16" s="21"/>
      <c r="BU16" s="4">
        <f t="shared" si="8"/>
        <v>-1</v>
      </c>
      <c r="BV16" s="4">
        <f t="shared" si="8"/>
        <v>-1</v>
      </c>
      <c r="BW16" s="31"/>
    </row>
    <row r="17" spans="1:75" x14ac:dyDescent="0.3">
      <c r="A17" s="17" t="s">
        <v>149</v>
      </c>
      <c r="B17" s="2">
        <f t="shared" si="9"/>
        <v>579.52878607877403</v>
      </c>
      <c r="C17" s="20"/>
      <c r="D17" s="21"/>
      <c r="E17" s="5">
        <v>2.8268522806866619E-2</v>
      </c>
      <c r="F17" s="5">
        <f t="shared" si="0"/>
        <v>-1</v>
      </c>
      <c r="G17" s="31"/>
      <c r="H17" s="20">
        <v>570.54467862382114</v>
      </c>
      <c r="I17" s="21">
        <v>579.52878607877403</v>
      </c>
      <c r="J17" s="5">
        <v>1.550243520385108E-2</v>
      </c>
      <c r="K17" s="96">
        <f t="shared" si="10"/>
        <v>0</v>
      </c>
      <c r="L17" s="31">
        <v>3600.016041040421</v>
      </c>
      <c r="M17" s="20">
        <v>717.31932141121331</v>
      </c>
      <c r="N17" s="4">
        <f>(M17-B17)/B17</f>
        <v>0.23776305619736673</v>
      </c>
      <c r="O17" s="21">
        <f t="shared" si="11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>(V17-B17)/B17</f>
        <v>0.25104549158537259</v>
      </c>
      <c r="X17" s="21">
        <f t="shared" si="12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3"/>
        <v>0.14006334789577299</v>
      </c>
      <c r="AH17" s="4">
        <f t="shared" si="13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4"/>
        <v>0.14006334789577299</v>
      </c>
      <c r="AM17" s="4">
        <f t="shared" si="14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1"/>
        <v>0.10163333209144604</v>
      </c>
      <c r="AR17" s="4">
        <f t="shared" si="2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3"/>
        <v>0.13167801365212353</v>
      </c>
      <c r="AW17" s="4">
        <f t="shared" si="3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4"/>
        <v>0.12863354084343154</v>
      </c>
      <c r="BB17" s="4">
        <f t="shared" si="4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5"/>
        <v>0.11291116596638937</v>
      </c>
      <c r="BG17" s="4">
        <f t="shared" si="5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6"/>
        <v>6.9503255061728803E-2</v>
      </c>
      <c r="BL17" s="4">
        <f t="shared" si="6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7"/>
        <v>5.913903453994715E-2</v>
      </c>
      <c r="BQ17" s="4">
        <f t="shared" si="7"/>
        <v>9.7591889527744904E-2</v>
      </c>
      <c r="BR17" s="31">
        <v>120.3594040125608</v>
      </c>
      <c r="BS17" s="20"/>
      <c r="BT17" s="21"/>
      <c r="BU17" s="4">
        <f t="shared" si="8"/>
        <v>-1</v>
      </c>
      <c r="BV17" s="4">
        <f t="shared" si="8"/>
        <v>-1</v>
      </c>
      <c r="BW17" s="31"/>
    </row>
    <row r="18" spans="1:75" x14ac:dyDescent="0.3">
      <c r="A18" s="17" t="s">
        <v>150</v>
      </c>
      <c r="B18" s="2">
        <f t="shared" si="9"/>
        <v>573.03544905024944</v>
      </c>
      <c r="C18" s="20"/>
      <c r="D18" s="21"/>
      <c r="E18" s="5">
        <v>4.3086465724926283E-2</v>
      </c>
      <c r="F18" s="5">
        <f t="shared" si="0"/>
        <v>-1</v>
      </c>
      <c r="G18" s="31"/>
      <c r="H18" s="20">
        <v>566.0727047214848</v>
      </c>
      <c r="I18" s="21">
        <v>573.03544905024944</v>
      </c>
      <c r="J18" s="5">
        <v>1.215063455551376E-2</v>
      </c>
      <c r="K18" s="96">
        <f t="shared" si="10"/>
        <v>0</v>
      </c>
      <c r="L18" s="31">
        <v>3600.0170960426331</v>
      </c>
      <c r="M18" s="20">
        <v>691.05604808772523</v>
      </c>
      <c r="N18" s="4">
        <f>(M18-B18)/B18</f>
        <v>0.20595689015938448</v>
      </c>
      <c r="O18" s="21">
        <f t="shared" si="11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>(V18-B18)/B18</f>
        <v>0.24800585109016368</v>
      </c>
      <c r="X18" s="21">
        <f t="shared" si="12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3"/>
        <v>0.12970071616061168</v>
      </c>
      <c r="AH18" s="4">
        <f t="shared" si="13"/>
        <v>0.1752148484113448</v>
      </c>
      <c r="AI18" s="31">
        <v>11.00367215999904</v>
      </c>
      <c r="AJ18" s="20">
        <v>647.3585571774845</v>
      </c>
      <c r="AK18" s="21">
        <v>673.4397683899158</v>
      </c>
      <c r="AL18" s="4">
        <f t="shared" si="14"/>
        <v>0.12970071616061168</v>
      </c>
      <c r="AM18" s="4">
        <f t="shared" si="14"/>
        <v>0.1752148484113448</v>
      </c>
      <c r="AN18" s="31">
        <v>11.01574155000017</v>
      </c>
      <c r="AO18" s="20">
        <v>648.78850534382832</v>
      </c>
      <c r="AP18" s="21">
        <v>663.7222469850708</v>
      </c>
      <c r="AQ18" s="4">
        <f t="shared" si="1"/>
        <v>0.13219610831953277</v>
      </c>
      <c r="AR18" s="4">
        <f t="shared" si="2"/>
        <v>0.15825687238917927</v>
      </c>
      <c r="AS18" s="31">
        <v>11.037810210001039</v>
      </c>
      <c r="AT18" s="20">
        <v>652.8626785971187</v>
      </c>
      <c r="AU18" s="21">
        <v>672.1947562477842</v>
      </c>
      <c r="AV18" s="4">
        <f t="shared" si="3"/>
        <v>0.13930591847184173</v>
      </c>
      <c r="AW18" s="4">
        <f t="shared" si="3"/>
        <v>0.17304218676502767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4"/>
        <v>0.11160853549856305</v>
      </c>
      <c r="BB18" s="4">
        <f t="shared" si="4"/>
        <v>0.15302139659086478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5"/>
        <v>0.13487280994791481</v>
      </c>
      <c r="BG18" s="4">
        <f t="shared" si="5"/>
        <v>0.18045254642753622</v>
      </c>
      <c r="BH18" s="31">
        <v>12.97155905000036</v>
      </c>
      <c r="BI18" s="20">
        <v>616.06556227842066</v>
      </c>
      <c r="BJ18" s="21">
        <v>639.48787275747645</v>
      </c>
      <c r="BK18" s="4">
        <f t="shared" si="6"/>
        <v>7.5091538053168344E-2</v>
      </c>
      <c r="BL18" s="4">
        <f t="shared" si="6"/>
        <v>0.11596564194652433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7"/>
        <v>5.5100414837898841E-2</v>
      </c>
      <c r="BQ18" s="4">
        <f t="shared" si="7"/>
        <v>0.10864910786339105</v>
      </c>
      <c r="BR18" s="31">
        <v>136.7279930822551</v>
      </c>
      <c r="BS18" s="20"/>
      <c r="BT18" s="21"/>
      <c r="BU18" s="4">
        <f t="shared" si="8"/>
        <v>-1</v>
      </c>
      <c r="BV18" s="4">
        <f t="shared" si="8"/>
        <v>-1</v>
      </c>
      <c r="BW18" s="31"/>
    </row>
    <row r="19" spans="1:75" x14ac:dyDescent="0.3">
      <c r="A19" s="17" t="s">
        <v>151</v>
      </c>
      <c r="B19" s="2">
        <f t="shared" si="9"/>
        <v>576.58703834681626</v>
      </c>
      <c r="C19" s="20"/>
      <c r="D19" s="21"/>
      <c r="E19" s="5">
        <v>6.8388676118356306E-2</v>
      </c>
      <c r="F19" s="5">
        <f t="shared" si="0"/>
        <v>-1</v>
      </c>
      <c r="G19" s="31"/>
      <c r="H19" s="20">
        <v>564.15438304730276</v>
      </c>
      <c r="I19" s="21">
        <v>576.58703834681626</v>
      </c>
      <c r="J19" s="5">
        <v>2.1562495291535089E-2</v>
      </c>
      <c r="K19" s="5">
        <f t="shared" si="10"/>
        <v>0</v>
      </c>
      <c r="L19" s="31">
        <v>3600.0202248096471</v>
      </c>
      <c r="M19" s="20">
        <v>702.13504850913603</v>
      </c>
      <c r="N19" s="4">
        <f>(M19-B19)/B19</f>
        <v>0.21774337925162102</v>
      </c>
      <c r="O19" s="21">
        <f t="shared" si="11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>(V19-B19)/B19</f>
        <v>0.20209097507613497</v>
      </c>
      <c r="X19" s="21">
        <f t="shared" si="12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3"/>
        <v>7.8407137021805171E-2</v>
      </c>
      <c r="AH19" s="4">
        <f t="shared" si="13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4"/>
        <v>7.8407137021805171E-2</v>
      </c>
      <c r="AM19" s="4">
        <f t="shared" si="14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1"/>
        <v>8.1817323582522208E-2</v>
      </c>
      <c r="AR19" s="4">
        <f t="shared" si="2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3"/>
        <v>7.2574918131371693E-2</v>
      </c>
      <c r="AW19" s="4">
        <f t="shared" si="3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4"/>
        <v>0.10404609052372499</v>
      </c>
      <c r="BB19" s="4">
        <f t="shared" si="4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5"/>
        <v>7.3121138723109311E-2</v>
      </c>
      <c r="BG19" s="4">
        <f t="shared" si="5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6"/>
        <v>5.0034888286047595E-2</v>
      </c>
      <c r="BL19" s="4">
        <f t="shared" si="6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7"/>
        <v>3.8499929103145751E-2</v>
      </c>
      <c r="BQ19" s="4">
        <f t="shared" si="7"/>
        <v>6.2913429431234735E-2</v>
      </c>
      <c r="BR19" s="31">
        <v>144.54073194898669</v>
      </c>
      <c r="BS19" s="20"/>
      <c r="BT19" s="21"/>
      <c r="BU19" s="4">
        <f t="shared" si="8"/>
        <v>-1</v>
      </c>
      <c r="BV19" s="4">
        <f t="shared" si="8"/>
        <v>-1</v>
      </c>
      <c r="BW19" s="31"/>
    </row>
    <row r="20" spans="1:75" x14ac:dyDescent="0.3">
      <c r="A20" s="22" t="s">
        <v>152</v>
      </c>
      <c r="B20" s="6">
        <f t="shared" si="9"/>
        <v>821.82437145988445</v>
      </c>
      <c r="C20" s="23"/>
      <c r="D20" s="24"/>
      <c r="E20" s="7">
        <v>6.1116365503238843E-5</v>
      </c>
      <c r="F20" s="7">
        <f t="shared" si="0"/>
        <v>-1</v>
      </c>
      <c r="G20" s="32"/>
      <c r="H20" s="23">
        <v>821.74580703575066</v>
      </c>
      <c r="I20" s="24">
        <v>821.82437145988445</v>
      </c>
      <c r="J20" s="7">
        <v>9.5597583696097166E-5</v>
      </c>
      <c r="K20" s="98">
        <f t="shared" si="10"/>
        <v>0</v>
      </c>
      <c r="L20" s="32">
        <v>5.1705029010772714</v>
      </c>
      <c r="M20" s="23">
        <v>971.09698268692307</v>
      </c>
      <c r="N20" s="8">
        <f>(M20-B20)/B20</f>
        <v>0.18163565892049605</v>
      </c>
      <c r="O20" s="24">
        <f t="shared" si="11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>(V20-B20)/B20</f>
        <v>0.17238565762525468</v>
      </c>
      <c r="X20" s="24">
        <f t="shared" si="12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3"/>
        <v>2.2661911681909862E-2</v>
      </c>
      <c r="AH20" s="8">
        <f t="shared" si="13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4"/>
        <v>2.2661911681909862E-2</v>
      </c>
      <c r="AM20" s="8">
        <f t="shared" si="14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1"/>
        <v>2.5236458603445127E-2</v>
      </c>
      <c r="AR20" s="8">
        <f t="shared" si="2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3"/>
        <v>2.5313127197980349E-2</v>
      </c>
      <c r="AW20" s="8">
        <f t="shared" si="3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4"/>
        <v>2.6853060084729066E-2</v>
      </c>
      <c r="BB20" s="8">
        <f t="shared" si="4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5"/>
        <v>2.4309668641652394E-2</v>
      </c>
      <c r="BG20" s="8">
        <f t="shared" si="5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6"/>
        <v>2.1272040713988104E-2</v>
      </c>
      <c r="BL20" s="8">
        <f t="shared" si="6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7"/>
        <v>1.995673595096701E-2</v>
      </c>
      <c r="BQ20" s="8">
        <f t="shared" si="7"/>
        <v>3.5514721760609269E-2</v>
      </c>
      <c r="BR20" s="32">
        <v>33.459002034924922</v>
      </c>
      <c r="BS20" s="23"/>
      <c r="BT20" s="24"/>
      <c r="BU20" s="8">
        <f t="shared" si="8"/>
        <v>-1</v>
      </c>
      <c r="BV20" s="8">
        <f t="shared" si="8"/>
        <v>-1</v>
      </c>
      <c r="BW20" s="32"/>
    </row>
    <row r="21" spans="1:75" x14ac:dyDescent="0.3">
      <c r="A21" s="22" t="s">
        <v>153</v>
      </c>
      <c r="B21" s="6">
        <f t="shared" si="9"/>
        <v>711.39058841107135</v>
      </c>
      <c r="C21" s="23"/>
      <c r="D21" s="24"/>
      <c r="E21" s="7">
        <v>3.1730626478821328E-2</v>
      </c>
      <c r="F21" s="7">
        <f t="shared" si="0"/>
        <v>-1</v>
      </c>
      <c r="G21" s="32"/>
      <c r="H21" s="23">
        <v>705.47334048779101</v>
      </c>
      <c r="I21" s="24">
        <v>711.39058841107135</v>
      </c>
      <c r="J21" s="7">
        <v>8.3178608484220044E-3</v>
      </c>
      <c r="K21" s="98">
        <f t="shared" si="10"/>
        <v>0</v>
      </c>
      <c r="L21" s="32">
        <v>3600.0171010494232</v>
      </c>
      <c r="M21" s="23">
        <v>952.62143813234059</v>
      </c>
      <c r="N21" s="8">
        <f>(M21-B21)/B21</f>
        <v>0.33909761198847338</v>
      </c>
      <c r="O21" s="24">
        <f t="shared" si="11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>(V21-B21)/B21</f>
        <v>0.41595398660643079</v>
      </c>
      <c r="X21" s="24">
        <f t="shared" si="12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3"/>
        <v>0.17992898971370971</v>
      </c>
      <c r="AH21" s="8">
        <f t="shared" si="13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4"/>
        <v>0.17992898971370971</v>
      </c>
      <c r="AM21" s="8">
        <f t="shared" si="14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1"/>
        <v>0.17119905171508984</v>
      </c>
      <c r="AR21" s="8">
        <f t="shared" si="2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3"/>
        <v>0.18518765582859198</v>
      </c>
      <c r="AW21" s="8">
        <f t="shared" si="3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4"/>
        <v>0.16801834199801932</v>
      </c>
      <c r="BB21" s="8">
        <f t="shared" si="4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5"/>
        <v>0.17181736239486084</v>
      </c>
      <c r="BG21" s="8">
        <f t="shared" si="5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6"/>
        <v>6.6580091347315809E-2</v>
      </c>
      <c r="BL21" s="8">
        <f t="shared" si="6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7"/>
        <v>8.6444629799319536E-2</v>
      </c>
      <c r="BQ21" s="8">
        <f t="shared" si="7"/>
        <v>0.11563211682060147</v>
      </c>
      <c r="BR21" s="32">
        <v>71.409526582248503</v>
      </c>
      <c r="BS21" s="23"/>
      <c r="BT21" s="24"/>
      <c r="BU21" s="8">
        <f t="shared" si="8"/>
        <v>-1</v>
      </c>
      <c r="BV21" s="8">
        <f t="shared" si="8"/>
        <v>-1</v>
      </c>
      <c r="BW21" s="32"/>
    </row>
    <row r="22" spans="1:75" x14ac:dyDescent="0.3">
      <c r="A22" s="22" t="s">
        <v>154</v>
      </c>
      <c r="B22" s="6">
        <f t="shared" si="9"/>
        <v>645.36802915610133</v>
      </c>
      <c r="C22" s="23"/>
      <c r="D22" s="24"/>
      <c r="E22" s="7">
        <v>4.5596997938074348E-2</v>
      </c>
      <c r="F22" s="7">
        <f t="shared" si="0"/>
        <v>-1</v>
      </c>
      <c r="G22" s="32"/>
      <c r="H22" s="23">
        <v>640.34111425165315</v>
      </c>
      <c r="I22" s="24">
        <v>645.36802915610133</v>
      </c>
      <c r="J22" s="7">
        <v>7.7892220831286994E-3</v>
      </c>
      <c r="K22" s="7">
        <f t="shared" si="10"/>
        <v>0</v>
      </c>
      <c r="L22" s="32">
        <v>3600.019972801208</v>
      </c>
      <c r="M22" s="23">
        <v>858.51203771594612</v>
      </c>
      <c r="N22" s="8">
        <f>(M22-B22)/B22</f>
        <v>0.33026738067356232</v>
      </c>
      <c r="O22" s="24">
        <f t="shared" si="11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>(V22-B22)/B22</f>
        <v>0.31306404942921695</v>
      </c>
      <c r="X22" s="24">
        <f t="shared" si="12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3"/>
        <v>0.21514677772866889</v>
      </c>
      <c r="AH22" s="8">
        <f t="shared" si="13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4"/>
        <v>0.21514677772866889</v>
      </c>
      <c r="AM22" s="8">
        <f t="shared" si="14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1"/>
        <v>0.24386876751754782</v>
      </c>
      <c r="AR22" s="8">
        <f t="shared" si="2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3"/>
        <v>0.15607276147368407</v>
      </c>
      <c r="AW22" s="8">
        <f t="shared" si="3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4"/>
        <v>0.15845451199236202</v>
      </c>
      <c r="BB22" s="8">
        <f t="shared" si="4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5"/>
        <v>0.18378352142213875</v>
      </c>
      <c r="BG22" s="8">
        <f t="shared" si="5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6"/>
        <v>4.5577965281840931E-2</v>
      </c>
      <c r="BL22" s="8">
        <f t="shared" si="6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7"/>
        <v>3.1627901146006041E-2</v>
      </c>
      <c r="BQ22" s="8">
        <f t="shared" si="7"/>
        <v>7.660478199274004E-2</v>
      </c>
      <c r="BR22" s="32">
        <v>83.583495894074446</v>
      </c>
      <c r="BS22" s="23"/>
      <c r="BT22" s="24"/>
      <c r="BU22" s="8">
        <f t="shared" si="8"/>
        <v>-1</v>
      </c>
      <c r="BV22" s="8">
        <f t="shared" si="8"/>
        <v>-1</v>
      </c>
      <c r="BW22" s="32"/>
    </row>
    <row r="23" spans="1:75" x14ac:dyDescent="0.3">
      <c r="A23" s="22" t="s">
        <v>155</v>
      </c>
      <c r="B23" s="6">
        <f t="shared" si="9"/>
        <v>610.2381610861745</v>
      </c>
      <c r="C23" s="23"/>
      <c r="D23" s="24"/>
      <c r="E23" s="7">
        <v>4.3632704019040951E-2</v>
      </c>
      <c r="F23" s="7">
        <f t="shared" si="0"/>
        <v>-1</v>
      </c>
      <c r="G23" s="32"/>
      <c r="H23" s="23">
        <v>608.39228335313987</v>
      </c>
      <c r="I23" s="24">
        <v>610.2381610861745</v>
      </c>
      <c r="J23" s="7">
        <v>3.024848085129398E-3</v>
      </c>
      <c r="K23" s="7">
        <f t="shared" si="10"/>
        <v>0</v>
      </c>
      <c r="L23" s="32">
        <v>3600.017452955246</v>
      </c>
      <c r="M23" s="23">
        <v>752.71554353638044</v>
      </c>
      <c r="N23" s="8">
        <f>(M23-B23)/B23</f>
        <v>0.23347832294953128</v>
      </c>
      <c r="O23" s="24">
        <f t="shared" si="11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>(V23-B23)/B23</f>
        <v>0.1532409402393739</v>
      </c>
      <c r="X23" s="24">
        <f t="shared" si="12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3"/>
        <v>0.11121048921800254</v>
      </c>
      <c r="AH23" s="8">
        <f t="shared" si="13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4"/>
        <v>0.11121048921800254</v>
      </c>
      <c r="AM23" s="8">
        <f t="shared" si="14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1"/>
        <v>9.1623263083879899E-2</v>
      </c>
      <c r="AR23" s="8">
        <f t="shared" si="2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3"/>
        <v>9.8606300798070853E-2</v>
      </c>
      <c r="AW23" s="8">
        <f t="shared" si="3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4"/>
        <v>0.10340923129365945</v>
      </c>
      <c r="BB23" s="8">
        <f t="shared" si="4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5"/>
        <v>0.14780219694429744</v>
      </c>
      <c r="BG23" s="8">
        <f t="shared" si="5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6"/>
        <v>5.5389405014121207E-2</v>
      </c>
      <c r="BL23" s="8">
        <f t="shared" si="6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7"/>
        <v>4.2821013364339404E-2</v>
      </c>
      <c r="BQ23" s="8">
        <f t="shared" si="7"/>
        <v>6.8550139166778226E-2</v>
      </c>
      <c r="BR23" s="32">
        <v>130.56297723818571</v>
      </c>
      <c r="BS23" s="23"/>
      <c r="BT23" s="24"/>
      <c r="BU23" s="8">
        <f t="shared" si="8"/>
        <v>-1</v>
      </c>
      <c r="BV23" s="8">
        <f t="shared" si="8"/>
        <v>-1</v>
      </c>
      <c r="BW23" s="32"/>
    </row>
    <row r="24" spans="1:75" x14ac:dyDescent="0.3">
      <c r="A24" s="22" t="s">
        <v>156</v>
      </c>
      <c r="B24" s="6">
        <f t="shared" si="9"/>
        <v>711.59589879153202</v>
      </c>
      <c r="C24" s="23"/>
      <c r="D24" s="24"/>
      <c r="E24" s="7">
        <v>8.1956267782979967E-5</v>
      </c>
      <c r="F24" s="7">
        <f t="shared" si="0"/>
        <v>-1</v>
      </c>
      <c r="G24" s="32"/>
      <c r="H24" s="23">
        <v>711.53963729820521</v>
      </c>
      <c r="I24" s="24">
        <v>711.59589879153202</v>
      </c>
      <c r="J24" s="7">
        <v>7.9063824598307617E-5</v>
      </c>
      <c r="K24" s="98">
        <f t="shared" si="10"/>
        <v>0</v>
      </c>
      <c r="L24" s="32">
        <v>4.0438361167907706</v>
      </c>
      <c r="M24" s="23">
        <v>838.17948131241565</v>
      </c>
      <c r="N24" s="8">
        <f>(M24-B24)/B24</f>
        <v>0.17788689161342025</v>
      </c>
      <c r="O24" s="24">
        <f t="shared" si="11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>(V24-B24)/B24</f>
        <v>0.17638420983332631</v>
      </c>
      <c r="X24" s="24">
        <f t="shared" si="12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3"/>
        <v>0.12051448180344222</v>
      </c>
      <c r="AH24" s="8">
        <f t="shared" si="13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4"/>
        <v>0.12051448180344222</v>
      </c>
      <c r="AM24" s="8">
        <f t="shared" si="14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1"/>
        <v>0.1027702670169955</v>
      </c>
      <c r="AR24" s="8">
        <f t="shared" si="2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3"/>
        <v>8.3386150700498041E-2</v>
      </c>
      <c r="AW24" s="8">
        <f t="shared" si="3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4"/>
        <v>9.198623995290689E-2</v>
      </c>
      <c r="BB24" s="8">
        <f t="shared" si="4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5"/>
        <v>0.10500272216893705</v>
      </c>
      <c r="BG24" s="8">
        <f t="shared" si="5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6"/>
        <v>7.1533028949804733E-2</v>
      </c>
      <c r="BL24" s="8">
        <f t="shared" si="6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7"/>
        <v>6.9347476562881913E-2</v>
      </c>
      <c r="BQ24" s="8">
        <f t="shared" si="7"/>
        <v>9.509938007455411E-2</v>
      </c>
      <c r="BR24" s="32">
        <v>36.323818367533377</v>
      </c>
      <c r="BS24" s="23"/>
      <c r="BT24" s="24"/>
      <c r="BU24" s="8">
        <f t="shared" si="8"/>
        <v>-1</v>
      </c>
      <c r="BV24" s="8">
        <f t="shared" si="8"/>
        <v>-1</v>
      </c>
      <c r="BW24" s="32"/>
    </row>
    <row r="25" spans="1:75" x14ac:dyDescent="0.3">
      <c r="A25" s="22" t="s">
        <v>157</v>
      </c>
      <c r="B25" s="6">
        <f t="shared" si="9"/>
        <v>669.37392907744004</v>
      </c>
      <c r="C25" s="23"/>
      <c r="D25" s="24"/>
      <c r="E25" s="7">
        <v>4.0346412038946233E-2</v>
      </c>
      <c r="F25" s="7">
        <f t="shared" si="0"/>
        <v>-1</v>
      </c>
      <c r="G25" s="32"/>
      <c r="H25" s="23">
        <v>663.24240278692616</v>
      </c>
      <c r="I25" s="24">
        <v>669.37392907744004</v>
      </c>
      <c r="J25" s="7">
        <v>9.1600912795701626E-3</v>
      </c>
      <c r="K25" s="7">
        <f t="shared" si="10"/>
        <v>0</v>
      </c>
      <c r="L25" s="32">
        <v>3600.0185971260071</v>
      </c>
      <c r="M25" s="23">
        <v>853.9709490697802</v>
      </c>
      <c r="N25" s="8">
        <f>(M25-B25)/B25</f>
        <v>0.27577563447497833</v>
      </c>
      <c r="O25" s="24">
        <f t="shared" si="11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>(V25-B25)/B25</f>
        <v>0.31428176512387013</v>
      </c>
      <c r="X25" s="24">
        <f t="shared" si="12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3"/>
        <v>0.16839945139652643</v>
      </c>
      <c r="AH25" s="8">
        <f t="shared" si="13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4"/>
        <v>0.16839945139652643</v>
      </c>
      <c r="AM25" s="8">
        <f t="shared" si="14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1"/>
        <v>0.2043424738482876</v>
      </c>
      <c r="AR25" s="8">
        <f t="shared" si="2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3"/>
        <v>0.17061712923309155</v>
      </c>
      <c r="AW25" s="8">
        <f t="shared" si="3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4"/>
        <v>0.15532905432760147</v>
      </c>
      <c r="BB25" s="8">
        <f t="shared" si="4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5"/>
        <v>0.17634466112845354</v>
      </c>
      <c r="BG25" s="8">
        <f t="shared" si="5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6"/>
        <v>4.4439917379074961E-2</v>
      </c>
      <c r="BL25" s="8">
        <f t="shared" si="6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7"/>
        <v>4.5362114246291163E-2</v>
      </c>
      <c r="BQ25" s="8">
        <f t="shared" si="7"/>
        <v>0.10701263243355125</v>
      </c>
      <c r="BR25" s="32">
        <v>68.186018992215395</v>
      </c>
      <c r="BS25" s="23"/>
      <c r="BT25" s="24"/>
      <c r="BU25" s="8">
        <f t="shared" si="8"/>
        <v>-1</v>
      </c>
      <c r="BV25" s="8">
        <f t="shared" si="8"/>
        <v>-1</v>
      </c>
      <c r="BW25" s="32"/>
    </row>
    <row r="26" spans="1:75" x14ac:dyDescent="0.3">
      <c r="A26" s="22" t="s">
        <v>158</v>
      </c>
      <c r="B26" s="6">
        <f t="shared" si="9"/>
        <v>635.1810094588443</v>
      </c>
      <c r="C26" s="23"/>
      <c r="D26" s="24"/>
      <c r="E26" s="7">
        <v>3.245911738565669E-2</v>
      </c>
      <c r="F26" s="7">
        <f t="shared" si="0"/>
        <v>-1</v>
      </c>
      <c r="G26" s="32"/>
      <c r="H26" s="23">
        <v>627.98236043058102</v>
      </c>
      <c r="I26" s="24">
        <v>635.1810094588443</v>
      </c>
      <c r="J26" s="7">
        <v>1.133322457860648E-2</v>
      </c>
      <c r="K26" s="7">
        <f t="shared" si="10"/>
        <v>0</v>
      </c>
      <c r="L26" s="32">
        <v>3600.0171639919281</v>
      </c>
      <c r="M26" s="23">
        <v>794.17742595385539</v>
      </c>
      <c r="N26" s="8">
        <f>(M26-B26)/B26</f>
        <v>0.25031670362826403</v>
      </c>
      <c r="O26" s="24">
        <f t="shared" si="11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>(V26-B26)/B26</f>
        <v>0.25038252215077544</v>
      </c>
      <c r="X26" s="24">
        <f t="shared" si="12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3"/>
        <v>0.17153005771456484</v>
      </c>
      <c r="AH26" s="8">
        <f t="shared" si="13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4"/>
        <v>0.17153005771456484</v>
      </c>
      <c r="AM26" s="8">
        <f t="shared" si="14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1"/>
        <v>0.17943136741677931</v>
      </c>
      <c r="AR26" s="8">
        <f t="shared" si="2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3"/>
        <v>0.12406384401971081</v>
      </c>
      <c r="AW26" s="8">
        <f t="shared" si="3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4"/>
        <v>0.17803855894886145</v>
      </c>
      <c r="BB26" s="8">
        <f t="shared" si="4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5"/>
        <v>0.15746792703390042</v>
      </c>
      <c r="BG26" s="8">
        <f t="shared" si="5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6"/>
        <v>4.1485621331121554E-2</v>
      </c>
      <c r="BL26" s="8">
        <f t="shared" si="6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7"/>
        <v>4.7758733817993455E-2</v>
      </c>
      <c r="BQ26" s="8">
        <f t="shared" si="7"/>
        <v>9.8458392632336314E-2</v>
      </c>
      <c r="BR26" s="32">
        <v>61.498302860744303</v>
      </c>
      <c r="BS26" s="23"/>
      <c r="BT26" s="24"/>
      <c r="BU26" s="8">
        <f t="shared" si="8"/>
        <v>-1</v>
      </c>
      <c r="BV26" s="8">
        <f t="shared" si="8"/>
        <v>-1</v>
      </c>
      <c r="BW26" s="32"/>
    </row>
    <row r="27" spans="1:75" x14ac:dyDescent="0.3">
      <c r="A27" s="22" t="s">
        <v>159</v>
      </c>
      <c r="B27" s="6">
        <f t="shared" si="9"/>
        <v>606.97770261824485</v>
      </c>
      <c r="C27" s="23"/>
      <c r="D27" s="24"/>
      <c r="E27" s="7">
        <v>3.8425946102330903E-2</v>
      </c>
      <c r="F27" s="7">
        <f t="shared" si="0"/>
        <v>-1</v>
      </c>
      <c r="G27" s="32"/>
      <c r="H27" s="23">
        <v>606.9211372738705</v>
      </c>
      <c r="I27" s="24">
        <v>606.97770261824485</v>
      </c>
      <c r="J27" s="7">
        <v>9.3191799518087108E-5</v>
      </c>
      <c r="K27" s="98">
        <f t="shared" si="10"/>
        <v>0</v>
      </c>
      <c r="L27" s="32">
        <v>960.67562985420227</v>
      </c>
      <c r="M27" s="23">
        <v>736.11153736378537</v>
      </c>
      <c r="N27" s="8">
        <f>(M27-B27)/B27</f>
        <v>0.21274889372132094</v>
      </c>
      <c r="O27" s="24">
        <f t="shared" si="11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>(V27-B27)/B27</f>
        <v>0.18262658314002198</v>
      </c>
      <c r="X27" s="24">
        <f t="shared" si="12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3"/>
        <v>0.10315060469436746</v>
      </c>
      <c r="AH27" s="8">
        <f t="shared" si="13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4"/>
        <v>0.10315060469436746</v>
      </c>
      <c r="AM27" s="8">
        <f t="shared" si="14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1"/>
        <v>0.1043345435387155</v>
      </c>
      <c r="AR27" s="8">
        <f t="shared" si="2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3"/>
        <v>0.10856421331673564</v>
      </c>
      <c r="AW27" s="8">
        <f t="shared" si="3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4"/>
        <v>0.11793178969347864</v>
      </c>
      <c r="BB27" s="8">
        <f t="shared" si="4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5"/>
        <v>0.10185267119888859</v>
      </c>
      <c r="BG27" s="8">
        <f t="shared" si="5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6"/>
        <v>6.1540015626998845E-2</v>
      </c>
      <c r="BL27" s="8">
        <f t="shared" si="6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7"/>
        <v>3.1416689536032341E-2</v>
      </c>
      <c r="BQ27" s="8">
        <f t="shared" si="7"/>
        <v>6.4599595308284311E-2</v>
      </c>
      <c r="BR27" s="32">
        <v>146.41540932822971</v>
      </c>
      <c r="BS27" s="23"/>
      <c r="BT27" s="24"/>
      <c r="BU27" s="8">
        <f t="shared" si="8"/>
        <v>-1</v>
      </c>
      <c r="BV27" s="8">
        <f t="shared" si="8"/>
        <v>-1</v>
      </c>
      <c r="BW27" s="32"/>
    </row>
    <row r="28" spans="1:75" x14ac:dyDescent="0.3">
      <c r="A28" s="22" t="s">
        <v>160</v>
      </c>
      <c r="B28" s="6">
        <f t="shared" si="9"/>
        <v>642.64920826709078</v>
      </c>
      <c r="C28" s="23"/>
      <c r="D28" s="24"/>
      <c r="E28" s="7">
        <v>2.2898370316198381E-2</v>
      </c>
      <c r="F28" s="7">
        <f t="shared" si="0"/>
        <v>-1</v>
      </c>
      <c r="G28" s="32"/>
      <c r="H28" s="23">
        <v>638.38142201786161</v>
      </c>
      <c r="I28" s="24">
        <v>642.64920826709078</v>
      </c>
      <c r="J28" s="7">
        <v>6.640926642915209E-3</v>
      </c>
      <c r="K28" s="7">
        <f t="shared" si="10"/>
        <v>0</v>
      </c>
      <c r="L28" s="32">
        <v>3600.0158939361572</v>
      </c>
      <c r="M28" s="23">
        <v>782.07879143729883</v>
      </c>
      <c r="N28" s="8">
        <f>(M28-B28)/B28</f>
        <v>0.2169606394539583</v>
      </c>
      <c r="O28" s="24">
        <f t="shared" si="11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>(V28-B28)/B28</f>
        <v>0.22496342132769639</v>
      </c>
      <c r="X28" s="24">
        <f t="shared" si="12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3"/>
        <v>0.11072915180013504</v>
      </c>
      <c r="AH28" s="8">
        <f t="shared" si="13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4"/>
        <v>0.11072915180013504</v>
      </c>
      <c r="AM28" s="8">
        <f t="shared" si="14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1"/>
        <v>0.10564143391302082</v>
      </c>
      <c r="AR28" s="8">
        <f t="shared" si="2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3"/>
        <v>6.3619285385551616E-2</v>
      </c>
      <c r="AW28" s="8">
        <f t="shared" si="3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4"/>
        <v>0.11072915180013504</v>
      </c>
      <c r="BB28" s="8">
        <f t="shared" si="4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5"/>
        <v>7.1867700921783115E-2</v>
      </c>
      <c r="BG28" s="8">
        <f t="shared" si="5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6"/>
        <v>4.1636784343106234E-2</v>
      </c>
      <c r="BL28" s="8">
        <f t="shared" si="6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7"/>
        <v>3.3929373178411548E-2</v>
      </c>
      <c r="BQ28" s="8">
        <f t="shared" si="7"/>
        <v>7.1386777288193176E-2</v>
      </c>
      <c r="BR28" s="32">
        <v>48.648547180369498</v>
      </c>
      <c r="BS28" s="23"/>
      <c r="BT28" s="24"/>
      <c r="BU28" s="8">
        <f t="shared" si="8"/>
        <v>-1</v>
      </c>
      <c r="BV28" s="8">
        <f t="shared" si="8"/>
        <v>-1</v>
      </c>
      <c r="BW28" s="32"/>
    </row>
    <row r="29" spans="1:75" x14ac:dyDescent="0.3">
      <c r="A29" s="22" t="s">
        <v>161</v>
      </c>
      <c r="B29" s="6">
        <f t="shared" si="9"/>
        <v>616.05077451527211</v>
      </c>
      <c r="C29" s="23"/>
      <c r="D29" s="24"/>
      <c r="E29" s="7">
        <v>2.303083503095292E-2</v>
      </c>
      <c r="F29" s="7">
        <f t="shared" si="0"/>
        <v>-1</v>
      </c>
      <c r="G29" s="32"/>
      <c r="H29" s="23">
        <v>615.99037382866948</v>
      </c>
      <c r="I29" s="24">
        <v>616.05077451527211</v>
      </c>
      <c r="J29" s="7">
        <v>9.8044981194823848E-5</v>
      </c>
      <c r="K29" s="7">
        <f t="shared" si="10"/>
        <v>0</v>
      </c>
      <c r="L29" s="32">
        <v>1752.40535402298</v>
      </c>
      <c r="M29" s="23">
        <v>740.15105365309807</v>
      </c>
      <c r="N29" s="8">
        <f>(M29-B29)/B29</f>
        <v>0.20144488777807629</v>
      </c>
      <c r="O29" s="24">
        <f t="shared" si="11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>(V29-B29)/B29</f>
        <v>0.23172709668189984</v>
      </c>
      <c r="X29" s="24">
        <f t="shared" si="12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3"/>
        <v>0.10136057122385704</v>
      </c>
      <c r="AH29" s="8">
        <f t="shared" si="13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4"/>
        <v>0.10136057122385704</v>
      </c>
      <c r="AM29" s="8">
        <f t="shared" si="14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1"/>
        <v>0.10387459706720552</v>
      </c>
      <c r="AR29" s="8">
        <f t="shared" si="2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3"/>
        <v>0.11801146011502273</v>
      </c>
      <c r="AW29" s="8">
        <f t="shared" si="3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4"/>
        <v>0.10136057122385704</v>
      </c>
      <c r="BB29" s="8">
        <f t="shared" si="4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5"/>
        <v>9.5944267807163988E-2</v>
      </c>
      <c r="BG29" s="8">
        <f t="shared" si="5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6"/>
        <v>4.3164494091454605E-2</v>
      </c>
      <c r="BL29" s="8">
        <f t="shared" si="6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7"/>
        <v>4.8769572412566929E-2</v>
      </c>
      <c r="BQ29" s="8">
        <f t="shared" si="7"/>
        <v>6.2443318372067423E-2</v>
      </c>
      <c r="BR29" s="32">
        <v>73.1987853789702</v>
      </c>
      <c r="BS29" s="23"/>
      <c r="BT29" s="24"/>
      <c r="BU29" s="8">
        <f t="shared" si="8"/>
        <v>-1</v>
      </c>
      <c r="BV29" s="8">
        <f t="shared" si="8"/>
        <v>-1</v>
      </c>
      <c r="BW29" s="32"/>
    </row>
    <row r="30" spans="1:75" x14ac:dyDescent="0.3">
      <c r="A30" s="22" t="s">
        <v>162</v>
      </c>
      <c r="B30" s="6">
        <f t="shared" si="9"/>
        <v>621.83325189768902</v>
      </c>
      <c r="C30" s="23"/>
      <c r="D30" s="24"/>
      <c r="E30" s="7">
        <v>3.4592194303664892E-2</v>
      </c>
      <c r="F30" s="7">
        <f t="shared" si="0"/>
        <v>-1</v>
      </c>
      <c r="G30" s="32"/>
      <c r="H30" s="23">
        <v>621.77268592720452</v>
      </c>
      <c r="I30" s="24">
        <v>621.83325189768902</v>
      </c>
      <c r="J30" s="7">
        <v>9.7399054005946749E-5</v>
      </c>
      <c r="K30" s="98">
        <f t="shared" si="10"/>
        <v>0</v>
      </c>
      <c r="L30" s="32">
        <v>591.76397609710693</v>
      </c>
      <c r="M30" s="23">
        <v>738.16874441656364</v>
      </c>
      <c r="N30" s="8">
        <f>(M30-B30)/B30</f>
        <v>0.1870847082619754</v>
      </c>
      <c r="O30" s="24">
        <f t="shared" si="11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>(V30-B30)/B30</f>
        <v>0.1870847082619754</v>
      </c>
      <c r="X30" s="24">
        <f t="shared" si="12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3"/>
        <v>0.160288433934826</v>
      </c>
      <c r="AH30" s="8">
        <f t="shared" si="13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4"/>
        <v>0.160288433934826</v>
      </c>
      <c r="AM30" s="8">
        <f t="shared" si="14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1"/>
        <v>0.14682928612443785</v>
      </c>
      <c r="AR30" s="8">
        <f t="shared" si="2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3"/>
        <v>9.2865046455079786E-2</v>
      </c>
      <c r="AW30" s="8">
        <f t="shared" si="3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4"/>
        <v>0.16014731468482404</v>
      </c>
      <c r="BB30" s="8">
        <f t="shared" si="4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5"/>
        <v>0.14171725989269995</v>
      </c>
      <c r="BG30" s="8">
        <f t="shared" si="5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6"/>
        <v>8.0276010589203195E-2</v>
      </c>
      <c r="BL30" s="8">
        <f t="shared" si="6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7"/>
        <v>8.4329436040663938E-2</v>
      </c>
      <c r="BQ30" s="8">
        <f t="shared" si="7"/>
        <v>0.10660428731237775</v>
      </c>
      <c r="BR30" s="32">
        <v>50.311683523654928</v>
      </c>
      <c r="BS30" s="23"/>
      <c r="BT30" s="24"/>
      <c r="BU30" s="8">
        <f t="shared" si="8"/>
        <v>-1</v>
      </c>
      <c r="BV30" s="8">
        <f t="shared" si="8"/>
        <v>-1</v>
      </c>
      <c r="BW30" s="32"/>
    </row>
    <row r="31" spans="1:75" x14ac:dyDescent="0.3">
      <c r="A31" s="22" t="s">
        <v>163</v>
      </c>
      <c r="B31" s="6">
        <f t="shared" si="9"/>
        <v>595.74134737393183</v>
      </c>
      <c r="C31" s="23"/>
      <c r="D31" s="24"/>
      <c r="E31" s="7">
        <v>9.989436978599481E-5</v>
      </c>
      <c r="F31" s="7">
        <f t="shared" si="0"/>
        <v>-1</v>
      </c>
      <c r="G31" s="32"/>
      <c r="H31" s="23">
        <v>595.68745004011635</v>
      </c>
      <c r="I31" s="24">
        <v>595.74134737393183</v>
      </c>
      <c r="J31" s="7">
        <v>9.0471030847263513E-5</v>
      </c>
      <c r="K31" s="98">
        <f t="shared" si="10"/>
        <v>0</v>
      </c>
      <c r="L31" s="32">
        <v>106.85474491119381</v>
      </c>
      <c r="M31" s="23">
        <v>679.15839381835599</v>
      </c>
      <c r="N31" s="8">
        <f>(M31-B31)/B31</f>
        <v>0.14002225430907581</v>
      </c>
      <c r="O31" s="24">
        <f t="shared" si="11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>(V31-B31)/B31</f>
        <v>0.14002225430907581</v>
      </c>
      <c r="X31" s="24">
        <f t="shared" si="12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3"/>
        <v>0.10131189397276086</v>
      </c>
      <c r="AH31" s="8">
        <f t="shared" si="13"/>
        <v>0.13062966871148035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4"/>
        <v>0.10131189397276086</v>
      </c>
      <c r="AM31" s="8">
        <f t="shared" si="14"/>
        <v>0.13062966871148035</v>
      </c>
      <c r="AN31" s="32">
        <v>10.98640232999969</v>
      </c>
      <c r="AO31" s="23">
        <v>645.47419989484956</v>
      </c>
      <c r="AP31" s="24">
        <v>672.80600213018693</v>
      </c>
      <c r="AQ31" s="8">
        <f t="shared" si="1"/>
        <v>8.3480612417022107E-2</v>
      </c>
      <c r="AR31" s="8">
        <f t="shared" si="2"/>
        <v>0.12935925145360702</v>
      </c>
      <c r="AS31" s="32">
        <v>10.98569686999836</v>
      </c>
      <c r="AT31" s="23">
        <v>645.44755982256402</v>
      </c>
      <c r="AU31" s="24">
        <v>671.07797675528036</v>
      </c>
      <c r="AV31" s="8">
        <f t="shared" si="3"/>
        <v>8.3435894902612578E-2</v>
      </c>
      <c r="AW31" s="8">
        <f t="shared" si="3"/>
        <v>0.12645862120102538</v>
      </c>
      <c r="AX31" s="32">
        <v>11.35088336999979</v>
      </c>
      <c r="AY31" s="23">
        <v>650.31503337564413</v>
      </c>
      <c r="AZ31" s="24">
        <v>673.30674855362884</v>
      </c>
      <c r="BA31" s="8">
        <f t="shared" si="4"/>
        <v>9.1606342655712589E-2</v>
      </c>
      <c r="BB31" s="8">
        <f t="shared" si="4"/>
        <v>0.13019979479619895</v>
      </c>
      <c r="BC31" s="32">
        <v>11.31830913000158</v>
      </c>
      <c r="BD31" s="23">
        <v>633.47962218211569</v>
      </c>
      <c r="BE31" s="24">
        <v>661.15073988089409</v>
      </c>
      <c r="BF31" s="8">
        <f t="shared" si="5"/>
        <v>6.3346744312001727E-2</v>
      </c>
      <c r="BG31" s="8">
        <f t="shared" si="5"/>
        <v>0.1097949517777997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6"/>
        <v>5.4255834436950957E-2</v>
      </c>
      <c r="BL31" s="8">
        <f t="shared" si="6"/>
        <v>8.3011020054866796E-2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7"/>
        <v>4.6483616833323721E-2</v>
      </c>
      <c r="BQ31" s="8">
        <f t="shared" si="7"/>
        <v>6.9329490185075962E-2</v>
      </c>
      <c r="BR31" s="32">
        <v>75.924591901898381</v>
      </c>
      <c r="BS31" s="23"/>
      <c r="BT31" s="24"/>
      <c r="BU31" s="8">
        <f t="shared" si="8"/>
        <v>-1</v>
      </c>
      <c r="BV31" s="8">
        <f t="shared" si="8"/>
        <v>-1</v>
      </c>
      <c r="BW31" s="32"/>
    </row>
    <row r="32" spans="1:75" x14ac:dyDescent="0.3">
      <c r="A32" s="22" t="s">
        <v>164</v>
      </c>
      <c r="B32" s="6">
        <f t="shared" si="9"/>
        <v>715.77828981174559</v>
      </c>
      <c r="C32" s="23"/>
      <c r="D32" s="24"/>
      <c r="E32" s="7">
        <v>9.945101176056177E-5</v>
      </c>
      <c r="F32" s="7">
        <f t="shared" si="0"/>
        <v>-1</v>
      </c>
      <c r="G32" s="32"/>
      <c r="H32" s="23">
        <v>715.72021297428978</v>
      </c>
      <c r="I32" s="24">
        <v>715.77828981174559</v>
      </c>
      <c r="J32" s="7">
        <v>8.1138025953981729E-5</v>
      </c>
      <c r="K32" s="98">
        <f t="shared" si="10"/>
        <v>0</v>
      </c>
      <c r="L32" s="32">
        <v>9.772273063659668</v>
      </c>
      <c r="M32" s="23">
        <v>856.70463965714941</v>
      </c>
      <c r="N32" s="8">
        <f>(M32-B32)/B32</f>
        <v>0.19688547676190121</v>
      </c>
      <c r="O32" s="24">
        <f t="shared" si="11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>(V32-B32)/B32</f>
        <v>0.19925848960745307</v>
      </c>
      <c r="X32" s="24">
        <f t="shared" si="12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3"/>
        <v>0.10928724168282414</v>
      </c>
      <c r="AH32" s="8">
        <f t="shared" si="13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4"/>
        <v>0.10928724168282414</v>
      </c>
      <c r="AM32" s="8">
        <f t="shared" si="14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1"/>
        <v>0.10029167699953559</v>
      </c>
      <c r="AR32" s="8">
        <f t="shared" si="2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3"/>
        <v>9.9015596857789948E-2</v>
      </c>
      <c r="AW32" s="8">
        <f t="shared" si="3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4"/>
        <v>0.13249962723847608</v>
      </c>
      <c r="BB32" s="8">
        <f t="shared" si="4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5"/>
        <v>9.9185324783677947E-2</v>
      </c>
      <c r="BG32" s="8">
        <f t="shared" si="5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6"/>
        <v>0.10091112124882544</v>
      </c>
      <c r="BL32" s="8">
        <f t="shared" si="6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7"/>
        <v>9.2338586503444703E-2</v>
      </c>
      <c r="BQ32" s="8">
        <f t="shared" si="7"/>
        <v>0.10915900974224305</v>
      </c>
      <c r="BR32" s="32">
        <v>34.179246220178896</v>
      </c>
      <c r="BS32" s="23"/>
      <c r="BT32" s="24"/>
      <c r="BU32" s="8">
        <f t="shared" si="8"/>
        <v>-1</v>
      </c>
      <c r="BV32" s="8">
        <f t="shared" si="8"/>
        <v>-1</v>
      </c>
      <c r="BW32" s="32"/>
    </row>
    <row r="33" spans="1:75" x14ac:dyDescent="0.3">
      <c r="A33" s="22" t="s">
        <v>165</v>
      </c>
      <c r="B33" s="6">
        <f t="shared" si="9"/>
        <v>674.33953699477206</v>
      </c>
      <c r="C33" s="23"/>
      <c r="D33" s="24"/>
      <c r="E33" s="7">
        <v>2.750454644332662E-2</v>
      </c>
      <c r="F33" s="7">
        <f t="shared" si="0"/>
        <v>-1</v>
      </c>
      <c r="G33" s="32"/>
      <c r="H33" s="23">
        <v>666.62014771020051</v>
      </c>
      <c r="I33" s="24">
        <v>674.33953699477206</v>
      </c>
      <c r="J33" s="7">
        <v>1.144733307344456E-2</v>
      </c>
      <c r="K33" s="7">
        <f t="shared" si="10"/>
        <v>0</v>
      </c>
      <c r="L33" s="32">
        <v>3600.0156979560852</v>
      </c>
      <c r="M33" s="23">
        <v>845.37722221223248</v>
      </c>
      <c r="N33" s="8">
        <f>(M33-B33)/B33</f>
        <v>0.2536373382164398</v>
      </c>
      <c r="O33" s="24">
        <f t="shared" si="11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>(V33-B33)/B33</f>
        <v>0.29376576041903074</v>
      </c>
      <c r="X33" s="24">
        <f t="shared" si="12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3"/>
        <v>0.1491676743052873</v>
      </c>
      <c r="AH33" s="8">
        <f t="shared" si="13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4"/>
        <v>0.1491676743052873</v>
      </c>
      <c r="AM33" s="8">
        <f t="shared" si="14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1"/>
        <v>0.18781664541053886</v>
      </c>
      <c r="AR33" s="8">
        <f t="shared" si="2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3"/>
        <v>0.17930551641746126</v>
      </c>
      <c r="AW33" s="8">
        <f t="shared" si="3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4"/>
        <v>0.15112426583686711</v>
      </c>
      <c r="BB33" s="8">
        <f t="shared" si="4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5"/>
        <v>0.19272368641623511</v>
      </c>
      <c r="BG33" s="8">
        <f t="shared" si="5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6"/>
        <v>8.8096281272888086E-2</v>
      </c>
      <c r="BL33" s="8">
        <f t="shared" si="6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7"/>
        <v>7.2410298944314069E-2</v>
      </c>
      <c r="BQ33" s="8">
        <f t="shared" si="7"/>
        <v>0.11416421575805434</v>
      </c>
      <c r="BR33" s="32">
        <v>66.89672108255327</v>
      </c>
      <c r="BS33" s="23"/>
      <c r="BT33" s="24"/>
      <c r="BU33" s="8">
        <f t="shared" si="8"/>
        <v>-1</v>
      </c>
      <c r="BV33" s="8">
        <f t="shared" si="8"/>
        <v>-1</v>
      </c>
      <c r="BW33" s="32"/>
    </row>
    <row r="34" spans="1:75" x14ac:dyDescent="0.3">
      <c r="A34" s="22" t="s">
        <v>166</v>
      </c>
      <c r="B34" s="6">
        <f t="shared" si="9"/>
        <v>633.1361896701967</v>
      </c>
      <c r="C34" s="23"/>
      <c r="D34" s="24"/>
      <c r="E34" s="7">
        <v>3.4212987754389967E-2</v>
      </c>
      <c r="F34" s="7">
        <f t="shared" si="0"/>
        <v>-1</v>
      </c>
      <c r="G34" s="32"/>
      <c r="H34" s="23">
        <v>626.72362529983229</v>
      </c>
      <c r="I34" s="24">
        <v>633.1361896701967</v>
      </c>
      <c r="J34" s="7">
        <v>1.0128254355045481E-2</v>
      </c>
      <c r="K34" s="7">
        <f t="shared" si="10"/>
        <v>0</v>
      </c>
      <c r="L34" s="32">
        <v>3600.0247120857239</v>
      </c>
      <c r="M34" s="23">
        <v>750.08019635101152</v>
      </c>
      <c r="N34" s="8">
        <f>(M34-B34)/B34</f>
        <v>0.1847059267639265</v>
      </c>
      <c r="O34" s="24">
        <f t="shared" si="11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>(V34-B34)/B34</f>
        <v>0.18477195785842396</v>
      </c>
      <c r="X34" s="24">
        <f t="shared" si="12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3"/>
        <v>0.16717064617317764</v>
      </c>
      <c r="AH34" s="8">
        <f t="shared" si="13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4"/>
        <v>0.16717064617317764</v>
      </c>
      <c r="AM34" s="8">
        <f t="shared" si="14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1"/>
        <v>0.18050950327799811</v>
      </c>
      <c r="AR34" s="8">
        <f t="shared" si="2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3"/>
        <v>0.13254992453706113</v>
      </c>
      <c r="AW34" s="8">
        <f t="shared" si="3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4"/>
        <v>0.18191910839385864</v>
      </c>
      <c r="BB34" s="8">
        <f t="shared" si="4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5"/>
        <v>0.10985863189391752</v>
      </c>
      <c r="BG34" s="8">
        <f t="shared" si="5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6"/>
        <v>5.8513738795205078E-2</v>
      </c>
      <c r="BL34" s="8">
        <f t="shared" si="6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7"/>
        <v>5.5556042241635531E-2</v>
      </c>
      <c r="BQ34" s="8">
        <f t="shared" si="7"/>
        <v>9.1308497669324723E-2</v>
      </c>
      <c r="BR34" s="32">
        <v>76.14168248288334</v>
      </c>
      <c r="BS34" s="23"/>
      <c r="BT34" s="24"/>
      <c r="BU34" s="8">
        <f t="shared" si="8"/>
        <v>-1</v>
      </c>
      <c r="BV34" s="8">
        <f t="shared" si="8"/>
        <v>-1</v>
      </c>
      <c r="BW34" s="32"/>
    </row>
    <row r="35" spans="1:75" x14ac:dyDescent="0.3">
      <c r="A35" s="22" t="s">
        <v>167</v>
      </c>
      <c r="B35" s="6">
        <f t="shared" si="9"/>
        <v>606.18810046702765</v>
      </c>
      <c r="C35" s="23"/>
      <c r="D35" s="24"/>
      <c r="E35" s="7">
        <v>2.2883437678296651E-2</v>
      </c>
      <c r="F35" s="7">
        <f t="shared" si="0"/>
        <v>-1</v>
      </c>
      <c r="G35" s="32"/>
      <c r="H35" s="23">
        <v>606.12789540523738</v>
      </c>
      <c r="I35" s="24">
        <v>606.18810046702765</v>
      </c>
      <c r="J35" s="7">
        <v>9.9317458960158599E-5</v>
      </c>
      <c r="K35" s="7">
        <f t="shared" si="10"/>
        <v>0</v>
      </c>
      <c r="L35" s="32">
        <v>674.03299593925476</v>
      </c>
      <c r="M35" s="23">
        <v>704.28452262280837</v>
      </c>
      <c r="N35" s="8">
        <f>(M35-B35)/B35</f>
        <v>0.16182505410482975</v>
      </c>
      <c r="O35" s="24">
        <f t="shared" si="11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>(V35-B35)/B35</f>
        <v>0.16182505410482975</v>
      </c>
      <c r="X35" s="24">
        <f t="shared" si="12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3"/>
        <v>0.11478904393083214</v>
      </c>
      <c r="AH35" s="8">
        <f t="shared" si="13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4"/>
        <v>0.11478904393083214</v>
      </c>
      <c r="AM35" s="8">
        <f t="shared" si="14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5">(AO35-$B35)/$B35</f>
        <v>9.804271484809747E-2</v>
      </c>
      <c r="AR35" s="8">
        <f t="shared" ref="AR35:AR58" si="16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3"/>
        <v>0.13104327486755094</v>
      </c>
      <c r="AW35" s="8">
        <f t="shared" si="3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4"/>
        <v>0.10871404467303442</v>
      </c>
      <c r="BB35" s="8">
        <f t="shared" si="4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5"/>
        <v>0.14717417693611931</v>
      </c>
      <c r="BG35" s="8">
        <f t="shared" si="5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6"/>
        <v>6.1535368039312567E-2</v>
      </c>
      <c r="BL35" s="8">
        <f t="shared" si="6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7"/>
        <v>5.3738633180340216E-2</v>
      </c>
      <c r="BQ35" s="8">
        <f t="shared" si="7"/>
        <v>9.8095274878739869E-2</v>
      </c>
      <c r="BR35" s="32">
        <v>142.19732949715109</v>
      </c>
      <c r="BS35" s="23"/>
      <c r="BT35" s="24"/>
      <c r="BU35" s="8">
        <f t="shared" si="8"/>
        <v>-1</v>
      </c>
      <c r="BV35" s="8">
        <f t="shared" si="8"/>
        <v>-1</v>
      </c>
      <c r="BW35" s="32"/>
    </row>
    <row r="36" spans="1:75" x14ac:dyDescent="0.3">
      <c r="A36" s="22" t="s">
        <v>168</v>
      </c>
      <c r="B36" s="6">
        <f t="shared" si="9"/>
        <v>671.29259402600212</v>
      </c>
      <c r="C36" s="23"/>
      <c r="D36" s="24"/>
      <c r="E36" s="7">
        <v>1.8069679899040791E-2</v>
      </c>
      <c r="F36" s="7">
        <f t="shared" si="0"/>
        <v>-1</v>
      </c>
      <c r="G36" s="32"/>
      <c r="H36" s="23">
        <v>662.68376711198755</v>
      </c>
      <c r="I36" s="24">
        <v>671.29259402600212</v>
      </c>
      <c r="J36" s="7">
        <v>1.28242542679999E-2</v>
      </c>
      <c r="K36" s="98">
        <f t="shared" si="10"/>
        <v>0</v>
      </c>
      <c r="L36" s="32">
        <v>3600.0156600475311</v>
      </c>
      <c r="M36" s="23">
        <v>842.17275857255242</v>
      </c>
      <c r="N36" s="8">
        <f>(M36-B36)/B36</f>
        <v>0.2545539248715909</v>
      </c>
      <c r="O36" s="24">
        <f t="shared" si="11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>(V36-B36)/B36</f>
        <v>0.23211115713824765</v>
      </c>
      <c r="X36" s="24">
        <f t="shared" si="12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3"/>
        <v>9.8899507857363872E-2</v>
      </c>
      <c r="AH36" s="8">
        <f t="shared" si="13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4"/>
        <v>9.8899507857363872E-2</v>
      </c>
      <c r="AM36" s="8">
        <f t="shared" si="14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5"/>
        <v>7.3493683437284504E-2</v>
      </c>
      <c r="AR36" s="8">
        <f t="shared" si="16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3"/>
        <v>8.4134272153811543E-2</v>
      </c>
      <c r="AW36" s="8">
        <f t="shared" si="3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4"/>
        <v>9.8899507857363872E-2</v>
      </c>
      <c r="BB36" s="8">
        <f t="shared" si="4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5"/>
        <v>5.6591773991759665E-2</v>
      </c>
      <c r="BG36" s="8">
        <f t="shared" si="5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6"/>
        <v>3.9403171996929616E-2</v>
      </c>
      <c r="BL36" s="8">
        <f t="shared" si="6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7"/>
        <v>4.5614918685227997E-2</v>
      </c>
      <c r="BQ36" s="8">
        <f t="shared" si="7"/>
        <v>6.9576073366290861E-2</v>
      </c>
      <c r="BR36" s="32">
        <v>44.839736406505111</v>
      </c>
      <c r="BS36" s="23"/>
      <c r="BT36" s="24"/>
      <c r="BU36" s="8">
        <f t="shared" si="8"/>
        <v>-1</v>
      </c>
      <c r="BV36" s="8">
        <f t="shared" si="8"/>
        <v>-1</v>
      </c>
      <c r="BW36" s="32"/>
    </row>
    <row r="37" spans="1:75" x14ac:dyDescent="0.3">
      <c r="A37" s="22" t="s">
        <v>169</v>
      </c>
      <c r="B37" s="6">
        <f t="shared" si="9"/>
        <v>646.49507758706068</v>
      </c>
      <c r="C37" s="23"/>
      <c r="D37" s="24"/>
      <c r="E37" s="7">
        <v>4.6634226227400828E-2</v>
      </c>
      <c r="F37" s="7">
        <f t="shared" si="0"/>
        <v>-1</v>
      </c>
      <c r="G37" s="32"/>
      <c r="H37" s="23">
        <v>638.17643911092352</v>
      </c>
      <c r="I37" s="24">
        <v>646.49507758706068</v>
      </c>
      <c r="J37" s="7">
        <v>1.2867288189083999E-2</v>
      </c>
      <c r="K37" s="7">
        <f t="shared" si="10"/>
        <v>0</v>
      </c>
      <c r="L37" s="32">
        <v>3600.0153379440312</v>
      </c>
      <c r="M37" s="23">
        <v>772.13515281646744</v>
      </c>
      <c r="N37" s="8">
        <f>(M37-B37)/B37</f>
        <v>0.19434034315982454</v>
      </c>
      <c r="O37" s="24">
        <f t="shared" si="11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>(V37-B37)/B37</f>
        <v>0.22096540209990317</v>
      </c>
      <c r="X37" s="24">
        <f t="shared" si="12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3"/>
        <v>0.12766234848984856</v>
      </c>
      <c r="AH37" s="8">
        <f t="shared" si="13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4"/>
        <v>0.12766234848984856</v>
      </c>
      <c r="AM37" s="8">
        <f t="shared" si="14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5"/>
        <v>0.13095505463778739</v>
      </c>
      <c r="AR37" s="8">
        <f t="shared" si="16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3"/>
        <v>0.11489894873347495</v>
      </c>
      <c r="AW37" s="8">
        <f t="shared" si="3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4"/>
        <v>0.11666223739875584</v>
      </c>
      <c r="BB37" s="8">
        <f t="shared" si="4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5"/>
        <v>9.7864850765767994E-2</v>
      </c>
      <c r="BG37" s="8">
        <f t="shared" si="5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6"/>
        <v>9.0957353669530866E-2</v>
      </c>
      <c r="BL37" s="8">
        <f t="shared" si="6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7"/>
        <v>8.2004968576247145E-2</v>
      </c>
      <c r="BQ37" s="8">
        <f t="shared" si="7"/>
        <v>0.11988968097174718</v>
      </c>
      <c r="BR37" s="32">
        <v>65.052660142630344</v>
      </c>
      <c r="BS37" s="23"/>
      <c r="BT37" s="24"/>
      <c r="BU37" s="8">
        <f t="shared" si="8"/>
        <v>-1</v>
      </c>
      <c r="BV37" s="8">
        <f t="shared" si="8"/>
        <v>-1</v>
      </c>
      <c r="BW37" s="32"/>
    </row>
    <row r="38" spans="1:75" x14ac:dyDescent="0.3">
      <c r="A38" s="22" t="s">
        <v>170</v>
      </c>
      <c r="B38" s="6">
        <f t="shared" si="9"/>
        <v>626.07080926829269</v>
      </c>
      <c r="C38" s="23"/>
      <c r="D38" s="24"/>
      <c r="E38" s="7">
        <v>5.5118268368098793E-2</v>
      </c>
      <c r="F38" s="7">
        <f t="shared" si="0"/>
        <v>-1</v>
      </c>
      <c r="G38" s="32"/>
      <c r="H38" s="23">
        <v>623.24898938448189</v>
      </c>
      <c r="I38" s="24">
        <v>626.07080926829269</v>
      </c>
      <c r="J38" s="7">
        <v>4.5071896693424512E-3</v>
      </c>
      <c r="K38" s="98">
        <f t="shared" si="10"/>
        <v>0</v>
      </c>
      <c r="L38" s="32">
        <v>3600.0177249908452</v>
      </c>
      <c r="M38" s="23">
        <v>724.44205440616372</v>
      </c>
      <c r="N38" s="8">
        <f>(M38-B38)/B38</f>
        <v>0.1571247911284035</v>
      </c>
      <c r="O38" s="24">
        <f t="shared" si="11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>(V38-B38)/B38</f>
        <v>0.1571247911284035</v>
      </c>
      <c r="X38" s="24">
        <f t="shared" si="12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3"/>
        <v>0.10750618049413548</v>
      </c>
      <c r="AH38" s="8">
        <f t="shared" si="13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4"/>
        <v>0.10750618049413548</v>
      </c>
      <c r="AM38" s="8">
        <f t="shared" si="14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5"/>
        <v>0.12266606477994647</v>
      </c>
      <c r="AR38" s="8">
        <f t="shared" si="16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3"/>
        <v>0.10037185395125679</v>
      </c>
      <c r="AW38" s="8">
        <f t="shared" si="3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4"/>
        <v>0.13127177487277128</v>
      </c>
      <c r="BB38" s="8">
        <f t="shared" si="4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5"/>
        <v>9.8628577095581399E-2</v>
      </c>
      <c r="BG38" s="8">
        <f t="shared" si="5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6"/>
        <v>6.1844475148923946E-2</v>
      </c>
      <c r="BL38" s="8">
        <f t="shared" si="6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7"/>
        <v>5.2363855730440681E-2</v>
      </c>
      <c r="BQ38" s="8">
        <f t="shared" si="7"/>
        <v>9.5244107344395229E-2</v>
      </c>
      <c r="BR38" s="32">
        <v>97.425750095024711</v>
      </c>
      <c r="BS38" s="23"/>
      <c r="BT38" s="24"/>
      <c r="BU38" s="8">
        <f t="shared" si="8"/>
        <v>-1</v>
      </c>
      <c r="BV38" s="8">
        <f t="shared" si="8"/>
        <v>-1</v>
      </c>
      <c r="BW38" s="32"/>
    </row>
    <row r="39" spans="1:75" x14ac:dyDescent="0.3">
      <c r="A39" s="22" t="s">
        <v>171</v>
      </c>
      <c r="B39" s="6">
        <f t="shared" si="9"/>
        <v>601.07416254610064</v>
      </c>
      <c r="C39" s="23"/>
      <c r="D39" s="24"/>
      <c r="E39" s="7">
        <v>2.0521956928409531E-2</v>
      </c>
      <c r="F39" s="7">
        <f t="shared" si="0"/>
        <v>-1</v>
      </c>
      <c r="G39" s="32"/>
      <c r="H39" s="23">
        <v>601.01405601729346</v>
      </c>
      <c r="I39" s="24">
        <v>601.07416254610064</v>
      </c>
      <c r="J39" s="7">
        <v>9.999852356360641E-5</v>
      </c>
      <c r="K39" s="7">
        <f t="shared" si="10"/>
        <v>0</v>
      </c>
      <c r="L39" s="32">
        <v>367.59642195701599</v>
      </c>
      <c r="M39" s="23">
        <v>703.687237101454</v>
      </c>
      <c r="N39" s="8">
        <f>(M39-B39)/B39</f>
        <v>0.17071616274553017</v>
      </c>
      <c r="O39" s="24">
        <f t="shared" si="11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>(V39-B39)/B39</f>
        <v>0.17071616274553017</v>
      </c>
      <c r="X39" s="24">
        <f t="shared" si="12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3"/>
        <v>0.11660745332783932</v>
      </c>
      <c r="AH39" s="8">
        <f t="shared" si="13"/>
        <v>0.13650883430358796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4"/>
        <v>0.11660745332783932</v>
      </c>
      <c r="AM39" s="8">
        <f t="shared" si="14"/>
        <v>0.13650883430358796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5"/>
        <v>9.9056035187375019E-2</v>
      </c>
      <c r="AR39" s="8">
        <f t="shared" si="16"/>
        <v>0.13159377328300567</v>
      </c>
      <c r="AS39" s="32">
        <v>11.10316266999944</v>
      </c>
      <c r="AT39" s="23">
        <v>653.02325874233509</v>
      </c>
      <c r="AU39" s="24">
        <v>674.36003098866547</v>
      </c>
      <c r="AV39" s="8">
        <f t="shared" si="3"/>
        <v>8.6427099072404576E-2</v>
      </c>
      <c r="AW39" s="8">
        <f t="shared" si="3"/>
        <v>0.12192483558456735</v>
      </c>
      <c r="AX39" s="32">
        <v>11.08513519999906</v>
      </c>
      <c r="AY39" s="23">
        <v>669.59637259469628</v>
      </c>
      <c r="AZ39" s="24">
        <v>678.80364650730485</v>
      </c>
      <c r="BA39" s="8">
        <f t="shared" si="4"/>
        <v>0.11399959325874398</v>
      </c>
      <c r="BB39" s="8">
        <f t="shared" si="4"/>
        <v>0.12931762635071273</v>
      </c>
      <c r="BC39" s="32">
        <v>11.34898450999826</v>
      </c>
      <c r="BD39" s="23">
        <v>653.91308071873948</v>
      </c>
      <c r="BE39" s="24">
        <v>668.66567241318785</v>
      </c>
      <c r="BF39" s="8">
        <f t="shared" si="5"/>
        <v>8.7907485407154318E-2</v>
      </c>
      <c r="BG39" s="8">
        <f t="shared" si="5"/>
        <v>0.11245119833595099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6"/>
        <v>5.3948357949897885E-2</v>
      </c>
      <c r="BL39" s="8">
        <f t="shared" si="6"/>
        <v>0.11692613416718983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7"/>
        <v>3.8613764687279832E-2</v>
      </c>
      <c r="BQ39" s="8">
        <f t="shared" si="7"/>
        <v>8.782262700052304E-2</v>
      </c>
      <c r="BR39" s="32">
        <v>151.63566251415759</v>
      </c>
      <c r="BS39" s="23"/>
      <c r="BT39" s="24"/>
      <c r="BU39" s="8">
        <f t="shared" si="8"/>
        <v>-1</v>
      </c>
      <c r="BV39" s="8">
        <f t="shared" si="8"/>
        <v>-1</v>
      </c>
      <c r="BW39" s="32"/>
    </row>
    <row r="40" spans="1:75" x14ac:dyDescent="0.3">
      <c r="A40" s="22" t="s">
        <v>172</v>
      </c>
      <c r="B40" s="6">
        <f t="shared" si="9"/>
        <v>630.45848862907599</v>
      </c>
      <c r="C40" s="23"/>
      <c r="D40" s="24"/>
      <c r="E40" s="7">
        <v>2.3512522982474811E-2</v>
      </c>
      <c r="F40" s="7">
        <f t="shared" si="0"/>
        <v>-1</v>
      </c>
      <c r="G40" s="32"/>
      <c r="H40" s="23">
        <v>630.39587476049201</v>
      </c>
      <c r="I40" s="24">
        <v>630.45848862907599</v>
      </c>
      <c r="J40" s="7">
        <v>9.9314815666959991E-5</v>
      </c>
      <c r="K40" s="7">
        <f t="shared" si="10"/>
        <v>0</v>
      </c>
      <c r="L40" s="32">
        <v>2675.4807999134059</v>
      </c>
      <c r="M40" s="23">
        <v>708.64888132688054</v>
      </c>
      <c r="N40" s="8">
        <f>(M40-B40)/B40</f>
        <v>0.12402147660479372</v>
      </c>
      <c r="O40" s="24">
        <f t="shared" si="11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>(V40-B40)/B40</f>
        <v>0.17219015072000407</v>
      </c>
      <c r="X40" s="24">
        <f t="shared" si="12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3"/>
        <v>6.7946775423428876E-2</v>
      </c>
      <c r="AH40" s="8">
        <f t="shared" si="13"/>
        <v>0.11198079313775028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4"/>
        <v>6.7946775423428876E-2</v>
      </c>
      <c r="AM40" s="8">
        <f t="shared" si="14"/>
        <v>0.11198079313775028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5"/>
        <v>8.7872377548586719E-2</v>
      </c>
      <c r="AR40" s="8">
        <f t="shared" si="16"/>
        <v>0.11844765279323721</v>
      </c>
      <c r="AS40" s="32">
        <v>10.920680169998381</v>
      </c>
      <c r="AT40" s="23">
        <v>685.4643541828782</v>
      </c>
      <c r="AU40" s="24">
        <v>693.36645045856062</v>
      </c>
      <c r="AV40" s="8">
        <f t="shared" si="3"/>
        <v>8.724740255843294E-2</v>
      </c>
      <c r="AW40" s="8">
        <f t="shared" si="3"/>
        <v>9.9781290860683311E-2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4"/>
        <v>6.7946775423428876E-2</v>
      </c>
      <c r="BB40" s="8">
        <f t="shared" si="4"/>
        <v>0.11198079313775028</v>
      </c>
      <c r="BC40" s="32">
        <v>11.12847559000002</v>
      </c>
      <c r="BD40" s="23">
        <v>684.2218548539895</v>
      </c>
      <c r="BE40" s="24">
        <v>690.31813663646403</v>
      </c>
      <c r="BF40" s="8">
        <f t="shared" si="5"/>
        <v>8.5276615660804675E-2</v>
      </c>
      <c r="BG40" s="8">
        <f t="shared" si="5"/>
        <v>9.4946216264852099E-2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6"/>
        <v>4.1710532379144322E-2</v>
      </c>
      <c r="BL40" s="8">
        <f t="shared" si="6"/>
        <v>7.3031230925007018E-2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7"/>
        <v>4.7618339537337045E-2</v>
      </c>
      <c r="BQ40" s="8">
        <f t="shared" si="7"/>
        <v>5.6473821745554348E-2</v>
      </c>
      <c r="BR40" s="32">
        <v>72.38852335438132</v>
      </c>
      <c r="BS40" s="23"/>
      <c r="BT40" s="24"/>
      <c r="BU40" s="8">
        <f t="shared" si="8"/>
        <v>-1</v>
      </c>
      <c r="BV40" s="8">
        <f t="shared" si="8"/>
        <v>-1</v>
      </c>
      <c r="BW40" s="32"/>
    </row>
    <row r="41" spans="1:75" x14ac:dyDescent="0.3">
      <c r="A41" s="22" t="s">
        <v>173</v>
      </c>
      <c r="B41" s="6">
        <f t="shared" si="9"/>
        <v>639.20457438085327</v>
      </c>
      <c r="C41" s="23"/>
      <c r="D41" s="24"/>
      <c r="E41" s="7">
        <v>4.3210098258112097E-2</v>
      </c>
      <c r="F41" s="7">
        <f t="shared" si="0"/>
        <v>-1</v>
      </c>
      <c r="G41" s="32"/>
      <c r="H41" s="23">
        <v>629.39773633058246</v>
      </c>
      <c r="I41" s="24">
        <v>639.20457438085327</v>
      </c>
      <c r="J41" s="7">
        <v>1.534225261102002E-2</v>
      </c>
      <c r="K41" s="98">
        <f t="shared" si="10"/>
        <v>0</v>
      </c>
      <c r="L41" s="32">
        <v>3600.0174579620361</v>
      </c>
      <c r="M41" s="23">
        <v>772.920224212726</v>
      </c>
      <c r="N41" s="8">
        <f>(M41-B41)/B41</f>
        <v>0.20919069604811957</v>
      </c>
      <c r="O41" s="24">
        <f t="shared" si="11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>(V41-B41)/B41</f>
        <v>0.21597293280712851</v>
      </c>
      <c r="X41" s="24">
        <f t="shared" si="12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3"/>
        <v>0.11394379778816051</v>
      </c>
      <c r="AH41" s="8">
        <f t="shared" si="13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4"/>
        <v>0.11394379778816051</v>
      </c>
      <c r="AM41" s="8">
        <f t="shared" si="14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5"/>
        <v>9.5454543402423819E-2</v>
      </c>
      <c r="AR41" s="8">
        <f t="shared" si="16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3"/>
        <v>0.10893954297130595</v>
      </c>
      <c r="AW41" s="8">
        <f t="shared" si="3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4"/>
        <v>9.6267997949881598E-2</v>
      </c>
      <c r="BB41" s="8">
        <f t="shared" si="4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5"/>
        <v>0.12045178944302522</v>
      </c>
      <c r="BG41" s="8">
        <f t="shared" si="5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6"/>
        <v>8.1719714647152178E-2</v>
      </c>
      <c r="BL41" s="8">
        <f t="shared" si="6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7"/>
        <v>5.9460521569115563E-2</v>
      </c>
      <c r="BQ41" s="8">
        <f t="shared" si="7"/>
        <v>8.3097090896918357E-2</v>
      </c>
      <c r="BR41" s="32">
        <v>60.745149542763833</v>
      </c>
      <c r="BS41" s="23"/>
      <c r="BT41" s="24"/>
      <c r="BU41" s="8">
        <f t="shared" si="8"/>
        <v>-1</v>
      </c>
      <c r="BV41" s="8">
        <f t="shared" si="8"/>
        <v>-1</v>
      </c>
      <c r="BW41" s="32"/>
    </row>
    <row r="42" spans="1:75" x14ac:dyDescent="0.3">
      <c r="A42" s="22" t="s">
        <v>174</v>
      </c>
      <c r="B42" s="6">
        <f t="shared" si="9"/>
        <v>596.94651885888993</v>
      </c>
      <c r="C42" s="23"/>
      <c r="D42" s="24"/>
      <c r="E42" s="7">
        <v>5.1356110107575806E-3</v>
      </c>
      <c r="F42" s="7">
        <f t="shared" si="0"/>
        <v>-1</v>
      </c>
      <c r="G42" s="32"/>
      <c r="H42" s="23">
        <v>596.88886473583398</v>
      </c>
      <c r="I42" s="24">
        <v>596.94651885888993</v>
      </c>
      <c r="J42" s="7">
        <v>9.6581722540131759E-5</v>
      </c>
      <c r="K42" s="98">
        <f t="shared" si="10"/>
        <v>0</v>
      </c>
      <c r="L42" s="32">
        <v>339.07432508468628</v>
      </c>
      <c r="M42" s="23">
        <v>677.40410327316044</v>
      </c>
      <c r="N42" s="8">
        <f>(M42-B42)/B42</f>
        <v>0.13478189732653353</v>
      </c>
      <c r="O42" s="24">
        <f t="shared" si="11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>(V42-B42)/B42</f>
        <v>0.13478189732653353</v>
      </c>
      <c r="X42" s="24">
        <f t="shared" si="12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3"/>
        <v>0.1093380133497662</v>
      </c>
      <c r="AH42" s="8">
        <f t="shared" si="13"/>
        <v>0.12703849906818476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4"/>
        <v>0.1093380133497662</v>
      </c>
      <c r="AM42" s="8">
        <f t="shared" si="14"/>
        <v>0.12703849906818476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5"/>
        <v>0.10003615514186633</v>
      </c>
      <c r="AR42" s="8">
        <f t="shared" si="16"/>
        <v>0.12812992483805444</v>
      </c>
      <c r="AS42" s="32">
        <v>11.06645707000061</v>
      </c>
      <c r="AT42" s="23">
        <v>659.02301109134851</v>
      </c>
      <c r="AU42" s="24">
        <v>680.99413622677525</v>
      </c>
      <c r="AV42" s="8">
        <f t="shared" si="3"/>
        <v>0.10399003976289645</v>
      </c>
      <c r="AW42" s="8">
        <f t="shared" si="3"/>
        <v>0.14079589161278455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4"/>
        <v>0.10705495101249451</v>
      </c>
      <c r="BB42" s="8">
        <f t="shared" si="4"/>
        <v>0.1253909975976869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5"/>
        <v>0.10141796606500812</v>
      </c>
      <c r="BG42" s="8">
        <f t="shared" si="5"/>
        <v>0.1368125682363045</v>
      </c>
      <c r="BH42" s="32">
        <v>12.65189901000049</v>
      </c>
      <c r="BI42" s="23">
        <v>616.66201418206208</v>
      </c>
      <c r="BJ42" s="24">
        <v>643.18426103049001</v>
      </c>
      <c r="BK42" s="8">
        <f t="shared" si="6"/>
        <v>3.3027238957452777E-2</v>
      </c>
      <c r="BL42" s="8">
        <f t="shared" si="6"/>
        <v>7.7457093241765015E-2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7"/>
        <v>2.6733410872292997E-2</v>
      </c>
      <c r="BQ42" s="8">
        <f t="shared" si="7"/>
        <v>5.5961782086256802E-2</v>
      </c>
      <c r="BR42" s="32">
        <v>104.9825244704261</v>
      </c>
      <c r="BS42" s="23"/>
      <c r="BT42" s="24"/>
      <c r="BU42" s="8">
        <f t="shared" si="8"/>
        <v>-1</v>
      </c>
      <c r="BV42" s="8">
        <f t="shared" si="8"/>
        <v>-1</v>
      </c>
      <c r="BW42" s="32"/>
    </row>
    <row r="43" spans="1:75" x14ac:dyDescent="0.3">
      <c r="A43" s="25" t="s">
        <v>175</v>
      </c>
      <c r="B43" s="9">
        <f t="shared" si="9"/>
        <v>735.32821248264645</v>
      </c>
      <c r="C43" s="26"/>
      <c r="D43" s="27"/>
      <c r="E43" s="10">
        <v>9.4023782005894153E-5</v>
      </c>
      <c r="F43" s="10">
        <f t="shared" si="0"/>
        <v>-1</v>
      </c>
      <c r="G43" s="33"/>
      <c r="H43" s="26">
        <v>735.26206846684943</v>
      </c>
      <c r="I43" s="27">
        <v>735.32821248264645</v>
      </c>
      <c r="J43" s="10">
        <v>8.995169051598057E-5</v>
      </c>
      <c r="K43" s="99">
        <f t="shared" si="10"/>
        <v>0</v>
      </c>
      <c r="L43" s="33">
        <v>49.051119089126587</v>
      </c>
      <c r="M43" s="26">
        <v>1006.918011935995</v>
      </c>
      <c r="N43" s="11">
        <f>(M43-B43)/B43</f>
        <v>0.36934500110691448</v>
      </c>
      <c r="O43" s="27">
        <f t="shared" si="11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>(V43-B43)/B43</f>
        <v>0.34903915413121506</v>
      </c>
      <c r="X43" s="27">
        <f t="shared" si="12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3"/>
        <v>0.10242519427982297</v>
      </c>
      <c r="AH43" s="11">
        <f t="shared" si="13"/>
        <v>0.13248916516029144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4"/>
        <v>0.10242519427982297</v>
      </c>
      <c r="AM43" s="11">
        <f t="shared" si="14"/>
        <v>0.13248916516029144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5"/>
        <v>5.9041657459076885E-2</v>
      </c>
      <c r="AR43" s="11">
        <f t="shared" si="16"/>
        <v>0.13791034198484051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3"/>
        <v>0.12612091756985294</v>
      </c>
      <c r="AW43" s="11">
        <f t="shared" si="3"/>
        <v>0.18257809411009587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4"/>
        <v>0.12986881672116157</v>
      </c>
      <c r="BB43" s="11">
        <f t="shared" si="4"/>
        <v>0.1507318930107939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5"/>
        <v>0.1197701215677392</v>
      </c>
      <c r="BG43" s="11">
        <f t="shared" si="5"/>
        <v>0.17081215014087969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6"/>
        <v>8.5298147005836891E-2</v>
      </c>
      <c r="BL43" s="11">
        <f t="shared" si="6"/>
        <v>0.15033722410449704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7"/>
        <v>3.3951986747885687E-2</v>
      </c>
      <c r="BQ43" s="11">
        <f t="shared" si="7"/>
        <v>0.12185251833626126</v>
      </c>
      <c r="BR43" s="33">
        <v>50.903103322908279</v>
      </c>
      <c r="BS43" s="26"/>
      <c r="BT43" s="27"/>
      <c r="BU43" s="11">
        <f t="shared" si="8"/>
        <v>-1</v>
      </c>
      <c r="BV43" s="11">
        <f t="shared" si="8"/>
        <v>-1</v>
      </c>
      <c r="BW43" s="33"/>
    </row>
    <row r="44" spans="1:75" x14ac:dyDescent="0.3">
      <c r="A44" s="25" t="s">
        <v>176</v>
      </c>
      <c r="B44" s="9">
        <f t="shared" si="9"/>
        <v>691.25868406485927</v>
      </c>
      <c r="C44" s="26"/>
      <c r="D44" s="27"/>
      <c r="E44" s="10">
        <v>7.2521998454189801E-2</v>
      </c>
      <c r="F44" s="10">
        <f t="shared" si="0"/>
        <v>-1</v>
      </c>
      <c r="G44" s="33"/>
      <c r="H44" s="26">
        <v>662.88506831596601</v>
      </c>
      <c r="I44" s="27">
        <v>691.25868406485927</v>
      </c>
      <c r="J44" s="10">
        <v>4.104630640159955E-2</v>
      </c>
      <c r="K44" s="99">
        <f t="shared" si="10"/>
        <v>0</v>
      </c>
      <c r="L44" s="33">
        <v>3600.01700091362</v>
      </c>
      <c r="M44" s="26">
        <v>1009.8550950365</v>
      </c>
      <c r="N44" s="11">
        <f>(M44-B44)/B44</f>
        <v>0.46089317691920306</v>
      </c>
      <c r="O44" s="27">
        <f t="shared" si="11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>(V44-B44)/B44</f>
        <v>0.43604512263975037</v>
      </c>
      <c r="X44" s="27">
        <f t="shared" si="12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3"/>
        <v>0.11927762208802679</v>
      </c>
      <c r="AH44" s="11">
        <f t="shared" si="13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4"/>
        <v>0.11927762208802679</v>
      </c>
      <c r="AM44" s="11">
        <f t="shared" si="14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5"/>
        <v>9.7243508221074568E-2</v>
      </c>
      <c r="AR44" s="11">
        <f t="shared" si="16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3"/>
        <v>0.14099112120081081</v>
      </c>
      <c r="AW44" s="11">
        <f t="shared" si="3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4"/>
        <v>0.12812978344713283</v>
      </c>
      <c r="BB44" s="11">
        <f t="shared" si="4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5"/>
        <v>0.11288605122415449</v>
      </c>
      <c r="BG44" s="11">
        <f t="shared" si="5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6"/>
        <v>3.1063032238218286E-2</v>
      </c>
      <c r="BL44" s="11">
        <f t="shared" si="6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7"/>
        <v>3.7296834036473311E-2</v>
      </c>
      <c r="BQ44" s="11">
        <f t="shared" si="7"/>
        <v>5.6356784572866067E-2</v>
      </c>
      <c r="BR44" s="33">
        <v>86.05279303286224</v>
      </c>
      <c r="BS44" s="26"/>
      <c r="BT44" s="27"/>
      <c r="BU44" s="11">
        <f t="shared" si="8"/>
        <v>-1</v>
      </c>
      <c r="BV44" s="11">
        <f t="shared" si="8"/>
        <v>-1</v>
      </c>
      <c r="BW44" s="33"/>
    </row>
    <row r="45" spans="1:75" x14ac:dyDescent="0.3">
      <c r="A45" s="25" t="s">
        <v>177</v>
      </c>
      <c r="B45" s="9">
        <f t="shared" si="9"/>
        <v>656.96036460398693</v>
      </c>
      <c r="C45" s="26"/>
      <c r="D45" s="27"/>
      <c r="E45" s="10">
        <v>9.7499538030316579E-2</v>
      </c>
      <c r="F45" s="10">
        <f t="shared" si="0"/>
        <v>-1</v>
      </c>
      <c r="G45" s="33"/>
      <c r="H45" s="26">
        <v>627.22136403096852</v>
      </c>
      <c r="I45" s="27">
        <v>656.96036460398693</v>
      </c>
      <c r="J45" s="10">
        <v>4.5267571950013512E-2</v>
      </c>
      <c r="K45" s="10">
        <f t="shared" si="10"/>
        <v>0</v>
      </c>
      <c r="L45" s="33">
        <v>3600.0264239311218</v>
      </c>
      <c r="M45" s="26">
        <v>933.55699060509608</v>
      </c>
      <c r="N45" s="11">
        <f>(M45-B45)/B45</f>
        <v>0.42102483026938842</v>
      </c>
      <c r="O45" s="27">
        <f t="shared" si="11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>(V45-B45)/B45</f>
        <v>0.42102483026938842</v>
      </c>
      <c r="X45" s="27">
        <f t="shared" si="12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3"/>
        <v>0.18319950047781114</v>
      </c>
      <c r="AH45" s="11">
        <f t="shared" si="13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4"/>
        <v>0.18319950047781114</v>
      </c>
      <c r="AM45" s="11">
        <f t="shared" si="14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5"/>
        <v>0.19338943456502142</v>
      </c>
      <c r="AR45" s="11">
        <f t="shared" si="16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3"/>
        <v>0.11234383910191355</v>
      </c>
      <c r="AW45" s="11">
        <f t="shared" si="3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4"/>
        <v>0.19695216301595683</v>
      </c>
      <c r="BB45" s="11">
        <f t="shared" si="4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5"/>
        <v>0.11179268520985142</v>
      </c>
      <c r="BG45" s="11">
        <f t="shared" si="5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6"/>
        <v>5.4456820851842544E-2</v>
      </c>
      <c r="BL45" s="11">
        <f t="shared" si="6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7"/>
        <v>3.7333416730595155E-2</v>
      </c>
      <c r="BQ45" s="11">
        <f t="shared" si="7"/>
        <v>8.1405745221274514E-2</v>
      </c>
      <c r="BR45" s="33">
        <v>115.1554716587067</v>
      </c>
      <c r="BS45" s="26"/>
      <c r="BT45" s="27"/>
      <c r="BU45" s="11">
        <f t="shared" si="8"/>
        <v>-1</v>
      </c>
      <c r="BV45" s="11">
        <f t="shared" si="8"/>
        <v>-1</v>
      </c>
      <c r="BW45" s="33"/>
    </row>
    <row r="46" spans="1:75" x14ac:dyDescent="0.3">
      <c r="A46" s="25" t="s">
        <v>178</v>
      </c>
      <c r="B46" s="9">
        <f t="shared" si="9"/>
        <v>612.17260420461275</v>
      </c>
      <c r="C46" s="26"/>
      <c r="D46" s="27"/>
      <c r="E46" s="10">
        <v>3.7913602466812017E-2</v>
      </c>
      <c r="F46" s="10">
        <f t="shared" si="0"/>
        <v>-1</v>
      </c>
      <c r="G46" s="33"/>
      <c r="H46" s="26">
        <v>612.11212156106524</v>
      </c>
      <c r="I46" s="27">
        <v>612.17260420461275</v>
      </c>
      <c r="J46" s="10">
        <v>9.8799984076178957E-5</v>
      </c>
      <c r="K46" s="10">
        <f t="shared" si="10"/>
        <v>0</v>
      </c>
      <c r="L46" s="33">
        <v>885.8773078918457</v>
      </c>
      <c r="M46" s="26">
        <v>745.04914171636528</v>
      </c>
      <c r="N46" s="11">
        <f>(M46-B46)/B46</f>
        <v>0.21705730801919362</v>
      </c>
      <c r="O46" s="27">
        <f t="shared" si="11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>(V46-B46)/B46</f>
        <v>0.22237899281587067</v>
      </c>
      <c r="X46" s="27">
        <f t="shared" si="12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3"/>
        <v>0.12344704316546944</v>
      </c>
      <c r="AH46" s="11">
        <f t="shared" si="13"/>
        <v>0.15261116582417789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4"/>
        <v>0.12344704316546944</v>
      </c>
      <c r="AM46" s="11">
        <f t="shared" si="14"/>
        <v>0.15261116582417789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5"/>
        <v>0.12398696068394148</v>
      </c>
      <c r="AR46" s="11">
        <f t="shared" si="16"/>
        <v>0.1568791650409688</v>
      </c>
      <c r="AS46" s="33">
        <v>10.88031511000227</v>
      </c>
      <c r="AT46" s="26">
        <v>711.9930375966801</v>
      </c>
      <c r="AU46" s="27">
        <v>729.45289199184413</v>
      </c>
      <c r="AV46" s="11">
        <f t="shared" si="3"/>
        <v>0.16305929521586909</v>
      </c>
      <c r="AW46" s="11">
        <f t="shared" si="3"/>
        <v>0.19158042516393231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4"/>
        <v>0.12407164085543047</v>
      </c>
      <c r="BB46" s="11">
        <f t="shared" si="4"/>
        <v>0.1628055055418679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5"/>
        <v>0.14948568124209408</v>
      </c>
      <c r="BG46" s="11">
        <f t="shared" si="5"/>
        <v>0.18615978642532041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6"/>
        <v>5.9893170603515775E-2</v>
      </c>
      <c r="BL46" s="11">
        <f t="shared" si="6"/>
        <v>8.0207075236668396E-2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7"/>
        <v>6.5920064892791619E-2</v>
      </c>
      <c r="BQ46" s="11">
        <f t="shared" si="7"/>
        <v>9.5757150039551361E-2</v>
      </c>
      <c r="BR46" s="33">
        <v>171.31938261277969</v>
      </c>
      <c r="BS46" s="26"/>
      <c r="BT46" s="27"/>
      <c r="BU46" s="11">
        <f t="shared" si="8"/>
        <v>-1</v>
      </c>
      <c r="BV46" s="11">
        <f t="shared" si="8"/>
        <v>-1</v>
      </c>
      <c r="BW46" s="33"/>
    </row>
    <row r="47" spans="1:75" x14ac:dyDescent="0.3">
      <c r="A47" s="25" t="s">
        <v>179</v>
      </c>
      <c r="B47" s="9">
        <f t="shared" si="9"/>
        <v>710.93649682943192</v>
      </c>
      <c r="C47" s="26"/>
      <c r="D47" s="27"/>
      <c r="E47" s="10">
        <v>6.100353203789869E-2</v>
      </c>
      <c r="F47" s="10">
        <f t="shared" si="0"/>
        <v>-1</v>
      </c>
      <c r="G47" s="33"/>
      <c r="H47" s="26">
        <v>675.35835553182596</v>
      </c>
      <c r="I47" s="27">
        <v>710.93649682943192</v>
      </c>
      <c r="J47" s="10">
        <v>5.0044049582872313E-2</v>
      </c>
      <c r="K47" s="99">
        <f t="shared" si="10"/>
        <v>0</v>
      </c>
      <c r="L47" s="33">
        <v>3600.0025820732121</v>
      </c>
      <c r="M47" s="26">
        <v>1034.710455990526</v>
      </c>
      <c r="N47" s="11">
        <f>(M47-B47)/B47</f>
        <v>0.45541895880297456</v>
      </c>
      <c r="O47" s="27">
        <f t="shared" si="11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>(V47-B47)/B47</f>
        <v>0.38585813042927208</v>
      </c>
      <c r="X47" s="27">
        <f t="shared" si="12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3"/>
        <v>0.10364556341624216</v>
      </c>
      <c r="AH47" s="11">
        <f t="shared" si="13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4"/>
        <v>0.10364556341624216</v>
      </c>
      <c r="AM47" s="11">
        <f t="shared" si="14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5"/>
        <v>0.10181303214626339</v>
      </c>
      <c r="AR47" s="11">
        <f t="shared" si="16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3"/>
        <v>5.3366445664137223E-2</v>
      </c>
      <c r="AW47" s="11">
        <f t="shared" si="3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4"/>
        <v>0.10364556341624216</v>
      </c>
      <c r="BB47" s="11">
        <f t="shared" si="4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5"/>
        <v>8.6857453908901774E-2</v>
      </c>
      <c r="BG47" s="11">
        <f t="shared" si="5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6"/>
        <v>1.7193142804253266E-2</v>
      </c>
      <c r="BL47" s="11">
        <f t="shared" si="6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7"/>
        <v>1.2149311690269889E-2</v>
      </c>
      <c r="BQ47" s="11">
        <f t="shared" si="7"/>
        <v>3.494584105512781E-2</v>
      </c>
      <c r="BR47" s="33">
        <v>79.890902438759809</v>
      </c>
      <c r="BS47" s="26"/>
      <c r="BT47" s="27"/>
      <c r="BU47" s="11">
        <f t="shared" si="8"/>
        <v>-1</v>
      </c>
      <c r="BV47" s="11">
        <f t="shared" si="8"/>
        <v>-1</v>
      </c>
      <c r="BW47" s="33"/>
    </row>
    <row r="48" spans="1:75" x14ac:dyDescent="0.3">
      <c r="A48" s="25" t="s">
        <v>180</v>
      </c>
      <c r="B48" s="9">
        <f t="shared" si="9"/>
        <v>665.67881872353712</v>
      </c>
      <c r="C48" s="26"/>
      <c r="D48" s="27"/>
      <c r="E48" s="10">
        <v>2.8819049606550289E-2</v>
      </c>
      <c r="F48" s="10">
        <f t="shared" si="0"/>
        <v>-1</v>
      </c>
      <c r="G48" s="33"/>
      <c r="H48" s="26">
        <v>659.7640395571932</v>
      </c>
      <c r="I48" s="27">
        <v>665.67881872353712</v>
      </c>
      <c r="J48" s="10">
        <v>8.8853347890587939E-3</v>
      </c>
      <c r="K48" s="99">
        <f t="shared" si="10"/>
        <v>0</v>
      </c>
      <c r="L48" s="33">
        <v>3600.015820980072</v>
      </c>
      <c r="M48" s="26">
        <v>913.55210561858917</v>
      </c>
      <c r="N48" s="11">
        <f>(M48-B48)/B48</f>
        <v>0.37236168543015674</v>
      </c>
      <c r="O48" s="27">
        <f t="shared" si="11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>(V48-B48)/B48</f>
        <v>0.34206967332945148</v>
      </c>
      <c r="X48" s="27">
        <f t="shared" si="12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3"/>
        <v>0.1266391598412574</v>
      </c>
      <c r="AH48" s="11">
        <f t="shared" si="13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4"/>
        <v>0.1266391598412574</v>
      </c>
      <c r="AM48" s="11">
        <f t="shared" si="14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5"/>
        <v>0.14296664411974347</v>
      </c>
      <c r="AR48" s="11">
        <f t="shared" si="16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3"/>
        <v>0.12313766733769804</v>
      </c>
      <c r="AW48" s="11">
        <f t="shared" si="3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4"/>
        <v>0.15547211440681863</v>
      </c>
      <c r="BB48" s="11">
        <f t="shared" si="4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5"/>
        <v>0.11000025062177242</v>
      </c>
      <c r="BG48" s="11">
        <f t="shared" si="5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6"/>
        <v>4.3574357522743828E-2</v>
      </c>
      <c r="BL48" s="11">
        <f t="shared" si="6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7"/>
        <v>6.2858615458617345E-2</v>
      </c>
      <c r="BQ48" s="11">
        <f t="shared" si="7"/>
        <v>8.518289738659042E-2</v>
      </c>
      <c r="BR48" s="33">
        <v>140.60419201068581</v>
      </c>
      <c r="BS48" s="26"/>
      <c r="BT48" s="27"/>
      <c r="BU48" s="11">
        <f t="shared" si="8"/>
        <v>-1</v>
      </c>
      <c r="BV48" s="11">
        <f t="shared" si="8"/>
        <v>-1</v>
      </c>
      <c r="BW48" s="33"/>
    </row>
    <row r="49" spans="1:75" x14ac:dyDescent="0.3">
      <c r="A49" s="25" t="s">
        <v>181</v>
      </c>
      <c r="B49" s="9">
        <f t="shared" si="9"/>
        <v>646.69851014409858</v>
      </c>
      <c r="C49" s="26"/>
      <c r="D49" s="27"/>
      <c r="E49" s="10">
        <v>5.7624211053888888E-2</v>
      </c>
      <c r="F49" s="10">
        <f t="shared" si="0"/>
        <v>-1</v>
      </c>
      <c r="G49" s="33"/>
      <c r="H49" s="26">
        <v>628.95022744664391</v>
      </c>
      <c r="I49" s="27">
        <v>646.69851014409858</v>
      </c>
      <c r="J49" s="10">
        <v>2.7444446552845211E-2</v>
      </c>
      <c r="K49" s="99">
        <f t="shared" si="10"/>
        <v>0</v>
      </c>
      <c r="L49" s="33">
        <v>3600.0176150798802</v>
      </c>
      <c r="M49" s="26">
        <v>867.75711442595389</v>
      </c>
      <c r="N49" s="11">
        <f>(M49-B49)/B49</f>
        <v>0.34182637011580347</v>
      </c>
      <c r="O49" s="27">
        <f t="shared" si="11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>(V49-B49)/B49</f>
        <v>0.31262214296009649</v>
      </c>
      <c r="X49" s="27">
        <f t="shared" si="12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3"/>
        <v>0.17318175169469527</v>
      </c>
      <c r="AH49" s="11">
        <f t="shared" si="13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4"/>
        <v>0.17318175169469527</v>
      </c>
      <c r="AM49" s="11">
        <f t="shared" si="14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5"/>
        <v>0.18009281067867966</v>
      </c>
      <c r="AR49" s="11">
        <f t="shared" si="16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3"/>
        <v>0.10506384479837061</v>
      </c>
      <c r="AW49" s="11">
        <f t="shared" si="3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4"/>
        <v>0.16543119682571389</v>
      </c>
      <c r="BB49" s="11">
        <f t="shared" si="4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5"/>
        <v>0.14093561758741477</v>
      </c>
      <c r="BG49" s="11">
        <f t="shared" si="5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6"/>
        <v>4.0338180460346394E-2</v>
      </c>
      <c r="BL49" s="11">
        <f t="shared" si="6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7"/>
        <v>3.9993089355966807E-2</v>
      </c>
      <c r="BQ49" s="11">
        <f t="shared" si="7"/>
        <v>7.8945466223301577E-2</v>
      </c>
      <c r="BR49" s="33">
        <v>156.00579800661649</v>
      </c>
      <c r="BS49" s="26"/>
      <c r="BT49" s="27"/>
      <c r="BU49" s="11">
        <f t="shared" si="8"/>
        <v>-1</v>
      </c>
      <c r="BV49" s="11">
        <f t="shared" si="8"/>
        <v>-1</v>
      </c>
      <c r="BW49" s="33"/>
    </row>
    <row r="50" spans="1:75" x14ac:dyDescent="0.3">
      <c r="A50" s="25" t="s">
        <v>182</v>
      </c>
      <c r="B50" s="9">
        <f t="shared" si="9"/>
        <v>610.37099212298381</v>
      </c>
      <c r="C50" s="26"/>
      <c r="D50" s="27"/>
      <c r="E50" s="10">
        <v>3.2369694761539697E-2</v>
      </c>
      <c r="F50" s="10">
        <f t="shared" si="0"/>
        <v>-1</v>
      </c>
      <c r="G50" s="33"/>
      <c r="H50" s="26">
        <v>602.30764981714992</v>
      </c>
      <c r="I50" s="27">
        <v>610.37099212298381</v>
      </c>
      <c r="J50" s="10">
        <v>1.3210559495607141E-2</v>
      </c>
      <c r="K50" s="99">
        <f t="shared" si="10"/>
        <v>0</v>
      </c>
      <c r="L50" s="33">
        <v>3600.017183065414</v>
      </c>
      <c r="M50" s="26">
        <v>700.26612042729357</v>
      </c>
      <c r="N50" s="11">
        <f>(M50-B50)/B50</f>
        <v>0.14727948979298278</v>
      </c>
      <c r="O50" s="27">
        <f t="shared" si="11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>(V50-B50)/B50</f>
        <v>0.14524774855195999</v>
      </c>
      <c r="X50" s="27">
        <f t="shared" si="12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3"/>
        <v>0.11561556004946942</v>
      </c>
      <c r="AH50" s="11">
        <f t="shared" si="13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4"/>
        <v>0.11561556004946942</v>
      </c>
      <c r="AM50" s="11">
        <f t="shared" si="14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5"/>
        <v>0.10349582105121577</v>
      </c>
      <c r="AR50" s="11">
        <f t="shared" si="16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3"/>
        <v>0.11775759627206879</v>
      </c>
      <c r="AW50" s="11">
        <f t="shared" si="3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4"/>
        <v>0.11561556004946942</v>
      </c>
      <c r="BB50" s="11">
        <f t="shared" si="4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5"/>
        <v>9.9230463155895662E-2</v>
      </c>
      <c r="BG50" s="11">
        <f t="shared" si="5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6"/>
        <v>5.1748954771010484E-2</v>
      </c>
      <c r="BL50" s="11">
        <f t="shared" si="6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7"/>
        <v>4.1967942895821793E-2</v>
      </c>
      <c r="BQ50" s="11">
        <f t="shared" si="7"/>
        <v>6.4601880056426475E-2</v>
      </c>
      <c r="BR50" s="33">
        <v>182.1623170558363</v>
      </c>
      <c r="BS50" s="26"/>
      <c r="BT50" s="27"/>
      <c r="BU50" s="11">
        <f t="shared" si="8"/>
        <v>-1</v>
      </c>
      <c r="BV50" s="11">
        <f t="shared" si="8"/>
        <v>-1</v>
      </c>
      <c r="BW50" s="33"/>
    </row>
    <row r="51" spans="1:75" x14ac:dyDescent="0.3">
      <c r="A51" s="25" t="s">
        <v>183</v>
      </c>
      <c r="B51" s="9">
        <f t="shared" si="9"/>
        <v>750.06270397085734</v>
      </c>
      <c r="C51" s="26"/>
      <c r="D51" s="27"/>
      <c r="E51" s="10">
        <v>9.4616980102778426E-5</v>
      </c>
      <c r="F51" s="10">
        <f t="shared" si="0"/>
        <v>-1</v>
      </c>
      <c r="G51" s="33"/>
      <c r="H51" s="26">
        <v>750.06270397085711</v>
      </c>
      <c r="I51" s="27">
        <v>750.06270397085734</v>
      </c>
      <c r="J51" s="10">
        <v>0</v>
      </c>
      <c r="K51" s="99">
        <f t="shared" si="10"/>
        <v>0</v>
      </c>
      <c r="L51" s="33">
        <v>12.184190034866329</v>
      </c>
      <c r="M51" s="26">
        <v>1006.444153870593</v>
      </c>
      <c r="N51" s="11">
        <f>(M51-B51)/B51</f>
        <v>0.34181335579338051</v>
      </c>
      <c r="O51" s="27">
        <f t="shared" si="11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>(V51-B51)/B51</f>
        <v>0.32727803008291928</v>
      </c>
      <c r="X51" s="27">
        <f t="shared" si="12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3"/>
        <v>8.5076952712702061E-2</v>
      </c>
      <c r="AH51" s="11">
        <f t="shared" si="13"/>
        <v>0.13781869925318468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4"/>
        <v>8.5076952712702061E-2</v>
      </c>
      <c r="AM51" s="11">
        <f t="shared" si="14"/>
        <v>0.13781869925318468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5"/>
        <v>0.11481332837040051</v>
      </c>
      <c r="AR51" s="11">
        <f t="shared" si="16"/>
        <v>0.13556374967013654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3"/>
        <v>0.1249192174472636</v>
      </c>
      <c r="AW51" s="11">
        <f t="shared" si="3"/>
        <v>0.18408080634820492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4"/>
        <v>0.11795729595685991</v>
      </c>
      <c r="BB51" s="11">
        <f t="shared" si="4"/>
        <v>0.15061253106257227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5"/>
        <v>0.11031302977680366</v>
      </c>
      <c r="BG51" s="11">
        <f t="shared" si="5"/>
        <v>0.17744328102081286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6"/>
        <v>5.3658736324884451E-2</v>
      </c>
      <c r="BL51" s="11">
        <f t="shared" si="6"/>
        <v>0.11467188588894531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7"/>
        <v>4.9167691732416793E-2</v>
      </c>
      <c r="BQ51" s="11">
        <f t="shared" si="7"/>
        <v>0.12030192462483734</v>
      </c>
      <c r="BR51" s="33">
        <v>42.665050136111667</v>
      </c>
      <c r="BS51" s="26"/>
      <c r="BT51" s="27"/>
      <c r="BU51" s="11">
        <f t="shared" si="8"/>
        <v>-1</v>
      </c>
      <c r="BV51" s="11">
        <f t="shared" si="8"/>
        <v>-1</v>
      </c>
      <c r="BW51" s="33"/>
    </row>
    <row r="52" spans="1:75" x14ac:dyDescent="0.3">
      <c r="A52" s="25" t="s">
        <v>184</v>
      </c>
      <c r="B52" s="9">
        <f t="shared" si="9"/>
        <v>688.42930629983414</v>
      </c>
      <c r="C52" s="26"/>
      <c r="D52" s="27"/>
      <c r="E52" s="10">
        <v>5.3627877175976717E-2</v>
      </c>
      <c r="F52" s="10">
        <f t="shared" si="0"/>
        <v>-1</v>
      </c>
      <c r="G52" s="33"/>
      <c r="H52" s="26">
        <v>663.19135390290126</v>
      </c>
      <c r="I52" s="27">
        <v>688.42930629983414</v>
      </c>
      <c r="J52" s="10">
        <v>3.6660194686628553E-2</v>
      </c>
      <c r="K52" s="99">
        <f t="shared" si="10"/>
        <v>0</v>
      </c>
      <c r="L52" s="33">
        <v>3600.015722990036</v>
      </c>
      <c r="M52" s="26">
        <v>958.77330668301465</v>
      </c>
      <c r="N52" s="11">
        <f>(M52-B52)/B52</f>
        <v>0.39269682145901647</v>
      </c>
      <c r="O52" s="27">
        <f t="shared" si="11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>(V52-B52)/B52</f>
        <v>0.40484979674424937</v>
      </c>
      <c r="X52" s="27">
        <f t="shared" si="12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3"/>
        <v>0.1258789861239831</v>
      </c>
      <c r="AH52" s="11">
        <f t="shared" si="13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4"/>
        <v>0.1258789861239831</v>
      </c>
      <c r="AM52" s="11">
        <f t="shared" si="14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5"/>
        <v>0.14488782275585402</v>
      </c>
      <c r="AR52" s="11">
        <f t="shared" si="16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3"/>
        <v>0.15487525596709575</v>
      </c>
      <c r="AW52" s="11">
        <f t="shared" si="3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4"/>
        <v>0.12638755690264977</v>
      </c>
      <c r="BB52" s="11">
        <f t="shared" si="4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5"/>
        <v>0.12773353980704036</v>
      </c>
      <c r="BG52" s="11">
        <f t="shared" si="5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6"/>
        <v>7.1502272713269532E-2</v>
      </c>
      <c r="BL52" s="11">
        <f t="shared" si="6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7"/>
        <v>7.2885114592901062E-2</v>
      </c>
      <c r="BQ52" s="11">
        <f t="shared" si="7"/>
        <v>9.1892269119248332E-2</v>
      </c>
      <c r="BR52" s="33">
        <v>70.247041726857418</v>
      </c>
      <c r="BS52" s="26"/>
      <c r="BT52" s="27"/>
      <c r="BU52" s="11">
        <f t="shared" si="8"/>
        <v>-1</v>
      </c>
      <c r="BV52" s="11">
        <f t="shared" si="8"/>
        <v>-1</v>
      </c>
      <c r="BW52" s="33"/>
    </row>
    <row r="53" spans="1:75" x14ac:dyDescent="0.3">
      <c r="A53" s="25" t="s">
        <v>185</v>
      </c>
      <c r="B53" s="9">
        <f t="shared" si="9"/>
        <v>663.16777683312955</v>
      </c>
      <c r="C53" s="26"/>
      <c r="D53" s="27"/>
      <c r="E53" s="10">
        <v>9.0371495984475927E-2</v>
      </c>
      <c r="F53" s="10">
        <f t="shared" si="0"/>
        <v>-1</v>
      </c>
      <c r="G53" s="33"/>
      <c r="H53" s="26">
        <v>621.35714780436399</v>
      </c>
      <c r="I53" s="27">
        <v>663.16777683312955</v>
      </c>
      <c r="J53" s="10">
        <v>6.3046834435211113E-2</v>
      </c>
      <c r="K53" s="10">
        <f t="shared" si="10"/>
        <v>0</v>
      </c>
      <c r="L53" s="33">
        <v>3600.1439371109009</v>
      </c>
      <c r="M53" s="26">
        <v>966.36168625883761</v>
      </c>
      <c r="N53" s="11">
        <f>(M53-B53)/B53</f>
        <v>0.45719035215126202</v>
      </c>
      <c r="O53" s="27">
        <f t="shared" si="11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>(V53-B53)/B53</f>
        <v>0.42132641962835876</v>
      </c>
      <c r="X53" s="27">
        <f t="shared" si="12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3"/>
        <v>0.22380080302305314</v>
      </c>
      <c r="AH53" s="11">
        <f t="shared" si="13"/>
        <v>0.252500970270158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4"/>
        <v>0.22380080302305314</v>
      </c>
      <c r="AM53" s="11">
        <f t="shared" si="14"/>
        <v>0.252500970270158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5"/>
        <v>0.22024215431471061</v>
      </c>
      <c r="AR53" s="11">
        <f t="shared" si="16"/>
        <v>0.23982004430101064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3"/>
        <v>0.10829243185076268</v>
      </c>
      <c r="AW53" s="11">
        <f t="shared" si="3"/>
        <v>0.18823328480673948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4"/>
        <v>0.19106611347665359</v>
      </c>
      <c r="BB53" s="11">
        <f t="shared" si="4"/>
        <v>0.22854545309647989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5"/>
        <v>0.1487071487200437</v>
      </c>
      <c r="BG53" s="11">
        <f t="shared" si="5"/>
        <v>0.20271556780111641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6"/>
        <v>6.1325007408389295E-2</v>
      </c>
      <c r="BL53" s="11">
        <f t="shared" si="6"/>
        <v>9.5034421491767079E-2</v>
      </c>
      <c r="BM53" s="33">
        <v>117.761875417456</v>
      </c>
      <c r="BN53" s="26">
        <v>668.50777686867491</v>
      </c>
      <c r="BO53" s="27">
        <v>719.5689428929112</v>
      </c>
      <c r="BP53" s="11">
        <f t="shared" si="7"/>
        <v>8.052261014619597E-3</v>
      </c>
      <c r="BQ53" s="11">
        <f t="shared" si="7"/>
        <v>8.504811004104873E-2</v>
      </c>
      <c r="BR53" s="33">
        <v>126.4859022375196</v>
      </c>
      <c r="BS53" s="26"/>
      <c r="BT53" s="27"/>
      <c r="BU53" s="11">
        <f t="shared" si="8"/>
        <v>-1</v>
      </c>
      <c r="BV53" s="11">
        <f t="shared" si="8"/>
        <v>-1</v>
      </c>
      <c r="BW53" s="33"/>
    </row>
    <row r="54" spans="1:75" x14ac:dyDescent="0.3">
      <c r="A54" s="25" t="s">
        <v>186</v>
      </c>
      <c r="B54" s="9">
        <f t="shared" si="9"/>
        <v>612.17260420461275</v>
      </c>
      <c r="C54" s="26"/>
      <c r="D54" s="27"/>
      <c r="E54" s="10">
        <v>4.6319929151947721E-2</v>
      </c>
      <c r="F54" s="10">
        <f t="shared" si="0"/>
        <v>-1</v>
      </c>
      <c r="G54" s="33"/>
      <c r="H54" s="26">
        <v>612.11143617023197</v>
      </c>
      <c r="I54" s="27">
        <v>612.17260420461275</v>
      </c>
      <c r="J54" s="10">
        <v>9.9919587973121054E-5</v>
      </c>
      <c r="K54" s="99">
        <f t="shared" si="10"/>
        <v>0</v>
      </c>
      <c r="L54" s="33">
        <v>2300.9104640483861</v>
      </c>
      <c r="M54" s="26">
        <v>749.7150054965108</v>
      </c>
      <c r="N54" s="11">
        <f>(M54-B54)/B54</f>
        <v>0.22467911884198893</v>
      </c>
      <c r="O54" s="27">
        <f t="shared" si="11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>(V54-B54)/B54</f>
        <v>0.2010149326686993</v>
      </c>
      <c r="X54" s="27">
        <f t="shared" si="12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3"/>
        <v>0.10770204289368084</v>
      </c>
      <c r="AH54" s="11">
        <f t="shared" si="13"/>
        <v>0.15008538460636128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4"/>
        <v>0.10770204289368084</v>
      </c>
      <c r="AM54" s="11">
        <f t="shared" si="14"/>
        <v>0.15008538460636128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5"/>
        <v>0.10787591301871748</v>
      </c>
      <c r="AR54" s="11">
        <f t="shared" si="16"/>
        <v>0.14683258747652142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3"/>
        <v>0.11172493545343862</v>
      </c>
      <c r="AW54" s="11">
        <f t="shared" si="3"/>
        <v>0.19629433901054544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4"/>
        <v>0.10444209835799682</v>
      </c>
      <c r="BB54" s="11">
        <f t="shared" si="4"/>
        <v>0.13585718841399608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5"/>
        <v>0.11910129618575974</v>
      </c>
      <c r="BG54" s="11">
        <f t="shared" si="5"/>
        <v>0.17976616893250763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6"/>
        <v>8.8085022472927266E-2</v>
      </c>
      <c r="BL54" s="11">
        <f t="shared" si="6"/>
        <v>0.10494404383367319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7"/>
        <v>5.7882580517797808E-2</v>
      </c>
      <c r="BQ54" s="11">
        <f t="shared" si="7"/>
        <v>8.7524795652665535E-2</v>
      </c>
      <c r="BR54" s="33">
        <v>172.61366077903659</v>
      </c>
      <c r="BS54" s="26"/>
      <c r="BT54" s="27"/>
      <c r="BU54" s="11">
        <f t="shared" si="8"/>
        <v>-1</v>
      </c>
      <c r="BV54" s="11">
        <f t="shared" si="8"/>
        <v>-1</v>
      </c>
      <c r="BW54" s="33"/>
    </row>
    <row r="55" spans="1:75" x14ac:dyDescent="0.3">
      <c r="A55" s="25" t="s">
        <v>187</v>
      </c>
      <c r="B55" s="9">
        <f t="shared" si="9"/>
        <v>696.51159616139057</v>
      </c>
      <c r="C55" s="26"/>
      <c r="D55" s="27"/>
      <c r="E55" s="10">
        <v>3.2095273198163743E-2</v>
      </c>
      <c r="F55" s="10">
        <f t="shared" si="0"/>
        <v>-1</v>
      </c>
      <c r="G55" s="33"/>
      <c r="H55" s="26">
        <v>696.44595032161612</v>
      </c>
      <c r="I55" s="27">
        <v>696.51159616139057</v>
      </c>
      <c r="J55" s="10">
        <v>9.424945705969494E-5</v>
      </c>
      <c r="K55" s="99">
        <f t="shared" si="10"/>
        <v>0</v>
      </c>
      <c r="L55" s="33">
        <v>2528.0893759727478</v>
      </c>
      <c r="M55" s="26">
        <v>986.43600154181229</v>
      </c>
      <c r="N55" s="11">
        <f>(M55-B55)/B55</f>
        <v>0.41625208679690462</v>
      </c>
      <c r="O55" s="27">
        <f t="shared" si="11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>(V55-B55)/B55</f>
        <v>0.40090910402719793</v>
      </c>
      <c r="X55" s="27">
        <f t="shared" si="12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3"/>
        <v>0.14089639946493324</v>
      </c>
      <c r="AH55" s="11">
        <f t="shared" si="13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4"/>
        <v>0.14089639946493324</v>
      </c>
      <c r="AM55" s="11">
        <f t="shared" si="14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5"/>
        <v>0.13908198157285523</v>
      </c>
      <c r="AR55" s="11">
        <f t="shared" si="16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3"/>
        <v>8.5955024906148925E-2</v>
      </c>
      <c r="AW55" s="11">
        <f t="shared" si="3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4"/>
        <v>0.10276715020527143</v>
      </c>
      <c r="BB55" s="11">
        <f t="shared" si="4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5"/>
        <v>0.11555588422090241</v>
      </c>
      <c r="BG55" s="11">
        <f t="shared" si="5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6"/>
        <v>6.8840473376044944E-2</v>
      </c>
      <c r="BL55" s="11">
        <f t="shared" si="6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7"/>
        <v>4.495567657769118E-2</v>
      </c>
      <c r="BQ55" s="11">
        <f t="shared" si="7"/>
        <v>8.3076581394857088E-2</v>
      </c>
      <c r="BR55" s="33">
        <v>66.37070745155215</v>
      </c>
      <c r="BS55" s="26"/>
      <c r="BT55" s="27"/>
      <c r="BU55" s="11">
        <f t="shared" si="8"/>
        <v>-1</v>
      </c>
      <c r="BV55" s="11">
        <f t="shared" si="8"/>
        <v>-1</v>
      </c>
      <c r="BW55" s="33"/>
    </row>
    <row r="56" spans="1:75" x14ac:dyDescent="0.3">
      <c r="A56" s="25" t="s">
        <v>188</v>
      </c>
      <c r="B56" s="9">
        <f t="shared" si="9"/>
        <v>696.89152631189472</v>
      </c>
      <c r="C56" s="26"/>
      <c r="D56" s="27"/>
      <c r="E56" s="10">
        <v>3.7036160943488897E-2</v>
      </c>
      <c r="F56" s="10">
        <f t="shared" si="0"/>
        <v>-1</v>
      </c>
      <c r="G56" s="33"/>
      <c r="H56" s="26">
        <v>691.18729577459931</v>
      </c>
      <c r="I56" s="27">
        <v>696.89152631189472</v>
      </c>
      <c r="J56" s="10">
        <v>8.1852488112224234E-3</v>
      </c>
      <c r="K56" s="99">
        <f t="shared" si="10"/>
        <v>0</v>
      </c>
      <c r="L56" s="33">
        <v>3600.0168399810791</v>
      </c>
      <c r="M56" s="26">
        <v>928.95858555683174</v>
      </c>
      <c r="N56" s="11">
        <f>(M56-B56)/B56</f>
        <v>0.33300312958759537</v>
      </c>
      <c r="O56" s="27">
        <f t="shared" si="11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>(V56-B56)/B56</f>
        <v>0.38034790774887617</v>
      </c>
      <c r="X56" s="27">
        <f t="shared" si="12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3"/>
        <v>0.16666831076674238</v>
      </c>
      <c r="AH56" s="11">
        <f t="shared" si="13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4"/>
        <v>0.16666831076674238</v>
      </c>
      <c r="AM56" s="11">
        <f t="shared" si="14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5"/>
        <v>0.18946137756872966</v>
      </c>
      <c r="AR56" s="11">
        <f t="shared" si="16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3"/>
        <v>0.11437368865321787</v>
      </c>
      <c r="AW56" s="11">
        <f t="shared" si="3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4"/>
        <v>0.1530668530308277</v>
      </c>
      <c r="BB56" s="11">
        <f t="shared" si="4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5"/>
        <v>0.1335066864561347</v>
      </c>
      <c r="BG56" s="11">
        <f t="shared" si="5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6"/>
        <v>5.3863311212878462E-2</v>
      </c>
      <c r="BL56" s="11">
        <f t="shared" si="6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7"/>
        <v>5.2028886419923565E-2</v>
      </c>
      <c r="BQ56" s="11">
        <f t="shared" si="7"/>
        <v>9.5767806870393365E-2</v>
      </c>
      <c r="BR56" s="33">
        <v>103.3031056461856</v>
      </c>
      <c r="BS56" s="26"/>
      <c r="BT56" s="27"/>
      <c r="BU56" s="11">
        <f t="shared" si="8"/>
        <v>-1</v>
      </c>
      <c r="BV56" s="11">
        <f t="shared" si="8"/>
        <v>-1</v>
      </c>
      <c r="BW56" s="33"/>
    </row>
    <row r="57" spans="1:75" x14ac:dyDescent="0.3">
      <c r="A57" s="25" t="s">
        <v>189</v>
      </c>
      <c r="B57" s="9">
        <f t="shared" si="9"/>
        <v>652.09045632735626</v>
      </c>
      <c r="C57" s="26"/>
      <c r="D57" s="27"/>
      <c r="E57" s="10">
        <v>5.7740550117422539E-2</v>
      </c>
      <c r="F57" s="10">
        <f t="shared" si="0"/>
        <v>-1</v>
      </c>
      <c r="G57" s="33"/>
      <c r="H57" s="26">
        <v>640.90184363154572</v>
      </c>
      <c r="I57" s="27">
        <v>652.09045632735626</v>
      </c>
      <c r="J57" s="10">
        <v>1.7158068466184579E-2</v>
      </c>
      <c r="K57" s="99">
        <f t="shared" si="10"/>
        <v>0</v>
      </c>
      <c r="L57" s="33">
        <v>3600.0163269042969</v>
      </c>
      <c r="M57" s="26">
        <v>866.98686346472527</v>
      </c>
      <c r="N57" s="11">
        <f>(M57-B57)/B57</f>
        <v>0.32954999578998401</v>
      </c>
      <c r="O57" s="27">
        <f t="shared" si="11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>(V57-B57)/B57</f>
        <v>0.33971709914235187</v>
      </c>
      <c r="X57" s="27">
        <f t="shared" si="12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3"/>
        <v>0.14912268578773361</v>
      </c>
      <c r="AH57" s="11">
        <f t="shared" si="13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4"/>
        <v>0.14912268578773361</v>
      </c>
      <c r="AM57" s="11">
        <f t="shared" si="14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5"/>
        <v>0.16965405555063415</v>
      </c>
      <c r="AR57" s="11">
        <f t="shared" si="16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3"/>
        <v>0.12543893298219527</v>
      </c>
      <c r="AW57" s="11">
        <f t="shared" si="3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4"/>
        <v>0.17810125239045024</v>
      </c>
      <c r="BB57" s="11">
        <f t="shared" si="4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5"/>
        <v>0.14316227557099884</v>
      </c>
      <c r="BG57" s="11">
        <f t="shared" si="5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6"/>
        <v>5.9003728925398811E-2</v>
      </c>
      <c r="BL57" s="11">
        <f t="shared" si="6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7"/>
        <v>9.0532724693135808E-2</v>
      </c>
      <c r="BQ57" s="11">
        <f t="shared" si="7"/>
        <v>0.11928845209813799</v>
      </c>
      <c r="BR57" s="33">
        <v>107.2078176675364</v>
      </c>
      <c r="BS57" s="26"/>
      <c r="BT57" s="27"/>
      <c r="BU57" s="11">
        <f t="shared" si="8"/>
        <v>-1</v>
      </c>
      <c r="BV57" s="11">
        <f t="shared" si="8"/>
        <v>-1</v>
      </c>
      <c r="BW57" s="33"/>
    </row>
    <row r="58" spans="1:75" x14ac:dyDescent="0.3">
      <c r="A58" s="25" t="s">
        <v>190</v>
      </c>
      <c r="B58" s="12">
        <f t="shared" si="9"/>
        <v>601.2158894684776</v>
      </c>
      <c r="C58" s="28"/>
      <c r="D58" s="29"/>
      <c r="E58" s="13">
        <v>1.3020707569419721E-2</v>
      </c>
      <c r="F58" s="13">
        <f t="shared" si="0"/>
        <v>-1</v>
      </c>
      <c r="G58" s="34"/>
      <c r="H58" s="28">
        <v>601.16180233637647</v>
      </c>
      <c r="I58" s="29">
        <v>601.2158894684776</v>
      </c>
      <c r="J58" s="13">
        <v>8.9962911905893764E-5</v>
      </c>
      <c r="K58" s="100">
        <f t="shared" si="10"/>
        <v>0</v>
      </c>
      <c r="L58" s="34">
        <v>79.615141868591309</v>
      </c>
      <c r="M58" s="28">
        <v>744.94519196631779</v>
      </c>
      <c r="N58" s="13">
        <f>(M58-B58)/B58</f>
        <v>0.23906437773111464</v>
      </c>
      <c r="O58" s="29">
        <f t="shared" si="11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>(V58-B58)/B58</f>
        <v>0.22190726036806421</v>
      </c>
      <c r="X58" s="29">
        <f t="shared" si="12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3"/>
        <v>0.15501259765842021</v>
      </c>
      <c r="AH58" s="13">
        <f t="shared" si="13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4"/>
        <v>0.15501259765842021</v>
      </c>
      <c r="AM58" s="13">
        <f t="shared" si="14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5"/>
        <v>0.13760639590163989</v>
      </c>
      <c r="AR58" s="13">
        <f t="shared" si="16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3"/>
        <v>9.0444383250845334E-2</v>
      </c>
      <c r="AW58" s="13">
        <f t="shared" si="3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4"/>
        <v>0.11537678494128248</v>
      </c>
      <c r="BB58" s="13">
        <f t="shared" si="4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5"/>
        <v>0.16131801367383805</v>
      </c>
      <c r="BG58" s="13">
        <f t="shared" si="5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6"/>
        <v>5.7253830284685087E-2</v>
      </c>
      <c r="BL58" s="13">
        <f t="shared" si="6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7"/>
        <v>4.9095779447789638E-2</v>
      </c>
      <c r="BQ58" s="13">
        <f t="shared" si="7"/>
        <v>9.0646110305135377E-2</v>
      </c>
      <c r="BR58" s="34">
        <v>204.35327075086531</v>
      </c>
      <c r="BS58" s="28"/>
      <c r="BT58" s="29"/>
      <c r="BU58" s="13">
        <f t="shared" si="8"/>
        <v>-1</v>
      </c>
      <c r="BV58" s="13">
        <f t="shared" si="8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17">AVERAGE(C3:C58)</f>
        <v>#DIV/0!</v>
      </c>
      <c r="D59" s="35" t="e">
        <f t="shared" si="17"/>
        <v>#DIV/0!</v>
      </c>
      <c r="E59" s="1">
        <f t="shared" si="17"/>
        <v>3.3239159731918121E-2</v>
      </c>
      <c r="F59" s="1">
        <f t="shared" si="17"/>
        <v>-1</v>
      </c>
      <c r="G59" s="35" t="e">
        <f t="shared" si="17"/>
        <v>#DIV/0!</v>
      </c>
      <c r="H59" s="35">
        <f t="shared" si="17"/>
        <v>616.24393859002555</v>
      </c>
      <c r="I59" s="35">
        <f t="shared" si="17"/>
        <v>622.08758721620029</v>
      </c>
      <c r="J59" s="1">
        <f t="shared" si="17"/>
        <v>8.9505820428792647E-3</v>
      </c>
      <c r="K59" s="1">
        <f t="shared" si="17"/>
        <v>0</v>
      </c>
      <c r="L59" s="35">
        <f t="shared" si="17"/>
        <v>2317.8689753030026</v>
      </c>
      <c r="M59" s="35">
        <f t="shared" si="17"/>
        <v>789.20091500483863</v>
      </c>
      <c r="N59" s="1">
        <f t="shared" ref="N59:U59" si="18">AVERAGE(N3:N58)</f>
        <v>0.26664834127905951</v>
      </c>
      <c r="O59" s="35">
        <f t="shared" si="18"/>
        <v>35.359423194642886</v>
      </c>
      <c r="P59" s="35">
        <f t="shared" si="18"/>
        <v>0.14551202960758383</v>
      </c>
      <c r="Q59" s="35">
        <f t="shared" si="18"/>
        <v>0.32142857142857145</v>
      </c>
      <c r="R59" s="35">
        <f t="shared" si="18"/>
        <v>0.25892857142857145</v>
      </c>
      <c r="S59" s="35">
        <f t="shared" si="18"/>
        <v>0.26785714285714285</v>
      </c>
      <c r="T59" s="35">
        <f t="shared" si="18"/>
        <v>0.19642857142857142</v>
      </c>
      <c r="U59" s="35">
        <f t="shared" si="18"/>
        <v>0</v>
      </c>
      <c r="V59" s="35">
        <f>AVERAGE(V3:V58)</f>
        <v>788.75144468130179</v>
      </c>
      <c r="W59" s="1">
        <f t="shared" ref="W59:AD59" si="19">AVERAGE(W3:W58)</f>
        <v>0.26508097719351514</v>
      </c>
      <c r="X59" s="35">
        <f t="shared" si="19"/>
        <v>35.79164148928362</v>
      </c>
      <c r="Y59" s="35">
        <f t="shared" si="19"/>
        <v>0.14729070571721653</v>
      </c>
      <c r="Z59" s="35">
        <f t="shared" si="19"/>
        <v>0.3392857142857143</v>
      </c>
      <c r="AA59" s="35">
        <f t="shared" si="19"/>
        <v>0.3482142857142857</v>
      </c>
      <c r="AB59" s="35">
        <f t="shared" si="19"/>
        <v>0.20535714285714285</v>
      </c>
      <c r="AC59" s="35">
        <f t="shared" si="19"/>
        <v>0.16964285714285715</v>
      </c>
      <c r="AD59" s="35">
        <f t="shared" si="19"/>
        <v>1.7857142857142856E-2</v>
      </c>
      <c r="AE59" s="35">
        <f>AVERAGE(AE3:AE58)</f>
        <v>697.554944056056</v>
      </c>
      <c r="AF59" s="35"/>
      <c r="AG59" s="1">
        <f>AVERAGE(AG3:AG58)</f>
        <v>0.12026128414560695</v>
      </c>
      <c r="AH59" s="1">
        <f>AVERAGE(AH3:AH58)</f>
        <v>0.16140878949725543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0.12026128414560695</v>
      </c>
      <c r="AM59" s="1">
        <f>AVERAGE(AM3:AM58)</f>
        <v>0.16140878949725543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0.12164677420306684</v>
      </c>
      <c r="AR59" s="1">
        <f>AVERAGE(AR3:AR58)</f>
        <v>0.16148053920684763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0.10779281263493599</v>
      </c>
      <c r="AW59" s="1">
        <f>AVERAGE(AW3:AW58)</f>
        <v>0.15161263566021627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0.11868988659345481</v>
      </c>
      <c r="BB59" s="1">
        <f>AVERAGE(BB3:BB58)</f>
        <v>0.16236257684288383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0.11140196655758673</v>
      </c>
      <c r="BG59" s="1">
        <f>AVERAGE(BG3:BG58)</f>
        <v>0.14914297107980995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5.3991401725771257E-2</v>
      </c>
      <c r="BL59" s="1">
        <f>AVERAGE(BL3:BL58)</f>
        <v>9.0039017453467346E-2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4.8090664723309438E-2</v>
      </c>
      <c r="BQ59" s="1">
        <f>AVERAGE(BQ3:BQ58)</f>
        <v>8.1148251783643377E-2</v>
      </c>
      <c r="BR59" s="35">
        <f>AVERAGE(BR3:BR58)</f>
        <v>95.504542940485862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0">_xlfn.MODE.SNGL(R3:R58)</f>
        <v>0</v>
      </c>
      <c r="S60" s="48">
        <f t="shared" si="20"/>
        <v>0</v>
      </c>
      <c r="T60" s="48">
        <f t="shared" si="20"/>
        <v>0</v>
      </c>
      <c r="U60" s="48">
        <f t="shared" si="20"/>
        <v>0</v>
      </c>
      <c r="Z60" s="48">
        <f>_xlfn.MODE.SNGL(Z3:Z58)</f>
        <v>0</v>
      </c>
      <c r="AA60" s="48">
        <f t="shared" ref="AA60:AD60" si="21">_xlfn.MODE.SNGL(AA3:AA58)</f>
        <v>0</v>
      </c>
      <c r="AB60" s="48">
        <f t="shared" si="21"/>
        <v>0</v>
      </c>
      <c r="AC60" s="48">
        <f t="shared" si="21"/>
        <v>0</v>
      </c>
      <c r="AD60" s="48">
        <f t="shared" si="21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zoomScale="40" zoomScaleNormal="40" workbookViewId="0">
      <selection activeCell="K3" sqref="K3:K58"/>
    </sheetView>
  </sheetViews>
  <sheetFormatPr baseColWidth="10" defaultColWidth="10.77734375" defaultRowHeight="14.4" x14ac:dyDescent="0.3"/>
  <cols>
    <col min="1" max="1" width="9.33203125" bestFit="1" customWidth="1"/>
    <col min="2" max="2" width="6.44140625" bestFit="1" customWidth="1"/>
    <col min="3" max="4" width="6.6640625" bestFit="1" customWidth="1"/>
    <col min="5" max="5" width="7.109375" bestFit="1" customWidth="1"/>
    <col min="6" max="6" width="8.33203125" bestFit="1" customWidth="1"/>
    <col min="7" max="7" width="9.33203125" bestFit="1" customWidth="1"/>
    <col min="8" max="9" width="6.6640625" bestFit="1" customWidth="1"/>
    <col min="10" max="10" width="7" bestFit="1" customWidth="1"/>
    <col min="11" max="11" width="8.5546875" bestFit="1" customWidth="1"/>
    <col min="12" max="12" width="7.6640625" bestFit="1" customWidth="1"/>
    <col min="13" max="13" width="7.77734375" bestFit="1" customWidth="1"/>
    <col min="14" max="14" width="7.109375" bestFit="1" customWidth="1"/>
    <col min="15" max="15" width="6.5546875" bestFit="1" customWidth="1"/>
    <col min="16" max="16" width="5.6640625" bestFit="1" customWidth="1"/>
    <col min="17" max="21" width="4.5546875" bestFit="1" customWidth="1"/>
    <col min="22" max="22" width="7.77734375" bestFit="1" customWidth="1"/>
    <col min="23" max="23" width="7.109375" bestFit="1" customWidth="1"/>
    <col min="24" max="24" width="6.5546875" bestFit="1" customWidth="1"/>
    <col min="25" max="25" width="5.6640625" bestFit="1" customWidth="1"/>
    <col min="26" max="30" width="4.5546875" bestFit="1" customWidth="1"/>
    <col min="31" max="32" width="6.6640625" bestFit="1" customWidth="1"/>
    <col min="33" max="33" width="8.33203125" bestFit="1" customWidth="1"/>
    <col min="34" max="34" width="8.109375" bestFit="1" customWidth="1"/>
    <col min="35" max="35" width="5.6640625" bestFit="1" customWidth="1"/>
    <col min="36" max="37" width="6.6640625" bestFit="1" customWidth="1"/>
    <col min="38" max="38" width="8.33203125" bestFit="1" customWidth="1"/>
    <col min="39" max="39" width="8.109375" bestFit="1" customWidth="1"/>
    <col min="40" max="40" width="5.6640625" bestFit="1" customWidth="1"/>
    <col min="41" max="42" width="6.6640625" bestFit="1" customWidth="1"/>
    <col min="43" max="43" width="8.33203125" bestFit="1" customWidth="1"/>
    <col min="44" max="44" width="8.109375" bestFit="1" customWidth="1"/>
    <col min="45" max="45" width="5.6640625" bestFit="1" customWidth="1"/>
    <col min="46" max="47" width="6.6640625" bestFit="1" customWidth="1"/>
    <col min="48" max="48" width="8.33203125" bestFit="1" customWidth="1"/>
    <col min="49" max="49" width="8.109375" bestFit="1" customWidth="1"/>
    <col min="50" max="50" width="5.6640625" bestFit="1" customWidth="1"/>
    <col min="51" max="52" width="6.6640625" bestFit="1" customWidth="1"/>
    <col min="53" max="53" width="8.33203125" bestFit="1" customWidth="1"/>
    <col min="54" max="54" width="8.109375" bestFit="1" customWidth="1"/>
    <col min="55" max="55" width="5.6640625" bestFit="1" customWidth="1"/>
    <col min="56" max="57" width="6.6640625" bestFit="1" customWidth="1"/>
    <col min="58" max="58" width="8.33203125" bestFit="1" customWidth="1"/>
    <col min="59" max="59" width="8.109375" bestFit="1" customWidth="1"/>
    <col min="60" max="60" width="5.664062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91" t="s">
        <v>0</v>
      </c>
      <c r="D1" s="91"/>
      <c r="E1" s="91"/>
      <c r="F1" s="91"/>
      <c r="G1" s="91"/>
      <c r="H1" s="91" t="s">
        <v>342</v>
      </c>
      <c r="I1" s="91"/>
      <c r="J1" s="91"/>
      <c r="K1" s="91"/>
      <c r="L1" s="91"/>
      <c r="M1" s="91" t="s">
        <v>78</v>
      </c>
      <c r="N1" s="91"/>
      <c r="O1" s="91"/>
      <c r="P1" s="91"/>
      <c r="Q1" s="91"/>
      <c r="R1" s="91"/>
      <c r="S1" s="91"/>
      <c r="T1" s="91"/>
      <c r="U1" s="91"/>
      <c r="V1" s="91" t="s">
        <v>72</v>
      </c>
      <c r="W1" s="91"/>
      <c r="X1" s="91"/>
      <c r="Y1" s="91"/>
      <c r="Z1" s="91"/>
      <c r="AA1" s="91"/>
      <c r="AB1" s="91"/>
      <c r="AC1" s="91"/>
      <c r="AD1" s="91"/>
      <c r="AE1" s="91" t="s">
        <v>304</v>
      </c>
      <c r="AF1" s="92"/>
      <c r="AG1" s="92"/>
      <c r="AH1" s="92"/>
      <c r="AI1" s="92"/>
      <c r="AJ1" s="91" t="s">
        <v>303</v>
      </c>
      <c r="AK1" s="92"/>
      <c r="AL1" s="92"/>
      <c r="AM1" s="92"/>
      <c r="AN1" s="92"/>
      <c r="AO1" s="91" t="s">
        <v>305</v>
      </c>
      <c r="AP1" s="92"/>
      <c r="AQ1" s="92"/>
      <c r="AR1" s="92"/>
      <c r="AS1" s="92"/>
      <c r="AT1" s="91" t="s">
        <v>323</v>
      </c>
      <c r="AU1" s="92"/>
      <c r="AV1" s="92"/>
      <c r="AW1" s="92"/>
      <c r="AX1" s="92"/>
      <c r="AY1" s="91" t="s">
        <v>324</v>
      </c>
      <c r="AZ1" s="92"/>
      <c r="BA1" s="92"/>
      <c r="BB1" s="92"/>
      <c r="BC1" s="92"/>
      <c r="BD1" s="91" t="s">
        <v>325</v>
      </c>
      <c r="BE1" s="92"/>
      <c r="BF1" s="92"/>
      <c r="BG1" s="92"/>
      <c r="BH1" s="92"/>
      <c r="BI1" s="91" t="s">
        <v>331</v>
      </c>
      <c r="BJ1" s="92"/>
      <c r="BK1" s="92"/>
      <c r="BL1" s="92"/>
      <c r="BM1" s="92"/>
      <c r="BN1" s="91" t="s">
        <v>337</v>
      </c>
      <c r="BO1" s="92"/>
      <c r="BP1" s="92"/>
      <c r="BQ1" s="92"/>
      <c r="BR1" s="92"/>
      <c r="BS1" s="91" t="s">
        <v>343</v>
      </c>
      <c r="BT1" s="92"/>
      <c r="BU1" s="92"/>
      <c r="BV1" s="92"/>
      <c r="BW1" s="92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191</v>
      </c>
      <c r="B3" s="2">
        <f>MIN(D3,I3,M3,V3,AE3,AJ3,AO3,AT3,AY3,BD3,BI3,BN3,BS3)</f>
        <v>587.14870524568403</v>
      </c>
      <c r="C3" s="18"/>
      <c r="D3" s="19"/>
      <c r="E3" s="3">
        <v>2.6211343685321679E-2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725.35585230730624</v>
      </c>
      <c r="N3" s="3">
        <f>(M3-B3)/B3</f>
        <v>0.23538695704658225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>(V3-B3)/B3</f>
        <v>0.23302781907223397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4.3077477178009738E-3</v>
      </c>
      <c r="AH3" s="4">
        <f>(AF3-$B3)/$B3</f>
        <v>4.7890888379354589E-2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4.3077477178009738E-3</v>
      </c>
      <c r="AM3" s="4">
        <f>(AK3-$B3)/$B3</f>
        <v>4.7890888379354589E-2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0">(AO3-$B3)/$B3</f>
        <v>1.3923083575541418E-2</v>
      </c>
      <c r="AR3" s="4">
        <f t="shared" ref="AR3:AR34" si="1">(AP3-$B3)/$B3</f>
        <v>5.6906229946735179E-2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2">(AT3-$B3)/$B3</f>
        <v>8.7091488138477096E-3</v>
      </c>
      <c r="AW3" s="4">
        <f t="shared" si="2"/>
        <v>5.4532004229779489E-2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3">(AY3-$B3)/$B3</f>
        <v>0</v>
      </c>
      <c r="BB3" s="4">
        <f t="shared" si="3"/>
        <v>2.5091466857721907E-2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4">(BD3-$B3)/$B3</f>
        <v>6.1118763338230409E-3</v>
      </c>
      <c r="BG3" s="4">
        <f t="shared" si="4"/>
        <v>5.1368617021866743E-2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5">(BI3-$B3)/$B3</f>
        <v>1.0717778695482802E-2</v>
      </c>
      <c r="BL3" s="4">
        <f t="shared" si="5"/>
        <v>5.6212587431831995E-2</v>
      </c>
      <c r="BM3" s="31">
        <v>33.765604889020317</v>
      </c>
      <c r="BN3" s="20"/>
      <c r="BO3" s="21"/>
      <c r="BP3" s="4">
        <f t="shared" ref="BP3:BQ58" si="6">(BN3-$B3)/$B3</f>
        <v>-1</v>
      </c>
      <c r="BQ3" s="4">
        <f t="shared" si="6"/>
        <v>-1</v>
      </c>
      <c r="BR3" s="31"/>
      <c r="BS3" s="20"/>
      <c r="BT3" s="21"/>
      <c r="BU3" s="4">
        <f t="shared" ref="BU3:BV58" si="7">(BS3-$B3)/$B3</f>
        <v>-1</v>
      </c>
      <c r="BV3" s="4">
        <f t="shared" si="7"/>
        <v>-1</v>
      </c>
      <c r="BW3" s="31"/>
    </row>
    <row r="4" spans="1:75" x14ac:dyDescent="0.3">
      <c r="A4" s="17" t="s">
        <v>192</v>
      </c>
      <c r="B4" s="2">
        <f t="shared" ref="B4:B58" si="8">MIN(D4,I4,M4,V4,AE4,AJ4,AO4,AT4,AY4,BD4,BI4,BN4,BS4)</f>
        <v>573.10401961037678</v>
      </c>
      <c r="C4" s="20"/>
      <c r="D4" s="21"/>
      <c r="E4" s="5">
        <v>5.9271026046113708E-2</v>
      </c>
      <c r="F4" s="5">
        <f t="shared" ref="F4:F58" si="9">(D4-B4)/B4</f>
        <v>-1</v>
      </c>
      <c r="G4" s="39"/>
      <c r="H4" s="20"/>
      <c r="I4" s="21"/>
      <c r="J4" s="5"/>
      <c r="K4" s="5">
        <f t="shared" ref="K4:K58" si="10">(I4-$B4)/$B4</f>
        <v>-1</v>
      </c>
      <c r="L4" s="31"/>
      <c r="M4" s="20">
        <v>696.81365887194318</v>
      </c>
      <c r="N4" s="4">
        <f>(M4-B4)/B4</f>
        <v>0.21585896282086811</v>
      </c>
      <c r="O4" s="21">
        <f t="shared" ref="O4:O58" si="11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>(V4-B4)/B4</f>
        <v>0.21585896282086811</v>
      </c>
      <c r="X4" s="21">
        <f t="shared" ref="X4:X58" si="12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3">(AE4-$B4)/$B4</f>
        <v>3.4755192174863038E-2</v>
      </c>
      <c r="AH4" s="4">
        <f t="shared" si="13"/>
        <v>9.5625711744524819E-2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4">(AJ4-$B4)/$B4</f>
        <v>3.4755192174863038E-2</v>
      </c>
      <c r="AM4" s="4">
        <f t="shared" si="14"/>
        <v>9.5625711744524819E-2</v>
      </c>
      <c r="AN4" s="31">
        <v>10.865312070000799</v>
      </c>
      <c r="AO4" s="20">
        <v>593.10951160809009</v>
      </c>
      <c r="AP4" s="21">
        <v>639.61139768197529</v>
      </c>
      <c r="AQ4" s="4">
        <f t="shared" si="0"/>
        <v>3.4907261706721211E-2</v>
      </c>
      <c r="AR4" s="4">
        <f t="shared" si="1"/>
        <v>0.11604765591561086</v>
      </c>
      <c r="AS4" s="31">
        <v>10.93887455000077</v>
      </c>
      <c r="AT4" s="20">
        <v>586.75719149529584</v>
      </c>
      <c r="AU4" s="21">
        <v>593.06840902641875</v>
      </c>
      <c r="AV4" s="4">
        <f t="shared" si="2"/>
        <v>2.3823200357591511E-2</v>
      </c>
      <c r="AW4" s="4">
        <f t="shared" si="2"/>
        <v>3.4835542472053685E-2</v>
      </c>
      <c r="AX4" s="31">
        <v>11.07856725999882</v>
      </c>
      <c r="AY4" s="20">
        <v>592.0757418280981</v>
      </c>
      <c r="AZ4" s="21">
        <v>631.68743192387478</v>
      </c>
      <c r="BA4" s="4">
        <f t="shared" si="3"/>
        <v>3.310345341953664E-2</v>
      </c>
      <c r="BB4" s="4">
        <f t="shared" si="3"/>
        <v>0.102221255319978</v>
      </c>
      <c r="BC4" s="31">
        <v>11.18793127999961</v>
      </c>
      <c r="BD4" s="20">
        <v>585.05036205037402</v>
      </c>
      <c r="BE4" s="21">
        <v>591.83544861008295</v>
      </c>
      <c r="BF4" s="4">
        <f t="shared" si="4"/>
        <v>2.0844981070136145E-2</v>
      </c>
      <c r="BG4" s="4">
        <f t="shared" si="4"/>
        <v>3.2684169642433633E-2</v>
      </c>
      <c r="BH4" s="31">
        <v>12.692711849999609</v>
      </c>
      <c r="BI4" s="20">
        <v>573.10401961037678</v>
      </c>
      <c r="BJ4" s="21">
        <v>579.96208589459729</v>
      </c>
      <c r="BK4" s="4">
        <f t="shared" si="5"/>
        <v>0</v>
      </c>
      <c r="BL4" s="4">
        <f t="shared" si="5"/>
        <v>1.1966529721572972E-2</v>
      </c>
      <c r="BM4" s="31">
        <v>54.106904800422491</v>
      </c>
      <c r="BN4" s="20"/>
      <c r="BO4" s="21"/>
      <c r="BP4" s="4">
        <f t="shared" si="6"/>
        <v>-1</v>
      </c>
      <c r="BQ4" s="4">
        <f t="shared" si="6"/>
        <v>-1</v>
      </c>
      <c r="BR4" s="31"/>
      <c r="BS4" s="20"/>
      <c r="BT4" s="21"/>
      <c r="BU4" s="4">
        <f t="shared" si="7"/>
        <v>-1</v>
      </c>
      <c r="BV4" s="4">
        <f t="shared" si="7"/>
        <v>-1</v>
      </c>
      <c r="BW4" s="31"/>
    </row>
    <row r="5" spans="1:75" x14ac:dyDescent="0.3">
      <c r="A5" s="17" t="s">
        <v>193</v>
      </c>
      <c r="B5" s="2">
        <f t="shared" si="8"/>
        <v>564.12632376883903</v>
      </c>
      <c r="C5" s="20"/>
      <c r="D5" s="21"/>
      <c r="E5" s="5">
        <v>7.32794569663721E-2</v>
      </c>
      <c r="F5" s="5">
        <f t="shared" si="9"/>
        <v>-1</v>
      </c>
      <c r="G5" s="39"/>
      <c r="H5" s="20"/>
      <c r="I5" s="21"/>
      <c r="J5" s="5"/>
      <c r="K5" s="96">
        <f t="shared" si="10"/>
        <v>-1</v>
      </c>
      <c r="L5" s="31"/>
      <c r="M5" s="20">
        <v>691.01819085793966</v>
      </c>
      <c r="N5" s="4">
        <f>(M5-B5)/B5</f>
        <v>0.22493519933860925</v>
      </c>
      <c r="O5" s="21">
        <f t="shared" si="11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>(V5-B5)/B5</f>
        <v>0.22493519933860925</v>
      </c>
      <c r="X5" s="21">
        <f t="shared" si="12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3"/>
        <v>1.1184723234018564E-2</v>
      </c>
      <c r="AH5" s="4">
        <f t="shared" si="13"/>
        <v>6.9171440105125978E-2</v>
      </c>
      <c r="AI5" s="31">
        <v>10.94863855000003</v>
      </c>
      <c r="AJ5" s="20">
        <v>570.43592056921784</v>
      </c>
      <c r="AK5" s="21">
        <v>603.14775398514018</v>
      </c>
      <c r="AL5" s="4">
        <f t="shared" si="14"/>
        <v>1.1184723234018564E-2</v>
      </c>
      <c r="AM5" s="4">
        <f t="shared" si="14"/>
        <v>6.9171440105125978E-2</v>
      </c>
      <c r="AN5" s="31">
        <v>10.92601676999911</v>
      </c>
      <c r="AO5" s="20">
        <v>580.51261518525098</v>
      </c>
      <c r="AP5" s="21">
        <v>614.24571390343056</v>
      </c>
      <c r="AQ5" s="4">
        <f t="shared" si="0"/>
        <v>2.9047202241756279E-2</v>
      </c>
      <c r="AR5" s="4">
        <f t="shared" si="1"/>
        <v>8.8844267716052999E-2</v>
      </c>
      <c r="AS5" s="31">
        <v>10.90942471000017</v>
      </c>
      <c r="AT5" s="20">
        <v>590.96048884286608</v>
      </c>
      <c r="AU5" s="21">
        <v>602.1286564281163</v>
      </c>
      <c r="AV5" s="4">
        <f t="shared" si="2"/>
        <v>4.7567652746200936E-2</v>
      </c>
      <c r="AW5" s="4">
        <f t="shared" si="2"/>
        <v>6.7364934161181625E-2</v>
      </c>
      <c r="AX5" s="31">
        <v>11.218035410001169</v>
      </c>
      <c r="AY5" s="20">
        <v>590.70868352933996</v>
      </c>
      <c r="AZ5" s="21">
        <v>629.19844124067345</v>
      </c>
      <c r="BA5" s="4">
        <f t="shared" si="3"/>
        <v>4.712128940005561E-2</v>
      </c>
      <c r="BB5" s="4">
        <f t="shared" si="3"/>
        <v>0.11535025885177252</v>
      </c>
      <c r="BC5" s="31">
        <v>11.309767230000579</v>
      </c>
      <c r="BD5" s="20">
        <v>579.53510519782571</v>
      </c>
      <c r="BE5" s="21">
        <v>602.41097363569838</v>
      </c>
      <c r="BF5" s="4">
        <f t="shared" si="4"/>
        <v>2.7314416611589842E-2</v>
      </c>
      <c r="BG5" s="4">
        <f t="shared" si="4"/>
        <v>6.7865384495950559E-2</v>
      </c>
      <c r="BH5" s="31">
        <v>12.768410760000551</v>
      </c>
      <c r="BI5" s="20">
        <v>564.12632376883903</v>
      </c>
      <c r="BJ5" s="21">
        <v>575.79965645776406</v>
      </c>
      <c r="BK5" s="4">
        <f t="shared" si="5"/>
        <v>0</v>
      </c>
      <c r="BL5" s="4">
        <f t="shared" si="5"/>
        <v>2.0692763654312982E-2</v>
      </c>
      <c r="BM5" s="31">
        <v>155.8201462011784</v>
      </c>
      <c r="BN5" s="20"/>
      <c r="BO5" s="21"/>
      <c r="BP5" s="4">
        <f t="shared" si="6"/>
        <v>-1</v>
      </c>
      <c r="BQ5" s="4">
        <f t="shared" si="6"/>
        <v>-1</v>
      </c>
      <c r="BR5" s="31"/>
      <c r="BS5" s="20"/>
      <c r="BT5" s="21"/>
      <c r="BU5" s="4">
        <f t="shared" si="7"/>
        <v>-1</v>
      </c>
      <c r="BV5" s="4">
        <f t="shared" si="7"/>
        <v>-1</v>
      </c>
      <c r="BW5" s="31"/>
    </row>
    <row r="6" spans="1:75" x14ac:dyDescent="0.3">
      <c r="A6" s="17" t="s">
        <v>194</v>
      </c>
      <c r="B6" s="2">
        <f t="shared" si="8"/>
        <v>541.78251702635953</v>
      </c>
      <c r="C6" s="20"/>
      <c r="D6" s="21"/>
      <c r="E6" s="5">
        <v>5.8706488420119433E-2</v>
      </c>
      <c r="F6" s="5">
        <f t="shared" si="9"/>
        <v>-1</v>
      </c>
      <c r="G6" s="39"/>
      <c r="H6" s="20"/>
      <c r="I6" s="21"/>
      <c r="J6" s="5"/>
      <c r="K6" s="5">
        <f t="shared" si="10"/>
        <v>-1</v>
      </c>
      <c r="L6" s="31"/>
      <c r="M6" s="20">
        <v>590.62220637497887</v>
      </c>
      <c r="N6" s="4">
        <f>(M6-B6)/B6</f>
        <v>9.0146300062766943E-2</v>
      </c>
      <c r="O6" s="21">
        <f t="shared" si="11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>(V6-B6)/B6</f>
        <v>7.93070882017365E-2</v>
      </c>
      <c r="X6" s="21">
        <f t="shared" si="12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3"/>
        <v>3.5770532903942429E-2</v>
      </c>
      <c r="AH6" s="4">
        <f t="shared" si="13"/>
        <v>6.8772367873336598E-2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4"/>
        <v>3.5770532903942429E-2</v>
      </c>
      <c r="AM6" s="4">
        <f t="shared" si="14"/>
        <v>6.8772367873336598E-2</v>
      </c>
      <c r="AN6" s="31">
        <v>10.91976784999934</v>
      </c>
      <c r="AO6" s="20">
        <v>550.62141596195568</v>
      </c>
      <c r="AP6" s="21">
        <v>572.12217319454294</v>
      </c>
      <c r="AQ6" s="4">
        <f t="shared" si="0"/>
        <v>1.6314477964533704E-2</v>
      </c>
      <c r="AR6" s="4">
        <f t="shared" si="1"/>
        <v>5.599969584604976E-2</v>
      </c>
      <c r="AS6" s="31">
        <v>10.92021671000184</v>
      </c>
      <c r="AT6" s="20">
        <v>582.02781394107194</v>
      </c>
      <c r="AU6" s="21">
        <v>623.4442441510522</v>
      </c>
      <c r="AV6" s="4">
        <f t="shared" si="2"/>
        <v>7.4283122193760903E-2</v>
      </c>
      <c r="AW6" s="4">
        <f t="shared" si="2"/>
        <v>0.15072787430074927</v>
      </c>
      <c r="AX6" s="31">
        <v>10.8869635899995</v>
      </c>
      <c r="AY6" s="20">
        <v>555.19979039793839</v>
      </c>
      <c r="AZ6" s="21">
        <v>567.55901150516581</v>
      </c>
      <c r="BA6" s="4">
        <f t="shared" si="3"/>
        <v>2.4765054149811304E-2</v>
      </c>
      <c r="BB6" s="4">
        <f t="shared" si="3"/>
        <v>4.7577198725945916E-2</v>
      </c>
      <c r="BC6" s="31">
        <v>11.211201710000751</v>
      </c>
      <c r="BD6" s="20">
        <v>547.76954424074984</v>
      </c>
      <c r="BE6" s="21">
        <v>617.59361538413384</v>
      </c>
      <c r="BF6" s="4">
        <f t="shared" si="4"/>
        <v>1.1050609841105339E-2</v>
      </c>
      <c r="BG6" s="4">
        <f t="shared" si="4"/>
        <v>0.13992902313251621</v>
      </c>
      <c r="BH6" s="31">
        <v>11.961339109999241</v>
      </c>
      <c r="BI6" s="20">
        <v>541.78251702635953</v>
      </c>
      <c r="BJ6" s="21">
        <v>544.53153944601468</v>
      </c>
      <c r="BK6" s="4">
        <f t="shared" si="5"/>
        <v>0</v>
      </c>
      <c r="BL6" s="4">
        <f t="shared" si="5"/>
        <v>5.0740330912549527E-3</v>
      </c>
      <c r="BM6" s="31">
        <v>86.878224305436021</v>
      </c>
      <c r="BN6" s="20"/>
      <c r="BO6" s="21"/>
      <c r="BP6" s="4">
        <f t="shared" si="6"/>
        <v>-1</v>
      </c>
      <c r="BQ6" s="4">
        <f t="shared" si="6"/>
        <v>-1</v>
      </c>
      <c r="BR6" s="31"/>
      <c r="BS6" s="20"/>
      <c r="BT6" s="21"/>
      <c r="BU6" s="4">
        <f t="shared" si="7"/>
        <v>-1</v>
      </c>
      <c r="BV6" s="4">
        <f t="shared" si="7"/>
        <v>-1</v>
      </c>
      <c r="BW6" s="31"/>
    </row>
    <row r="7" spans="1:75" x14ac:dyDescent="0.3">
      <c r="A7" s="17" t="s">
        <v>195</v>
      </c>
      <c r="B7" s="2">
        <f t="shared" si="8"/>
        <v>570.42417374157799</v>
      </c>
      <c r="C7" s="20"/>
      <c r="D7" s="21"/>
      <c r="E7" s="5">
        <v>2.6262126756953701E-2</v>
      </c>
      <c r="F7" s="5">
        <f t="shared" si="9"/>
        <v>-1</v>
      </c>
      <c r="G7" s="39"/>
      <c r="H7" s="20"/>
      <c r="I7" s="21"/>
      <c r="J7" s="5"/>
      <c r="K7" s="5">
        <f t="shared" si="10"/>
        <v>-1</v>
      </c>
      <c r="L7" s="31"/>
      <c r="M7" s="20">
        <v>784.25444982689532</v>
      </c>
      <c r="N7" s="4">
        <f>(M7-B7)/B7</f>
        <v>0.37486187635201784</v>
      </c>
      <c r="O7" s="21">
        <f t="shared" si="11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>(V7-B7)/B7</f>
        <v>0.37486187635201784</v>
      </c>
      <c r="X7" s="21">
        <f t="shared" si="12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3"/>
        <v>8.3920990469984972E-3</v>
      </c>
      <c r="AH7" s="4">
        <f t="shared" si="13"/>
        <v>0.12010585227292159</v>
      </c>
      <c r="AI7" s="31">
        <v>10.9763552700002</v>
      </c>
      <c r="AJ7" s="20">
        <v>575.21122990641959</v>
      </c>
      <c r="AK7" s="21">
        <v>638.93545528588731</v>
      </c>
      <c r="AL7" s="4">
        <f t="shared" si="14"/>
        <v>8.3920990469984972E-3</v>
      </c>
      <c r="AM7" s="4">
        <f t="shared" si="14"/>
        <v>0.12010585227292159</v>
      </c>
      <c r="AN7" s="31">
        <v>10.959063409999359</v>
      </c>
      <c r="AO7" s="20">
        <v>629.05775680387012</v>
      </c>
      <c r="AP7" s="21">
        <v>671.09842464730696</v>
      </c>
      <c r="AQ7" s="4">
        <f t="shared" si="0"/>
        <v>0.10278944294681169</v>
      </c>
      <c r="AR7" s="4">
        <f t="shared" si="1"/>
        <v>0.17649015511628355</v>
      </c>
      <c r="AS7" s="31">
        <v>10.999032390000499</v>
      </c>
      <c r="AT7" s="20">
        <v>589.19502764484423</v>
      </c>
      <c r="AU7" s="21">
        <v>612.27554203862064</v>
      </c>
      <c r="AV7" s="4">
        <f t="shared" si="2"/>
        <v>3.2906834540588903E-2</v>
      </c>
      <c r="AW7" s="4">
        <f t="shared" si="2"/>
        <v>7.3368854658678581E-2</v>
      </c>
      <c r="AX7" s="31">
        <v>11.226497759997439</v>
      </c>
      <c r="AY7" s="20">
        <v>597.67617484979598</v>
      </c>
      <c r="AZ7" s="21">
        <v>652.92379899701712</v>
      </c>
      <c r="BA7" s="4">
        <f t="shared" si="3"/>
        <v>4.7774975821000362E-2</v>
      </c>
      <c r="BB7" s="4">
        <f t="shared" si="3"/>
        <v>0.14462855722663381</v>
      </c>
      <c r="BC7" s="31">
        <v>11.17256606999945</v>
      </c>
      <c r="BD7" s="20">
        <v>611.22521275553959</v>
      </c>
      <c r="BE7" s="21">
        <v>623.28239959921041</v>
      </c>
      <c r="BF7" s="4">
        <f t="shared" si="4"/>
        <v>7.1527541945383771E-2</v>
      </c>
      <c r="BG7" s="4">
        <f t="shared" si="4"/>
        <v>9.2664771745068153E-2</v>
      </c>
      <c r="BH7" s="31">
        <v>13.200820919999391</v>
      </c>
      <c r="BI7" s="20">
        <v>570.42417374157799</v>
      </c>
      <c r="BJ7" s="21">
        <v>604.42139840814502</v>
      </c>
      <c r="BK7" s="4">
        <f t="shared" si="5"/>
        <v>0</v>
      </c>
      <c r="BL7" s="4">
        <f t="shared" si="5"/>
        <v>5.9599901672415731E-2</v>
      </c>
      <c r="BM7" s="31">
        <v>29.667896107770499</v>
      </c>
      <c r="BN7" s="20"/>
      <c r="BO7" s="21"/>
      <c r="BP7" s="4">
        <f t="shared" si="6"/>
        <v>-1</v>
      </c>
      <c r="BQ7" s="4">
        <f t="shared" si="6"/>
        <v>-1</v>
      </c>
      <c r="BR7" s="31"/>
      <c r="BS7" s="20"/>
      <c r="BT7" s="21"/>
      <c r="BU7" s="4">
        <f t="shared" si="7"/>
        <v>-1</v>
      </c>
      <c r="BV7" s="4">
        <f t="shared" si="7"/>
        <v>-1</v>
      </c>
      <c r="BW7" s="31"/>
    </row>
    <row r="8" spans="1:75" x14ac:dyDescent="0.3">
      <c r="A8" s="17" t="s">
        <v>196</v>
      </c>
      <c r="B8" s="2">
        <f t="shared" si="8"/>
        <v>576.82235073959123</v>
      </c>
      <c r="C8" s="20"/>
      <c r="D8" s="21"/>
      <c r="E8" s="5">
        <v>3.562284145779715E-2</v>
      </c>
      <c r="F8" s="5">
        <f t="shared" si="9"/>
        <v>-1</v>
      </c>
      <c r="G8" s="39"/>
      <c r="H8" s="20"/>
      <c r="I8" s="21"/>
      <c r="J8" s="5"/>
      <c r="K8" s="5">
        <f t="shared" si="10"/>
        <v>-1</v>
      </c>
      <c r="L8" s="31"/>
      <c r="M8" s="20">
        <v>754.49862224602487</v>
      </c>
      <c r="N8" s="4">
        <f>(M8-B8)/B8</f>
        <v>0.3080259828327046</v>
      </c>
      <c r="O8" s="21">
        <f t="shared" si="11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>(V8-B8)/B8</f>
        <v>0.33862360162513777</v>
      </c>
      <c r="X8" s="21">
        <f t="shared" si="12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3"/>
        <v>2.453603405428724E-3</v>
      </c>
      <c r="AH8" s="4">
        <f t="shared" si="13"/>
        <v>0.11166448668548377</v>
      </c>
      <c r="AI8" s="31">
        <v>11.00994682999954</v>
      </c>
      <c r="AJ8" s="20">
        <v>578.23764402369329</v>
      </c>
      <c r="AK8" s="21">
        <v>641.23292244364177</v>
      </c>
      <c r="AL8" s="4">
        <f t="shared" si="14"/>
        <v>2.453603405428724E-3</v>
      </c>
      <c r="AM8" s="4">
        <f t="shared" si="14"/>
        <v>0.11166448668548377</v>
      </c>
      <c r="AN8" s="31">
        <v>10.978120680000581</v>
      </c>
      <c r="AO8" s="20">
        <v>654.10236188739145</v>
      </c>
      <c r="AP8" s="21">
        <v>682.5386209996874</v>
      </c>
      <c r="AQ8" s="4">
        <f t="shared" si="0"/>
        <v>0.1339754103645831</v>
      </c>
      <c r="AR8" s="4">
        <f t="shared" si="1"/>
        <v>0.18327353321962761</v>
      </c>
      <c r="AS8" s="31">
        <v>10.972873350000739</v>
      </c>
      <c r="AT8" s="20">
        <v>603.63280676375632</v>
      </c>
      <c r="AU8" s="21">
        <v>662.72969923325604</v>
      </c>
      <c r="AV8" s="4">
        <f t="shared" si="2"/>
        <v>4.6479572072387988E-2</v>
      </c>
      <c r="AW8" s="4">
        <f t="shared" si="2"/>
        <v>0.14893207307850667</v>
      </c>
      <c r="AX8" s="31">
        <v>11.25075987999953</v>
      </c>
      <c r="AY8" s="20">
        <v>591.50023725439405</v>
      </c>
      <c r="AZ8" s="21">
        <v>619.61994695469502</v>
      </c>
      <c r="BA8" s="4">
        <f t="shared" si="3"/>
        <v>2.5446112647998297E-2</v>
      </c>
      <c r="BB8" s="4">
        <f t="shared" si="3"/>
        <v>7.4195454042703946E-2</v>
      </c>
      <c r="BC8" s="31">
        <v>11.18999712000004</v>
      </c>
      <c r="BD8" s="20">
        <v>596.36921900813468</v>
      </c>
      <c r="BE8" s="21">
        <v>639.40177291148427</v>
      </c>
      <c r="BF8" s="4">
        <f t="shared" si="4"/>
        <v>3.3887154760006796E-2</v>
      </c>
      <c r="BG8" s="4">
        <f t="shared" si="4"/>
        <v>0.10848993991244416</v>
      </c>
      <c r="BH8" s="31">
        <v>13.195388869999441</v>
      </c>
      <c r="BI8" s="20">
        <v>576.82235073959123</v>
      </c>
      <c r="BJ8" s="21">
        <v>588.02218613267189</v>
      </c>
      <c r="BK8" s="4">
        <f t="shared" si="5"/>
        <v>0</v>
      </c>
      <c r="BL8" s="4">
        <f t="shared" si="5"/>
        <v>1.94164379704088E-2</v>
      </c>
      <c r="BM8" s="31">
        <v>37.866711980476978</v>
      </c>
      <c r="BN8" s="20"/>
      <c r="BO8" s="21"/>
      <c r="BP8" s="4">
        <f t="shared" si="6"/>
        <v>-1</v>
      </c>
      <c r="BQ8" s="4">
        <f t="shared" si="6"/>
        <v>-1</v>
      </c>
      <c r="BR8" s="31"/>
      <c r="BS8" s="20"/>
      <c r="BT8" s="21"/>
      <c r="BU8" s="4">
        <f t="shared" si="7"/>
        <v>-1</v>
      </c>
      <c r="BV8" s="4">
        <f t="shared" si="7"/>
        <v>-1</v>
      </c>
      <c r="BW8" s="31"/>
    </row>
    <row r="9" spans="1:75" x14ac:dyDescent="0.3">
      <c r="A9" s="17" t="s">
        <v>197</v>
      </c>
      <c r="B9" s="2">
        <f t="shared" si="8"/>
        <v>572.39165977498874</v>
      </c>
      <c r="C9" s="20"/>
      <c r="D9" s="21"/>
      <c r="E9" s="5">
        <v>3.754126406084362E-2</v>
      </c>
      <c r="F9" s="5">
        <f t="shared" si="9"/>
        <v>-1</v>
      </c>
      <c r="G9" s="39"/>
      <c r="H9" s="20"/>
      <c r="I9" s="21"/>
      <c r="J9" s="5"/>
      <c r="K9" s="96">
        <f t="shared" si="10"/>
        <v>-1</v>
      </c>
      <c r="L9" s="31"/>
      <c r="M9" s="20">
        <v>776.69996242285993</v>
      </c>
      <c r="N9" s="4">
        <f>(M9-B9)/B9</f>
        <v>0.35693794477750818</v>
      </c>
      <c r="O9" s="21">
        <f t="shared" si="11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>(V9-B9)/B9</f>
        <v>0.37013605358119889</v>
      </c>
      <c r="X9" s="21">
        <f t="shared" si="12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3"/>
        <v>8.1636531959553865E-2</v>
      </c>
      <c r="AH9" s="4">
        <f t="shared" si="13"/>
        <v>0.15920685142563923</v>
      </c>
      <c r="AI9" s="31">
        <v>11.015636779999481</v>
      </c>
      <c r="AJ9" s="20">
        <v>619.11972980159169</v>
      </c>
      <c r="AK9" s="21">
        <v>663.52033371006041</v>
      </c>
      <c r="AL9" s="4">
        <f t="shared" si="14"/>
        <v>8.1636531959553865E-2</v>
      </c>
      <c r="AM9" s="4">
        <f t="shared" si="14"/>
        <v>0.15920685142563923</v>
      </c>
      <c r="AN9" s="31">
        <v>10.94373531999954</v>
      </c>
      <c r="AO9" s="20">
        <v>595.2076642115012</v>
      </c>
      <c r="AP9" s="21">
        <v>660.67455387941641</v>
      </c>
      <c r="AQ9" s="4">
        <f t="shared" si="0"/>
        <v>3.9860826143905716E-2</v>
      </c>
      <c r="AR9" s="4">
        <f t="shared" si="1"/>
        <v>0.15423511610761817</v>
      </c>
      <c r="AS9" s="31">
        <v>11.05349064000038</v>
      </c>
      <c r="AT9" s="20">
        <v>588.5180444333746</v>
      </c>
      <c r="AU9" s="21">
        <v>595.85840902121799</v>
      </c>
      <c r="AV9" s="4">
        <f t="shared" si="2"/>
        <v>2.8173689086813839E-2</v>
      </c>
      <c r="AW9" s="4">
        <f t="shared" si="2"/>
        <v>4.099771344581471E-2</v>
      </c>
      <c r="AX9" s="31">
        <v>11.22781289999984</v>
      </c>
      <c r="AY9" s="20">
        <v>588.43824838153989</v>
      </c>
      <c r="AZ9" s="21">
        <v>649.70219532555552</v>
      </c>
      <c r="BA9" s="4">
        <f t="shared" si="3"/>
        <v>2.8034280955210253E-2</v>
      </c>
      <c r="BB9" s="4">
        <f t="shared" si="3"/>
        <v>0.13506579669759358</v>
      </c>
      <c r="BC9" s="31">
        <v>11.20043837999838</v>
      </c>
      <c r="BD9" s="20">
        <v>582.2709918006766</v>
      </c>
      <c r="BE9" s="21">
        <v>596.61012917693654</v>
      </c>
      <c r="BF9" s="4">
        <f t="shared" si="4"/>
        <v>1.7259741397300399E-2</v>
      </c>
      <c r="BG9" s="4">
        <f t="shared" si="4"/>
        <v>4.2311010281785473E-2</v>
      </c>
      <c r="BH9" s="31">
        <v>13.069441989999911</v>
      </c>
      <c r="BI9" s="20">
        <v>572.39165977498874</v>
      </c>
      <c r="BJ9" s="21">
        <v>594.25018331951583</v>
      </c>
      <c r="BK9" s="4">
        <f t="shared" si="5"/>
        <v>0</v>
      </c>
      <c r="BL9" s="4">
        <f t="shared" si="5"/>
        <v>3.8188053881008384E-2</v>
      </c>
      <c r="BM9" s="31">
        <v>31.150952080637222</v>
      </c>
      <c r="BN9" s="20"/>
      <c r="BO9" s="21"/>
      <c r="BP9" s="4">
        <f t="shared" si="6"/>
        <v>-1</v>
      </c>
      <c r="BQ9" s="4">
        <f t="shared" si="6"/>
        <v>-1</v>
      </c>
      <c r="BR9" s="31"/>
      <c r="BS9" s="20"/>
      <c r="BT9" s="21"/>
      <c r="BU9" s="4">
        <f t="shared" si="7"/>
        <v>-1</v>
      </c>
      <c r="BV9" s="4">
        <f t="shared" si="7"/>
        <v>-1</v>
      </c>
      <c r="BW9" s="31"/>
    </row>
    <row r="10" spans="1:75" x14ac:dyDescent="0.3">
      <c r="A10" s="17" t="s">
        <v>198</v>
      </c>
      <c r="B10" s="2">
        <f t="shared" si="8"/>
        <v>569.28286309108398</v>
      </c>
      <c r="C10" s="20"/>
      <c r="D10" s="21"/>
      <c r="E10" s="5">
        <v>5.3340377010218341E-2</v>
      </c>
      <c r="F10" s="5">
        <f t="shared" si="9"/>
        <v>-1</v>
      </c>
      <c r="G10" s="39"/>
      <c r="H10" s="20"/>
      <c r="I10" s="21"/>
      <c r="J10" s="5"/>
      <c r="K10" s="96">
        <f t="shared" si="10"/>
        <v>-1</v>
      </c>
      <c r="L10" s="31"/>
      <c r="M10" s="20">
        <v>740.54395302239129</v>
      </c>
      <c r="N10" s="4">
        <f>(M10-B10)/B10</f>
        <v>0.30083654547652511</v>
      </c>
      <c r="O10" s="21">
        <f t="shared" si="11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>(V10-B10)/B10</f>
        <v>0.36370916519160479</v>
      </c>
      <c r="X10" s="21">
        <f t="shared" si="12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3"/>
        <v>4.8742903634178686E-2</v>
      </c>
      <c r="AH10" s="4">
        <f t="shared" si="13"/>
        <v>0.10416261045054034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4"/>
        <v>4.8742903634178686E-2</v>
      </c>
      <c r="AM10" s="4">
        <f t="shared" si="14"/>
        <v>0.10416261045054034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0"/>
        <v>3.6506276726313333E-2</v>
      </c>
      <c r="AR10" s="4">
        <f t="shared" si="1"/>
        <v>8.50180484513757E-2</v>
      </c>
      <c r="AS10" s="31">
        <v>11.0864453599992</v>
      </c>
      <c r="AT10" s="20">
        <v>581.92350062364608</v>
      </c>
      <c r="AU10" s="21">
        <v>622.68910883870046</v>
      </c>
      <c r="AV10" s="4">
        <f t="shared" si="2"/>
        <v>2.2204493323277188E-2</v>
      </c>
      <c r="AW10" s="4">
        <f t="shared" si="2"/>
        <v>9.3813197638924192E-2</v>
      </c>
      <c r="AX10" s="31">
        <v>11.163472330000509</v>
      </c>
      <c r="AY10" s="20">
        <v>581.1140588138818</v>
      </c>
      <c r="AZ10" s="21">
        <v>643.64180593784999</v>
      </c>
      <c r="BA10" s="4">
        <f t="shared" si="3"/>
        <v>2.0782631078260387E-2</v>
      </c>
      <c r="BB10" s="4">
        <f t="shared" si="3"/>
        <v>0.130618621546085</v>
      </c>
      <c r="BC10" s="31">
        <v>11.09153735999935</v>
      </c>
      <c r="BD10" s="20">
        <v>586.8339268981465</v>
      </c>
      <c r="BE10" s="21">
        <v>616.67602234440551</v>
      </c>
      <c r="BF10" s="4">
        <f t="shared" si="4"/>
        <v>3.0830128473855689E-2</v>
      </c>
      <c r="BG10" s="4">
        <f t="shared" si="4"/>
        <v>8.3250633957233186E-2</v>
      </c>
      <c r="BH10" s="31">
        <v>13.01098348999985</v>
      </c>
      <c r="BI10" s="20">
        <v>569.28286309108398</v>
      </c>
      <c r="BJ10" s="21">
        <v>577.84005469542831</v>
      </c>
      <c r="BK10" s="4">
        <f t="shared" si="5"/>
        <v>0</v>
      </c>
      <c r="BL10" s="4">
        <f t="shared" si="5"/>
        <v>1.5031528540804142E-2</v>
      </c>
      <c r="BM10" s="31">
        <v>41.436858211085202</v>
      </c>
      <c r="BN10" s="20"/>
      <c r="BO10" s="21"/>
      <c r="BP10" s="4">
        <f t="shared" si="6"/>
        <v>-1</v>
      </c>
      <c r="BQ10" s="4">
        <f t="shared" si="6"/>
        <v>-1</v>
      </c>
      <c r="BR10" s="31"/>
      <c r="BS10" s="20"/>
      <c r="BT10" s="21"/>
      <c r="BU10" s="4">
        <f t="shared" si="7"/>
        <v>-1</v>
      </c>
      <c r="BV10" s="4">
        <f t="shared" si="7"/>
        <v>-1</v>
      </c>
      <c r="BW10" s="31"/>
    </row>
    <row r="11" spans="1:75" x14ac:dyDescent="0.3">
      <c r="A11" s="17" t="s">
        <v>199</v>
      </c>
      <c r="B11" s="2">
        <f t="shared" si="8"/>
        <v>547.12490985103693</v>
      </c>
      <c r="C11" s="20"/>
      <c r="D11" s="21"/>
      <c r="E11" s="5">
        <v>7.2486893709555522E-2</v>
      </c>
      <c r="F11" s="5">
        <f t="shared" si="9"/>
        <v>-1</v>
      </c>
      <c r="G11" s="39"/>
      <c r="H11" s="20"/>
      <c r="I11" s="21"/>
      <c r="J11" s="5"/>
      <c r="K11" s="5">
        <f t="shared" si="10"/>
        <v>-1</v>
      </c>
      <c r="L11" s="31"/>
      <c r="M11" s="20">
        <v>621.44277927200426</v>
      </c>
      <c r="N11" s="4">
        <f>(M11-B11)/B11</f>
        <v>0.13583345975090313</v>
      </c>
      <c r="O11" s="21">
        <f t="shared" si="11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>(V11-B11)/B11</f>
        <v>0.10267775603407199</v>
      </c>
      <c r="X11" s="21">
        <f t="shared" si="12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3"/>
        <v>6.380402317692252E-2</v>
      </c>
      <c r="AH11" s="4">
        <f t="shared" si="13"/>
        <v>0.14823955018142759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4"/>
        <v>6.380402317692252E-2</v>
      </c>
      <c r="AM11" s="4">
        <f t="shared" si="14"/>
        <v>0.14823955018142759</v>
      </c>
      <c r="AN11" s="31">
        <v>10.87423548000006</v>
      </c>
      <c r="AO11" s="20">
        <v>585.6046914655891</v>
      </c>
      <c r="AP11" s="21">
        <v>634.50708064270998</v>
      </c>
      <c r="AQ11" s="4">
        <f t="shared" si="0"/>
        <v>7.0330889567848179E-2</v>
      </c>
      <c r="AR11" s="4">
        <f t="shared" si="1"/>
        <v>0.1597115562065419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2"/>
        <v>2.1207714044225633E-2</v>
      </c>
      <c r="AW11" s="4">
        <f t="shared" si="2"/>
        <v>3.84394747950937E-2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3"/>
        <v>7.078448107428123E-2</v>
      </c>
      <c r="BB11" s="4">
        <f t="shared" si="3"/>
        <v>0.10611863041002477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4"/>
        <v>1.6372248903911063E-2</v>
      </c>
      <c r="BG11" s="4">
        <f t="shared" si="4"/>
        <v>3.7521645417615102E-2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5"/>
        <v>0</v>
      </c>
      <c r="BL11" s="4">
        <f t="shared" si="5"/>
        <v>2.4573241109938871E-3</v>
      </c>
      <c r="BM11" s="31">
        <v>107.8082495735958</v>
      </c>
      <c r="BN11" s="20"/>
      <c r="BO11" s="21"/>
      <c r="BP11" s="4">
        <f t="shared" si="6"/>
        <v>-1</v>
      </c>
      <c r="BQ11" s="4">
        <f t="shared" si="6"/>
        <v>-1</v>
      </c>
      <c r="BR11" s="31"/>
      <c r="BS11" s="20"/>
      <c r="BT11" s="21"/>
      <c r="BU11" s="4">
        <f t="shared" si="7"/>
        <v>-1</v>
      </c>
      <c r="BV11" s="4">
        <f t="shared" si="7"/>
        <v>-1</v>
      </c>
      <c r="BW11" s="31"/>
    </row>
    <row r="12" spans="1:75" x14ac:dyDescent="0.3">
      <c r="A12" s="17" t="s">
        <v>200</v>
      </c>
      <c r="B12" s="2">
        <f t="shared" si="8"/>
        <v>706.05997758977935</v>
      </c>
      <c r="C12" s="20"/>
      <c r="D12" s="21"/>
      <c r="E12" s="5">
        <v>4.0852270503542273E-2</v>
      </c>
      <c r="F12" s="5">
        <f t="shared" si="9"/>
        <v>-1</v>
      </c>
      <c r="G12" s="39"/>
      <c r="H12" s="20"/>
      <c r="I12" s="21"/>
      <c r="J12" s="5"/>
      <c r="K12" s="5">
        <f t="shared" si="10"/>
        <v>-1</v>
      </c>
      <c r="L12" s="31"/>
      <c r="M12" s="20">
        <v>825.01877165871667</v>
      </c>
      <c r="N12" s="4">
        <f>(M12-B12)/B12</f>
        <v>0.1684825621684683</v>
      </c>
      <c r="O12" s="21">
        <f t="shared" si="11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>(V12-B12)/B12</f>
        <v>0.1684825621684683</v>
      </c>
      <c r="X12" s="21">
        <f t="shared" si="12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3"/>
        <v>7.6254321139623091E-2</v>
      </c>
      <c r="AH12" s="4">
        <f t="shared" si="13"/>
        <v>0.10183263194761881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4"/>
        <v>7.6254321139623091E-2</v>
      </c>
      <c r="AM12" s="4">
        <f t="shared" si="14"/>
        <v>0.10183263194761881</v>
      </c>
      <c r="AN12" s="31">
        <v>11.1665954300006</v>
      </c>
      <c r="AO12" s="20">
        <v>738.20169828369785</v>
      </c>
      <c r="AP12" s="21">
        <v>765.89726085677557</v>
      </c>
      <c r="AQ12" s="4">
        <f t="shared" si="0"/>
        <v>4.5522649228239974E-2</v>
      </c>
      <c r="AR12" s="4">
        <f t="shared" si="1"/>
        <v>8.4748159032123571E-2</v>
      </c>
      <c r="AS12" s="31">
        <v>11.0692209199995</v>
      </c>
      <c r="AT12" s="20">
        <v>740.61575825557213</v>
      </c>
      <c r="AU12" s="21">
        <v>771.85752477727294</v>
      </c>
      <c r="AV12" s="4">
        <f t="shared" si="2"/>
        <v>4.8941707167361466E-2</v>
      </c>
      <c r="AW12" s="4">
        <f t="shared" si="2"/>
        <v>9.318974205576902E-2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3"/>
        <v>5.0978248942735713E-2</v>
      </c>
      <c r="BB12" s="4">
        <f t="shared" si="3"/>
        <v>0.10345791176007663</v>
      </c>
      <c r="BC12" s="31">
        <v>11.23462258999934</v>
      </c>
      <c r="BD12" s="20">
        <v>747.69820883253647</v>
      </c>
      <c r="BE12" s="21">
        <v>769.37514909507843</v>
      </c>
      <c r="BF12" s="4">
        <f t="shared" si="4"/>
        <v>5.8972654681397216E-2</v>
      </c>
      <c r="BG12" s="4">
        <f t="shared" si="4"/>
        <v>8.9673927874276388E-2</v>
      </c>
      <c r="BH12" s="31">
        <v>12.848765450000061</v>
      </c>
      <c r="BI12" s="20">
        <v>706.05997758977935</v>
      </c>
      <c r="BJ12" s="21">
        <v>733.3039305579041</v>
      </c>
      <c r="BK12" s="4">
        <f t="shared" si="5"/>
        <v>0</v>
      </c>
      <c r="BL12" s="4">
        <f t="shared" si="5"/>
        <v>3.8585890480756682E-2</v>
      </c>
      <c r="BM12" s="31">
        <v>37.967958788014947</v>
      </c>
      <c r="BN12" s="20"/>
      <c r="BO12" s="21"/>
      <c r="BP12" s="4">
        <f t="shared" si="6"/>
        <v>-1</v>
      </c>
      <c r="BQ12" s="4">
        <f t="shared" si="6"/>
        <v>-1</v>
      </c>
      <c r="BR12" s="31"/>
      <c r="BS12" s="20"/>
      <c r="BT12" s="21"/>
      <c r="BU12" s="4">
        <f t="shared" si="7"/>
        <v>-1</v>
      </c>
      <c r="BV12" s="4">
        <f t="shared" si="7"/>
        <v>-1</v>
      </c>
      <c r="BW12" s="31"/>
    </row>
    <row r="13" spans="1:75" x14ac:dyDescent="0.3">
      <c r="A13" s="17" t="s">
        <v>201</v>
      </c>
      <c r="B13" s="2">
        <f t="shared" si="8"/>
        <v>693.63250069179765</v>
      </c>
      <c r="C13" s="20"/>
      <c r="D13" s="21"/>
      <c r="E13" s="5">
        <v>6.3652883274308986E-2</v>
      </c>
      <c r="F13" s="5">
        <f t="shared" si="9"/>
        <v>-1</v>
      </c>
      <c r="G13" s="39"/>
      <c r="H13" s="20"/>
      <c r="I13" s="21"/>
      <c r="J13" s="5"/>
      <c r="K13" s="96">
        <f t="shared" si="10"/>
        <v>-1</v>
      </c>
      <c r="L13" s="31"/>
      <c r="M13" s="20">
        <v>873.17557533196953</v>
      </c>
      <c r="N13" s="4">
        <f>(M13-B13)/B13</f>
        <v>0.25884466841029469</v>
      </c>
      <c r="O13" s="21">
        <f t="shared" si="11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>(V13-B13)/B13</f>
        <v>0.40731935421724857</v>
      </c>
      <c r="X13" s="21">
        <f t="shared" si="12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3"/>
        <v>7.1837611584736838E-2</v>
      </c>
      <c r="AH13" s="4">
        <f t="shared" si="13"/>
        <v>0.11014266216337462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4"/>
        <v>7.1837611584736838E-2</v>
      </c>
      <c r="AM13" s="4">
        <f t="shared" si="14"/>
        <v>0.11014266216337462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0"/>
        <v>7.6021968248896579E-2</v>
      </c>
      <c r="AR13" s="4">
        <f t="shared" si="1"/>
        <v>0.1260197077419872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2"/>
        <v>7.5491758847308632E-2</v>
      </c>
      <c r="AW13" s="4">
        <f t="shared" si="2"/>
        <v>0.10952651580387487</v>
      </c>
      <c r="AX13" s="31">
        <v>11.13954708000019</v>
      </c>
      <c r="AY13" s="20">
        <v>745.60047879148362</v>
      </c>
      <c r="AZ13" s="21">
        <v>780.42588059889601</v>
      </c>
      <c r="BA13" s="4">
        <f t="shared" si="3"/>
        <v>7.492148659103412E-2</v>
      </c>
      <c r="BB13" s="4">
        <f t="shared" si="3"/>
        <v>0.12512876749652674</v>
      </c>
      <c r="BC13" s="31">
        <v>11.194037109999771</v>
      </c>
      <c r="BD13" s="20">
        <v>747.4167663030513</v>
      </c>
      <c r="BE13" s="21">
        <v>775.78971665595031</v>
      </c>
      <c r="BF13" s="4">
        <f t="shared" si="4"/>
        <v>7.7540002173502057E-2</v>
      </c>
      <c r="BG13" s="4">
        <f t="shared" si="4"/>
        <v>0.11844487662013066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5"/>
        <v>0</v>
      </c>
      <c r="BL13" s="4">
        <f t="shared" si="5"/>
        <v>2.8785658676953416E-2</v>
      </c>
      <c r="BM13" s="31">
        <v>49.040798870660367</v>
      </c>
      <c r="BN13" s="20"/>
      <c r="BO13" s="21"/>
      <c r="BP13" s="4">
        <f t="shared" si="6"/>
        <v>-1</v>
      </c>
      <c r="BQ13" s="4">
        <f t="shared" si="6"/>
        <v>-1</v>
      </c>
      <c r="BR13" s="31"/>
      <c r="BS13" s="20"/>
      <c r="BT13" s="21"/>
      <c r="BU13" s="4">
        <f t="shared" si="7"/>
        <v>-1</v>
      </c>
      <c r="BV13" s="4">
        <f t="shared" si="7"/>
        <v>-1</v>
      </c>
      <c r="BW13" s="31"/>
    </row>
    <row r="14" spans="1:75" x14ac:dyDescent="0.3">
      <c r="A14" s="17" t="s">
        <v>202</v>
      </c>
      <c r="B14" s="2">
        <f t="shared" si="8"/>
        <v>675.83482681953114</v>
      </c>
      <c r="C14" s="20"/>
      <c r="D14" s="21"/>
      <c r="E14" s="5">
        <v>5.5798693968841732E-2</v>
      </c>
      <c r="F14" s="5">
        <f t="shared" si="9"/>
        <v>-1</v>
      </c>
      <c r="G14" s="39"/>
      <c r="H14" s="20"/>
      <c r="I14" s="21"/>
      <c r="J14" s="5"/>
      <c r="K14" s="5">
        <f t="shared" si="10"/>
        <v>-1</v>
      </c>
      <c r="L14" s="31"/>
      <c r="M14" s="20">
        <v>846.14588394163036</v>
      </c>
      <c r="N14" s="4">
        <f>(M14-B14)/B14</f>
        <v>0.25200100729283303</v>
      </c>
      <c r="O14" s="21">
        <f t="shared" si="11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>(V14-B14)/B14</f>
        <v>0.28739063728837883</v>
      </c>
      <c r="X14" s="21">
        <f t="shared" si="12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3"/>
        <v>0.13035112247923461</v>
      </c>
      <c r="AH14" s="4">
        <f t="shared" si="13"/>
        <v>0.16329498862764499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4"/>
        <v>0.13035112247923461</v>
      </c>
      <c r="AM14" s="4">
        <f t="shared" si="14"/>
        <v>0.16329498862764499</v>
      </c>
      <c r="AN14" s="31">
        <v>10.97244510000019</v>
      </c>
      <c r="AO14" s="20">
        <v>730.34851691461643</v>
      </c>
      <c r="AP14" s="21">
        <v>781.00463269719762</v>
      </c>
      <c r="AQ14" s="4">
        <f t="shared" si="0"/>
        <v>8.0661262089179259E-2</v>
      </c>
      <c r="AR14" s="4">
        <f t="shared" si="1"/>
        <v>0.1556146586475782</v>
      </c>
      <c r="AS14" s="31">
        <v>10.94741224000099</v>
      </c>
      <c r="AT14" s="20">
        <v>729.49970832594488</v>
      </c>
      <c r="AU14" s="21">
        <v>767.07797472291691</v>
      </c>
      <c r="AV14" s="4">
        <f t="shared" si="2"/>
        <v>7.940532120689886E-2</v>
      </c>
      <c r="AW14" s="4">
        <f t="shared" si="2"/>
        <v>0.13500805860031612</v>
      </c>
      <c r="AX14" s="31">
        <v>11.21032459000053</v>
      </c>
      <c r="AY14" s="20">
        <v>730.27403877648942</v>
      </c>
      <c r="AZ14" s="21">
        <v>784.34998950927172</v>
      </c>
      <c r="BA14" s="4">
        <f t="shared" si="3"/>
        <v>8.055106040206364E-2</v>
      </c>
      <c r="BB14" s="4">
        <f t="shared" si="3"/>
        <v>0.16056462079708345</v>
      </c>
      <c r="BC14" s="31">
        <v>11.21113186999937</v>
      </c>
      <c r="BD14" s="20">
        <v>728.62680516708542</v>
      </c>
      <c r="BE14" s="21">
        <v>763.60601704194573</v>
      </c>
      <c r="BF14" s="4">
        <f t="shared" si="4"/>
        <v>7.8113728758241949E-2</v>
      </c>
      <c r="BG14" s="4">
        <f t="shared" si="4"/>
        <v>0.12987077128810384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5"/>
        <v>0</v>
      </c>
      <c r="BL14" s="4">
        <f t="shared" si="5"/>
        <v>3.7719701325331756E-2</v>
      </c>
      <c r="BM14" s="31">
        <v>158.5180122451857</v>
      </c>
      <c r="BN14" s="20"/>
      <c r="BO14" s="21"/>
      <c r="BP14" s="4">
        <f t="shared" si="6"/>
        <v>-1</v>
      </c>
      <c r="BQ14" s="4">
        <f t="shared" si="6"/>
        <v>-1</v>
      </c>
      <c r="BR14" s="31"/>
      <c r="BS14" s="20"/>
      <c r="BT14" s="21"/>
      <c r="BU14" s="4">
        <f t="shared" si="7"/>
        <v>-1</v>
      </c>
      <c r="BV14" s="4">
        <f t="shared" si="7"/>
        <v>-1</v>
      </c>
      <c r="BW14" s="31"/>
    </row>
    <row r="15" spans="1:75" x14ac:dyDescent="0.3">
      <c r="A15" s="17" t="s">
        <v>203</v>
      </c>
      <c r="B15" s="2">
        <f t="shared" si="8"/>
        <v>684.12446304191565</v>
      </c>
      <c r="C15" s="20"/>
      <c r="D15" s="21"/>
      <c r="E15" s="5">
        <v>7.4197070777455867E-2</v>
      </c>
      <c r="F15" s="5">
        <f t="shared" si="9"/>
        <v>-1</v>
      </c>
      <c r="G15" s="39"/>
      <c r="H15" s="20"/>
      <c r="I15" s="21"/>
      <c r="J15" s="5"/>
      <c r="K15" s="96">
        <f t="shared" si="10"/>
        <v>-1</v>
      </c>
      <c r="L15" s="31"/>
      <c r="M15" s="20">
        <v>802.37593498106651</v>
      </c>
      <c r="N15" s="4">
        <f>(M15-B15)/B15</f>
        <v>0.17285081637536137</v>
      </c>
      <c r="O15" s="21">
        <f t="shared" si="11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>(V15-B15)/B15</f>
        <v>0.22381170238907025</v>
      </c>
      <c r="X15" s="21">
        <f t="shared" si="12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3"/>
        <v>8.7456568421097711E-2</v>
      </c>
      <c r="AH15" s="4">
        <f t="shared" si="13"/>
        <v>0.12289065548696891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4"/>
        <v>8.7456568421097711E-2</v>
      </c>
      <c r="AM15" s="4">
        <f t="shared" si="14"/>
        <v>0.12289065548696891</v>
      </c>
      <c r="AN15" s="31">
        <v>10.92280667000086</v>
      </c>
      <c r="AO15" s="20">
        <v>736.53348440107595</v>
      </c>
      <c r="AP15" s="21">
        <v>766.33791220662272</v>
      </c>
      <c r="AQ15" s="4">
        <f t="shared" si="0"/>
        <v>7.6607436497924578E-2</v>
      </c>
      <c r="AR15" s="4">
        <f t="shared" si="1"/>
        <v>0.12017323397434179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2"/>
        <v>4.0725247115038839E-2</v>
      </c>
      <c r="AW15" s="4">
        <f t="shared" si="2"/>
        <v>7.3384692218362121E-2</v>
      </c>
      <c r="AX15" s="31">
        <v>11.07347383000088</v>
      </c>
      <c r="AY15" s="20">
        <v>750.75966188720122</v>
      </c>
      <c r="AZ15" s="21">
        <v>785.28585122681318</v>
      </c>
      <c r="BA15" s="4">
        <f t="shared" si="3"/>
        <v>9.7402157714104279E-2</v>
      </c>
      <c r="BB15" s="4">
        <f t="shared" si="3"/>
        <v>0.14786985943331116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4"/>
        <v>1.9500526680371364E-2</v>
      </c>
      <c r="BG15" s="4">
        <f t="shared" si="4"/>
        <v>7.8550558588338315E-2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5"/>
        <v>0</v>
      </c>
      <c r="BL15" s="4">
        <f t="shared" si="5"/>
        <v>4.3923865317677696E-2</v>
      </c>
      <c r="BM15" s="31">
        <v>219.74356433972719</v>
      </c>
      <c r="BN15" s="20"/>
      <c r="BO15" s="21"/>
      <c r="BP15" s="4">
        <f t="shared" si="6"/>
        <v>-1</v>
      </c>
      <c r="BQ15" s="4">
        <f t="shared" si="6"/>
        <v>-1</v>
      </c>
      <c r="BR15" s="31"/>
      <c r="BS15" s="20"/>
      <c r="BT15" s="21"/>
      <c r="BU15" s="4">
        <f t="shared" si="7"/>
        <v>-1</v>
      </c>
      <c r="BV15" s="4">
        <f t="shared" si="7"/>
        <v>-1</v>
      </c>
      <c r="BW15" s="31"/>
    </row>
    <row r="16" spans="1:75" x14ac:dyDescent="0.3">
      <c r="A16" s="17" t="s">
        <v>204</v>
      </c>
      <c r="B16" s="2">
        <f t="shared" si="8"/>
        <v>692.49873814220916</v>
      </c>
      <c r="C16" s="20"/>
      <c r="D16" s="21"/>
      <c r="E16" s="5">
        <v>7.2553942363888027E-2</v>
      </c>
      <c r="F16" s="5">
        <f t="shared" si="9"/>
        <v>-1</v>
      </c>
      <c r="G16" s="39"/>
      <c r="H16" s="20"/>
      <c r="I16" s="21"/>
      <c r="J16" s="5"/>
      <c r="K16" s="96">
        <f t="shared" si="10"/>
        <v>-1</v>
      </c>
      <c r="L16" s="31"/>
      <c r="M16" s="20">
        <v>746.4396814561328</v>
      </c>
      <c r="N16" s="4">
        <f>(M16-B16)/B16</f>
        <v>7.7893200872297494E-2</v>
      </c>
      <c r="O16" s="21">
        <f t="shared" si="11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>(V16-B16)/B16</f>
        <v>7.7893200872297494E-2</v>
      </c>
      <c r="X16" s="21">
        <f t="shared" si="12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3"/>
        <v>1.7926181536924112E-2</v>
      </c>
      <c r="AH16" s="4">
        <f t="shared" si="13"/>
        <v>7.0131281780014945E-2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4"/>
        <v>1.7926181536924112E-2</v>
      </c>
      <c r="AM16" s="4">
        <f t="shared" si="14"/>
        <v>7.0131281780014945E-2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0"/>
        <v>4.0325988985023209E-2</v>
      </c>
      <c r="AR16" s="4">
        <f t="shared" si="1"/>
        <v>6.3967959652722686E-2</v>
      </c>
      <c r="AS16" s="31">
        <v>11.04747674000027</v>
      </c>
      <c r="AT16" s="20">
        <v>699.64293746455212</v>
      </c>
      <c r="AU16" s="21">
        <v>712.88515181635523</v>
      </c>
      <c r="AV16" s="4">
        <f t="shared" si="2"/>
        <v>1.031655211604999E-2</v>
      </c>
      <c r="AW16" s="4">
        <f t="shared" si="2"/>
        <v>2.9438918154331115E-2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3"/>
        <v>2.304417156772668E-2</v>
      </c>
      <c r="BB16" s="4">
        <f t="shared" si="3"/>
        <v>4.3280140942444367E-2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4"/>
        <v>2.4845433172813864E-2</v>
      </c>
      <c r="BG16" s="4">
        <f t="shared" si="4"/>
        <v>3.4264639304533669E-2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5"/>
        <v>0</v>
      </c>
      <c r="BL16" s="4">
        <f t="shared" si="5"/>
        <v>1.5682447025398522E-2</v>
      </c>
      <c r="BM16" s="31">
        <v>37.832651355117562</v>
      </c>
      <c r="BN16" s="20"/>
      <c r="BO16" s="21"/>
      <c r="BP16" s="4">
        <f t="shared" si="6"/>
        <v>-1</v>
      </c>
      <c r="BQ16" s="4">
        <f t="shared" si="6"/>
        <v>-1</v>
      </c>
      <c r="BR16" s="31"/>
      <c r="BS16" s="20"/>
      <c r="BT16" s="21"/>
      <c r="BU16" s="4">
        <f t="shared" si="7"/>
        <v>-1</v>
      </c>
      <c r="BV16" s="4">
        <f t="shared" si="7"/>
        <v>-1</v>
      </c>
      <c r="BW16" s="31"/>
    </row>
    <row r="17" spans="1:75" x14ac:dyDescent="0.3">
      <c r="A17" s="17" t="s">
        <v>205</v>
      </c>
      <c r="B17" s="2">
        <f t="shared" si="8"/>
        <v>679.43843391301789</v>
      </c>
      <c r="C17" s="20"/>
      <c r="D17" s="21"/>
      <c r="E17" s="5">
        <v>5.8599517274722623E-2</v>
      </c>
      <c r="F17" s="5">
        <f t="shared" si="9"/>
        <v>-1</v>
      </c>
      <c r="G17" s="39"/>
      <c r="H17" s="20"/>
      <c r="I17" s="21"/>
      <c r="J17" s="5"/>
      <c r="K17" s="96">
        <f t="shared" si="10"/>
        <v>-1</v>
      </c>
      <c r="L17" s="31"/>
      <c r="M17" s="20">
        <v>734.19552773211728</v>
      </c>
      <c r="N17" s="4">
        <f>(M17-B17)/B17</f>
        <v>8.0591693207201512E-2</v>
      </c>
      <c r="O17" s="21">
        <f t="shared" si="11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>(V17-B17)/B17</f>
        <v>8.0591693207201512E-2</v>
      </c>
      <c r="X17" s="21">
        <f t="shared" si="12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3"/>
        <v>3.2478257643787402E-2</v>
      </c>
      <c r="AH17" s="4">
        <f t="shared" si="13"/>
        <v>6.870775971458816E-2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4"/>
        <v>3.2478257643787402E-2</v>
      </c>
      <c r="AM17" s="4">
        <f t="shared" si="14"/>
        <v>6.870775971458816E-2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0"/>
        <v>4.2546375936410162E-2</v>
      </c>
      <c r="AR17" s="4">
        <f t="shared" si="1"/>
        <v>7.7168590806951376E-2</v>
      </c>
      <c r="AS17" s="31">
        <v>11.07297621999969</v>
      </c>
      <c r="AT17" s="20">
        <v>713.47006404126785</v>
      </c>
      <c r="AU17" s="21">
        <v>731.64334271849305</v>
      </c>
      <c r="AV17" s="4">
        <f t="shared" si="2"/>
        <v>5.0087879091936544E-2</v>
      </c>
      <c r="AW17" s="4">
        <f t="shared" si="2"/>
        <v>7.6835377864653526E-2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3"/>
        <v>4.6487711849189803E-2</v>
      </c>
      <c r="BB17" s="4">
        <f t="shared" si="3"/>
        <v>8.4343574974909352E-2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4"/>
        <v>4.4430087941235805E-2</v>
      </c>
      <c r="BG17" s="4">
        <f t="shared" si="4"/>
        <v>6.6207807814747319E-2</v>
      </c>
      <c r="BH17" s="31">
        <v>12.95351012000028</v>
      </c>
      <c r="BI17" s="20">
        <v>679.43843391301789</v>
      </c>
      <c r="BJ17" s="21">
        <v>692.95389453157088</v>
      </c>
      <c r="BK17" s="4">
        <f t="shared" si="5"/>
        <v>0</v>
      </c>
      <c r="BL17" s="4">
        <f t="shared" si="5"/>
        <v>1.9892104926585961E-2</v>
      </c>
      <c r="BM17" s="31">
        <v>102.8284379215911</v>
      </c>
      <c r="BN17" s="20"/>
      <c r="BO17" s="21"/>
      <c r="BP17" s="4">
        <f t="shared" si="6"/>
        <v>-1</v>
      </c>
      <c r="BQ17" s="4">
        <f t="shared" si="6"/>
        <v>-1</v>
      </c>
      <c r="BR17" s="31"/>
      <c r="BS17" s="20"/>
      <c r="BT17" s="21"/>
      <c r="BU17" s="4">
        <f t="shared" si="7"/>
        <v>-1</v>
      </c>
      <c r="BV17" s="4">
        <f t="shared" si="7"/>
        <v>-1</v>
      </c>
      <c r="BW17" s="31"/>
    </row>
    <row r="18" spans="1:75" x14ac:dyDescent="0.3">
      <c r="A18" s="17" t="s">
        <v>206</v>
      </c>
      <c r="B18" s="2">
        <f t="shared" si="8"/>
        <v>674.85185328712839</v>
      </c>
      <c r="C18" s="20"/>
      <c r="D18" s="21"/>
      <c r="E18" s="5">
        <v>5.8684514322113392E-2</v>
      </c>
      <c r="F18" s="5">
        <f t="shared" si="9"/>
        <v>-1</v>
      </c>
      <c r="G18" s="39"/>
      <c r="H18" s="20"/>
      <c r="I18" s="21"/>
      <c r="J18" s="5"/>
      <c r="K18" s="96">
        <f t="shared" si="10"/>
        <v>-1</v>
      </c>
      <c r="L18" s="31"/>
      <c r="M18" s="20">
        <v>757.92442689876134</v>
      </c>
      <c r="N18" s="4">
        <f>(M18-B18)/B18</f>
        <v>0.12309749644606542</v>
      </c>
      <c r="O18" s="21">
        <f t="shared" si="11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>(V18-B18)/B18</f>
        <v>0.11099724755376374</v>
      </c>
      <c r="X18" s="21">
        <f t="shared" si="12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3"/>
        <v>2.3190333060567257E-2</v>
      </c>
      <c r="AH18" s="4">
        <f t="shared" si="13"/>
        <v>5.8261671473196858E-2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4"/>
        <v>2.3190333060567257E-2</v>
      </c>
      <c r="AM18" s="4">
        <f t="shared" si="14"/>
        <v>5.8261671473196858E-2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0"/>
        <v>4.7882705571055457E-2</v>
      </c>
      <c r="AR18" s="4">
        <f t="shared" si="1"/>
        <v>6.1692161980184158E-2</v>
      </c>
      <c r="AS18" s="31">
        <v>10.92121679000047</v>
      </c>
      <c r="AT18" s="20">
        <v>691.87861789048907</v>
      </c>
      <c r="AU18" s="21">
        <v>729.08956857973885</v>
      </c>
      <c r="AV18" s="4">
        <f t="shared" si="2"/>
        <v>2.5230373926403545E-2</v>
      </c>
      <c r="AW18" s="4">
        <f t="shared" si="2"/>
        <v>8.0369810097467423E-2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3"/>
        <v>2.0136040794914618E-2</v>
      </c>
      <c r="BB18" s="4">
        <f t="shared" si="3"/>
        <v>5.1519503932133393E-2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4"/>
        <v>4.6571155078651491E-2</v>
      </c>
      <c r="BG18" s="4">
        <f t="shared" si="4"/>
        <v>7.1955683023455341E-2</v>
      </c>
      <c r="BH18" s="31">
        <v>12.72863870999972</v>
      </c>
      <c r="BI18" s="20">
        <v>674.85185328712839</v>
      </c>
      <c r="BJ18" s="21">
        <v>691.55489582108839</v>
      </c>
      <c r="BK18" s="4">
        <f t="shared" si="5"/>
        <v>0</v>
      </c>
      <c r="BL18" s="4">
        <f t="shared" si="5"/>
        <v>2.4750680393928443E-2</v>
      </c>
      <c r="BM18" s="31">
        <v>151.75413912385699</v>
      </c>
      <c r="BN18" s="20"/>
      <c r="BO18" s="21"/>
      <c r="BP18" s="4">
        <f t="shared" si="6"/>
        <v>-1</v>
      </c>
      <c r="BQ18" s="4">
        <f t="shared" si="6"/>
        <v>-1</v>
      </c>
      <c r="BR18" s="31"/>
      <c r="BS18" s="20"/>
      <c r="BT18" s="21"/>
      <c r="BU18" s="4">
        <f t="shared" si="7"/>
        <v>-1</v>
      </c>
      <c r="BV18" s="4">
        <f t="shared" si="7"/>
        <v>-1</v>
      </c>
      <c r="BW18" s="31"/>
    </row>
    <row r="19" spans="1:75" x14ac:dyDescent="0.3">
      <c r="A19" s="17" t="s">
        <v>207</v>
      </c>
      <c r="B19" s="2">
        <f t="shared" si="8"/>
        <v>665.29937775280052</v>
      </c>
      <c r="C19" s="20"/>
      <c r="D19" s="21"/>
      <c r="E19" s="5">
        <v>8.7334048280058307E-2</v>
      </c>
      <c r="F19" s="5">
        <f t="shared" si="9"/>
        <v>-1</v>
      </c>
      <c r="G19" s="39"/>
      <c r="H19" s="20"/>
      <c r="I19" s="21"/>
      <c r="J19" s="5"/>
      <c r="K19" s="5">
        <f t="shared" si="10"/>
        <v>-1</v>
      </c>
      <c r="L19" s="31"/>
      <c r="M19" s="20">
        <v>731.95172029332639</v>
      </c>
      <c r="N19" s="4">
        <f>(M19-B19)/B19</f>
        <v>0.10018398448779445</v>
      </c>
      <c r="O19" s="21">
        <f t="shared" si="11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>(V19-B19)/B19</f>
        <v>0.10018398448779445</v>
      </c>
      <c r="X19" s="21">
        <f t="shared" si="12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3"/>
        <v>4.9314037576371324E-2</v>
      </c>
      <c r="AH19" s="4">
        <f t="shared" si="13"/>
        <v>8.1040133376914833E-2</v>
      </c>
      <c r="AI19" s="31">
        <v>11.0610035600017</v>
      </c>
      <c r="AJ19" s="20">
        <v>698.10797626683859</v>
      </c>
      <c r="AK19" s="21">
        <v>719.21532806146593</v>
      </c>
      <c r="AL19" s="4">
        <f t="shared" si="14"/>
        <v>4.9314037576371324E-2</v>
      </c>
      <c r="AM19" s="4">
        <f t="shared" si="14"/>
        <v>8.1040133376914833E-2</v>
      </c>
      <c r="AN19" s="31">
        <v>11.036079249999601</v>
      </c>
      <c r="AO19" s="20">
        <v>698.9546081672903</v>
      </c>
      <c r="AP19" s="21">
        <v>723.70299106241839</v>
      </c>
      <c r="AQ19" s="4">
        <f t="shared" si="0"/>
        <v>5.0586595358270064E-2</v>
      </c>
      <c r="AR19" s="4">
        <f t="shared" si="1"/>
        <v>8.7785462098114858E-2</v>
      </c>
      <c r="AS19" s="31">
        <v>10.98461608999933</v>
      </c>
      <c r="AT19" s="20">
        <v>689.28266807533248</v>
      </c>
      <c r="AU19" s="21">
        <v>715.94796553615731</v>
      </c>
      <c r="AV19" s="4">
        <f t="shared" si="2"/>
        <v>3.6048869312851242E-2</v>
      </c>
      <c r="AW19" s="4">
        <f t="shared" si="2"/>
        <v>7.6129017216931535E-2</v>
      </c>
      <c r="AX19" s="31">
        <v>11.04229965999984</v>
      </c>
      <c r="AY19" s="20">
        <v>687.66716588673785</v>
      </c>
      <c r="AZ19" s="21">
        <v>713.49285574362455</v>
      </c>
      <c r="BA19" s="4">
        <f t="shared" si="3"/>
        <v>3.3620635884990001E-2</v>
      </c>
      <c r="BB19" s="4">
        <f t="shared" si="3"/>
        <v>7.2438784105898935E-2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4"/>
        <v>3.3827485077209438E-2</v>
      </c>
      <c r="BG19" s="4">
        <f t="shared" si="4"/>
        <v>6.7605438031838827E-2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5"/>
        <v>0</v>
      </c>
      <c r="BL19" s="4">
        <f t="shared" si="5"/>
        <v>1.8692223159029998E-2</v>
      </c>
      <c r="BM19" s="31">
        <v>197.02289623431861</v>
      </c>
      <c r="BN19" s="20"/>
      <c r="BO19" s="21"/>
      <c r="BP19" s="4">
        <f t="shared" si="6"/>
        <v>-1</v>
      </c>
      <c r="BQ19" s="4">
        <f t="shared" si="6"/>
        <v>-1</v>
      </c>
      <c r="BR19" s="31"/>
      <c r="BS19" s="20"/>
      <c r="BT19" s="21"/>
      <c r="BU19" s="4">
        <f t="shared" si="7"/>
        <v>-1</v>
      </c>
      <c r="BV19" s="4">
        <f t="shared" si="7"/>
        <v>-1</v>
      </c>
      <c r="BW19" s="31"/>
    </row>
    <row r="20" spans="1:75" x14ac:dyDescent="0.3">
      <c r="A20" s="22" t="s">
        <v>208</v>
      </c>
      <c r="B20" s="6">
        <f t="shared" si="8"/>
        <v>882.3693720286476</v>
      </c>
      <c r="C20" s="23"/>
      <c r="D20" s="24"/>
      <c r="E20" s="7">
        <v>9.8531550773216906E-5</v>
      </c>
      <c r="F20" s="7">
        <f t="shared" si="9"/>
        <v>-1</v>
      </c>
      <c r="G20" s="40"/>
      <c r="H20" s="23"/>
      <c r="I20" s="24"/>
      <c r="J20" s="7"/>
      <c r="K20" s="98">
        <f t="shared" si="10"/>
        <v>-1</v>
      </c>
      <c r="L20" s="32"/>
      <c r="M20" s="23">
        <v>1072.603163934627</v>
      </c>
      <c r="N20" s="8">
        <f>(M20-B20)/B20</f>
        <v>0.21559428277594742</v>
      </c>
      <c r="O20" s="24">
        <f t="shared" si="11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>(V20-B20)/B20</f>
        <v>0.21559428277594742</v>
      </c>
      <c r="X20" s="24">
        <f t="shared" si="12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3"/>
        <v>6.4103274734564029E-3</v>
      </c>
      <c r="AH20" s="8">
        <f t="shared" si="13"/>
        <v>3.9080025727038614E-2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4"/>
        <v>6.4103274734564029E-3</v>
      </c>
      <c r="AM20" s="8">
        <f t="shared" si="14"/>
        <v>3.9080025727038614E-2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0"/>
        <v>1.6420813200326713E-2</v>
      </c>
      <c r="AR20" s="8">
        <f t="shared" si="1"/>
        <v>3.608629292093983E-2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2"/>
        <v>7.0648168364213339E-3</v>
      </c>
      <c r="AW20" s="8">
        <f t="shared" si="2"/>
        <v>3.0589396472670876E-2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3"/>
        <v>2.7185484858602095E-2</v>
      </c>
      <c r="BB20" s="8">
        <f t="shared" si="3"/>
        <v>4.1995076436297352E-2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4"/>
        <v>7.1974641114904833E-3</v>
      </c>
      <c r="BG20" s="8">
        <f t="shared" si="4"/>
        <v>2.7746954855387668E-2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5"/>
        <v>0</v>
      </c>
      <c r="BL20" s="8">
        <f t="shared" si="5"/>
        <v>2.499580641981855E-2</v>
      </c>
      <c r="BM20" s="32">
        <v>34.45148473717272</v>
      </c>
      <c r="BN20" s="23"/>
      <c r="BO20" s="24"/>
      <c r="BP20" s="8">
        <f t="shared" si="6"/>
        <v>-1</v>
      </c>
      <c r="BQ20" s="8">
        <f t="shared" si="6"/>
        <v>-1</v>
      </c>
      <c r="BR20" s="32"/>
      <c r="BS20" s="23"/>
      <c r="BT20" s="24"/>
      <c r="BU20" s="8">
        <f t="shared" si="7"/>
        <v>-1</v>
      </c>
      <c r="BV20" s="8">
        <f t="shared" si="7"/>
        <v>-1</v>
      </c>
      <c r="BW20" s="32"/>
    </row>
    <row r="21" spans="1:75" x14ac:dyDescent="0.3">
      <c r="A21" s="22" t="s">
        <v>209</v>
      </c>
      <c r="B21" s="6">
        <f t="shared" si="8"/>
        <v>800.40314051483642</v>
      </c>
      <c r="C21" s="23"/>
      <c r="D21" s="24"/>
      <c r="E21" s="7">
        <v>2.286581645446031E-2</v>
      </c>
      <c r="F21" s="7">
        <f t="shared" si="9"/>
        <v>-1</v>
      </c>
      <c r="G21" s="40"/>
      <c r="H21" s="23"/>
      <c r="I21" s="24"/>
      <c r="J21" s="7"/>
      <c r="K21" s="98">
        <f t="shared" si="10"/>
        <v>-1</v>
      </c>
      <c r="L21" s="32"/>
      <c r="M21" s="23">
        <v>951.216284927228</v>
      </c>
      <c r="N21" s="8">
        <f>(M21-B21)/B21</f>
        <v>0.18842148009987233</v>
      </c>
      <c r="O21" s="24">
        <f t="shared" si="11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>(V21-B21)/B21</f>
        <v>0.31587102196186867</v>
      </c>
      <c r="X21" s="24">
        <f t="shared" si="12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3"/>
        <v>9.6290520249887476E-2</v>
      </c>
      <c r="AH21" s="8">
        <f t="shared" si="13"/>
        <v>0.12165020451485893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4"/>
        <v>9.6290520249887476E-2</v>
      </c>
      <c r="AM21" s="8">
        <f t="shared" si="14"/>
        <v>0.12165020451485893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0"/>
        <v>0.11419291357782572</v>
      </c>
      <c r="AR21" s="8">
        <f t="shared" si="1"/>
        <v>0.12817478465402374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2"/>
        <v>0.10057388437171644</v>
      </c>
      <c r="AW21" s="8">
        <f t="shared" si="2"/>
        <v>0.1348002107620839</v>
      </c>
      <c r="AX21" s="32">
        <v>11.6213952399994</v>
      </c>
      <c r="AY21" s="23">
        <v>884.13144525398388</v>
      </c>
      <c r="AZ21" s="24">
        <v>895.3889218980637</v>
      </c>
      <c r="BA21" s="8">
        <f t="shared" si="3"/>
        <v>0.1046076664383046</v>
      </c>
      <c r="BB21" s="8">
        <f t="shared" si="3"/>
        <v>0.1186724246510707</v>
      </c>
      <c r="BC21" s="32">
        <v>11.58636172000115</v>
      </c>
      <c r="BD21" s="23">
        <v>884.75756304369281</v>
      </c>
      <c r="BE21" s="24">
        <v>912.54937002337124</v>
      </c>
      <c r="BF21" s="8">
        <f t="shared" si="4"/>
        <v>0.10538991947807429</v>
      </c>
      <c r="BG21" s="8">
        <f t="shared" si="4"/>
        <v>0.14011218076480805</v>
      </c>
      <c r="BH21" s="32">
        <v>13.67355827000029</v>
      </c>
      <c r="BI21" s="23">
        <v>800.40314051483642</v>
      </c>
      <c r="BJ21" s="24">
        <v>841.28816409396643</v>
      </c>
      <c r="BK21" s="8">
        <f t="shared" si="5"/>
        <v>0</v>
      </c>
      <c r="BL21" s="8">
        <f t="shared" si="5"/>
        <v>5.1080538680585243E-2</v>
      </c>
      <c r="BM21" s="32">
        <v>63.70061551891267</v>
      </c>
      <c r="BN21" s="23"/>
      <c r="BO21" s="24"/>
      <c r="BP21" s="8">
        <f t="shared" si="6"/>
        <v>-1</v>
      </c>
      <c r="BQ21" s="8">
        <f t="shared" si="6"/>
        <v>-1</v>
      </c>
      <c r="BR21" s="32"/>
      <c r="BS21" s="23"/>
      <c r="BT21" s="24"/>
      <c r="BU21" s="8">
        <f t="shared" si="7"/>
        <v>-1</v>
      </c>
      <c r="BV21" s="8">
        <f t="shared" si="7"/>
        <v>-1</v>
      </c>
      <c r="BW21" s="32"/>
    </row>
    <row r="22" spans="1:75" x14ac:dyDescent="0.3">
      <c r="A22" s="22" t="s">
        <v>210</v>
      </c>
      <c r="B22" s="6">
        <f t="shared" si="8"/>
        <v>758.6202205270589</v>
      </c>
      <c r="C22" s="23"/>
      <c r="D22" s="24"/>
      <c r="E22" s="7">
        <v>5.2982030278356913E-2</v>
      </c>
      <c r="F22" s="7">
        <f t="shared" si="9"/>
        <v>-1</v>
      </c>
      <c r="G22" s="40"/>
      <c r="H22" s="23"/>
      <c r="I22" s="24"/>
      <c r="J22" s="7"/>
      <c r="K22" s="7">
        <f t="shared" si="10"/>
        <v>-1</v>
      </c>
      <c r="L22" s="32"/>
      <c r="M22" s="23">
        <v>872.23722446062857</v>
      </c>
      <c r="N22" s="8">
        <f>(M22-B22)/B22</f>
        <v>0.14976796143745433</v>
      </c>
      <c r="O22" s="24">
        <f t="shared" si="11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>(V22-B22)/B22</f>
        <v>0.14781161530513967</v>
      </c>
      <c r="X22" s="24">
        <f t="shared" si="12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3"/>
        <v>8.0074231644201729E-2</v>
      </c>
      <c r="AH22" s="8">
        <f t="shared" si="13"/>
        <v>0.12202492395086544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4"/>
        <v>8.0074231644201729E-2</v>
      </c>
      <c r="AM22" s="8">
        <f t="shared" si="14"/>
        <v>0.12202492395086544</v>
      </c>
      <c r="AN22" s="32">
        <v>11.37835165999932</v>
      </c>
      <c r="AO22" s="23">
        <v>813.73950503561639</v>
      </c>
      <c r="AP22" s="24">
        <v>850.26654218394435</v>
      </c>
      <c r="AQ22" s="8">
        <f t="shared" si="0"/>
        <v>7.2657283601355649E-2</v>
      </c>
      <c r="AR22" s="8">
        <f t="shared" si="1"/>
        <v>0.12080658961767887</v>
      </c>
      <c r="AS22" s="32">
        <v>11.76482692000063</v>
      </c>
      <c r="AT22" s="23">
        <v>806.16887175806414</v>
      </c>
      <c r="AU22" s="24">
        <v>828.59328227642675</v>
      </c>
      <c r="AV22" s="8">
        <f t="shared" si="2"/>
        <v>6.2677806291493707E-2</v>
      </c>
      <c r="AW22" s="8">
        <f t="shared" si="2"/>
        <v>9.2237274799705934E-2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3"/>
        <v>7.8700036126888057E-2</v>
      </c>
      <c r="BB22" s="8">
        <f t="shared" si="3"/>
        <v>0.10394688876621473</v>
      </c>
      <c r="BC22" s="32">
        <v>11.63115378000148</v>
      </c>
      <c r="BD22" s="23">
        <v>804.41744033893985</v>
      </c>
      <c r="BE22" s="24">
        <v>828.42044970284007</v>
      </c>
      <c r="BF22" s="8">
        <f t="shared" si="4"/>
        <v>6.0369099811316496E-2</v>
      </c>
      <c r="BG22" s="8">
        <f t="shared" si="4"/>
        <v>9.2009449902728357E-2</v>
      </c>
      <c r="BH22" s="32">
        <v>13.29395917999973</v>
      </c>
      <c r="BI22" s="23">
        <v>758.6202205270589</v>
      </c>
      <c r="BJ22" s="24">
        <v>778.98668446094541</v>
      </c>
      <c r="BK22" s="8">
        <f t="shared" si="5"/>
        <v>0</v>
      </c>
      <c r="BL22" s="8">
        <f t="shared" si="5"/>
        <v>2.6846719060212638E-2</v>
      </c>
      <c r="BM22" s="32">
        <v>53.629527041688561</v>
      </c>
      <c r="BN22" s="23"/>
      <c r="BO22" s="24"/>
      <c r="BP22" s="8">
        <f t="shared" si="6"/>
        <v>-1</v>
      </c>
      <c r="BQ22" s="8">
        <f t="shared" si="6"/>
        <v>-1</v>
      </c>
      <c r="BR22" s="32"/>
      <c r="BS22" s="23"/>
      <c r="BT22" s="24"/>
      <c r="BU22" s="8">
        <f t="shared" si="7"/>
        <v>-1</v>
      </c>
      <c r="BV22" s="8">
        <f t="shared" si="7"/>
        <v>-1</v>
      </c>
      <c r="BW22" s="32"/>
    </row>
    <row r="23" spans="1:75" x14ac:dyDescent="0.3">
      <c r="A23" s="22" t="s">
        <v>211</v>
      </c>
      <c r="B23" s="6">
        <f t="shared" si="8"/>
        <v>715.90924859299139</v>
      </c>
      <c r="C23" s="23"/>
      <c r="D23" s="24"/>
      <c r="E23" s="7">
        <v>2.7302098777677138E-2</v>
      </c>
      <c r="F23" s="7">
        <f t="shared" si="9"/>
        <v>-1</v>
      </c>
      <c r="G23" s="40"/>
      <c r="H23" s="23"/>
      <c r="I23" s="24"/>
      <c r="J23" s="7"/>
      <c r="K23" s="7">
        <f t="shared" si="10"/>
        <v>-1</v>
      </c>
      <c r="L23" s="32"/>
      <c r="M23" s="23">
        <v>762.03411450573753</v>
      </c>
      <c r="N23" s="8">
        <f>(M23-B23)/B23</f>
        <v>6.4428369941298302E-2</v>
      </c>
      <c r="O23" s="24">
        <f t="shared" si="11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>(V23-B23)/B23</f>
        <v>6.3828621838726063E-2</v>
      </c>
      <c r="X23" s="24">
        <f t="shared" si="12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3"/>
        <v>4.8130867431025071E-2</v>
      </c>
      <c r="AH23" s="8">
        <f t="shared" si="13"/>
        <v>5.769739229677176E-2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4"/>
        <v>4.8130867431025071E-2</v>
      </c>
      <c r="AM23" s="8">
        <f t="shared" si="14"/>
        <v>5.769739229677176E-2</v>
      </c>
      <c r="AN23" s="32">
        <v>11.15037680999958</v>
      </c>
      <c r="AO23" s="23">
        <v>744.91968680926914</v>
      </c>
      <c r="AP23" s="24">
        <v>756.99743972501142</v>
      </c>
      <c r="AQ23" s="8">
        <f t="shared" si="0"/>
        <v>4.0522507948169778E-2</v>
      </c>
      <c r="AR23" s="8">
        <f t="shared" si="1"/>
        <v>5.7393016241615115E-2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2"/>
        <v>4.3200106693264843E-2</v>
      </c>
      <c r="AW23" s="8">
        <f t="shared" si="2"/>
        <v>6.6767868156977911E-2</v>
      </c>
      <c r="AX23" s="32">
        <v>11.151229980001521</v>
      </c>
      <c r="AY23" s="23">
        <v>730.38837568198028</v>
      </c>
      <c r="AZ23" s="24">
        <v>747.3697898408775</v>
      </c>
      <c r="BA23" s="8">
        <f t="shared" si="3"/>
        <v>2.0224807987109215E-2</v>
      </c>
      <c r="BB23" s="8">
        <f t="shared" si="3"/>
        <v>4.3944873333759731E-2</v>
      </c>
      <c r="BC23" s="32">
        <v>11.26398498999915</v>
      </c>
      <c r="BD23" s="23">
        <v>733.92534887434863</v>
      </c>
      <c r="BE23" s="24">
        <v>761.67656171704925</v>
      </c>
      <c r="BF23" s="8">
        <f t="shared" si="4"/>
        <v>2.5165340881913582E-2</v>
      </c>
      <c r="BG23" s="8">
        <f t="shared" si="4"/>
        <v>6.3928931235357589E-2</v>
      </c>
      <c r="BH23" s="32">
        <v>12.57587119000018</v>
      </c>
      <c r="BI23" s="23">
        <v>715.90924859299139</v>
      </c>
      <c r="BJ23" s="24">
        <v>730.82495895520231</v>
      </c>
      <c r="BK23" s="8">
        <f t="shared" si="5"/>
        <v>0</v>
      </c>
      <c r="BL23" s="8">
        <f t="shared" si="5"/>
        <v>2.0834638456655549E-2</v>
      </c>
      <c r="BM23" s="32">
        <v>135.2231607362628</v>
      </c>
      <c r="BN23" s="23"/>
      <c r="BO23" s="24"/>
      <c r="BP23" s="8">
        <f t="shared" si="6"/>
        <v>-1</v>
      </c>
      <c r="BQ23" s="8">
        <f t="shared" si="6"/>
        <v>-1</v>
      </c>
      <c r="BR23" s="32"/>
      <c r="BS23" s="23"/>
      <c r="BT23" s="24"/>
      <c r="BU23" s="8">
        <f t="shared" si="7"/>
        <v>-1</v>
      </c>
      <c r="BV23" s="8">
        <f t="shared" si="7"/>
        <v>-1</v>
      </c>
      <c r="BW23" s="32"/>
    </row>
    <row r="24" spans="1:75" x14ac:dyDescent="0.3">
      <c r="A24" s="22" t="s">
        <v>212</v>
      </c>
      <c r="B24" s="6">
        <f t="shared" si="8"/>
        <v>798.00227585579762</v>
      </c>
      <c r="C24" s="23"/>
      <c r="D24" s="24"/>
      <c r="E24" s="7">
        <v>9.9779107171549814E-5</v>
      </c>
      <c r="F24" s="7">
        <f t="shared" si="9"/>
        <v>-1</v>
      </c>
      <c r="G24" s="40"/>
      <c r="H24" s="23"/>
      <c r="I24" s="24"/>
      <c r="J24" s="7"/>
      <c r="K24" s="98">
        <f t="shared" si="10"/>
        <v>-1</v>
      </c>
      <c r="L24" s="32"/>
      <c r="M24" s="23">
        <v>925.14216470029112</v>
      </c>
      <c r="N24" s="8">
        <f>(M24-B24)/B24</f>
        <v>0.1593227145977065</v>
      </c>
      <c r="O24" s="24">
        <f t="shared" si="11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>(V24-B24)/B24</f>
        <v>0.18661944393338914</v>
      </c>
      <c r="X24" s="24">
        <f t="shared" si="12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3"/>
        <v>1.4515786601806564E-2</v>
      </c>
      <c r="AH24" s="8">
        <f t="shared" si="13"/>
        <v>4.5012440241644344E-2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4"/>
        <v>1.4515786601806564E-2</v>
      </c>
      <c r="AM24" s="8">
        <f t="shared" si="14"/>
        <v>4.5012440241644344E-2</v>
      </c>
      <c r="AN24" s="32">
        <v>11.20698377000153</v>
      </c>
      <c r="AO24" s="23">
        <v>808.86079720053363</v>
      </c>
      <c r="AP24" s="24">
        <v>834.51301242997783</v>
      </c>
      <c r="AQ24" s="8">
        <f t="shared" si="0"/>
        <v>1.3607130798080814E-2</v>
      </c>
      <c r="AR24" s="8">
        <f t="shared" si="1"/>
        <v>4.5752672240220352E-2</v>
      </c>
      <c r="AS24" s="32">
        <v>11.35764322999821</v>
      </c>
      <c r="AT24" s="23">
        <v>808.53693428528516</v>
      </c>
      <c r="AU24" s="24">
        <v>832.55048220143578</v>
      </c>
      <c r="AV24" s="8">
        <f t="shared" si="2"/>
        <v>1.3201288703330958E-2</v>
      </c>
      <c r="AW24" s="8">
        <f t="shared" si="2"/>
        <v>4.3293368190695701E-2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3"/>
        <v>2.6731638714761748E-2</v>
      </c>
      <c r="BB24" s="8">
        <f t="shared" si="3"/>
        <v>5.6486018198040756E-2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4"/>
        <v>1.1306826424161748E-2</v>
      </c>
      <c r="BG24" s="8">
        <f t="shared" si="4"/>
        <v>3.7733302916028943E-2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5"/>
        <v>0</v>
      </c>
      <c r="BL24" s="8">
        <f t="shared" si="5"/>
        <v>2.5985299676332913E-2</v>
      </c>
      <c r="BM24" s="32">
        <v>32.289494241215287</v>
      </c>
      <c r="BN24" s="23"/>
      <c r="BO24" s="24"/>
      <c r="BP24" s="8">
        <f t="shared" si="6"/>
        <v>-1</v>
      </c>
      <c r="BQ24" s="8">
        <f t="shared" si="6"/>
        <v>-1</v>
      </c>
      <c r="BR24" s="32"/>
      <c r="BS24" s="23"/>
      <c r="BT24" s="24"/>
      <c r="BU24" s="8">
        <f t="shared" si="7"/>
        <v>-1</v>
      </c>
      <c r="BV24" s="8">
        <f t="shared" si="7"/>
        <v>-1</v>
      </c>
      <c r="BW24" s="32"/>
    </row>
    <row r="25" spans="1:75" x14ac:dyDescent="0.3">
      <c r="A25" s="22" t="s">
        <v>213</v>
      </c>
      <c r="B25" s="6">
        <f t="shared" si="8"/>
        <v>784.26137233215729</v>
      </c>
      <c r="C25" s="23"/>
      <c r="D25" s="24"/>
      <c r="E25" s="7">
        <v>3.1940312367081267E-2</v>
      </c>
      <c r="F25" s="7">
        <f t="shared" si="9"/>
        <v>-1</v>
      </c>
      <c r="G25" s="40"/>
      <c r="H25" s="23"/>
      <c r="I25" s="24"/>
      <c r="J25" s="7"/>
      <c r="K25" s="7">
        <f t="shared" si="10"/>
        <v>-1</v>
      </c>
      <c r="L25" s="32"/>
      <c r="M25" s="23">
        <v>895.57165246232103</v>
      </c>
      <c r="N25" s="8">
        <f>(M25-B25)/B25</f>
        <v>0.14193008103811164</v>
      </c>
      <c r="O25" s="24">
        <f t="shared" si="11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>(V25-B25)/B25</f>
        <v>0.14202012727006094</v>
      </c>
      <c r="X25" s="24">
        <f t="shared" si="12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3"/>
        <v>3.8041470025891089E-2</v>
      </c>
      <c r="AH25" s="8">
        <f t="shared" si="13"/>
        <v>6.0359879270052472E-2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4"/>
        <v>3.8041470025891089E-2</v>
      </c>
      <c r="AM25" s="8">
        <f t="shared" si="14"/>
        <v>6.0359879270052472E-2</v>
      </c>
      <c r="AN25" s="32">
        <v>11.2148886700008</v>
      </c>
      <c r="AO25" s="23">
        <v>822.41944380383029</v>
      </c>
      <c r="AP25" s="24">
        <v>837.23959826932298</v>
      </c>
      <c r="AQ25" s="8">
        <f t="shared" si="0"/>
        <v>4.8654788846991627E-2</v>
      </c>
      <c r="AR25" s="8">
        <f t="shared" si="1"/>
        <v>6.755174716768772E-2</v>
      </c>
      <c r="AS25" s="32">
        <v>11.36686697999685</v>
      </c>
      <c r="AT25" s="23">
        <v>821.20699597636678</v>
      </c>
      <c r="AU25" s="24">
        <v>837.76420782975947</v>
      </c>
      <c r="AV25" s="8">
        <f t="shared" si="2"/>
        <v>4.7108814672772066E-2</v>
      </c>
      <c r="AW25" s="8">
        <f t="shared" si="2"/>
        <v>6.8220669007962031E-2</v>
      </c>
      <c r="AX25" s="32">
        <v>11.41839834999992</v>
      </c>
      <c r="AY25" s="23">
        <v>811.5111914966858</v>
      </c>
      <c r="AZ25" s="24">
        <v>825.17342375042358</v>
      </c>
      <c r="BA25" s="8">
        <f t="shared" si="3"/>
        <v>3.4745838729116213E-2</v>
      </c>
      <c r="BB25" s="8">
        <f t="shared" si="3"/>
        <v>5.2166347676420886E-2</v>
      </c>
      <c r="BC25" s="32">
        <v>11.42395489999835</v>
      </c>
      <c r="BD25" s="23">
        <v>806.84896852527913</v>
      </c>
      <c r="BE25" s="24">
        <v>833.09192282447145</v>
      </c>
      <c r="BF25" s="8">
        <f t="shared" si="4"/>
        <v>2.8801107628128014E-2</v>
      </c>
      <c r="BG25" s="8">
        <f t="shared" si="4"/>
        <v>6.2263107957372422E-2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5"/>
        <v>0</v>
      </c>
      <c r="BL25" s="8">
        <f t="shared" si="5"/>
        <v>4.7489422359886534E-2</v>
      </c>
      <c r="BM25" s="32">
        <v>65.204121343605223</v>
      </c>
      <c r="BN25" s="23"/>
      <c r="BO25" s="24"/>
      <c r="BP25" s="8">
        <f t="shared" si="6"/>
        <v>-1</v>
      </c>
      <c r="BQ25" s="8">
        <f t="shared" si="6"/>
        <v>-1</v>
      </c>
      <c r="BR25" s="32"/>
      <c r="BS25" s="23"/>
      <c r="BT25" s="24"/>
      <c r="BU25" s="8">
        <f t="shared" si="7"/>
        <v>-1</v>
      </c>
      <c r="BV25" s="8">
        <f t="shared" si="7"/>
        <v>-1</v>
      </c>
      <c r="BW25" s="32"/>
    </row>
    <row r="26" spans="1:75" x14ac:dyDescent="0.3">
      <c r="A26" s="22" t="s">
        <v>214</v>
      </c>
      <c r="B26" s="6">
        <f t="shared" si="8"/>
        <v>709.96693401386767</v>
      </c>
      <c r="C26" s="23"/>
      <c r="D26" s="24"/>
      <c r="E26" s="7">
        <v>3.6491618587518239E-2</v>
      </c>
      <c r="F26" s="7">
        <f t="shared" si="9"/>
        <v>-1</v>
      </c>
      <c r="G26" s="40"/>
      <c r="H26" s="23"/>
      <c r="I26" s="24"/>
      <c r="J26" s="7"/>
      <c r="K26" s="7">
        <f t="shared" si="10"/>
        <v>-1</v>
      </c>
      <c r="L26" s="32"/>
      <c r="M26" s="23">
        <v>769.28204250510908</v>
      </c>
      <c r="N26" s="8">
        <f>(M26-B26)/B26</f>
        <v>8.3546297228094299E-2</v>
      </c>
      <c r="O26" s="24">
        <f t="shared" si="11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>(V26-B26)/B26</f>
        <v>8.3546297228094299E-2</v>
      </c>
      <c r="X26" s="24">
        <f t="shared" si="12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3"/>
        <v>8.0485743484768973E-2</v>
      </c>
      <c r="AH26" s="8">
        <f t="shared" si="13"/>
        <v>0.10602132877719395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4"/>
        <v>8.0485743484768973E-2</v>
      </c>
      <c r="AM26" s="8">
        <f t="shared" si="14"/>
        <v>0.10602132877719395</v>
      </c>
      <c r="AN26" s="32">
        <v>11.131706310001031</v>
      </c>
      <c r="AO26" s="23">
        <v>755.1886395226577</v>
      </c>
      <c r="AP26" s="24">
        <v>782.63863478306155</v>
      </c>
      <c r="AQ26" s="8">
        <f t="shared" si="0"/>
        <v>6.369550938538035E-2</v>
      </c>
      <c r="AR26" s="8">
        <f t="shared" si="1"/>
        <v>0.10235927518248954</v>
      </c>
      <c r="AS26" s="32">
        <v>11.4521286900017</v>
      </c>
      <c r="AT26" s="23">
        <v>741.74985017704978</v>
      </c>
      <c r="AU26" s="24">
        <v>755.33966137648258</v>
      </c>
      <c r="AV26" s="8">
        <f t="shared" si="2"/>
        <v>4.4766755521266709E-2</v>
      </c>
      <c r="AW26" s="8">
        <f t="shared" si="2"/>
        <v>6.3908226128357476E-2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3"/>
        <v>7.9788278648238398E-2</v>
      </c>
      <c r="BB26" s="8">
        <f t="shared" si="3"/>
        <v>0.11446497304915185</v>
      </c>
      <c r="BC26" s="32">
        <v>11.58276793999976</v>
      </c>
      <c r="BD26" s="23">
        <v>741.7085873470586</v>
      </c>
      <c r="BE26" s="24">
        <v>755.7443218392292</v>
      </c>
      <c r="BF26" s="8">
        <f t="shared" si="4"/>
        <v>4.4708636152583019E-2</v>
      </c>
      <c r="BG26" s="8">
        <f t="shared" si="4"/>
        <v>6.4478196986660463E-2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5"/>
        <v>0</v>
      </c>
      <c r="BL26" s="8">
        <f t="shared" si="5"/>
        <v>3.8059741909301774E-2</v>
      </c>
      <c r="BM26" s="32">
        <v>62.555689530447133</v>
      </c>
      <c r="BN26" s="23"/>
      <c r="BO26" s="24"/>
      <c r="BP26" s="8">
        <f t="shared" si="6"/>
        <v>-1</v>
      </c>
      <c r="BQ26" s="8">
        <f t="shared" si="6"/>
        <v>-1</v>
      </c>
      <c r="BR26" s="32"/>
      <c r="BS26" s="23"/>
      <c r="BT26" s="24"/>
      <c r="BU26" s="8">
        <f t="shared" si="7"/>
        <v>-1</v>
      </c>
      <c r="BV26" s="8">
        <f t="shared" si="7"/>
        <v>-1</v>
      </c>
      <c r="BW26" s="32"/>
    </row>
    <row r="27" spans="1:75" x14ac:dyDescent="0.3">
      <c r="A27" s="22" t="s">
        <v>215</v>
      </c>
      <c r="B27" s="6">
        <f t="shared" si="8"/>
        <v>711.08626566283601</v>
      </c>
      <c r="C27" s="23"/>
      <c r="D27" s="24"/>
      <c r="E27" s="7">
        <v>3.8040943670706311E-2</v>
      </c>
      <c r="F27" s="7">
        <f t="shared" si="9"/>
        <v>-1</v>
      </c>
      <c r="G27" s="40"/>
      <c r="H27" s="23"/>
      <c r="I27" s="24"/>
      <c r="J27" s="7"/>
      <c r="K27" s="98">
        <f t="shared" si="10"/>
        <v>-1</v>
      </c>
      <c r="L27" s="32"/>
      <c r="M27" s="23">
        <v>784.35061446002669</v>
      </c>
      <c r="N27" s="8">
        <f>(M27-B27)/B27</f>
        <v>0.10303159030767896</v>
      </c>
      <c r="O27" s="24">
        <f t="shared" si="11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>(V27-B27)/B27</f>
        <v>6.639266360746203E-2</v>
      </c>
      <c r="X27" s="24">
        <f t="shared" si="12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3"/>
        <v>5.1224468733568562E-2</v>
      </c>
      <c r="AH27" s="8">
        <f t="shared" si="13"/>
        <v>7.1847614644059934E-2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4"/>
        <v>5.1224468733568562E-2</v>
      </c>
      <c r="AM27" s="8">
        <f t="shared" si="14"/>
        <v>7.1847614644059934E-2</v>
      </c>
      <c r="AN27" s="32">
        <v>11.11944734999997</v>
      </c>
      <c r="AO27" s="23">
        <v>754.07698077884709</v>
      </c>
      <c r="AP27" s="24">
        <v>760.48304915654114</v>
      </c>
      <c r="AQ27" s="8">
        <f t="shared" si="0"/>
        <v>6.0457805461813362E-2</v>
      </c>
      <c r="AR27" s="8">
        <f t="shared" si="1"/>
        <v>6.9466653877304371E-2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2"/>
        <v>4.6045931164094056E-2</v>
      </c>
      <c r="AW27" s="8">
        <f t="shared" si="2"/>
        <v>7.5499824428418322E-2</v>
      </c>
      <c r="AX27" s="32">
        <v>11.28272740999892</v>
      </c>
      <c r="AY27" s="23">
        <v>717.1438578111165</v>
      </c>
      <c r="AZ27" s="24">
        <v>756.30183463471099</v>
      </c>
      <c r="BA27" s="8">
        <f t="shared" si="3"/>
        <v>8.5187865956515597E-3</v>
      </c>
      <c r="BB27" s="8">
        <f t="shared" si="3"/>
        <v>6.35866155138399E-2</v>
      </c>
      <c r="BC27" s="32">
        <v>11.25415468999927</v>
      </c>
      <c r="BD27" s="23">
        <v>757.79441679976094</v>
      </c>
      <c r="BE27" s="24">
        <v>767.10663164054654</v>
      </c>
      <c r="BF27" s="8">
        <f t="shared" si="4"/>
        <v>6.5685632520811138E-2</v>
      </c>
      <c r="BG27" s="8">
        <f t="shared" si="4"/>
        <v>7.8781392192255856E-2</v>
      </c>
      <c r="BH27" s="32">
        <v>12.69624451999989</v>
      </c>
      <c r="BI27" s="23">
        <v>711.08626566283601</v>
      </c>
      <c r="BJ27" s="24">
        <v>730.74877149748568</v>
      </c>
      <c r="BK27" s="8">
        <f t="shared" si="5"/>
        <v>0</v>
      </c>
      <c r="BL27" s="8">
        <f t="shared" si="5"/>
        <v>2.7651364938572318E-2</v>
      </c>
      <c r="BM27" s="32">
        <v>110.90136928893629</v>
      </c>
      <c r="BN27" s="23"/>
      <c r="BO27" s="24"/>
      <c r="BP27" s="8">
        <f t="shared" si="6"/>
        <v>-1</v>
      </c>
      <c r="BQ27" s="8">
        <f t="shared" si="6"/>
        <v>-1</v>
      </c>
      <c r="BR27" s="32"/>
      <c r="BS27" s="23"/>
      <c r="BT27" s="24"/>
      <c r="BU27" s="8">
        <f t="shared" si="7"/>
        <v>-1</v>
      </c>
      <c r="BV27" s="8">
        <f t="shared" si="7"/>
        <v>-1</v>
      </c>
      <c r="BW27" s="32"/>
    </row>
    <row r="28" spans="1:75" x14ac:dyDescent="0.3">
      <c r="A28" s="22" t="s">
        <v>216</v>
      </c>
      <c r="B28" s="6">
        <f t="shared" si="8"/>
        <v>735.83460242944159</v>
      </c>
      <c r="C28" s="23"/>
      <c r="D28" s="24"/>
      <c r="E28" s="7">
        <v>2.7033191102239951E-2</v>
      </c>
      <c r="F28" s="7">
        <f t="shared" si="9"/>
        <v>-1</v>
      </c>
      <c r="G28" s="40"/>
      <c r="H28" s="23"/>
      <c r="I28" s="24"/>
      <c r="J28" s="7"/>
      <c r="K28" s="7">
        <f t="shared" si="10"/>
        <v>-1</v>
      </c>
      <c r="L28" s="32"/>
      <c r="M28" s="23">
        <v>799.15007728078842</v>
      </c>
      <c r="N28" s="8">
        <f>(M28-B28)/B28</f>
        <v>8.6045797034148164E-2</v>
      </c>
      <c r="O28" s="24">
        <f t="shared" si="11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>(V28-B28)/B28</f>
        <v>8.6045797034148164E-2</v>
      </c>
      <c r="X28" s="24">
        <f t="shared" si="12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3"/>
        <v>1.3303766999086085E-2</v>
      </c>
      <c r="AH28" s="8">
        <f t="shared" si="13"/>
        <v>6.4250840171377555E-2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4"/>
        <v>1.3303766999086085E-2</v>
      </c>
      <c r="AM28" s="8">
        <f t="shared" si="14"/>
        <v>6.4250840171377555E-2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0"/>
        <v>1.1278548150157145E-2</v>
      </c>
      <c r="AR28" s="8">
        <f t="shared" si="1"/>
        <v>6.2406653995287199E-2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2"/>
        <v>3.719547507751976E-2</v>
      </c>
      <c r="AW28" s="8">
        <f t="shared" si="2"/>
        <v>5.4978597869173737E-2</v>
      </c>
      <c r="AX28" s="32">
        <v>11.31333796000035</v>
      </c>
      <c r="AY28" s="23">
        <v>748.00982990409739</v>
      </c>
      <c r="AZ28" s="24">
        <v>776.02654818597318</v>
      </c>
      <c r="BA28" s="8">
        <f t="shared" si="3"/>
        <v>1.6546146966258314E-2</v>
      </c>
      <c r="BB28" s="8">
        <f t="shared" si="3"/>
        <v>5.4620896630619593E-2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4"/>
        <v>7.1597002521200416E-3</v>
      </c>
      <c r="BG28" s="8">
        <f t="shared" si="4"/>
        <v>5.2223470938831479E-2</v>
      </c>
      <c r="BH28" s="32">
        <v>13.1867548199989</v>
      </c>
      <c r="BI28" s="23">
        <v>735.83460242944159</v>
      </c>
      <c r="BJ28" s="24">
        <v>756.03161766346</v>
      </c>
      <c r="BK28" s="8">
        <f t="shared" si="5"/>
        <v>0</v>
      </c>
      <c r="BL28" s="8">
        <f t="shared" si="5"/>
        <v>2.7447764983238986E-2</v>
      </c>
      <c r="BM28" s="32">
        <v>40.053259619325402</v>
      </c>
      <c r="BN28" s="23"/>
      <c r="BO28" s="24"/>
      <c r="BP28" s="8">
        <f t="shared" si="6"/>
        <v>-1</v>
      </c>
      <c r="BQ28" s="8">
        <f t="shared" si="6"/>
        <v>-1</v>
      </c>
      <c r="BR28" s="32"/>
      <c r="BS28" s="23"/>
      <c r="BT28" s="24"/>
      <c r="BU28" s="8">
        <f t="shared" si="7"/>
        <v>-1</v>
      </c>
      <c r="BV28" s="8">
        <f t="shared" si="7"/>
        <v>-1</v>
      </c>
      <c r="BW28" s="32"/>
    </row>
    <row r="29" spans="1:75" x14ac:dyDescent="0.3">
      <c r="A29" s="22" t="s">
        <v>217</v>
      </c>
      <c r="B29" s="6">
        <f t="shared" si="8"/>
        <v>718.73229529996536</v>
      </c>
      <c r="C29" s="23"/>
      <c r="D29" s="24"/>
      <c r="E29" s="7">
        <v>4.4852238330653278E-2</v>
      </c>
      <c r="F29" s="7">
        <f t="shared" si="9"/>
        <v>-1</v>
      </c>
      <c r="G29" s="40"/>
      <c r="H29" s="23"/>
      <c r="I29" s="24"/>
      <c r="J29" s="7"/>
      <c r="K29" s="7">
        <f t="shared" si="10"/>
        <v>-1</v>
      </c>
      <c r="L29" s="32"/>
      <c r="M29" s="23">
        <v>803.9500117860174</v>
      </c>
      <c r="N29" s="8">
        <f>(M29-B29)/B29</f>
        <v>0.11856670006804987</v>
      </c>
      <c r="O29" s="24">
        <f t="shared" si="11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>(V29-B29)/B29</f>
        <v>7.8423236539333738E-2</v>
      </c>
      <c r="X29" s="24">
        <f t="shared" si="12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3"/>
        <v>2.2763901872565277E-2</v>
      </c>
      <c r="AH29" s="8">
        <f t="shared" si="13"/>
        <v>2.8905291861030708E-2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4"/>
        <v>2.2763901872565277E-2</v>
      </c>
      <c r="AM29" s="8">
        <f t="shared" si="14"/>
        <v>2.8905291861030708E-2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0"/>
        <v>2.456252589942182E-2</v>
      </c>
      <c r="AR29" s="8">
        <f t="shared" si="1"/>
        <v>2.976797677491784E-2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2"/>
        <v>4.4512947508800055E-2</v>
      </c>
      <c r="AW29" s="8">
        <f t="shared" si="2"/>
        <v>9.297889015492912E-2</v>
      </c>
      <c r="AX29" s="32">
        <v>11.49250126999832</v>
      </c>
      <c r="AY29" s="23">
        <v>735.09344674281738</v>
      </c>
      <c r="AZ29" s="24">
        <v>739.50746206555937</v>
      </c>
      <c r="BA29" s="8">
        <f t="shared" si="3"/>
        <v>2.2763901872565277E-2</v>
      </c>
      <c r="BB29" s="8">
        <f t="shared" si="3"/>
        <v>2.8905291861030708E-2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4"/>
        <v>5.7676741360187495E-2</v>
      </c>
      <c r="BG29" s="8">
        <f t="shared" si="4"/>
        <v>9.1215484062880894E-2</v>
      </c>
      <c r="BH29" s="32">
        <v>13.08022044999962</v>
      </c>
      <c r="BI29" s="23">
        <v>718.73229529996536</v>
      </c>
      <c r="BJ29" s="24">
        <v>734.61349585287815</v>
      </c>
      <c r="BK29" s="8">
        <f t="shared" si="5"/>
        <v>0</v>
      </c>
      <c r="BL29" s="8">
        <f t="shared" si="5"/>
        <v>2.209612766361739E-2</v>
      </c>
      <c r="BM29" s="32">
        <v>80.708972044661635</v>
      </c>
      <c r="BN29" s="23"/>
      <c r="BO29" s="24"/>
      <c r="BP29" s="8">
        <f t="shared" si="6"/>
        <v>-1</v>
      </c>
      <c r="BQ29" s="8">
        <f t="shared" si="6"/>
        <v>-1</v>
      </c>
      <c r="BR29" s="32"/>
      <c r="BS29" s="23"/>
      <c r="BT29" s="24"/>
      <c r="BU29" s="8">
        <f t="shared" si="7"/>
        <v>-1</v>
      </c>
      <c r="BV29" s="8">
        <f t="shared" si="7"/>
        <v>-1</v>
      </c>
      <c r="BW29" s="32"/>
    </row>
    <row r="30" spans="1:75" x14ac:dyDescent="0.3">
      <c r="A30" s="22" t="s">
        <v>218</v>
      </c>
      <c r="B30" s="6">
        <f t="shared" si="8"/>
        <v>724.06758641097269</v>
      </c>
      <c r="C30" s="23"/>
      <c r="D30" s="24"/>
      <c r="E30" s="7">
        <v>4.1997750327142667E-2</v>
      </c>
      <c r="F30" s="7">
        <f t="shared" si="9"/>
        <v>-1</v>
      </c>
      <c r="G30" s="40"/>
      <c r="H30" s="23"/>
      <c r="I30" s="24"/>
      <c r="J30" s="7"/>
      <c r="K30" s="98">
        <f t="shared" si="10"/>
        <v>-1</v>
      </c>
      <c r="L30" s="32"/>
      <c r="M30" s="23">
        <v>789.3951811168796</v>
      </c>
      <c r="N30" s="8">
        <f>(M30-B30)/B30</f>
        <v>9.0223061951605843E-2</v>
      </c>
      <c r="O30" s="24">
        <f t="shared" si="11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>(V30-B30)/B30</f>
        <v>9.0223061951605843E-2</v>
      </c>
      <c r="X30" s="24">
        <f t="shared" si="12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3"/>
        <v>6.7492585136835981E-2</v>
      </c>
      <c r="AH30" s="8">
        <f t="shared" si="13"/>
        <v>0.12360541396482322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4"/>
        <v>6.7492585136835981E-2</v>
      </c>
      <c r="AM30" s="8">
        <f t="shared" si="14"/>
        <v>0.12360541396482322</v>
      </c>
      <c r="AN30" s="32">
        <v>11.12404324000236</v>
      </c>
      <c r="AO30" s="23">
        <v>775.52726457142489</v>
      </c>
      <c r="AP30" s="24">
        <v>817.1891612996634</v>
      </c>
      <c r="AQ30" s="8">
        <f t="shared" si="0"/>
        <v>7.1070269027681987E-2</v>
      </c>
      <c r="AR30" s="8">
        <f t="shared" si="1"/>
        <v>0.12860895396557073</v>
      </c>
      <c r="AS30" s="32">
        <v>11.36492638000054</v>
      </c>
      <c r="AT30" s="23">
        <v>742.83610704246314</v>
      </c>
      <c r="AU30" s="24">
        <v>758.57441530994242</v>
      </c>
      <c r="AV30" s="8">
        <f t="shared" si="2"/>
        <v>2.5920951280972881E-2</v>
      </c>
      <c r="AW30" s="8">
        <f t="shared" si="2"/>
        <v>4.7656917042802185E-2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3"/>
        <v>4.3137935708759685E-2</v>
      </c>
      <c r="BB30" s="8">
        <f t="shared" si="3"/>
        <v>7.5119647895741465E-2</v>
      </c>
      <c r="BC30" s="32">
        <v>11.63095699000041</v>
      </c>
      <c r="BD30" s="23">
        <v>743.22822346467512</v>
      </c>
      <c r="BE30" s="24">
        <v>762.87084064863132</v>
      </c>
      <c r="BF30" s="8">
        <f t="shared" si="4"/>
        <v>2.6462497995079517E-2</v>
      </c>
      <c r="BG30" s="8">
        <f t="shared" si="4"/>
        <v>5.3590652262169247E-2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5"/>
        <v>0</v>
      </c>
      <c r="BL30" s="8">
        <f t="shared" si="5"/>
        <v>7.06461203874231E-2</v>
      </c>
      <c r="BM30" s="32">
        <v>40.434659328870467</v>
      </c>
      <c r="BN30" s="23"/>
      <c r="BO30" s="24"/>
      <c r="BP30" s="8">
        <f t="shared" si="6"/>
        <v>-1</v>
      </c>
      <c r="BQ30" s="8">
        <f t="shared" si="6"/>
        <v>-1</v>
      </c>
      <c r="BR30" s="32"/>
      <c r="BS30" s="23"/>
      <c r="BT30" s="24"/>
      <c r="BU30" s="8">
        <f t="shared" si="7"/>
        <v>-1</v>
      </c>
      <c r="BV30" s="8">
        <f t="shared" si="7"/>
        <v>-1</v>
      </c>
      <c r="BW30" s="32"/>
    </row>
    <row r="31" spans="1:75" x14ac:dyDescent="0.3">
      <c r="A31" s="22" t="s">
        <v>219</v>
      </c>
      <c r="B31" s="6">
        <f t="shared" si="8"/>
        <v>701.57162788403195</v>
      </c>
      <c r="C31" s="23"/>
      <c r="D31" s="24"/>
      <c r="E31" s="7">
        <v>1.2884808098065499E-2</v>
      </c>
      <c r="F31" s="7">
        <f t="shared" si="9"/>
        <v>-1</v>
      </c>
      <c r="G31" s="40"/>
      <c r="H31" s="23"/>
      <c r="I31" s="24"/>
      <c r="J31" s="7"/>
      <c r="K31" s="98">
        <f t="shared" si="10"/>
        <v>-1</v>
      </c>
      <c r="L31" s="32"/>
      <c r="M31" s="23">
        <v>743.35879648695482</v>
      </c>
      <c r="N31" s="8">
        <f>(M31-B31)/B31</f>
        <v>5.9562227065758956E-2</v>
      </c>
      <c r="O31" s="24">
        <f t="shared" si="11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>(V31-B31)/B31</f>
        <v>5.0395805286779366E-2</v>
      </c>
      <c r="X31" s="24">
        <f t="shared" si="12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3"/>
        <v>1.7200156368802611E-2</v>
      </c>
      <c r="AH31" s="8">
        <f t="shared" si="13"/>
        <v>4.0097991554328923E-2</v>
      </c>
      <c r="AI31" s="32">
        <v>11.14728264000005</v>
      </c>
      <c r="AJ31" s="23">
        <v>713.6387695875527</v>
      </c>
      <c r="AK31" s="24">
        <v>729.70324109368266</v>
      </c>
      <c r="AL31" s="8">
        <f t="shared" si="14"/>
        <v>1.7200156368802611E-2</v>
      </c>
      <c r="AM31" s="8">
        <f t="shared" si="14"/>
        <v>4.0097991554328923E-2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0"/>
        <v>1.7180246038500494E-2</v>
      </c>
      <c r="AR31" s="8">
        <f t="shared" si="1"/>
        <v>4.0153781590388841E-2</v>
      </c>
      <c r="AS31" s="32">
        <v>11.14688334000093</v>
      </c>
      <c r="AT31" s="23">
        <v>713.20387952407714</v>
      </c>
      <c r="AU31" s="24">
        <v>733.10337811820057</v>
      </c>
      <c r="AV31" s="8">
        <f t="shared" si="2"/>
        <v>1.6580276592895467E-2</v>
      </c>
      <c r="AW31" s="8">
        <f t="shared" si="2"/>
        <v>4.494444897845945E-2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3"/>
        <v>3.977727410481164E-2</v>
      </c>
      <c r="BB31" s="8">
        <f t="shared" si="3"/>
        <v>7.9380121022059227E-2</v>
      </c>
      <c r="BC31" s="32">
        <v>11.37528822000022</v>
      </c>
      <c r="BD31" s="23">
        <v>701.57162788403195</v>
      </c>
      <c r="BE31" s="24">
        <v>732.64870402724773</v>
      </c>
      <c r="BF31" s="8">
        <f t="shared" si="4"/>
        <v>0</v>
      </c>
      <c r="BG31" s="8">
        <f t="shared" si="4"/>
        <v>4.4296369619372264E-2</v>
      </c>
      <c r="BH31" s="32">
        <v>12.56867601000085</v>
      </c>
      <c r="BI31" s="23">
        <v>710.46429019364427</v>
      </c>
      <c r="BJ31" s="24">
        <v>724.29853725191947</v>
      </c>
      <c r="BK31" s="8">
        <f t="shared" si="5"/>
        <v>1.2675344834615026E-2</v>
      </c>
      <c r="BL31" s="8">
        <f t="shared" si="5"/>
        <v>3.2394282300772029E-2</v>
      </c>
      <c r="BM31" s="32">
        <v>58.028315324150029</v>
      </c>
      <c r="BN31" s="23"/>
      <c r="BO31" s="24"/>
      <c r="BP31" s="8">
        <f t="shared" si="6"/>
        <v>-1</v>
      </c>
      <c r="BQ31" s="8">
        <f t="shared" si="6"/>
        <v>-1</v>
      </c>
      <c r="BR31" s="32"/>
      <c r="BS31" s="23"/>
      <c r="BT31" s="24"/>
      <c r="BU31" s="8">
        <f t="shared" si="7"/>
        <v>-1</v>
      </c>
      <c r="BV31" s="8">
        <f t="shared" si="7"/>
        <v>-1</v>
      </c>
      <c r="BW31" s="32"/>
    </row>
    <row r="32" spans="1:75" x14ac:dyDescent="0.3">
      <c r="A32" s="22" t="s">
        <v>220</v>
      </c>
      <c r="B32" s="6">
        <f t="shared" si="8"/>
        <v>809.89314315785828</v>
      </c>
      <c r="C32" s="23"/>
      <c r="D32" s="24"/>
      <c r="E32" s="7">
        <v>9.9918902748248647E-5</v>
      </c>
      <c r="F32" s="7">
        <f t="shared" si="9"/>
        <v>-1</v>
      </c>
      <c r="G32" s="40"/>
      <c r="H32" s="23"/>
      <c r="I32" s="24"/>
      <c r="J32" s="7"/>
      <c r="K32" s="98">
        <f t="shared" si="10"/>
        <v>-1</v>
      </c>
      <c r="L32" s="32"/>
      <c r="M32" s="23">
        <v>930.71754356201177</v>
      </c>
      <c r="N32" s="8">
        <f>(M32-B32)/B32</f>
        <v>0.14918560729264418</v>
      </c>
      <c r="O32" s="24">
        <f t="shared" si="11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>(V32-B32)/B32</f>
        <v>0.15457200608946198</v>
      </c>
      <c r="X32" s="24">
        <f t="shared" si="12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3"/>
        <v>3.5770763141709204E-2</v>
      </c>
      <c r="AH32" s="8">
        <f t="shared" si="13"/>
        <v>5.9991819057126132E-2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4"/>
        <v>3.5770763141709204E-2</v>
      </c>
      <c r="AM32" s="8">
        <f t="shared" si="14"/>
        <v>5.9991819057126132E-2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0"/>
        <v>0</v>
      </c>
      <c r="AR32" s="8">
        <f t="shared" si="1"/>
        <v>5.3140707567744486E-2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2"/>
        <v>4.8997787275952949E-2</v>
      </c>
      <c r="AW32" s="8">
        <f t="shared" si="2"/>
        <v>7.4861118505388805E-2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3"/>
        <v>2.7921330066998346E-2</v>
      </c>
      <c r="BB32" s="8">
        <f t="shared" si="3"/>
        <v>6.7377984863261201E-2</v>
      </c>
      <c r="BC32" s="32">
        <v>11.582717019999841</v>
      </c>
      <c r="BD32" s="23">
        <v>837.67707371241181</v>
      </c>
      <c r="BE32" s="24">
        <v>858.0794869058102</v>
      </c>
      <c r="BF32" s="8">
        <f t="shared" si="4"/>
        <v>3.4305674506912208E-2</v>
      </c>
      <c r="BG32" s="8">
        <f t="shared" si="4"/>
        <v>5.9497162255341879E-2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5"/>
        <v>7.2773353750377277E-4</v>
      </c>
      <c r="BL32" s="8">
        <f t="shared" si="5"/>
        <v>4.1002244545190497E-2</v>
      </c>
      <c r="BM32" s="32">
        <v>41.427640119567513</v>
      </c>
      <c r="BN32" s="23"/>
      <c r="BO32" s="24"/>
      <c r="BP32" s="8">
        <f t="shared" si="6"/>
        <v>-1</v>
      </c>
      <c r="BQ32" s="8">
        <f t="shared" si="6"/>
        <v>-1</v>
      </c>
      <c r="BR32" s="32"/>
      <c r="BS32" s="23"/>
      <c r="BT32" s="24"/>
      <c r="BU32" s="8">
        <f t="shared" si="7"/>
        <v>-1</v>
      </c>
      <c r="BV32" s="8">
        <f t="shared" si="7"/>
        <v>-1</v>
      </c>
      <c r="BW32" s="32"/>
    </row>
    <row r="33" spans="1:75" x14ac:dyDescent="0.3">
      <c r="A33" s="22" t="s">
        <v>221</v>
      </c>
      <c r="B33" s="6">
        <f t="shared" si="8"/>
        <v>796.14933314850316</v>
      </c>
      <c r="C33" s="23"/>
      <c r="D33" s="24"/>
      <c r="E33" s="7">
        <v>2.9328572863468891E-2</v>
      </c>
      <c r="F33" s="7">
        <f t="shared" si="9"/>
        <v>-1</v>
      </c>
      <c r="G33" s="40"/>
      <c r="H33" s="23"/>
      <c r="I33" s="24"/>
      <c r="J33" s="7"/>
      <c r="K33" s="7">
        <f t="shared" si="10"/>
        <v>-1</v>
      </c>
      <c r="L33" s="32"/>
      <c r="M33" s="23">
        <v>879.96562113321431</v>
      </c>
      <c r="N33" s="8">
        <f>(M33-B33)/B33</f>
        <v>0.10527709374979426</v>
      </c>
      <c r="O33" s="24">
        <f t="shared" si="11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>(V33-B33)/B33</f>
        <v>0.14254574850753729</v>
      </c>
      <c r="X33" s="24">
        <f t="shared" si="12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3"/>
        <v>3.7015215850669192E-2</v>
      </c>
      <c r="AH33" s="8">
        <f t="shared" si="13"/>
        <v>7.0263449125557154E-2</v>
      </c>
      <c r="AI33" s="32">
        <v>11.1856704699996</v>
      </c>
      <c r="AJ33" s="23">
        <v>825.61897256436134</v>
      </c>
      <c r="AK33" s="24">
        <v>852.08953131452927</v>
      </c>
      <c r="AL33" s="8">
        <f t="shared" si="14"/>
        <v>3.7015215850669192E-2</v>
      </c>
      <c r="AM33" s="8">
        <f t="shared" si="14"/>
        <v>7.0263449125557154E-2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0"/>
        <v>5.3875770554373571E-2</v>
      </c>
      <c r="AR33" s="8">
        <f t="shared" si="1"/>
        <v>8.3971011927886766E-2</v>
      </c>
      <c r="AS33" s="32">
        <v>11.1650814399989</v>
      </c>
      <c r="AT33" s="23">
        <v>823.52267394884132</v>
      </c>
      <c r="AU33" s="24">
        <v>846.42352007574266</v>
      </c>
      <c r="AV33" s="8">
        <f t="shared" si="2"/>
        <v>3.4382168847753455E-2</v>
      </c>
      <c r="AW33" s="8">
        <f t="shared" si="2"/>
        <v>6.3146679691888932E-2</v>
      </c>
      <c r="AX33" s="32">
        <v>11.39981163000048</v>
      </c>
      <c r="AY33" s="23">
        <v>831.42621448021123</v>
      </c>
      <c r="AZ33" s="24">
        <v>852.97440291495582</v>
      </c>
      <c r="BA33" s="8">
        <f t="shared" si="3"/>
        <v>4.4309377478468588E-2</v>
      </c>
      <c r="BB33" s="8">
        <f t="shared" si="3"/>
        <v>7.1374888353832558E-2</v>
      </c>
      <c r="BC33" s="32">
        <v>11.470665990001001</v>
      </c>
      <c r="BD33" s="23">
        <v>836.66160901909052</v>
      </c>
      <c r="BE33" s="24">
        <v>849.1883406355222</v>
      </c>
      <c r="BF33" s="8">
        <f t="shared" si="4"/>
        <v>5.0885272628911106E-2</v>
      </c>
      <c r="BG33" s="8">
        <f t="shared" si="4"/>
        <v>6.6619420853205491E-2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5"/>
        <v>0</v>
      </c>
      <c r="BL33" s="8">
        <f t="shared" si="5"/>
        <v>3.986171568662629E-2</v>
      </c>
      <c r="BM33" s="32">
        <v>63.966297631710773</v>
      </c>
      <c r="BN33" s="23"/>
      <c r="BO33" s="24"/>
      <c r="BP33" s="8">
        <f t="shared" si="6"/>
        <v>-1</v>
      </c>
      <c r="BQ33" s="8">
        <f t="shared" si="6"/>
        <v>-1</v>
      </c>
      <c r="BR33" s="32"/>
      <c r="BS33" s="23"/>
      <c r="BT33" s="24"/>
      <c r="BU33" s="8">
        <f t="shared" si="7"/>
        <v>-1</v>
      </c>
      <c r="BV33" s="8">
        <f t="shared" si="7"/>
        <v>-1</v>
      </c>
      <c r="BW33" s="32"/>
    </row>
    <row r="34" spans="1:75" x14ac:dyDescent="0.3">
      <c r="A34" s="22" t="s">
        <v>222</v>
      </c>
      <c r="B34" s="6">
        <f t="shared" si="8"/>
        <v>743.68833287959092</v>
      </c>
      <c r="C34" s="23"/>
      <c r="D34" s="24"/>
      <c r="E34" s="7">
        <v>4.7210978496200713E-2</v>
      </c>
      <c r="F34" s="7">
        <f t="shared" si="9"/>
        <v>-1</v>
      </c>
      <c r="G34" s="40"/>
      <c r="H34" s="23"/>
      <c r="I34" s="24"/>
      <c r="J34" s="7"/>
      <c r="K34" s="7">
        <f t="shared" si="10"/>
        <v>-1</v>
      </c>
      <c r="L34" s="32"/>
      <c r="M34" s="23">
        <v>769.28204250510908</v>
      </c>
      <c r="N34" s="8">
        <f>(M34-B34)/B34</f>
        <v>3.4414563862281249E-2</v>
      </c>
      <c r="O34" s="24">
        <f t="shared" si="11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>(V34-B34)/B34</f>
        <v>3.4414563862281249E-2</v>
      </c>
      <c r="X34" s="24">
        <f t="shared" si="12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3"/>
        <v>2.5790907464068123E-2</v>
      </c>
      <c r="AH34" s="8">
        <f t="shared" si="13"/>
        <v>7.0633097151588678E-2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4"/>
        <v>2.5790907464068123E-2</v>
      </c>
      <c r="AM34" s="8">
        <f t="shared" si="14"/>
        <v>7.0633097151588678E-2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0"/>
        <v>2.4943578502577741E-2</v>
      </c>
      <c r="AR34" s="8">
        <f t="shared" si="1"/>
        <v>8.4763839809796709E-2</v>
      </c>
      <c r="AS34" s="32">
        <v>11.08110135999959</v>
      </c>
      <c r="AT34" s="23">
        <v>744.80857090822963</v>
      </c>
      <c r="AU34" s="24">
        <v>754.46029788895089</v>
      </c>
      <c r="AV34" s="8">
        <f t="shared" si="2"/>
        <v>1.506327286729245E-3</v>
      </c>
      <c r="AW34" s="8">
        <f t="shared" si="2"/>
        <v>1.4484515264143644E-2</v>
      </c>
      <c r="AX34" s="32">
        <v>11.321522720000941</v>
      </c>
      <c r="AY34" s="23">
        <v>758.08604678496192</v>
      </c>
      <c r="AZ34" s="24">
        <v>787.2107701100274</v>
      </c>
      <c r="BA34" s="8">
        <f t="shared" si="3"/>
        <v>1.9359875997546558E-2</v>
      </c>
      <c r="BB34" s="8">
        <f t="shared" si="3"/>
        <v>5.8522414977139503E-2</v>
      </c>
      <c r="BC34" s="32">
        <v>11.51143139000123</v>
      </c>
      <c r="BD34" s="23">
        <v>744.80857090822963</v>
      </c>
      <c r="BE34" s="24">
        <v>756.06151490456841</v>
      </c>
      <c r="BF34" s="8">
        <f t="shared" si="4"/>
        <v>1.506327286729245E-3</v>
      </c>
      <c r="BG34" s="8">
        <f t="shared" si="4"/>
        <v>1.663759061147032E-2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5"/>
        <v>0</v>
      </c>
      <c r="BL34" s="8">
        <f t="shared" si="5"/>
        <v>2.3768042667974443E-2</v>
      </c>
      <c r="BM34" s="32">
        <v>75.410600638017058</v>
      </c>
      <c r="BN34" s="23"/>
      <c r="BO34" s="24"/>
      <c r="BP34" s="8">
        <f t="shared" si="6"/>
        <v>-1</v>
      </c>
      <c r="BQ34" s="8">
        <f t="shared" si="6"/>
        <v>-1</v>
      </c>
      <c r="BR34" s="32"/>
      <c r="BS34" s="23"/>
      <c r="BT34" s="24"/>
      <c r="BU34" s="8">
        <f t="shared" si="7"/>
        <v>-1</v>
      </c>
      <c r="BV34" s="8">
        <f t="shared" si="7"/>
        <v>-1</v>
      </c>
      <c r="BW34" s="32"/>
    </row>
    <row r="35" spans="1:75" x14ac:dyDescent="0.3">
      <c r="A35" s="22" t="s">
        <v>223</v>
      </c>
      <c r="B35" s="6">
        <f t="shared" si="8"/>
        <v>680.47588535670309</v>
      </c>
      <c r="C35" s="23"/>
      <c r="D35" s="24"/>
      <c r="E35" s="7">
        <v>3.8283935251194487E-2</v>
      </c>
      <c r="F35" s="7">
        <f t="shared" si="9"/>
        <v>-1</v>
      </c>
      <c r="G35" s="40"/>
      <c r="H35" s="23"/>
      <c r="I35" s="24"/>
      <c r="J35" s="7"/>
      <c r="K35" s="7">
        <f t="shared" si="10"/>
        <v>-1</v>
      </c>
      <c r="L35" s="32"/>
      <c r="M35" s="23">
        <v>770.7485076396033</v>
      </c>
      <c r="N35" s="8">
        <f>(M35-B35)/B35</f>
        <v>0.13266101595294538</v>
      </c>
      <c r="O35" s="24">
        <f t="shared" si="11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>(V35-B35)/B35</f>
        <v>0.1143630409435866</v>
      </c>
      <c r="X35" s="24">
        <f t="shared" si="12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3"/>
        <v>0.103242343431393</v>
      </c>
      <c r="AH35" s="8">
        <f t="shared" si="13"/>
        <v>0.12352089388778528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4"/>
        <v>0.103242343431393</v>
      </c>
      <c r="AM35" s="8">
        <f t="shared" si="14"/>
        <v>0.12352089388778528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5">(AO35-$B35)/$B35</f>
        <v>7.5310568204819822E-2</v>
      </c>
      <c r="AR35" s="8">
        <f t="shared" ref="AR35:AR58" si="16">(AP35-$B35)/$B35</f>
        <v>0.1180452382319013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2"/>
        <v>9.482073827747052E-2</v>
      </c>
      <c r="AW35" s="8">
        <f t="shared" si="2"/>
        <v>0.10737568126454554</v>
      </c>
      <c r="AX35" s="32">
        <v>11.34408046000026</v>
      </c>
      <c r="AY35" s="23">
        <v>726.3567552030903</v>
      </c>
      <c r="AZ35" s="24">
        <v>754.03431615572777</v>
      </c>
      <c r="BA35" s="8">
        <f t="shared" si="3"/>
        <v>6.7424681511434631E-2</v>
      </c>
      <c r="BB35" s="8">
        <f t="shared" si="3"/>
        <v>0.10809851220585959</v>
      </c>
      <c r="BC35" s="32">
        <v>11.53793643000172</v>
      </c>
      <c r="BD35" s="23">
        <v>721.63190700898338</v>
      </c>
      <c r="BE35" s="24">
        <v>748.66743930874418</v>
      </c>
      <c r="BF35" s="8">
        <f t="shared" si="4"/>
        <v>6.0481234585861104E-2</v>
      </c>
      <c r="BG35" s="8">
        <f t="shared" si="4"/>
        <v>0.10021156578722157</v>
      </c>
      <c r="BH35" s="32">
        <v>12.60458879999933</v>
      </c>
      <c r="BI35" s="23">
        <v>680.47588535670309</v>
      </c>
      <c r="BJ35" s="24">
        <v>708.4901768667778</v>
      </c>
      <c r="BK35" s="8">
        <f t="shared" si="5"/>
        <v>0</v>
      </c>
      <c r="BL35" s="8">
        <f t="shared" si="5"/>
        <v>4.1168676382102386E-2</v>
      </c>
      <c r="BM35" s="32">
        <v>145.99842051453891</v>
      </c>
      <c r="BN35" s="23"/>
      <c r="BO35" s="24"/>
      <c r="BP35" s="8">
        <f t="shared" si="6"/>
        <v>-1</v>
      </c>
      <c r="BQ35" s="8">
        <f t="shared" si="6"/>
        <v>-1</v>
      </c>
      <c r="BR35" s="32"/>
      <c r="BS35" s="23"/>
      <c r="BT35" s="24"/>
      <c r="BU35" s="8">
        <f t="shared" si="7"/>
        <v>-1</v>
      </c>
      <c r="BV35" s="8">
        <f t="shared" si="7"/>
        <v>-1</v>
      </c>
      <c r="BW35" s="32"/>
    </row>
    <row r="36" spans="1:75" x14ac:dyDescent="0.3">
      <c r="A36" s="22" t="s">
        <v>224</v>
      </c>
      <c r="B36" s="6">
        <f t="shared" si="8"/>
        <v>764.02378736838295</v>
      </c>
      <c r="C36" s="23"/>
      <c r="D36" s="24"/>
      <c r="E36" s="7">
        <v>2.1469072000155982E-2</v>
      </c>
      <c r="F36" s="7">
        <f t="shared" si="9"/>
        <v>-1</v>
      </c>
      <c r="G36" s="40"/>
      <c r="H36" s="23"/>
      <c r="I36" s="24"/>
      <c r="J36" s="7"/>
      <c r="K36" s="98">
        <f t="shared" si="10"/>
        <v>-1</v>
      </c>
      <c r="L36" s="32"/>
      <c r="M36" s="23">
        <v>837.1163882994465</v>
      </c>
      <c r="N36" s="8">
        <f>(M36-B36)/B36</f>
        <v>9.5667964976358905E-2</v>
      </c>
      <c r="O36" s="24">
        <f t="shared" si="11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>(V36-B36)/B36</f>
        <v>0.11784699278800743</v>
      </c>
      <c r="X36" s="24">
        <f t="shared" si="12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3"/>
        <v>8.4521113442891302E-2</v>
      </c>
      <c r="AH36" s="8">
        <f t="shared" si="13"/>
        <v>0.10866210917408226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4"/>
        <v>8.4521113442891302E-2</v>
      </c>
      <c r="AM36" s="8">
        <f t="shared" si="14"/>
        <v>0.10866210917408226</v>
      </c>
      <c r="AN36" s="32">
        <v>11.0873700799988</v>
      </c>
      <c r="AO36" s="23">
        <v>814.74017106364101</v>
      </c>
      <c r="AP36" s="24">
        <v>844.13104556304029</v>
      </c>
      <c r="AQ36" s="8">
        <f t="shared" si="15"/>
        <v>6.6380634390908785E-2</v>
      </c>
      <c r="AR36" s="8">
        <f t="shared" si="16"/>
        <v>0.10484916768178147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2"/>
        <v>5.1812217866264311E-2</v>
      </c>
      <c r="AW36" s="8">
        <f t="shared" si="2"/>
        <v>9.4126060395860189E-2</v>
      </c>
      <c r="AX36" s="32">
        <v>11.23245562000011</v>
      </c>
      <c r="AY36" s="23">
        <v>813.75512135694771</v>
      </c>
      <c r="AZ36" s="24">
        <v>838.39551467654178</v>
      </c>
      <c r="BA36" s="8">
        <f t="shared" si="3"/>
        <v>6.5091342456574872E-2</v>
      </c>
      <c r="BB36" s="8">
        <f t="shared" si="3"/>
        <v>9.7342162034412719E-2</v>
      </c>
      <c r="BC36" s="32">
        <v>11.36316061999969</v>
      </c>
      <c r="BD36" s="23">
        <v>807.89562824098368</v>
      </c>
      <c r="BE36" s="24">
        <v>834.42434106995768</v>
      </c>
      <c r="BF36" s="8">
        <f t="shared" si="4"/>
        <v>5.7422087633833593E-2</v>
      </c>
      <c r="BG36" s="8">
        <f t="shared" si="4"/>
        <v>9.2144452653841621E-2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5"/>
        <v>0</v>
      </c>
      <c r="BL36" s="8">
        <f t="shared" si="5"/>
        <v>5.9622656175491284E-2</v>
      </c>
      <c r="BM36" s="32">
        <v>43.20848851148039</v>
      </c>
      <c r="BN36" s="23"/>
      <c r="BO36" s="24"/>
      <c r="BP36" s="8">
        <f t="shared" si="6"/>
        <v>-1</v>
      </c>
      <c r="BQ36" s="8">
        <f t="shared" si="6"/>
        <v>-1</v>
      </c>
      <c r="BR36" s="32"/>
      <c r="BS36" s="23"/>
      <c r="BT36" s="24"/>
      <c r="BU36" s="8">
        <f t="shared" si="7"/>
        <v>-1</v>
      </c>
      <c r="BV36" s="8">
        <f t="shared" si="7"/>
        <v>-1</v>
      </c>
      <c r="BW36" s="32"/>
    </row>
    <row r="37" spans="1:75" x14ac:dyDescent="0.3">
      <c r="A37" s="22" t="s">
        <v>225</v>
      </c>
      <c r="B37" s="6">
        <f t="shared" si="8"/>
        <v>761.83058930841162</v>
      </c>
      <c r="C37" s="23"/>
      <c r="D37" s="24"/>
      <c r="E37" s="7">
        <v>4.4451006684210037E-2</v>
      </c>
      <c r="F37" s="7">
        <f t="shared" si="9"/>
        <v>-1</v>
      </c>
      <c r="G37" s="40"/>
      <c r="H37" s="23"/>
      <c r="I37" s="24"/>
      <c r="J37" s="7"/>
      <c r="K37" s="7">
        <f t="shared" si="10"/>
        <v>-1</v>
      </c>
      <c r="L37" s="32"/>
      <c r="M37" s="23">
        <v>859.94023952622001</v>
      </c>
      <c r="N37" s="8">
        <f>(M37-B37)/B37</f>
        <v>0.12878145298270596</v>
      </c>
      <c r="O37" s="24">
        <f t="shared" si="11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>(V37-B37)/B37</f>
        <v>0.12878145298270596</v>
      </c>
      <c r="X37" s="24">
        <f t="shared" si="12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3"/>
        <v>3.9538760970446278E-2</v>
      </c>
      <c r="AH37" s="8">
        <f t="shared" si="13"/>
        <v>5.6957310311031857E-2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4"/>
        <v>3.9538760970446278E-2</v>
      </c>
      <c r="AM37" s="8">
        <f t="shared" si="14"/>
        <v>5.6957310311031857E-2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5"/>
        <v>4.3508071164013624E-2</v>
      </c>
      <c r="AR37" s="8">
        <f t="shared" si="16"/>
        <v>6.4704078889774488E-2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2"/>
        <v>2.3494710461147827E-2</v>
      </c>
      <c r="AW37" s="8">
        <f t="shared" si="2"/>
        <v>6.0958039934317379E-2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3"/>
        <v>1.8141673821756854E-2</v>
      </c>
      <c r="BB37" s="8">
        <f t="shared" si="3"/>
        <v>3.6886231320735506E-2</v>
      </c>
      <c r="BC37" s="32">
        <v>11.90904665999842</v>
      </c>
      <c r="BD37" s="23">
        <v>807.81001694029271</v>
      </c>
      <c r="BE37" s="24">
        <v>816.76230089582828</v>
      </c>
      <c r="BF37" s="8">
        <f t="shared" si="4"/>
        <v>6.0353874309012893E-2</v>
      </c>
      <c r="BG37" s="8">
        <f t="shared" si="4"/>
        <v>7.2104890980137143E-2</v>
      </c>
      <c r="BH37" s="32">
        <v>13.08456405999932</v>
      </c>
      <c r="BI37" s="23">
        <v>761.83058930841162</v>
      </c>
      <c r="BJ37" s="24">
        <v>791.54213819351151</v>
      </c>
      <c r="BK37" s="8">
        <f t="shared" si="5"/>
        <v>0</v>
      </c>
      <c r="BL37" s="8">
        <f t="shared" si="5"/>
        <v>3.9000204641391437E-2</v>
      </c>
      <c r="BM37" s="32">
        <v>38.985271711088707</v>
      </c>
      <c r="BN37" s="23"/>
      <c r="BO37" s="24"/>
      <c r="BP37" s="8">
        <f t="shared" si="6"/>
        <v>-1</v>
      </c>
      <c r="BQ37" s="8">
        <f t="shared" si="6"/>
        <v>-1</v>
      </c>
      <c r="BR37" s="32"/>
      <c r="BS37" s="23"/>
      <c r="BT37" s="24"/>
      <c r="BU37" s="8">
        <f t="shared" si="7"/>
        <v>-1</v>
      </c>
      <c r="BV37" s="8">
        <f t="shared" si="7"/>
        <v>-1</v>
      </c>
      <c r="BW37" s="32"/>
    </row>
    <row r="38" spans="1:75" x14ac:dyDescent="0.3">
      <c r="A38" s="22" t="s">
        <v>226</v>
      </c>
      <c r="B38" s="6">
        <f t="shared" si="8"/>
        <v>718.38645921522709</v>
      </c>
      <c r="C38" s="23"/>
      <c r="D38" s="24"/>
      <c r="E38" s="7">
        <v>3.7951807518551553E-2</v>
      </c>
      <c r="F38" s="7">
        <f t="shared" si="9"/>
        <v>-1</v>
      </c>
      <c r="G38" s="40"/>
      <c r="H38" s="23"/>
      <c r="I38" s="24"/>
      <c r="J38" s="7"/>
      <c r="K38" s="98">
        <f t="shared" si="10"/>
        <v>-1</v>
      </c>
      <c r="L38" s="32"/>
      <c r="M38" s="23">
        <v>795.50362099220899</v>
      </c>
      <c r="N38" s="8">
        <f>(M38-B38)/B38</f>
        <v>0.10734773851559716</v>
      </c>
      <c r="O38" s="24">
        <f t="shared" si="11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>(V38-B38)/B38</f>
        <v>0.10734773851559716</v>
      </c>
      <c r="X38" s="24">
        <f t="shared" si="12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3"/>
        <v>7.599019246524108E-2</v>
      </c>
      <c r="AH38" s="8">
        <f t="shared" si="13"/>
        <v>0.1186179992723953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4"/>
        <v>7.599019246524108E-2</v>
      </c>
      <c r="AM38" s="8">
        <f t="shared" si="14"/>
        <v>0.1186179992723953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5"/>
        <v>0.10473262716069627</v>
      </c>
      <c r="AR38" s="8">
        <f t="shared" si="16"/>
        <v>0.13230413386560358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2"/>
        <v>6.9160513579342104E-3</v>
      </c>
      <c r="AW38" s="8">
        <f t="shared" si="2"/>
        <v>2.5940014301381254E-2</v>
      </c>
      <c r="AX38" s="32">
        <v>11.42204308</v>
      </c>
      <c r="AY38" s="23">
        <v>782.72451804274601</v>
      </c>
      <c r="AZ38" s="24">
        <v>817.50147049389977</v>
      </c>
      <c r="BA38" s="8">
        <f t="shared" si="3"/>
        <v>8.9559119610637561E-2</v>
      </c>
      <c r="BB38" s="8">
        <f t="shared" si="3"/>
        <v>0.13796893024257023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4"/>
        <v>1.500847993789424E-2</v>
      </c>
      <c r="BG38" s="8">
        <f t="shared" si="4"/>
        <v>2.8098522489555969E-2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5"/>
        <v>0</v>
      </c>
      <c r="BL38" s="8">
        <f t="shared" si="5"/>
        <v>6.1416801681074662E-2</v>
      </c>
      <c r="BM38" s="32">
        <v>64.269807328470051</v>
      </c>
      <c r="BN38" s="23"/>
      <c r="BO38" s="24"/>
      <c r="BP38" s="8">
        <f t="shared" si="6"/>
        <v>-1</v>
      </c>
      <c r="BQ38" s="8">
        <f t="shared" si="6"/>
        <v>-1</v>
      </c>
      <c r="BR38" s="32"/>
      <c r="BS38" s="23"/>
      <c r="BT38" s="24"/>
      <c r="BU38" s="8">
        <f t="shared" si="7"/>
        <v>-1</v>
      </c>
      <c r="BV38" s="8">
        <f t="shared" si="7"/>
        <v>-1</v>
      </c>
      <c r="BW38" s="32"/>
    </row>
    <row r="39" spans="1:75" x14ac:dyDescent="0.3">
      <c r="A39" s="22" t="s">
        <v>227</v>
      </c>
      <c r="B39" s="6">
        <f t="shared" si="8"/>
        <v>709.63337630635033</v>
      </c>
      <c r="C39" s="23"/>
      <c r="D39" s="24"/>
      <c r="E39" s="7">
        <v>3.7363662608786111E-2</v>
      </c>
      <c r="F39" s="7">
        <f t="shared" si="9"/>
        <v>-1</v>
      </c>
      <c r="G39" s="40"/>
      <c r="H39" s="23"/>
      <c r="I39" s="24"/>
      <c r="J39" s="7"/>
      <c r="K39" s="7">
        <f t="shared" si="10"/>
        <v>-1</v>
      </c>
      <c r="L39" s="32"/>
      <c r="M39" s="23">
        <v>757.04464310352387</v>
      </c>
      <c r="N39" s="8">
        <f>(M39-B39)/B39</f>
        <v>6.6810931362825288E-2</v>
      </c>
      <c r="O39" s="24">
        <f t="shared" si="11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>(V39-B39)/B39</f>
        <v>6.6810931362825288E-2</v>
      </c>
      <c r="X39" s="24">
        <f t="shared" si="12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3"/>
        <v>4.997805601709647E-2</v>
      </c>
      <c r="AH39" s="8">
        <f t="shared" si="13"/>
        <v>7.0222839627131439E-2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4"/>
        <v>4.997805601709647E-2</v>
      </c>
      <c r="AM39" s="8">
        <f t="shared" si="14"/>
        <v>7.0222839627131439E-2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5"/>
        <v>2.7833798440858218E-2</v>
      </c>
      <c r="AR39" s="8">
        <f t="shared" si="16"/>
        <v>6.8881372222051554E-2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2"/>
        <v>2.9280202781744154E-2</v>
      </c>
      <c r="AW39" s="8">
        <f t="shared" si="2"/>
        <v>3.8437316781098678E-2</v>
      </c>
      <c r="AX39" s="32">
        <v>11.243388520000011</v>
      </c>
      <c r="AY39" s="23">
        <v>750.1487205777197</v>
      </c>
      <c r="AZ39" s="24">
        <v>760.94323501219958</v>
      </c>
      <c r="BA39" s="8">
        <f t="shared" si="3"/>
        <v>5.7093346542199289E-2</v>
      </c>
      <c r="BB39" s="8">
        <f t="shared" si="3"/>
        <v>7.2304742729150703E-2</v>
      </c>
      <c r="BC39" s="32">
        <v>11.38343437000003</v>
      </c>
      <c r="BD39" s="23">
        <v>726.04701490263164</v>
      </c>
      <c r="BE39" s="24">
        <v>737.1778861390959</v>
      </c>
      <c r="BF39" s="8">
        <f t="shared" si="4"/>
        <v>2.3129744378307695E-2</v>
      </c>
      <c r="BG39" s="8">
        <f t="shared" si="4"/>
        <v>3.8815127293074993E-2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5"/>
        <v>0</v>
      </c>
      <c r="BL39" s="8">
        <f t="shared" si="5"/>
        <v>1.5445504811414042E-2</v>
      </c>
      <c r="BM39" s="32">
        <v>115.8599994538352</v>
      </c>
      <c r="BN39" s="23"/>
      <c r="BO39" s="24"/>
      <c r="BP39" s="8">
        <f t="shared" si="6"/>
        <v>-1</v>
      </c>
      <c r="BQ39" s="8">
        <f t="shared" si="6"/>
        <v>-1</v>
      </c>
      <c r="BR39" s="32"/>
      <c r="BS39" s="23"/>
      <c r="BT39" s="24"/>
      <c r="BU39" s="8">
        <f t="shared" si="7"/>
        <v>-1</v>
      </c>
      <c r="BV39" s="8">
        <f t="shared" si="7"/>
        <v>-1</v>
      </c>
      <c r="BW39" s="32"/>
    </row>
    <row r="40" spans="1:75" x14ac:dyDescent="0.3">
      <c r="A40" s="22" t="s">
        <v>228</v>
      </c>
      <c r="B40" s="6">
        <f t="shared" si="8"/>
        <v>738.40723385162778</v>
      </c>
      <c r="C40" s="23"/>
      <c r="D40" s="24"/>
      <c r="E40" s="7">
        <v>4.6064373277458527E-2</v>
      </c>
      <c r="F40" s="7">
        <f t="shared" si="9"/>
        <v>-1</v>
      </c>
      <c r="G40" s="40"/>
      <c r="H40" s="23"/>
      <c r="I40" s="24"/>
      <c r="J40" s="7"/>
      <c r="K40" s="7">
        <f t="shared" si="10"/>
        <v>-1</v>
      </c>
      <c r="L40" s="32"/>
      <c r="M40" s="23">
        <v>835.00533615936297</v>
      </c>
      <c r="N40" s="8">
        <f>(M40-B40)/B40</f>
        <v>0.13081955035010556</v>
      </c>
      <c r="O40" s="24">
        <f t="shared" si="11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>(V40-B40)/B40</f>
        <v>0.15878319898887086</v>
      </c>
      <c r="X40" s="24">
        <f t="shared" si="12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3"/>
        <v>4.1676131661061183E-2</v>
      </c>
      <c r="AH40" s="8">
        <f t="shared" si="13"/>
        <v>5.7660889664446137E-2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4"/>
        <v>4.1676131661061183E-2</v>
      </c>
      <c r="AM40" s="8">
        <f t="shared" si="14"/>
        <v>5.7660889664446137E-2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5"/>
        <v>3.0209793235042262E-2</v>
      </c>
      <c r="AR40" s="8">
        <f t="shared" si="16"/>
        <v>5.2179878898653463E-2</v>
      </c>
      <c r="AS40" s="32">
        <v>11.20420724000069</v>
      </c>
      <c r="AT40" s="23">
        <v>757.33620248264765</v>
      </c>
      <c r="AU40" s="24">
        <v>789.51283390243827</v>
      </c>
      <c r="AV40" s="8">
        <f t="shared" si="2"/>
        <v>2.5634863478089073E-2</v>
      </c>
      <c r="AW40" s="8">
        <f t="shared" si="2"/>
        <v>6.9210589642028641E-2</v>
      </c>
      <c r="AX40" s="32">
        <v>11.29932609999887</v>
      </c>
      <c r="AY40" s="23">
        <v>752.83134707611828</v>
      </c>
      <c r="AZ40" s="24">
        <v>773.63124870603713</v>
      </c>
      <c r="BA40" s="8">
        <f t="shared" si="3"/>
        <v>1.9534089812815694E-2</v>
      </c>
      <c r="BB40" s="8">
        <f t="shared" si="3"/>
        <v>4.7702694718571921E-2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4"/>
        <v>2.9095206058870265E-2</v>
      </c>
      <c r="BG40" s="8">
        <f t="shared" si="4"/>
        <v>8.6115893680401456E-2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5"/>
        <v>0</v>
      </c>
      <c r="BL40" s="8">
        <f t="shared" si="5"/>
        <v>5.4642884168456654E-2</v>
      </c>
      <c r="BM40" s="32">
        <v>60.654290713369853</v>
      </c>
      <c r="BN40" s="23"/>
      <c r="BO40" s="24"/>
      <c r="BP40" s="8">
        <f t="shared" si="6"/>
        <v>-1</v>
      </c>
      <c r="BQ40" s="8">
        <f t="shared" si="6"/>
        <v>-1</v>
      </c>
      <c r="BR40" s="32"/>
      <c r="BS40" s="23"/>
      <c r="BT40" s="24"/>
      <c r="BU40" s="8">
        <f t="shared" si="7"/>
        <v>-1</v>
      </c>
      <c r="BV40" s="8">
        <f t="shared" si="7"/>
        <v>-1</v>
      </c>
      <c r="BW40" s="32"/>
    </row>
    <row r="41" spans="1:75" x14ac:dyDescent="0.3">
      <c r="A41" s="22" t="s">
        <v>229</v>
      </c>
      <c r="B41" s="6">
        <f t="shared" si="8"/>
        <v>740.01782564743587</v>
      </c>
      <c r="C41" s="23"/>
      <c r="D41" s="24"/>
      <c r="E41" s="7">
        <v>4.094065574596515E-2</v>
      </c>
      <c r="F41" s="7">
        <f t="shared" si="9"/>
        <v>-1</v>
      </c>
      <c r="G41" s="40"/>
      <c r="H41" s="23"/>
      <c r="I41" s="24"/>
      <c r="J41" s="7"/>
      <c r="K41" s="98">
        <f t="shared" si="10"/>
        <v>-1</v>
      </c>
      <c r="L41" s="32"/>
      <c r="M41" s="23">
        <v>832.03895810929544</v>
      </c>
      <c r="N41" s="8">
        <f>(M41-B41)/B41</f>
        <v>0.12434988627652448</v>
      </c>
      <c r="O41" s="24">
        <f t="shared" si="11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>(V41-B41)/B41</f>
        <v>9.1875982826638669E-2</v>
      </c>
      <c r="X41" s="24">
        <f t="shared" si="12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3"/>
        <v>6.5990166044530119E-2</v>
      </c>
      <c r="AH41" s="8">
        <f t="shared" si="13"/>
        <v>9.6980961444745731E-2</v>
      </c>
      <c r="AI41" s="32">
        <v>11.09927944999872</v>
      </c>
      <c r="AJ41" s="23">
        <v>788.8517248378223</v>
      </c>
      <c r="AK41" s="24">
        <v>811.78546586497441</v>
      </c>
      <c r="AL41" s="8">
        <f t="shared" si="14"/>
        <v>6.5990166044530119E-2</v>
      </c>
      <c r="AM41" s="8">
        <f t="shared" si="14"/>
        <v>9.6980961444745731E-2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5"/>
        <v>7.5383297935911198E-2</v>
      </c>
      <c r="AR41" s="8">
        <f t="shared" si="16"/>
        <v>9.9128009971083925E-2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2"/>
        <v>5.6839554730522039E-2</v>
      </c>
      <c r="AW41" s="8">
        <f t="shared" si="2"/>
        <v>9.5082413616819336E-2</v>
      </c>
      <c r="AX41" s="32">
        <v>11.42320174999913</v>
      </c>
      <c r="AY41" s="23">
        <v>749.57679733657847</v>
      </c>
      <c r="AZ41" s="24">
        <v>783.93984322027245</v>
      </c>
      <c r="BA41" s="8">
        <f t="shared" si="3"/>
        <v>1.2917218150494583E-2</v>
      </c>
      <c r="BB41" s="8">
        <f t="shared" si="3"/>
        <v>5.9352648072240083E-2</v>
      </c>
      <c r="BC41" s="32">
        <v>11.6812901499994</v>
      </c>
      <c r="BD41" s="23">
        <v>813.38725134128129</v>
      </c>
      <c r="BE41" s="24">
        <v>823.8734519089121</v>
      </c>
      <c r="BF41" s="8">
        <f t="shared" si="4"/>
        <v>9.9145484272159357E-2</v>
      </c>
      <c r="BG41" s="8">
        <f t="shared" si="4"/>
        <v>0.11331568423789197</v>
      </c>
      <c r="BH41" s="32">
        <v>12.97547072000016</v>
      </c>
      <c r="BI41" s="23">
        <v>740.01782564743587</v>
      </c>
      <c r="BJ41" s="24">
        <v>788.45384000870911</v>
      </c>
      <c r="BK41" s="8">
        <f t="shared" si="5"/>
        <v>0</v>
      </c>
      <c r="BL41" s="8">
        <f t="shared" si="5"/>
        <v>6.5452496794785917E-2</v>
      </c>
      <c r="BM41" s="32">
        <v>52.80002929456532</v>
      </c>
      <c r="BN41" s="23"/>
      <c r="BO41" s="24"/>
      <c r="BP41" s="8">
        <f t="shared" si="6"/>
        <v>-1</v>
      </c>
      <c r="BQ41" s="8">
        <f t="shared" si="6"/>
        <v>-1</v>
      </c>
      <c r="BR41" s="32"/>
      <c r="BS41" s="23"/>
      <c r="BT41" s="24"/>
      <c r="BU41" s="8">
        <f t="shared" si="7"/>
        <v>-1</v>
      </c>
      <c r="BV41" s="8">
        <f t="shared" si="7"/>
        <v>-1</v>
      </c>
      <c r="BW41" s="32"/>
    </row>
    <row r="42" spans="1:75" x14ac:dyDescent="0.3">
      <c r="A42" s="22" t="s">
        <v>230</v>
      </c>
      <c r="B42" s="6">
        <f t="shared" si="8"/>
        <v>700.57542430894102</v>
      </c>
      <c r="C42" s="23"/>
      <c r="D42" s="24"/>
      <c r="E42" s="7">
        <v>1.2664264023696329E-2</v>
      </c>
      <c r="F42" s="7">
        <f t="shared" si="9"/>
        <v>-1</v>
      </c>
      <c r="G42" s="40"/>
      <c r="H42" s="23"/>
      <c r="I42" s="24"/>
      <c r="J42" s="7"/>
      <c r="K42" s="98">
        <f t="shared" si="10"/>
        <v>-1</v>
      </c>
      <c r="L42" s="32"/>
      <c r="M42" s="23">
        <v>743.35879648695482</v>
      </c>
      <c r="N42" s="8">
        <f>(M42-B42)/B42</f>
        <v>6.1068902352970779E-2</v>
      </c>
      <c r="O42" s="24">
        <f t="shared" si="11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>(V42-B42)/B42</f>
        <v>5.1889446114273992E-2</v>
      </c>
      <c r="X42" s="24">
        <f t="shared" si="12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3"/>
        <v>9.6928618038170308E-3</v>
      </c>
      <c r="AH42" s="8">
        <f t="shared" si="13"/>
        <v>4.1367520282734549E-2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4"/>
        <v>9.6928618038170308E-3</v>
      </c>
      <c r="AM42" s="8">
        <f t="shared" si="14"/>
        <v>4.1367520282734549E-2</v>
      </c>
      <c r="AN42" s="32">
        <v>11.20006375999947</v>
      </c>
      <c r="AO42" s="23">
        <v>720.7513701077487</v>
      </c>
      <c r="AP42" s="24">
        <v>728.80990573169288</v>
      </c>
      <c r="AQ42" s="8">
        <f t="shared" si="15"/>
        <v>2.8799105847467539E-2</v>
      </c>
      <c r="AR42" s="8">
        <f t="shared" si="16"/>
        <v>4.0301843945786148E-2</v>
      </c>
      <c r="AS42" s="32">
        <v>11.25828238000031</v>
      </c>
      <c r="AT42" s="23">
        <v>718.61048454186073</v>
      </c>
      <c r="AU42" s="24">
        <v>732.58798372144076</v>
      </c>
      <c r="AV42" s="8">
        <f t="shared" si="2"/>
        <v>2.5743209948750029E-2</v>
      </c>
      <c r="AW42" s="8">
        <f t="shared" si="2"/>
        <v>4.5694665130563847E-2</v>
      </c>
      <c r="AX42" s="32">
        <v>11.31875332999916</v>
      </c>
      <c r="AY42" s="23">
        <v>731.92159796825661</v>
      </c>
      <c r="AZ42" s="24">
        <v>754.12072597325027</v>
      </c>
      <c r="BA42" s="8">
        <f t="shared" si="3"/>
        <v>4.4743467400724136E-2</v>
      </c>
      <c r="BB42" s="8">
        <f t="shared" si="3"/>
        <v>7.6430459599874212E-2</v>
      </c>
      <c r="BC42" s="32">
        <v>11.355277419998311</v>
      </c>
      <c r="BD42" s="23">
        <v>717.70398918650858</v>
      </c>
      <c r="BE42" s="24">
        <v>736.6383020423018</v>
      </c>
      <c r="BF42" s="8">
        <f t="shared" si="4"/>
        <v>2.4449280239116938E-2</v>
      </c>
      <c r="BG42" s="8">
        <f t="shared" si="4"/>
        <v>5.1476081635226913E-2</v>
      </c>
      <c r="BH42" s="32">
        <v>12.40205953000004</v>
      </c>
      <c r="BI42" s="23">
        <v>700.57542430894102</v>
      </c>
      <c r="BJ42" s="24">
        <v>724.070292842507</v>
      </c>
      <c r="BK42" s="8">
        <f t="shared" si="5"/>
        <v>0</v>
      </c>
      <c r="BL42" s="8">
        <f t="shared" si="5"/>
        <v>3.3536529713045098E-2</v>
      </c>
      <c r="BM42" s="32">
        <v>63.878322083130477</v>
      </c>
      <c r="BN42" s="23"/>
      <c r="BO42" s="24"/>
      <c r="BP42" s="8">
        <f t="shared" si="6"/>
        <v>-1</v>
      </c>
      <c r="BQ42" s="8">
        <f t="shared" si="6"/>
        <v>-1</v>
      </c>
      <c r="BR42" s="32"/>
      <c r="BS42" s="23"/>
      <c r="BT42" s="24"/>
      <c r="BU42" s="8">
        <f t="shared" si="7"/>
        <v>-1</v>
      </c>
      <c r="BV42" s="8">
        <f t="shared" si="7"/>
        <v>-1</v>
      </c>
      <c r="BW42" s="32"/>
    </row>
    <row r="43" spans="1:75" x14ac:dyDescent="0.3">
      <c r="A43" s="25" t="s">
        <v>231</v>
      </c>
      <c r="B43" s="9">
        <f t="shared" si="8"/>
        <v>855.44776096984651</v>
      </c>
      <c r="C43" s="26"/>
      <c r="D43" s="27"/>
      <c r="E43" s="10">
        <v>1.9514510327212211E-2</v>
      </c>
      <c r="F43" s="10">
        <f t="shared" si="9"/>
        <v>-1</v>
      </c>
      <c r="G43" s="41"/>
      <c r="H43" s="26"/>
      <c r="I43" s="27"/>
      <c r="J43" s="10"/>
      <c r="K43" s="99">
        <f t="shared" si="10"/>
        <v>-1</v>
      </c>
      <c r="L43" s="33"/>
      <c r="M43" s="26">
        <v>1014.0166243706479</v>
      </c>
      <c r="N43" s="11">
        <f>(M43-B43)/B43</f>
        <v>0.18536358458759331</v>
      </c>
      <c r="O43" s="27">
        <f t="shared" si="11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>(V43-B43)/B43</f>
        <v>0.17142525171707895</v>
      </c>
      <c r="X43" s="27">
        <f t="shared" si="12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3"/>
        <v>6.5957969176696028E-3</v>
      </c>
      <c r="AH43" s="11">
        <f t="shared" si="13"/>
        <v>3.4876000515592698E-2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4"/>
        <v>6.5957969176696028E-3</v>
      </c>
      <c r="AM43" s="11">
        <f t="shared" si="14"/>
        <v>3.4876000515592698E-2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5"/>
        <v>1.7223045741142147E-2</v>
      </c>
      <c r="AR43" s="11">
        <f t="shared" si="16"/>
        <v>3.297546043188742E-2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2"/>
        <v>2.0917504215528338E-2</v>
      </c>
      <c r="AW43" s="11">
        <f t="shared" si="2"/>
        <v>6.4470930879599347E-2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3"/>
        <v>8.8402616642753156E-3</v>
      </c>
      <c r="BB43" s="11">
        <f t="shared" si="3"/>
        <v>2.1376008237469501E-2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4"/>
        <v>3.6574149304199825E-2</v>
      </c>
      <c r="BG43" s="11">
        <f t="shared" si="4"/>
        <v>7.1472594281687382E-2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5"/>
        <v>0</v>
      </c>
      <c r="BL43" s="11">
        <f t="shared" si="5"/>
        <v>3.6214020884777071E-2</v>
      </c>
      <c r="BM43" s="33">
        <v>40.886646412871777</v>
      </c>
      <c r="BN43" s="26"/>
      <c r="BO43" s="27"/>
      <c r="BP43" s="11">
        <f t="shared" si="6"/>
        <v>-1</v>
      </c>
      <c r="BQ43" s="11">
        <f t="shared" si="6"/>
        <v>-1</v>
      </c>
      <c r="BR43" s="33"/>
      <c r="BS43" s="26"/>
      <c r="BT43" s="27"/>
      <c r="BU43" s="11">
        <f t="shared" si="7"/>
        <v>-1</v>
      </c>
      <c r="BV43" s="11">
        <f t="shared" si="7"/>
        <v>-1</v>
      </c>
      <c r="BW43" s="33"/>
    </row>
    <row r="44" spans="1:75" x14ac:dyDescent="0.3">
      <c r="A44" s="25" t="s">
        <v>232</v>
      </c>
      <c r="B44" s="9">
        <f t="shared" si="8"/>
        <v>793.21962351923526</v>
      </c>
      <c r="C44" s="26"/>
      <c r="D44" s="27"/>
      <c r="E44" s="10">
        <v>9.6314380197950522E-2</v>
      </c>
      <c r="F44" s="10">
        <f t="shared" si="9"/>
        <v>-1</v>
      </c>
      <c r="G44" s="41"/>
      <c r="H44" s="26"/>
      <c r="I44" s="27"/>
      <c r="J44" s="10"/>
      <c r="K44" s="99">
        <f t="shared" si="10"/>
        <v>-1</v>
      </c>
      <c r="L44" s="33"/>
      <c r="M44" s="26">
        <v>962.76815561199874</v>
      </c>
      <c r="N44" s="11">
        <f>(M44-B44)/B44</f>
        <v>0.21374727385151737</v>
      </c>
      <c r="O44" s="27">
        <f t="shared" si="11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>(V44-B44)/B44</f>
        <v>0.21407794843931255</v>
      </c>
      <c r="X44" s="27">
        <f t="shared" si="12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3"/>
        <v>3.5340068412707981E-2</v>
      </c>
      <c r="AH44" s="11">
        <f t="shared" si="13"/>
        <v>7.1092923617928683E-2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4"/>
        <v>3.5340068412707981E-2</v>
      </c>
      <c r="AM44" s="11">
        <f t="shared" si="14"/>
        <v>7.1092923617928683E-2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5"/>
        <v>1.7878031041690369E-2</v>
      </c>
      <c r="AR44" s="11">
        <f t="shared" si="16"/>
        <v>8.1956163266138637E-2</v>
      </c>
      <c r="AS44" s="33">
        <v>11.57014025999961</v>
      </c>
      <c r="AT44" s="26">
        <v>856.96751758701555</v>
      </c>
      <c r="AU44" s="27">
        <v>892.1044737750708</v>
      </c>
      <c r="AV44" s="11">
        <f t="shared" si="2"/>
        <v>8.03660073170573E-2</v>
      </c>
      <c r="AW44" s="11">
        <f t="shared" si="2"/>
        <v>0.12466263733758678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3"/>
        <v>4.0723711170721162E-2</v>
      </c>
      <c r="BB44" s="11">
        <f t="shared" si="3"/>
        <v>0.11036434833302135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4"/>
        <v>9.4919950663719624E-2</v>
      </c>
      <c r="BG44" s="11">
        <f t="shared" si="4"/>
        <v>0.13145803373582871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5"/>
        <v>0</v>
      </c>
      <c r="BL44" s="11">
        <f t="shared" si="5"/>
        <v>6.7488588466401739E-2</v>
      </c>
      <c r="BM44" s="33">
        <v>53.33979183360934</v>
      </c>
      <c r="BN44" s="26"/>
      <c r="BO44" s="27"/>
      <c r="BP44" s="11">
        <f t="shared" si="6"/>
        <v>-1</v>
      </c>
      <c r="BQ44" s="11">
        <f t="shared" si="6"/>
        <v>-1</v>
      </c>
      <c r="BR44" s="33"/>
      <c r="BS44" s="26"/>
      <c r="BT44" s="27"/>
      <c r="BU44" s="11">
        <f t="shared" si="7"/>
        <v>-1</v>
      </c>
      <c r="BV44" s="11">
        <f t="shared" si="7"/>
        <v>-1</v>
      </c>
      <c r="BW44" s="33"/>
    </row>
    <row r="45" spans="1:75" x14ac:dyDescent="0.3">
      <c r="A45" s="25" t="s">
        <v>233</v>
      </c>
      <c r="B45" s="9">
        <f t="shared" si="8"/>
        <v>743.14509662451712</v>
      </c>
      <c r="C45" s="26"/>
      <c r="D45" s="27"/>
      <c r="E45" s="10">
        <v>0.10216534738931569</v>
      </c>
      <c r="F45" s="10">
        <f t="shared" si="9"/>
        <v>-1</v>
      </c>
      <c r="G45" s="41"/>
      <c r="H45" s="26"/>
      <c r="I45" s="27"/>
      <c r="J45" s="10"/>
      <c r="K45" s="10">
        <f t="shared" si="10"/>
        <v>-1</v>
      </c>
      <c r="L45" s="33"/>
      <c r="M45" s="26">
        <v>973.18608551001535</v>
      </c>
      <c r="N45" s="11">
        <f>(M45-B45)/B45</f>
        <v>0.30955057085134635</v>
      </c>
      <c r="O45" s="27">
        <f t="shared" si="11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>(V45-B45)/B45</f>
        <v>0.33235120751795788</v>
      </c>
      <c r="X45" s="27">
        <f t="shared" si="12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3"/>
        <v>8.9867998314309361E-2</v>
      </c>
      <c r="AH45" s="11">
        <f t="shared" si="13"/>
        <v>0.13620288503825725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4"/>
        <v>8.9867998314309361E-2</v>
      </c>
      <c r="AM45" s="11">
        <f t="shared" si="14"/>
        <v>0.13620288503825725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5"/>
        <v>9.9342780416001905E-2</v>
      </c>
      <c r="AR45" s="11">
        <f t="shared" si="16"/>
        <v>0.13007313097197729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2"/>
        <v>4.3652328634330627E-2</v>
      </c>
      <c r="AW45" s="11">
        <f t="shared" si="2"/>
        <v>0.10260525260653246</v>
      </c>
      <c r="AX45" s="33">
        <v>11.33512626000083</v>
      </c>
      <c r="AY45" s="26">
        <v>835.55993770512953</v>
      </c>
      <c r="AZ45" s="27">
        <v>853.5256184582222</v>
      </c>
      <c r="BA45" s="11">
        <f t="shared" si="3"/>
        <v>0.12435638948621913</v>
      </c>
      <c r="BB45" s="11">
        <f t="shared" si="3"/>
        <v>0.14853158869656935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4"/>
        <v>6.3481401902364523E-2</v>
      </c>
      <c r="BG45" s="11">
        <f t="shared" si="4"/>
        <v>0.10662945886660542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5"/>
        <v>0</v>
      </c>
      <c r="BL45" s="11">
        <f t="shared" si="5"/>
        <v>2.9549707602838839E-2</v>
      </c>
      <c r="BM45" s="33">
        <v>103.0443079678342</v>
      </c>
      <c r="BN45" s="26"/>
      <c r="BO45" s="27"/>
      <c r="BP45" s="11">
        <f t="shared" si="6"/>
        <v>-1</v>
      </c>
      <c r="BQ45" s="11">
        <f t="shared" si="6"/>
        <v>-1</v>
      </c>
      <c r="BR45" s="33"/>
      <c r="BS45" s="26"/>
      <c r="BT45" s="27"/>
      <c r="BU45" s="11">
        <f t="shared" si="7"/>
        <v>-1</v>
      </c>
      <c r="BV45" s="11">
        <f t="shared" si="7"/>
        <v>-1</v>
      </c>
      <c r="BW45" s="33"/>
    </row>
    <row r="46" spans="1:75" x14ac:dyDescent="0.3">
      <c r="A46" s="25" t="s">
        <v>234</v>
      </c>
      <c r="B46" s="9">
        <f t="shared" si="8"/>
        <v>776.52905306940045</v>
      </c>
      <c r="C46" s="26"/>
      <c r="D46" s="27"/>
      <c r="E46" s="10">
        <v>9.8525394564178567E-2</v>
      </c>
      <c r="F46" s="10">
        <f t="shared" si="9"/>
        <v>-1</v>
      </c>
      <c r="G46" s="41"/>
      <c r="H46" s="26"/>
      <c r="I46" s="27"/>
      <c r="J46" s="10"/>
      <c r="K46" s="10">
        <f t="shared" si="10"/>
        <v>-1</v>
      </c>
      <c r="L46" s="33"/>
      <c r="M46" s="26">
        <v>861.89449585441844</v>
      </c>
      <c r="N46" s="11">
        <f>(M46-B46)/B46</f>
        <v>0.10993206557770435</v>
      </c>
      <c r="O46" s="27">
        <f t="shared" si="11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>(V46-B46)/B46</f>
        <v>0.10993206557770435</v>
      </c>
      <c r="X46" s="27">
        <f t="shared" si="12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3"/>
        <v>1.291277400972031E-2</v>
      </c>
      <c r="AH46" s="11">
        <f t="shared" si="13"/>
        <v>5.8142431663930509E-2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4"/>
        <v>1.291277400972031E-2</v>
      </c>
      <c r="AM46" s="11">
        <f t="shared" si="14"/>
        <v>5.8142431663930509E-2</v>
      </c>
      <c r="AN46" s="33">
        <v>10.9355690299999</v>
      </c>
      <c r="AO46" s="26">
        <v>795.37832109987528</v>
      </c>
      <c r="AP46" s="27">
        <v>827.6341850666206</v>
      </c>
      <c r="AQ46" s="11">
        <f t="shared" si="15"/>
        <v>2.4273744756836836E-2</v>
      </c>
      <c r="AR46" s="11">
        <f t="shared" si="16"/>
        <v>6.5812260076060225E-2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2"/>
        <v>2.0778468597700821E-2</v>
      </c>
      <c r="AW46" s="11">
        <f t="shared" si="2"/>
        <v>4.694465109024834E-2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3"/>
        <v>1.851836391116219E-2</v>
      </c>
      <c r="BB46" s="11">
        <f t="shared" si="3"/>
        <v>5.7539459458383478E-2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4"/>
        <v>2.7995051562125329E-2</v>
      </c>
      <c r="BG46" s="11">
        <f t="shared" si="4"/>
        <v>5.6400716676137212E-2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5"/>
        <v>0</v>
      </c>
      <c r="BL46" s="11">
        <f t="shared" si="5"/>
        <v>3.2691301693668247E-2</v>
      </c>
      <c r="BM46" s="33">
        <v>130.8808591647074</v>
      </c>
      <c r="BN46" s="26"/>
      <c r="BO46" s="27"/>
      <c r="BP46" s="11">
        <f t="shared" si="6"/>
        <v>-1</v>
      </c>
      <c r="BQ46" s="11">
        <f t="shared" si="6"/>
        <v>-1</v>
      </c>
      <c r="BR46" s="33"/>
      <c r="BS46" s="26"/>
      <c r="BT46" s="27"/>
      <c r="BU46" s="11">
        <f t="shared" si="7"/>
        <v>-1</v>
      </c>
      <c r="BV46" s="11">
        <f t="shared" si="7"/>
        <v>-1</v>
      </c>
      <c r="BW46" s="33"/>
    </row>
    <row r="47" spans="1:75" x14ac:dyDescent="0.3">
      <c r="A47" s="25" t="s">
        <v>235</v>
      </c>
      <c r="B47" s="9">
        <f t="shared" si="8"/>
        <v>821.56311098117635</v>
      </c>
      <c r="C47" s="26"/>
      <c r="D47" s="27"/>
      <c r="E47" s="10">
        <v>7.0482683362038459E-2</v>
      </c>
      <c r="F47" s="10">
        <f t="shared" si="9"/>
        <v>-1</v>
      </c>
      <c r="G47" s="41"/>
      <c r="H47" s="26"/>
      <c r="I47" s="27"/>
      <c r="J47" s="10"/>
      <c r="K47" s="99">
        <f t="shared" si="10"/>
        <v>-1</v>
      </c>
      <c r="L47" s="33"/>
      <c r="M47" s="26">
        <v>997.23005720745584</v>
      </c>
      <c r="N47" s="11">
        <f>(M47-B47)/B47</f>
        <v>0.21382039173653256</v>
      </c>
      <c r="O47" s="27">
        <f t="shared" si="11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>(V47-B47)/B47</f>
        <v>0.21413965822809278</v>
      </c>
      <c r="X47" s="27">
        <f t="shared" si="12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3"/>
        <v>2.5789002907937706E-2</v>
      </c>
      <c r="AH47" s="11">
        <f t="shared" si="13"/>
        <v>4.3929604442937129E-2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4"/>
        <v>2.5789002907937706E-2</v>
      </c>
      <c r="AM47" s="11">
        <f t="shared" si="14"/>
        <v>4.3929604442937129E-2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5"/>
        <v>0</v>
      </c>
      <c r="AR47" s="11">
        <f t="shared" si="16"/>
        <v>3.9307402550457997E-2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2"/>
        <v>3.0661183085658766E-2</v>
      </c>
      <c r="AW47" s="11">
        <f t="shared" si="2"/>
        <v>6.9134051909762434E-2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3"/>
        <v>1.1668610616072619E-2</v>
      </c>
      <c r="BB47" s="11">
        <f t="shared" si="3"/>
        <v>3.8617965209405698E-2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4"/>
        <v>3.9127129795468486E-2</v>
      </c>
      <c r="BG47" s="11">
        <f t="shared" si="4"/>
        <v>6.5379104822260295E-2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5"/>
        <v>1.1331019885124137E-2</v>
      </c>
      <c r="BL47" s="11">
        <f t="shared" si="5"/>
        <v>4.3041488760619397E-2</v>
      </c>
      <c r="BM47" s="33">
        <v>47.775590012781322</v>
      </c>
      <c r="BN47" s="26"/>
      <c r="BO47" s="27"/>
      <c r="BP47" s="11">
        <f t="shared" si="6"/>
        <v>-1</v>
      </c>
      <c r="BQ47" s="11">
        <f t="shared" si="6"/>
        <v>-1</v>
      </c>
      <c r="BR47" s="33"/>
      <c r="BS47" s="26"/>
      <c r="BT47" s="27"/>
      <c r="BU47" s="11">
        <f t="shared" si="7"/>
        <v>-1</v>
      </c>
      <c r="BV47" s="11">
        <f t="shared" si="7"/>
        <v>-1</v>
      </c>
      <c r="BW47" s="33"/>
    </row>
    <row r="48" spans="1:75" x14ac:dyDescent="0.3">
      <c r="A48" s="25" t="s">
        <v>236</v>
      </c>
      <c r="B48" s="9">
        <f t="shared" si="8"/>
        <v>774.42523639253318</v>
      </c>
      <c r="C48" s="26"/>
      <c r="D48" s="27"/>
      <c r="E48" s="10">
        <v>7.158888802874408E-2</v>
      </c>
      <c r="F48" s="10">
        <f t="shared" si="9"/>
        <v>-1</v>
      </c>
      <c r="G48" s="41"/>
      <c r="H48" s="26"/>
      <c r="I48" s="27"/>
      <c r="J48" s="10"/>
      <c r="K48" s="99">
        <f t="shared" si="10"/>
        <v>-1</v>
      </c>
      <c r="L48" s="33"/>
      <c r="M48" s="26">
        <v>880.3250984052188</v>
      </c>
      <c r="N48" s="11">
        <f>(M48-B48)/B48</f>
        <v>0.13674639853679577</v>
      </c>
      <c r="O48" s="27">
        <f t="shared" si="11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>(V48-B48)/B48</f>
        <v>0.12276510265675507</v>
      </c>
      <c r="X48" s="27">
        <f t="shared" si="12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3"/>
        <v>2.8101051097937233E-2</v>
      </c>
      <c r="AH48" s="11">
        <f t="shared" si="13"/>
        <v>4.8033874253866009E-2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4"/>
        <v>2.8101051097937233E-2</v>
      </c>
      <c r="AM48" s="11">
        <f t="shared" si="14"/>
        <v>4.8033874253866009E-2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5"/>
        <v>1.5274088401313828E-2</v>
      </c>
      <c r="AR48" s="11">
        <f t="shared" si="16"/>
        <v>5.6567696864155401E-2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2"/>
        <v>5.1145375136792071E-2</v>
      </c>
      <c r="AW48" s="11">
        <f t="shared" si="2"/>
        <v>6.0648509944577302E-2</v>
      </c>
      <c r="AX48" s="33">
        <v>11.23828880000001</v>
      </c>
      <c r="AY48" s="26">
        <v>807.32511072442628</v>
      </c>
      <c r="AZ48" s="27">
        <v>824.4316139041066</v>
      </c>
      <c r="BA48" s="11">
        <f t="shared" si="3"/>
        <v>4.2482957406126072E-2</v>
      </c>
      <c r="BB48" s="11">
        <f t="shared" si="3"/>
        <v>6.4572246824645921E-2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4"/>
        <v>0</v>
      </c>
      <c r="BG48" s="11">
        <f t="shared" si="4"/>
        <v>5.8191620386423448E-2</v>
      </c>
      <c r="BH48" s="33">
        <v>13.13375396999945</v>
      </c>
      <c r="BI48" s="26">
        <v>800.77501202274152</v>
      </c>
      <c r="BJ48" s="27">
        <v>818.2962172204592</v>
      </c>
      <c r="BK48" s="11">
        <f t="shared" si="5"/>
        <v>3.4024944425819853E-2</v>
      </c>
      <c r="BL48" s="11">
        <f t="shared" si="5"/>
        <v>5.6649730362982542E-2</v>
      </c>
      <c r="BM48" s="33">
        <v>103.3230488020927</v>
      </c>
      <c r="BN48" s="26"/>
      <c r="BO48" s="27"/>
      <c r="BP48" s="11">
        <f t="shared" si="6"/>
        <v>-1</v>
      </c>
      <c r="BQ48" s="11">
        <f t="shared" si="6"/>
        <v>-1</v>
      </c>
      <c r="BR48" s="33"/>
      <c r="BS48" s="26"/>
      <c r="BT48" s="27"/>
      <c r="BU48" s="11">
        <f t="shared" si="7"/>
        <v>-1</v>
      </c>
      <c r="BV48" s="11">
        <f t="shared" si="7"/>
        <v>-1</v>
      </c>
      <c r="BW48" s="33"/>
    </row>
    <row r="49" spans="1:75" x14ac:dyDescent="0.3">
      <c r="A49" s="25" t="s">
        <v>237</v>
      </c>
      <c r="B49" s="9">
        <f t="shared" si="8"/>
        <v>790.87536692064418</v>
      </c>
      <c r="C49" s="26"/>
      <c r="D49" s="27"/>
      <c r="E49" s="10">
        <v>8.877393661313486E-2</v>
      </c>
      <c r="F49" s="10">
        <f t="shared" si="9"/>
        <v>-1</v>
      </c>
      <c r="G49" s="41"/>
      <c r="H49" s="26"/>
      <c r="I49" s="27"/>
      <c r="J49" s="10"/>
      <c r="K49" s="99">
        <f t="shared" si="10"/>
        <v>-1</v>
      </c>
      <c r="L49" s="33"/>
      <c r="M49" s="26">
        <v>870.95254969644657</v>
      </c>
      <c r="N49" s="11">
        <f>(M49-B49)/B49</f>
        <v>0.10125133001371792</v>
      </c>
      <c r="O49" s="27">
        <f t="shared" si="11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>(V49-B49)/B49</f>
        <v>0.11126029033182981</v>
      </c>
      <c r="X49" s="27">
        <f t="shared" si="12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3"/>
        <v>5.3814151793864014E-2</v>
      </c>
      <c r="AH49" s="11">
        <f t="shared" si="13"/>
        <v>0.1126425246744624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4"/>
        <v>5.3814151793864014E-2</v>
      </c>
      <c r="AM49" s="11">
        <f t="shared" si="14"/>
        <v>0.1126425246744624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5"/>
        <v>2.8672450566178207E-2</v>
      </c>
      <c r="AR49" s="11">
        <f t="shared" si="16"/>
        <v>9.5547862875699566E-2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2"/>
        <v>2.4505325316068499E-2</v>
      </c>
      <c r="AW49" s="11">
        <f t="shared" si="2"/>
        <v>6.1346208526306456E-2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3"/>
        <v>2.0172658130957484E-2</v>
      </c>
      <c r="BB49" s="11">
        <f t="shared" si="3"/>
        <v>9.9987202607652356E-2</v>
      </c>
      <c r="BC49" s="33">
        <v>11.26172616999756</v>
      </c>
      <c r="BD49" s="26">
        <v>805.7878430456592</v>
      </c>
      <c r="BE49" s="27">
        <v>833.30477703081976</v>
      </c>
      <c r="BF49" s="11">
        <f t="shared" si="4"/>
        <v>1.885565886705803E-2</v>
      </c>
      <c r="BG49" s="11">
        <f t="shared" si="4"/>
        <v>5.3648668152832882E-2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5"/>
        <v>0</v>
      </c>
      <c r="BL49" s="11">
        <f t="shared" si="5"/>
        <v>2.7342083442112079E-2</v>
      </c>
      <c r="BM49" s="33">
        <v>109.99647506419571</v>
      </c>
      <c r="BN49" s="26"/>
      <c r="BO49" s="27"/>
      <c r="BP49" s="11">
        <f t="shared" si="6"/>
        <v>-1</v>
      </c>
      <c r="BQ49" s="11">
        <f t="shared" si="6"/>
        <v>-1</v>
      </c>
      <c r="BR49" s="33"/>
      <c r="BS49" s="26"/>
      <c r="BT49" s="27"/>
      <c r="BU49" s="11">
        <f t="shared" si="7"/>
        <v>-1</v>
      </c>
      <c r="BV49" s="11">
        <f t="shared" si="7"/>
        <v>-1</v>
      </c>
      <c r="BW49" s="33"/>
    </row>
    <row r="50" spans="1:75" x14ac:dyDescent="0.3">
      <c r="A50" s="25" t="s">
        <v>238</v>
      </c>
      <c r="B50" s="9">
        <f t="shared" si="8"/>
        <v>743.75944830629624</v>
      </c>
      <c r="C50" s="26"/>
      <c r="D50" s="27"/>
      <c r="E50" s="10">
        <v>8.414957454781305E-2</v>
      </c>
      <c r="F50" s="10">
        <f t="shared" si="9"/>
        <v>-1</v>
      </c>
      <c r="G50" s="41"/>
      <c r="H50" s="26"/>
      <c r="I50" s="27"/>
      <c r="J50" s="10"/>
      <c r="K50" s="99">
        <f t="shared" si="10"/>
        <v>-1</v>
      </c>
      <c r="L50" s="33"/>
      <c r="M50" s="26">
        <v>821.21967264492923</v>
      </c>
      <c r="N50" s="11">
        <f>(M50-B50)/B50</f>
        <v>0.10414687775063154</v>
      </c>
      <c r="O50" s="27">
        <f t="shared" si="11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>(V50-B50)/B50</f>
        <v>0.10414687775063154</v>
      </c>
      <c r="X50" s="27">
        <f t="shared" si="12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3"/>
        <v>5.7067351872419916E-2</v>
      </c>
      <c r="AH50" s="11">
        <f t="shared" si="13"/>
        <v>0.10762059322554687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4"/>
        <v>5.7067351872419916E-2</v>
      </c>
      <c r="AM50" s="11">
        <f t="shared" si="14"/>
        <v>0.10762059322554687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5"/>
        <v>5.6680960889084669E-2</v>
      </c>
      <c r="AR50" s="11">
        <f t="shared" si="16"/>
        <v>8.996408374022026E-2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2"/>
        <v>2.9230922642828359E-2</v>
      </c>
      <c r="AW50" s="11">
        <f t="shared" si="2"/>
        <v>5.5826082707282579E-2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3"/>
        <v>7.033026540104835E-2</v>
      </c>
      <c r="BB50" s="11">
        <f t="shared" si="3"/>
        <v>0.10176371399031572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4"/>
        <v>2.2235075555421112E-2</v>
      </c>
      <c r="BG50" s="11">
        <f t="shared" si="4"/>
        <v>6.0142355128208404E-2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5"/>
        <v>0</v>
      </c>
      <c r="BL50" s="11">
        <f t="shared" si="5"/>
        <v>2.6888583667270431E-2</v>
      </c>
      <c r="BM50" s="33">
        <v>119.5836379513144</v>
      </c>
      <c r="BN50" s="26"/>
      <c r="BO50" s="27"/>
      <c r="BP50" s="11">
        <f t="shared" si="6"/>
        <v>-1</v>
      </c>
      <c r="BQ50" s="11">
        <f t="shared" si="6"/>
        <v>-1</v>
      </c>
      <c r="BR50" s="33"/>
      <c r="BS50" s="26"/>
      <c r="BT50" s="27"/>
      <c r="BU50" s="11">
        <f t="shared" si="7"/>
        <v>-1</v>
      </c>
      <c r="BV50" s="11">
        <f t="shared" si="7"/>
        <v>-1</v>
      </c>
      <c r="BW50" s="33"/>
    </row>
    <row r="51" spans="1:75" x14ac:dyDescent="0.3">
      <c r="A51" s="25" t="s">
        <v>239</v>
      </c>
      <c r="B51" s="9">
        <f t="shared" si="8"/>
        <v>888.89245567168223</v>
      </c>
      <c r="C51" s="26"/>
      <c r="D51" s="27"/>
      <c r="E51" s="10">
        <v>1.2020363224611979E-2</v>
      </c>
      <c r="F51" s="10">
        <f t="shared" si="9"/>
        <v>-1</v>
      </c>
      <c r="G51" s="41"/>
      <c r="H51" s="26"/>
      <c r="I51" s="27"/>
      <c r="J51" s="10"/>
      <c r="K51" s="99">
        <f t="shared" si="10"/>
        <v>-1</v>
      </c>
      <c r="L51" s="33"/>
      <c r="M51" s="26">
        <v>1052.8982129865551</v>
      </c>
      <c r="N51" s="11">
        <f>(M51-B51)/B51</f>
        <v>0.18450573662585948</v>
      </c>
      <c r="O51" s="27">
        <f t="shared" si="11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>(V51-B51)/B51</f>
        <v>0.17963605265906157</v>
      </c>
      <c r="X51" s="27">
        <f t="shared" si="12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3"/>
        <v>1.8158426745304872E-2</v>
      </c>
      <c r="AH51" s="11">
        <f t="shared" si="13"/>
        <v>8.172245590547618E-2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4"/>
        <v>1.8158426745304872E-2</v>
      </c>
      <c r="AM51" s="11">
        <f t="shared" si="14"/>
        <v>8.172245590547618E-2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5"/>
        <v>2.1386272365376623E-2</v>
      </c>
      <c r="AR51" s="11">
        <f t="shared" si="16"/>
        <v>7.2066702249257514E-2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2"/>
        <v>6.3724866352603535E-2</v>
      </c>
      <c r="AW51" s="11">
        <f t="shared" si="2"/>
        <v>8.2316014370184445E-2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3"/>
        <v>1.8158426745304872E-2</v>
      </c>
      <c r="BB51" s="11">
        <f t="shared" si="3"/>
        <v>8.172245590547618E-2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4"/>
        <v>0</v>
      </c>
      <c r="BG51" s="11">
        <f t="shared" si="4"/>
        <v>7.7108850484703645E-2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5"/>
        <v>3.0255866383760235E-2</v>
      </c>
      <c r="BL51" s="11">
        <f t="shared" si="5"/>
        <v>6.43658026933452E-2</v>
      </c>
      <c r="BM51" s="33">
        <v>31.963248364068569</v>
      </c>
      <c r="BN51" s="26"/>
      <c r="BO51" s="27"/>
      <c r="BP51" s="11">
        <f t="shared" si="6"/>
        <v>-1</v>
      </c>
      <c r="BQ51" s="11">
        <f t="shared" si="6"/>
        <v>-1</v>
      </c>
      <c r="BR51" s="33"/>
      <c r="BS51" s="26"/>
      <c r="BT51" s="27"/>
      <c r="BU51" s="11">
        <f t="shared" si="7"/>
        <v>-1</v>
      </c>
      <c r="BV51" s="11">
        <f t="shared" si="7"/>
        <v>-1</v>
      </c>
      <c r="BW51" s="33"/>
    </row>
    <row r="52" spans="1:75" x14ac:dyDescent="0.3">
      <c r="A52" s="25" t="s">
        <v>240</v>
      </c>
      <c r="B52" s="9">
        <f t="shared" si="8"/>
        <v>813.86530404753057</v>
      </c>
      <c r="C52" s="26"/>
      <c r="D52" s="27"/>
      <c r="E52" s="10">
        <v>0.1044622983626302</v>
      </c>
      <c r="F52" s="10">
        <f t="shared" si="9"/>
        <v>-1</v>
      </c>
      <c r="G52" s="41"/>
      <c r="H52" s="26"/>
      <c r="I52" s="27"/>
      <c r="J52" s="10"/>
      <c r="K52" s="99">
        <f t="shared" si="10"/>
        <v>-1</v>
      </c>
      <c r="L52" s="33"/>
      <c r="M52" s="26">
        <v>1011.0395933633019</v>
      </c>
      <c r="N52" s="11">
        <f>(M52-B52)/B52</f>
        <v>0.2422689458995001</v>
      </c>
      <c r="O52" s="27">
        <f t="shared" si="11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>(V52-B52)/B52</f>
        <v>0.2655880764222267</v>
      </c>
      <c r="X52" s="27">
        <f t="shared" si="12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3"/>
        <v>8.7764063766729312E-3</v>
      </c>
      <c r="AH52" s="11">
        <f t="shared" si="13"/>
        <v>3.7778839363776323E-2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4"/>
        <v>8.7764063766729312E-3</v>
      </c>
      <c r="AM52" s="11">
        <f t="shared" si="14"/>
        <v>3.7778839363776323E-2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5"/>
        <v>1.7513301155984016E-2</v>
      </c>
      <c r="AR52" s="11">
        <f t="shared" si="16"/>
        <v>3.9506616370237085E-2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2"/>
        <v>9.058503134375398E-2</v>
      </c>
      <c r="AW52" s="11">
        <f t="shared" si="2"/>
        <v>0.12076688335829019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3"/>
        <v>0</v>
      </c>
      <c r="BB52" s="11">
        <f t="shared" si="3"/>
        <v>4.6600275269913831E-2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4"/>
        <v>4.5472817342471522E-2</v>
      </c>
      <c r="BG52" s="11">
        <f t="shared" si="4"/>
        <v>0.10678486822387505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5"/>
        <v>4.1156555206298579E-4</v>
      </c>
      <c r="BL52" s="11">
        <f t="shared" si="5"/>
        <v>5.0044309982327936E-2</v>
      </c>
      <c r="BM52" s="33">
        <v>57.11260449141264</v>
      </c>
      <c r="BN52" s="26"/>
      <c r="BO52" s="27"/>
      <c r="BP52" s="11">
        <f t="shared" si="6"/>
        <v>-1</v>
      </c>
      <c r="BQ52" s="11">
        <f t="shared" si="6"/>
        <v>-1</v>
      </c>
      <c r="BR52" s="33"/>
      <c r="BS52" s="26"/>
      <c r="BT52" s="27"/>
      <c r="BU52" s="11">
        <f t="shared" si="7"/>
        <v>-1</v>
      </c>
      <c r="BV52" s="11">
        <f t="shared" si="7"/>
        <v>-1</v>
      </c>
      <c r="BW52" s="33"/>
    </row>
    <row r="53" spans="1:75" x14ac:dyDescent="0.3">
      <c r="A53" s="25" t="s">
        <v>241</v>
      </c>
      <c r="B53" s="9">
        <f t="shared" si="8"/>
        <v>736.74404793407894</v>
      </c>
      <c r="C53" s="26"/>
      <c r="D53" s="27"/>
      <c r="E53" s="10">
        <v>0.1181303327745962</v>
      </c>
      <c r="F53" s="10">
        <f t="shared" si="9"/>
        <v>-1</v>
      </c>
      <c r="G53" s="41"/>
      <c r="H53" s="26"/>
      <c r="I53" s="27"/>
      <c r="J53" s="10"/>
      <c r="K53" s="10">
        <f t="shared" si="10"/>
        <v>-1</v>
      </c>
      <c r="L53" s="33"/>
      <c r="M53" s="26">
        <v>918.36921242055064</v>
      </c>
      <c r="N53" s="11">
        <f>(M53-B53)/B53</f>
        <v>0.24652410154621682</v>
      </c>
      <c r="O53" s="27">
        <f t="shared" si="11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>(V53-B53)/B53</f>
        <v>0.24433708277145741</v>
      </c>
      <c r="X53" s="27">
        <f t="shared" si="12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3"/>
        <v>0.12400238817486417</v>
      </c>
      <c r="AH53" s="11">
        <f t="shared" si="13"/>
        <v>0.15941837741431558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4"/>
        <v>0.12400238817486417</v>
      </c>
      <c r="AM53" s="11">
        <f t="shared" si="14"/>
        <v>0.15941837741431558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5"/>
        <v>9.8480858306303209E-2</v>
      </c>
      <c r="AR53" s="11">
        <f t="shared" si="16"/>
        <v>0.14299012570701886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2"/>
        <v>5.8890283238361187E-2</v>
      </c>
      <c r="AW53" s="11">
        <f t="shared" si="2"/>
        <v>0.1023146761491957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3"/>
        <v>0.11057371406608384</v>
      </c>
      <c r="BB53" s="11">
        <f t="shared" si="3"/>
        <v>0.14732205491071629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4"/>
        <v>8.5206851646638798E-2</v>
      </c>
      <c r="BG53" s="11">
        <f t="shared" si="4"/>
        <v>0.11319009573352849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5"/>
        <v>0</v>
      </c>
      <c r="BL53" s="11">
        <f t="shared" si="5"/>
        <v>5.3503398225414375E-2</v>
      </c>
      <c r="BM53" s="33">
        <v>109.69708327446131</v>
      </c>
      <c r="BN53" s="26"/>
      <c r="BO53" s="27"/>
      <c r="BP53" s="11">
        <f t="shared" si="6"/>
        <v>-1</v>
      </c>
      <c r="BQ53" s="11">
        <f t="shared" si="6"/>
        <v>-1</v>
      </c>
      <c r="BR53" s="33"/>
      <c r="BS53" s="26"/>
      <c r="BT53" s="27"/>
      <c r="BU53" s="11">
        <f t="shared" si="7"/>
        <v>-1</v>
      </c>
      <c r="BV53" s="11">
        <f t="shared" si="7"/>
        <v>-1</v>
      </c>
      <c r="BW53" s="33"/>
    </row>
    <row r="54" spans="1:75" x14ac:dyDescent="0.3">
      <c r="A54" s="25" t="s">
        <v>242</v>
      </c>
      <c r="B54" s="9">
        <f t="shared" si="8"/>
        <v>759.82597672503744</v>
      </c>
      <c r="C54" s="26"/>
      <c r="D54" s="27"/>
      <c r="E54" s="10">
        <v>0.11714479429550261</v>
      </c>
      <c r="F54" s="10">
        <f t="shared" si="9"/>
        <v>-1</v>
      </c>
      <c r="G54" s="41"/>
      <c r="H54" s="26"/>
      <c r="I54" s="27"/>
      <c r="J54" s="10"/>
      <c r="K54" s="99">
        <f t="shared" si="10"/>
        <v>-1</v>
      </c>
      <c r="L54" s="33"/>
      <c r="M54" s="26">
        <v>845.46543405235218</v>
      </c>
      <c r="N54" s="11">
        <f>(M54-B54)/B54</f>
        <v>0.11270930443367243</v>
      </c>
      <c r="O54" s="27">
        <f t="shared" si="11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>(V54-B54)/B54</f>
        <v>9.1137357379145703E-2</v>
      </c>
      <c r="X54" s="27">
        <f t="shared" si="12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3"/>
        <v>2.3435524693686774E-2</v>
      </c>
      <c r="AH54" s="11">
        <f t="shared" si="13"/>
        <v>7.647299492402479E-2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4"/>
        <v>2.3435524693686774E-2</v>
      </c>
      <c r="AM54" s="11">
        <f t="shared" si="14"/>
        <v>7.647299492402479E-2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5"/>
        <v>4.4201599897973974E-2</v>
      </c>
      <c r="AR54" s="11">
        <f t="shared" si="16"/>
        <v>7.9884849960917367E-2</v>
      </c>
      <c r="AS54" s="33">
        <v>10.94440218000018</v>
      </c>
      <c r="AT54" s="26">
        <v>797.91651697471184</v>
      </c>
      <c r="AU54" s="27">
        <v>813.1541895589919</v>
      </c>
      <c r="AV54" s="11">
        <f t="shared" si="2"/>
        <v>5.0130610714114142E-2</v>
      </c>
      <c r="AW54" s="11">
        <f t="shared" si="2"/>
        <v>7.0184771865535539E-2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3"/>
        <v>6.3559440657045496E-2</v>
      </c>
      <c r="BB54" s="11">
        <f t="shared" si="3"/>
        <v>8.7407289193214957E-2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4"/>
        <v>4.5568028966607013E-2</v>
      </c>
      <c r="BG54" s="11">
        <f t="shared" si="4"/>
        <v>7.2021254383395572E-2</v>
      </c>
      <c r="BH54" s="33">
        <v>12.56119783000104</v>
      </c>
      <c r="BI54" s="26">
        <v>759.82597672503744</v>
      </c>
      <c r="BJ54" s="27">
        <v>792.0791545365189</v>
      </c>
      <c r="BK54" s="11">
        <f t="shared" si="5"/>
        <v>0</v>
      </c>
      <c r="BL54" s="11">
        <f t="shared" si="5"/>
        <v>4.2448111540615445E-2</v>
      </c>
      <c r="BM54" s="33">
        <v>166.18662552703171</v>
      </c>
      <c r="BN54" s="26"/>
      <c r="BO54" s="27"/>
      <c r="BP54" s="11">
        <f t="shared" si="6"/>
        <v>-1</v>
      </c>
      <c r="BQ54" s="11">
        <f t="shared" si="6"/>
        <v>-1</v>
      </c>
      <c r="BR54" s="33"/>
      <c r="BS54" s="26"/>
      <c r="BT54" s="27"/>
      <c r="BU54" s="11">
        <f t="shared" si="7"/>
        <v>-1</v>
      </c>
      <c r="BV54" s="11">
        <f t="shared" si="7"/>
        <v>-1</v>
      </c>
      <c r="BW54" s="33"/>
    </row>
    <row r="55" spans="1:75" x14ac:dyDescent="0.3">
      <c r="A55" s="25" t="s">
        <v>243</v>
      </c>
      <c r="B55" s="9">
        <f t="shared" si="8"/>
        <v>798.3025437260701</v>
      </c>
      <c r="C55" s="26"/>
      <c r="D55" s="27"/>
      <c r="E55" s="10">
        <v>5.6264967855942573E-2</v>
      </c>
      <c r="F55" s="10">
        <f t="shared" si="9"/>
        <v>-1</v>
      </c>
      <c r="G55" s="41"/>
      <c r="H55" s="26"/>
      <c r="I55" s="27"/>
      <c r="J55" s="10"/>
      <c r="K55" s="99">
        <f t="shared" si="10"/>
        <v>-1</v>
      </c>
      <c r="L55" s="33"/>
      <c r="M55" s="26">
        <v>978.33673979585546</v>
      </c>
      <c r="N55" s="11">
        <f>(M55-B55)/B55</f>
        <v>0.22552126068580133</v>
      </c>
      <c r="O55" s="27">
        <f t="shared" si="11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>(V55-B55)/B55</f>
        <v>0.23057276304915977</v>
      </c>
      <c r="X55" s="27">
        <f t="shared" si="12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3"/>
        <v>3.2896046615191098E-2</v>
      </c>
      <c r="AH55" s="11">
        <f t="shared" si="13"/>
        <v>4.5877210437476293E-2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4"/>
        <v>3.2896046615191098E-2</v>
      </c>
      <c r="AM55" s="11">
        <f t="shared" si="14"/>
        <v>4.5877210437476293E-2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5"/>
        <v>2.1017102735982875E-2</v>
      </c>
      <c r="AR55" s="11">
        <f t="shared" si="16"/>
        <v>4.0416053822263688E-2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2"/>
        <v>9.6674731581373949E-2</v>
      </c>
      <c r="AW55" s="11">
        <f t="shared" si="2"/>
        <v>0.11589830647577189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3"/>
        <v>3.2896046615191098E-2</v>
      </c>
      <c r="BB55" s="11">
        <f t="shared" si="3"/>
        <v>4.5877210437476293E-2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4"/>
        <v>9.5825577190104524E-2</v>
      </c>
      <c r="BG55" s="11">
        <f t="shared" si="4"/>
        <v>0.11143442868667072</v>
      </c>
      <c r="BH55" s="33">
        <v>13.21153531999953</v>
      </c>
      <c r="BI55" s="26">
        <v>798.3025437260701</v>
      </c>
      <c r="BJ55" s="27">
        <v>862.04134237607923</v>
      </c>
      <c r="BK55" s="11">
        <f t="shared" si="5"/>
        <v>0</v>
      </c>
      <c r="BL55" s="11">
        <f t="shared" si="5"/>
        <v>7.9842910624471825E-2</v>
      </c>
      <c r="BM55" s="33">
        <v>45.58210628796369</v>
      </c>
      <c r="BN55" s="26"/>
      <c r="BO55" s="27"/>
      <c r="BP55" s="11">
        <f t="shared" si="6"/>
        <v>-1</v>
      </c>
      <c r="BQ55" s="11">
        <f t="shared" si="6"/>
        <v>-1</v>
      </c>
      <c r="BR55" s="33"/>
      <c r="BS55" s="26"/>
      <c r="BT55" s="27"/>
      <c r="BU55" s="11">
        <f t="shared" si="7"/>
        <v>-1</v>
      </c>
      <c r="BV55" s="11">
        <f t="shared" si="7"/>
        <v>-1</v>
      </c>
      <c r="BW55" s="33"/>
    </row>
    <row r="56" spans="1:75" x14ac:dyDescent="0.3">
      <c r="A56" s="25" t="s">
        <v>244</v>
      </c>
      <c r="B56" s="9">
        <f t="shared" si="8"/>
        <v>829.4311397544252</v>
      </c>
      <c r="C56" s="26"/>
      <c r="D56" s="27"/>
      <c r="E56" s="10">
        <v>6.1386128992426049E-2</v>
      </c>
      <c r="F56" s="10">
        <f t="shared" si="9"/>
        <v>-1</v>
      </c>
      <c r="G56" s="41"/>
      <c r="H56" s="26"/>
      <c r="I56" s="27"/>
      <c r="J56" s="10"/>
      <c r="K56" s="99">
        <f t="shared" si="10"/>
        <v>-1</v>
      </c>
      <c r="L56" s="33"/>
      <c r="M56" s="26">
        <v>958.38802456178075</v>
      </c>
      <c r="N56" s="11">
        <f>(M56-B56)/B56</f>
        <v>0.1554763001127937</v>
      </c>
      <c r="O56" s="27">
        <f t="shared" si="11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>(V56-B56)/B56</f>
        <v>0.1554763001127937</v>
      </c>
      <c r="X56" s="27">
        <f t="shared" si="12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3"/>
        <v>0</v>
      </c>
      <c r="AH56" s="11">
        <f t="shared" si="13"/>
        <v>3.8082456968363772E-2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4"/>
        <v>0</v>
      </c>
      <c r="AM56" s="11">
        <f t="shared" si="14"/>
        <v>3.8082456968363772E-2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5"/>
        <v>1.6286680920307439E-2</v>
      </c>
      <c r="AR56" s="11">
        <f t="shared" si="16"/>
        <v>4.708501668044629E-2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2"/>
        <v>2.523794062907855E-2</v>
      </c>
      <c r="AW56" s="11">
        <f t="shared" si="2"/>
        <v>6.7363097087245846E-2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3"/>
        <v>6.7218901449654879E-3</v>
      </c>
      <c r="BB56" s="11">
        <f t="shared" si="3"/>
        <v>3.9387699237953037E-2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4"/>
        <v>3.684579595686905E-2</v>
      </c>
      <c r="BG56" s="11">
        <f t="shared" si="4"/>
        <v>5.7480608636717771E-2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5"/>
        <v>3.3765992659379788E-2</v>
      </c>
      <c r="BL56" s="11">
        <f t="shared" si="5"/>
        <v>6.394815539315879E-2</v>
      </c>
      <c r="BM56" s="33">
        <v>97.061516168899828</v>
      </c>
      <c r="BN56" s="26"/>
      <c r="BO56" s="27"/>
      <c r="BP56" s="11">
        <f t="shared" si="6"/>
        <v>-1</v>
      </c>
      <c r="BQ56" s="11">
        <f t="shared" si="6"/>
        <v>-1</v>
      </c>
      <c r="BR56" s="33"/>
      <c r="BS56" s="26"/>
      <c r="BT56" s="27"/>
      <c r="BU56" s="11">
        <f t="shared" si="7"/>
        <v>-1</v>
      </c>
      <c r="BV56" s="11">
        <f t="shared" si="7"/>
        <v>-1</v>
      </c>
      <c r="BW56" s="33"/>
    </row>
    <row r="57" spans="1:75" x14ac:dyDescent="0.3">
      <c r="A57" s="25" t="s">
        <v>245</v>
      </c>
      <c r="B57" s="9">
        <f t="shared" si="8"/>
        <v>780.23869673197305</v>
      </c>
      <c r="C57" s="26"/>
      <c r="D57" s="27"/>
      <c r="E57" s="10">
        <v>0.1181563206851651</v>
      </c>
      <c r="F57" s="10">
        <f t="shared" si="9"/>
        <v>-1</v>
      </c>
      <c r="G57" s="41"/>
      <c r="H57" s="26"/>
      <c r="I57" s="27"/>
      <c r="J57" s="10"/>
      <c r="K57" s="99">
        <f t="shared" si="10"/>
        <v>-1</v>
      </c>
      <c r="L57" s="33"/>
      <c r="M57" s="26">
        <v>923.03068843999552</v>
      </c>
      <c r="N57" s="11">
        <f>(M57-B57)/B57</f>
        <v>0.18301065085095908</v>
      </c>
      <c r="O57" s="27">
        <f t="shared" si="11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>(V57-B57)/B57</f>
        <v>0.18301065085095908</v>
      </c>
      <c r="X57" s="27">
        <f t="shared" si="12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3"/>
        <v>0.13494545090090901</v>
      </c>
      <c r="AH57" s="11">
        <f t="shared" si="13"/>
        <v>0.16800253792660225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4"/>
        <v>0.13494545090090901</v>
      </c>
      <c r="AM57" s="11">
        <f t="shared" si="14"/>
        <v>0.16800253792660225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5"/>
        <v>0.12507728781342631</v>
      </c>
      <c r="AR57" s="11">
        <f t="shared" si="16"/>
        <v>0.16353888942248082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2"/>
        <v>5.7583220247196268E-2</v>
      </c>
      <c r="AW57" s="11">
        <f t="shared" si="2"/>
        <v>7.07209159805295E-2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3"/>
        <v>4.8620026068628766E-2</v>
      </c>
      <c r="BB57" s="11">
        <f t="shared" si="3"/>
        <v>8.169361723845317E-2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4"/>
        <v>5.5458775006899184E-2</v>
      </c>
      <c r="BG57" s="11">
        <f t="shared" si="4"/>
        <v>7.8907902162954249E-2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5"/>
        <v>0</v>
      </c>
      <c r="BL57" s="11">
        <f t="shared" si="5"/>
        <v>2.8644827877077374E-2</v>
      </c>
      <c r="BM57" s="33">
        <v>94.208854215964678</v>
      </c>
      <c r="BN57" s="26"/>
      <c r="BO57" s="27"/>
      <c r="BP57" s="11">
        <f t="shared" si="6"/>
        <v>-1</v>
      </c>
      <c r="BQ57" s="11">
        <f t="shared" si="6"/>
        <v>-1</v>
      </c>
      <c r="BR57" s="33"/>
      <c r="BS57" s="26"/>
      <c r="BT57" s="27"/>
      <c r="BU57" s="11">
        <f t="shared" si="7"/>
        <v>-1</v>
      </c>
      <c r="BV57" s="11">
        <f t="shared" si="7"/>
        <v>-1</v>
      </c>
      <c r="BW57" s="33"/>
    </row>
    <row r="58" spans="1:75" x14ac:dyDescent="0.3">
      <c r="A58" s="25" t="s">
        <v>246</v>
      </c>
      <c r="B58" s="12">
        <f t="shared" si="8"/>
        <v>745.25940004007441</v>
      </c>
      <c r="C58" s="28"/>
      <c r="D58" s="29"/>
      <c r="E58" s="13">
        <v>8.628108481647126E-2</v>
      </c>
      <c r="F58" s="13">
        <f t="shared" si="9"/>
        <v>-1</v>
      </c>
      <c r="G58" s="42"/>
      <c r="H58" s="28"/>
      <c r="I58" s="29"/>
      <c r="J58" s="13"/>
      <c r="K58" s="100">
        <f t="shared" si="10"/>
        <v>-1</v>
      </c>
      <c r="L58" s="34"/>
      <c r="M58" s="28">
        <v>799.08154008463748</v>
      </c>
      <c r="N58" s="13">
        <f>(M58-B58)/B58</f>
        <v>7.2219337376581802E-2</v>
      </c>
      <c r="O58" s="29">
        <f t="shared" si="11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>(V58-B58)/B58</f>
        <v>7.2219337376581802E-2</v>
      </c>
      <c r="X58" s="29">
        <f t="shared" si="12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3"/>
        <v>6.0896238770085917E-2</v>
      </c>
      <c r="AH58" s="13">
        <f t="shared" si="13"/>
        <v>0.10121165208983138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4"/>
        <v>6.0896238770085917E-2</v>
      </c>
      <c r="AM58" s="13">
        <f t="shared" si="14"/>
        <v>0.10121165208983138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5"/>
        <v>2.4425488820323544E-2</v>
      </c>
      <c r="AR58" s="13">
        <f t="shared" si="16"/>
        <v>8.8464212806275949E-2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2"/>
        <v>9.8426649490591361E-3</v>
      </c>
      <c r="AW58" s="13">
        <f t="shared" si="2"/>
        <v>3.1978936188320248E-2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3"/>
        <v>6.960740176951026E-2</v>
      </c>
      <c r="BB58" s="13">
        <f t="shared" si="3"/>
        <v>0.10155051137874184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4"/>
        <v>0</v>
      </c>
      <c r="BG58" s="13">
        <f t="shared" si="4"/>
        <v>2.2906865688896213E-2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5"/>
        <v>8.4260458041780068E-4</v>
      </c>
      <c r="BL58" s="13">
        <f t="shared" si="5"/>
        <v>1.0296532832383064E-2</v>
      </c>
      <c r="BM58" s="34">
        <v>106.0966297013685</v>
      </c>
      <c r="BN58" s="28"/>
      <c r="BO58" s="29"/>
      <c r="BP58" s="13">
        <f t="shared" si="6"/>
        <v>-1</v>
      </c>
      <c r="BQ58" s="13">
        <f t="shared" si="6"/>
        <v>-1</v>
      </c>
      <c r="BR58" s="34"/>
      <c r="BS58" s="28"/>
      <c r="BT58" s="29"/>
      <c r="BU58" s="13">
        <f t="shared" si="7"/>
        <v>-1</v>
      </c>
      <c r="BV58" s="13">
        <f t="shared" si="7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17">AVERAGE(C3:C58)</f>
        <v>#DIV/0!</v>
      </c>
      <c r="D59" s="35" t="e">
        <f t="shared" si="17"/>
        <v>#DIV/0!</v>
      </c>
      <c r="E59" s="1">
        <f t="shared" si="17"/>
        <v>5.2717377338218595E-2</v>
      </c>
      <c r="F59" s="1">
        <f t="shared" si="17"/>
        <v>-1</v>
      </c>
      <c r="G59" s="35" t="e">
        <f t="shared" si="17"/>
        <v>#DIV/0!</v>
      </c>
      <c r="H59" s="35" t="e">
        <f t="shared" si="17"/>
        <v>#DIV/0!</v>
      </c>
      <c r="I59" s="35" t="e">
        <f t="shared" si="17"/>
        <v>#DIV/0!</v>
      </c>
      <c r="J59" s="1" t="e">
        <f t="shared" si="17"/>
        <v>#DIV/0!</v>
      </c>
      <c r="K59" s="1">
        <f t="shared" si="17"/>
        <v>-1</v>
      </c>
      <c r="L59" s="35" t="e">
        <f t="shared" si="17"/>
        <v>#DIV/0!</v>
      </c>
      <c r="M59" s="35">
        <f t="shared" si="17"/>
        <v>834.74450729724663</v>
      </c>
      <c r="N59" s="1">
        <f t="shared" ref="N59:U59" si="18">AVERAGE(N3:N58)</f>
        <v>0.15839978677458041</v>
      </c>
      <c r="O59" s="35">
        <f t="shared" si="18"/>
        <v>34.681341830355642</v>
      </c>
      <c r="P59" s="35">
        <f t="shared" si="18"/>
        <v>0.14272157131833596</v>
      </c>
      <c r="Q59" s="35">
        <f t="shared" si="18"/>
        <v>0.2857142857142857</v>
      </c>
      <c r="R59" s="35">
        <f t="shared" si="18"/>
        <v>0.21428571428571427</v>
      </c>
      <c r="S59" s="35">
        <f t="shared" si="18"/>
        <v>0.26785714285714285</v>
      </c>
      <c r="T59" s="35">
        <f t="shared" si="18"/>
        <v>0.2767857142857143</v>
      </c>
      <c r="U59" s="35">
        <f t="shared" si="18"/>
        <v>0</v>
      </c>
      <c r="V59" s="35">
        <f>AVERAGE(V3:V58)</f>
        <v>839.77741524401813</v>
      </c>
      <c r="W59" s="1">
        <f t="shared" ref="W59:AD59" si="19">AVERAGE(W3:W58)</f>
        <v>0.16531941080279985</v>
      </c>
      <c r="X59" s="35">
        <f t="shared" si="19"/>
        <v>34.935786905357254</v>
      </c>
      <c r="Y59" s="35">
        <f t="shared" si="19"/>
        <v>0.14376867039241664</v>
      </c>
      <c r="Z59" s="35">
        <f t="shared" si="19"/>
        <v>0.36607142857142855</v>
      </c>
      <c r="AA59" s="35">
        <f t="shared" si="19"/>
        <v>0.32142857142857145</v>
      </c>
      <c r="AB59" s="35">
        <f t="shared" si="19"/>
        <v>0.15178571428571427</v>
      </c>
      <c r="AC59" s="35">
        <f t="shared" si="19"/>
        <v>0.2857142857142857</v>
      </c>
      <c r="AD59" s="35">
        <f t="shared" si="19"/>
        <v>0</v>
      </c>
      <c r="AE59" s="35">
        <f t="shared" ref="AE59:AN59" si="20">AVERAGE(AE3:AE58)</f>
        <v>755.25879698320841</v>
      </c>
      <c r="AF59" s="35">
        <f t="shared" si="20"/>
        <v>782.49744849208741</v>
      </c>
      <c r="AG59" s="1">
        <f t="shared" si="20"/>
        <v>4.6385621546681251E-2</v>
      </c>
      <c r="AH59" s="1">
        <f t="shared" si="20"/>
        <v>8.5315734680780991E-2</v>
      </c>
      <c r="AI59" s="35">
        <f t="shared" si="20"/>
        <v>11.108138884821502</v>
      </c>
      <c r="AJ59" s="35">
        <f t="shared" si="20"/>
        <v>755.25879698320841</v>
      </c>
      <c r="AK59" s="35">
        <f t="shared" si="20"/>
        <v>782.49744849208741</v>
      </c>
      <c r="AL59" s="1">
        <f t="shared" si="20"/>
        <v>4.6385621546681251E-2</v>
      </c>
      <c r="AM59" s="1">
        <f t="shared" si="20"/>
        <v>8.5315734680780991E-2</v>
      </c>
      <c r="AN59" s="35">
        <f t="shared" si="20"/>
        <v>11.092818899107144</v>
      </c>
      <c r="AO59" s="35">
        <f>AVERAGE(AO3:AO58)</f>
        <v>755.45777239165159</v>
      </c>
      <c r="AP59" s="35"/>
      <c r="AQ59" s="1">
        <f>AVERAGE(AQ3:AQ58)</f>
        <v>4.7336091684880621E-2</v>
      </c>
      <c r="AR59" s="1">
        <f>AVERAGE(AR3:AR58)</f>
        <v>8.7690185740992507E-2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4.1317972981981352E-2</v>
      </c>
      <c r="AW59" s="1">
        <f>AVERAGE(AW3:AW58)</f>
        <v>7.3736937746245165E-2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4.25179870669097E-2</v>
      </c>
      <c r="BB59" s="1">
        <f>AVERAGE(BB3:BB58)</f>
        <v>8.2329194539324066E-2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3.8969136948463511E-2</v>
      </c>
      <c r="BG59" s="1">
        <f>AVERAGE(BG3:BG58)</f>
        <v>7.302200375668369E-2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2.406300902752971E-3</v>
      </c>
      <c r="BL59" s="1">
        <f>AVERAGE(BL3:BL58)</f>
        <v>3.6787086955958941E-2</v>
      </c>
      <c r="BM59" s="35">
        <f>AVERAGE(BM3:BM58)</f>
        <v>80.242658375423161</v>
      </c>
      <c r="BN59" s="35" t="e">
        <f>AVERAGE(BN3:BN58)</f>
        <v>#DIV/0!</v>
      </c>
      <c r="BO59" s="35"/>
      <c r="BP59" s="1">
        <f>AVERAGE(BP3:BP58)</f>
        <v>-1</v>
      </c>
      <c r="BQ59" s="1">
        <f>AVERAGE(BQ3:BQ58)</f>
        <v>-1</v>
      </c>
      <c r="BR59" s="35" t="e">
        <f>AVERAGE(BR3:BR58)</f>
        <v>#DIV/0!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1">_xlfn.MODE.SNGL(R3:R58)</f>
        <v>0</v>
      </c>
      <c r="S60" s="48">
        <f t="shared" si="21"/>
        <v>0</v>
      </c>
      <c r="T60" s="48">
        <f t="shared" si="21"/>
        <v>0</v>
      </c>
      <c r="U60" s="48">
        <f t="shared" si="21"/>
        <v>0</v>
      </c>
      <c r="Z60" s="48">
        <f>_xlfn.MODE.SNGL(Z3:Z58)</f>
        <v>0</v>
      </c>
      <c r="AA60" s="48">
        <f t="shared" ref="AA60:AD60" si="22">_xlfn.MODE.SNGL(AA3:AA58)</f>
        <v>0</v>
      </c>
      <c r="AB60" s="48">
        <f t="shared" si="22"/>
        <v>0</v>
      </c>
      <c r="AC60" s="48">
        <f t="shared" si="22"/>
        <v>0</v>
      </c>
      <c r="AD60" s="48">
        <f t="shared" si="22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zoomScale="40" zoomScaleNormal="40" workbookViewId="0">
      <selection activeCell="K3" sqref="K3:K58"/>
    </sheetView>
  </sheetViews>
  <sheetFormatPr baseColWidth="10" defaultColWidth="10.77734375" defaultRowHeight="14.4" x14ac:dyDescent="0.3"/>
  <cols>
    <col min="1" max="1" width="9.6640625" bestFit="1" customWidth="1"/>
    <col min="2" max="4" width="7.6640625" bestFit="1" customWidth="1"/>
    <col min="5" max="5" width="6.109375" bestFit="1" customWidth="1"/>
    <col min="6" max="6" width="8.5546875" bestFit="1" customWidth="1"/>
    <col min="7" max="7" width="9.21875" bestFit="1" customWidth="1"/>
    <col min="8" max="9" width="6.6640625" bestFit="1" customWidth="1"/>
    <col min="10" max="10" width="7" bestFit="1" customWidth="1"/>
    <col min="11" max="11" width="8.5546875" bestFit="1" customWidth="1"/>
    <col min="12" max="13" width="7.6640625" bestFit="1" customWidth="1"/>
    <col min="14" max="15" width="7" bestFit="1" customWidth="1"/>
    <col min="16" max="16" width="5.88671875" bestFit="1" customWidth="1"/>
    <col min="17" max="21" width="4.5546875" bestFit="1" customWidth="1"/>
    <col min="22" max="22" width="7.6640625" bestFit="1" customWidth="1"/>
    <col min="23" max="24" width="7" bestFit="1" customWidth="1"/>
    <col min="25" max="25" width="5.88671875" bestFit="1" customWidth="1"/>
    <col min="26" max="30" width="4.5546875" bestFit="1" customWidth="1"/>
    <col min="31" max="32" width="7.6640625" bestFit="1" customWidth="1"/>
    <col min="33" max="33" width="8.5546875" bestFit="1" customWidth="1"/>
    <col min="34" max="34" width="8.33203125" bestFit="1" customWidth="1"/>
    <col min="35" max="35" width="5.88671875" bestFit="1" customWidth="1"/>
    <col min="36" max="37" width="7.6640625" bestFit="1" customWidth="1"/>
    <col min="38" max="38" width="8.5546875" bestFit="1" customWidth="1"/>
    <col min="39" max="39" width="8.33203125" bestFit="1" customWidth="1"/>
    <col min="40" max="40" width="5.88671875" bestFit="1" customWidth="1"/>
    <col min="41" max="42" width="7.6640625" bestFit="1" customWidth="1"/>
    <col min="43" max="43" width="8.5546875" bestFit="1" customWidth="1"/>
    <col min="44" max="44" width="8.33203125" bestFit="1" customWidth="1"/>
    <col min="45" max="45" width="5.88671875" bestFit="1" customWidth="1"/>
    <col min="46" max="47" width="7.6640625" bestFit="1" customWidth="1"/>
    <col min="48" max="48" width="8.5546875" bestFit="1" customWidth="1"/>
    <col min="49" max="49" width="8.33203125" bestFit="1" customWidth="1"/>
    <col min="50" max="50" width="5.88671875" bestFit="1" customWidth="1"/>
    <col min="51" max="52" width="7.6640625" bestFit="1" customWidth="1"/>
    <col min="53" max="53" width="8.5546875" bestFit="1" customWidth="1"/>
    <col min="54" max="54" width="8.33203125" bestFit="1" customWidth="1"/>
    <col min="55" max="55" width="5.88671875" bestFit="1" customWidth="1"/>
    <col min="56" max="57" width="7.6640625" bestFit="1" customWidth="1"/>
    <col min="58" max="58" width="8.5546875" bestFit="1" customWidth="1"/>
    <col min="59" max="59" width="8.33203125" bestFit="1" customWidth="1"/>
    <col min="60" max="60" width="5.88671875" bestFit="1" customWidth="1"/>
    <col min="61" max="62" width="6.6640625" bestFit="1" customWidth="1"/>
    <col min="63" max="63" width="8.5546875" bestFit="1" customWidth="1"/>
    <col min="64" max="64" width="8.33203125" bestFit="1" customWidth="1"/>
    <col min="65" max="67" width="6.6640625" bestFit="1" customWidth="1"/>
    <col min="68" max="68" width="8.5546875" bestFit="1" customWidth="1"/>
    <col min="69" max="69" width="8.33203125" bestFit="1" customWidth="1"/>
    <col min="70" max="72" width="6.6640625" bestFit="1" customWidth="1"/>
    <col min="73" max="73" width="8.5546875" bestFit="1" customWidth="1"/>
    <col min="74" max="74" width="8.33203125" bestFit="1" customWidth="1"/>
    <col min="75" max="75" width="6.6640625" bestFit="1" customWidth="1"/>
  </cols>
  <sheetData>
    <row r="1" spans="1:75" x14ac:dyDescent="0.3">
      <c r="C1" s="91" t="s">
        <v>0</v>
      </c>
      <c r="D1" s="91"/>
      <c r="E1" s="91"/>
      <c r="F1" s="91"/>
      <c r="G1" s="91"/>
      <c r="H1" s="91" t="s">
        <v>342</v>
      </c>
      <c r="I1" s="91"/>
      <c r="J1" s="91"/>
      <c r="K1" s="91"/>
      <c r="L1" s="91"/>
      <c r="M1" s="91" t="s">
        <v>78</v>
      </c>
      <c r="N1" s="91"/>
      <c r="O1" s="91"/>
      <c r="P1" s="91"/>
      <c r="Q1" s="91"/>
      <c r="R1" s="91"/>
      <c r="S1" s="91"/>
      <c r="T1" s="91"/>
      <c r="U1" s="91"/>
      <c r="V1" s="91" t="s">
        <v>72</v>
      </c>
      <c r="W1" s="91"/>
      <c r="X1" s="91"/>
      <c r="Y1" s="91"/>
      <c r="Z1" s="91"/>
      <c r="AA1" s="91"/>
      <c r="AB1" s="91"/>
      <c r="AC1" s="91"/>
      <c r="AD1" s="91"/>
      <c r="AE1" s="91" t="s">
        <v>304</v>
      </c>
      <c r="AF1" s="92"/>
      <c r="AG1" s="92"/>
      <c r="AH1" s="92"/>
      <c r="AI1" s="92"/>
      <c r="AJ1" s="91" t="s">
        <v>303</v>
      </c>
      <c r="AK1" s="92"/>
      <c r="AL1" s="92"/>
      <c r="AM1" s="92"/>
      <c r="AN1" s="92"/>
      <c r="AO1" s="91" t="s">
        <v>305</v>
      </c>
      <c r="AP1" s="92"/>
      <c r="AQ1" s="92"/>
      <c r="AR1" s="92"/>
      <c r="AS1" s="92"/>
      <c r="AT1" s="91" t="s">
        <v>323</v>
      </c>
      <c r="AU1" s="92"/>
      <c r="AV1" s="92"/>
      <c r="AW1" s="92"/>
      <c r="AX1" s="92"/>
      <c r="AY1" s="91" t="s">
        <v>324</v>
      </c>
      <c r="AZ1" s="92"/>
      <c r="BA1" s="92"/>
      <c r="BB1" s="92"/>
      <c r="BC1" s="92"/>
      <c r="BD1" s="91" t="s">
        <v>325</v>
      </c>
      <c r="BE1" s="92"/>
      <c r="BF1" s="92"/>
      <c r="BG1" s="92"/>
      <c r="BH1" s="92"/>
      <c r="BI1" s="91" t="s">
        <v>331</v>
      </c>
      <c r="BJ1" s="92"/>
      <c r="BK1" s="92"/>
      <c r="BL1" s="92"/>
      <c r="BM1" s="92"/>
      <c r="BN1" s="91" t="s">
        <v>337</v>
      </c>
      <c r="BO1" s="92"/>
      <c r="BP1" s="92"/>
      <c r="BQ1" s="92"/>
      <c r="BR1" s="92"/>
      <c r="BS1" s="91" t="s">
        <v>343</v>
      </c>
      <c r="BT1" s="92"/>
      <c r="BU1" s="92"/>
      <c r="BV1" s="92"/>
      <c r="BW1" s="92"/>
    </row>
    <row r="2" spans="1:75" x14ac:dyDescent="0.3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3">
      <c r="A3" s="17" t="s">
        <v>247</v>
      </c>
      <c r="B3" s="2">
        <f>MIN(D3,I3,M3,V3,AE3,AJ3,AO3,AT3,AY3,BD3,BI3,BN3,BS3)</f>
        <v>891.35734804797062</v>
      </c>
      <c r="C3" s="18"/>
      <c r="D3" s="19"/>
      <c r="E3" s="3">
        <v>5.9540688674916522E-3</v>
      </c>
      <c r="F3" s="3">
        <f>(D3-B3)/B3</f>
        <v>-1</v>
      </c>
      <c r="G3" s="38"/>
      <c r="H3" s="18"/>
      <c r="I3" s="19"/>
      <c r="J3" s="3"/>
      <c r="K3" s="3">
        <f>(I3-$B3)/$B3</f>
        <v>-1</v>
      </c>
      <c r="L3" s="30"/>
      <c r="M3" s="18">
        <v>1150.186346659297</v>
      </c>
      <c r="N3" s="3">
        <f>(M3-B3)/B3</f>
        <v>0.29037624380182575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0.28028044842352295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3.698361693625593E-3</v>
      </c>
      <c r="AH3" s="4">
        <f>(AF3-$B3)/$B3</f>
        <v>2.1072656301018827E-2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3.698361693625593E-3</v>
      </c>
      <c r="AM3" s="4">
        <f>(AK3-$B3)/$B3</f>
        <v>2.1072656301018827E-2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0</v>
      </c>
      <c r="AR3" s="4">
        <f t="shared" ref="AR3:AR34" si="2">(AP3-$B3)/$B3</f>
        <v>1.3399555808094394E-2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1.3672777291122908E-2</v>
      </c>
      <c r="AW3" s="4">
        <f t="shared" si="3"/>
        <v>5.4543269215200113E-2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1.681858994960047E-2</v>
      </c>
      <c r="BB3" s="4">
        <f t="shared" si="4"/>
        <v>5.0661691150006016E-2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3.142740222694964E-2</v>
      </c>
      <c r="BG3" s="4">
        <f t="shared" si="5"/>
        <v>5.5838399483652365E-2</v>
      </c>
      <c r="BH3" s="31">
        <v>13.037718579999639</v>
      </c>
      <c r="BI3" s="20"/>
      <c r="BJ3" s="21"/>
      <c r="BK3" s="4">
        <f t="shared" ref="BK3:BL58" si="6">(BI3-$B3)/$B3</f>
        <v>-1</v>
      </c>
      <c r="BL3" s="4">
        <f t="shared" si="6"/>
        <v>-1</v>
      </c>
      <c r="BM3" s="31"/>
      <c r="BN3" s="20"/>
      <c r="BO3" s="21"/>
      <c r="BP3" s="4">
        <f t="shared" ref="BP3:BQ58" si="7">(BN3-$B3)/$B3</f>
        <v>-1</v>
      </c>
      <c r="BQ3" s="4">
        <f t="shared" si="7"/>
        <v>-1</v>
      </c>
      <c r="BR3" s="31"/>
      <c r="BS3" s="20"/>
      <c r="BT3" s="21"/>
      <c r="BU3" s="4">
        <f t="shared" ref="BU3:BV58" si="8">(BS3-$B3)/$B3</f>
        <v>-1</v>
      </c>
      <c r="BV3" s="4">
        <f t="shared" si="8"/>
        <v>-1</v>
      </c>
      <c r="BW3" s="31"/>
    </row>
    <row r="4" spans="1:75" x14ac:dyDescent="0.3">
      <c r="A4" s="17" t="s">
        <v>248</v>
      </c>
      <c r="B4" s="2">
        <f t="shared" ref="B4:B58" si="9">MIN(D4,I4,M4,V4,AE4,AJ4,AO4,AT4,AY4,BD4,BI4,BN4,BS4)</f>
        <v>862.96211313610343</v>
      </c>
      <c r="C4" s="20"/>
      <c r="D4" s="21"/>
      <c r="E4" s="5">
        <v>2.599062600069137E-2</v>
      </c>
      <c r="F4" s="5">
        <f t="shared" ref="F4:F58" si="10">(D4-B4)/B4</f>
        <v>-1</v>
      </c>
      <c r="G4" s="39"/>
      <c r="H4" s="20"/>
      <c r="I4" s="21"/>
      <c r="J4" s="5"/>
      <c r="K4" s="5">
        <f t="shared" ref="K4:K58" si="11">(I4-$B4)/$B4</f>
        <v>-1</v>
      </c>
      <c r="L4" s="31"/>
      <c r="M4" s="20">
        <v>1008.2098460412921</v>
      </c>
      <c r="N4" s="4">
        <f t="shared" ref="N4:N58" si="12">(M4-B4)/B4</f>
        <v>0.16831298928911453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0.16831298928911453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1.6822403654320351E-2</v>
      </c>
      <c r="AH4" s="4">
        <f t="shared" si="15"/>
        <v>4.3280665492370626E-2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1.6822403654320351E-2</v>
      </c>
      <c r="AM4" s="4">
        <f t="shared" si="16"/>
        <v>4.3280665492370626E-2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1.071463737054343E-2</v>
      </c>
      <c r="AR4" s="4">
        <f t="shared" si="2"/>
        <v>3.2845182350768061E-2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2.1809802725816806E-2</v>
      </c>
      <c r="AW4" s="4">
        <f t="shared" si="3"/>
        <v>4.5586457504994536E-2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6.3681180156897298E-3</v>
      </c>
      <c r="BB4" s="4">
        <f t="shared" si="4"/>
        <v>2.7259215744224366E-2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0</v>
      </c>
      <c r="BG4" s="4">
        <f t="shared" si="5"/>
        <v>4.2936953502503067E-2</v>
      </c>
      <c r="BH4" s="31">
        <v>12.683238610000631</v>
      </c>
      <c r="BI4" s="20"/>
      <c r="BJ4" s="21"/>
      <c r="BK4" s="4">
        <f t="shared" si="6"/>
        <v>-1</v>
      </c>
      <c r="BL4" s="4">
        <f t="shared" si="6"/>
        <v>-1</v>
      </c>
      <c r="BM4" s="31"/>
      <c r="BN4" s="20"/>
      <c r="BO4" s="21"/>
      <c r="BP4" s="4">
        <f t="shared" si="7"/>
        <v>-1</v>
      </c>
      <c r="BQ4" s="4">
        <f t="shared" si="7"/>
        <v>-1</v>
      </c>
      <c r="BR4" s="31"/>
      <c r="BS4" s="20"/>
      <c r="BT4" s="21"/>
      <c r="BU4" s="4">
        <f t="shared" si="8"/>
        <v>-1</v>
      </c>
      <c r="BV4" s="4">
        <f t="shared" si="8"/>
        <v>-1</v>
      </c>
      <c r="BW4" s="31"/>
    </row>
    <row r="5" spans="1:75" x14ac:dyDescent="0.3">
      <c r="A5" s="17" t="s">
        <v>249</v>
      </c>
      <c r="B5" s="2">
        <f t="shared" si="9"/>
        <v>835.1164779550603</v>
      </c>
      <c r="C5" s="20"/>
      <c r="D5" s="21"/>
      <c r="E5" s="5">
        <v>6.3849268550778299E-2</v>
      </c>
      <c r="F5" s="5">
        <f t="shared" si="10"/>
        <v>-1</v>
      </c>
      <c r="G5" s="39"/>
      <c r="H5" s="20"/>
      <c r="I5" s="21"/>
      <c r="J5" s="5"/>
      <c r="K5" s="96">
        <f t="shared" si="11"/>
        <v>-1</v>
      </c>
      <c r="L5" s="31"/>
      <c r="M5" s="20">
        <v>958.40026205528898</v>
      </c>
      <c r="N5" s="4">
        <f t="shared" si="12"/>
        <v>0.14762465758322982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8.8258392862068713E-2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1.4131866598195087E-2</v>
      </c>
      <c r="AH5" s="4">
        <f t="shared" si="15"/>
        <v>5.1290361856070651E-2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1.4131866598195087E-2</v>
      </c>
      <c r="AM5" s="4">
        <f t="shared" si="16"/>
        <v>5.1290361856070651E-2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3.8842403254394212E-2</v>
      </c>
      <c r="AR5" s="4">
        <f t="shared" si="2"/>
        <v>5.6344138461701429E-2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1.5413804273099422E-3</v>
      </c>
      <c r="AW5" s="4">
        <f t="shared" si="3"/>
        <v>1.1566939077715515E-2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1.558567293014867E-2</v>
      </c>
      <c r="BB5" s="4">
        <f t="shared" si="4"/>
        <v>3.2650925691360966E-2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0</v>
      </c>
      <c r="BG5" s="4">
        <f t="shared" si="5"/>
        <v>1.0138339219143163E-2</v>
      </c>
      <c r="BH5" s="31">
        <v>12.365236539999749</v>
      </c>
      <c r="BI5" s="20"/>
      <c r="BJ5" s="21"/>
      <c r="BK5" s="4">
        <f t="shared" si="6"/>
        <v>-1</v>
      </c>
      <c r="BL5" s="4">
        <f t="shared" si="6"/>
        <v>-1</v>
      </c>
      <c r="BM5" s="31"/>
      <c r="BN5" s="20"/>
      <c r="BO5" s="21"/>
      <c r="BP5" s="4">
        <f t="shared" si="7"/>
        <v>-1</v>
      </c>
      <c r="BQ5" s="4">
        <f t="shared" si="7"/>
        <v>-1</v>
      </c>
      <c r="BR5" s="31"/>
      <c r="BS5" s="20"/>
      <c r="BT5" s="21"/>
      <c r="BU5" s="4">
        <f t="shared" si="8"/>
        <v>-1</v>
      </c>
      <c r="BV5" s="4">
        <f t="shared" si="8"/>
        <v>-1</v>
      </c>
      <c r="BW5" s="31"/>
    </row>
    <row r="6" spans="1:75" x14ac:dyDescent="0.3">
      <c r="A6" s="17" t="s">
        <v>250</v>
      </c>
      <c r="B6" s="2">
        <f t="shared" si="9"/>
        <v>826.18283379292552</v>
      </c>
      <c r="C6" s="20"/>
      <c r="D6" s="21"/>
      <c r="E6" s="5">
        <v>4.7899541532529739E-2</v>
      </c>
      <c r="F6" s="5">
        <f t="shared" si="10"/>
        <v>-1</v>
      </c>
      <c r="G6" s="39"/>
      <c r="H6" s="20"/>
      <c r="I6" s="21"/>
      <c r="J6" s="5"/>
      <c r="K6" s="5">
        <f t="shared" si="11"/>
        <v>-1</v>
      </c>
      <c r="L6" s="31"/>
      <c r="M6" s="20">
        <v>868.59388546202456</v>
      </c>
      <c r="N6" s="4">
        <f t="shared" si="12"/>
        <v>5.1333736231717622E-2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5.1333736231717622E-2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1.8177362492129895E-2</v>
      </c>
      <c r="AH6" s="4">
        <f t="shared" si="15"/>
        <v>2.7191220142371037E-2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1.8177362492129895E-2</v>
      </c>
      <c r="AM6" s="4">
        <f t="shared" si="16"/>
        <v>2.7191220142371037E-2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1.7271242849514562E-2</v>
      </c>
      <c r="AR6" s="4">
        <f t="shared" si="2"/>
        <v>2.8800783641629638E-2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6.2129965976784364E-3</v>
      </c>
      <c r="AW6" s="4">
        <f t="shared" si="3"/>
        <v>2.3503306022758484E-2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0</v>
      </c>
      <c r="BB6" s="4">
        <f t="shared" si="4"/>
        <v>4.1685604358645378E-2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7.1198368376576178E-3</v>
      </c>
      <c r="BG6" s="4">
        <f t="shared" si="5"/>
        <v>2.4379957145987036E-2</v>
      </c>
      <c r="BH6" s="31">
        <v>12.201802749999841</v>
      </c>
      <c r="BI6" s="20"/>
      <c r="BJ6" s="21"/>
      <c r="BK6" s="4">
        <f t="shared" si="6"/>
        <v>-1</v>
      </c>
      <c r="BL6" s="4">
        <f t="shared" si="6"/>
        <v>-1</v>
      </c>
      <c r="BM6" s="31"/>
      <c r="BN6" s="20"/>
      <c r="BO6" s="21"/>
      <c r="BP6" s="4">
        <f t="shared" si="7"/>
        <v>-1</v>
      </c>
      <c r="BQ6" s="4">
        <f t="shared" si="7"/>
        <v>-1</v>
      </c>
      <c r="BR6" s="31"/>
      <c r="BS6" s="20"/>
      <c r="BT6" s="21"/>
      <c r="BU6" s="4">
        <f t="shared" si="8"/>
        <v>-1</v>
      </c>
      <c r="BV6" s="4">
        <f t="shared" si="8"/>
        <v>-1</v>
      </c>
      <c r="BW6" s="31"/>
    </row>
    <row r="7" spans="1:75" x14ac:dyDescent="0.3">
      <c r="A7" s="17" t="s">
        <v>251</v>
      </c>
      <c r="B7" s="2">
        <f t="shared" si="9"/>
        <v>864.93311346873725</v>
      </c>
      <c r="C7" s="20"/>
      <c r="D7" s="21"/>
      <c r="E7" s="5">
        <v>6.7752677550196412E-3</v>
      </c>
      <c r="F7" s="5">
        <f t="shared" si="10"/>
        <v>-1</v>
      </c>
      <c r="G7" s="39"/>
      <c r="H7" s="20"/>
      <c r="I7" s="21"/>
      <c r="J7" s="5"/>
      <c r="K7" s="5">
        <f t="shared" si="11"/>
        <v>-1</v>
      </c>
      <c r="L7" s="31"/>
      <c r="M7" s="20">
        <v>1046.339131444824</v>
      </c>
      <c r="N7" s="4">
        <f t="shared" si="12"/>
        <v>0.20973415764899334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0.16856997061862017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3.1701844338483448E-3</v>
      </c>
      <c r="AH7" s="4">
        <f t="shared" si="15"/>
        <v>2.5827365647390133E-2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3.1701844338483448E-3</v>
      </c>
      <c r="AM7" s="4">
        <f t="shared" si="16"/>
        <v>2.5827365647390133E-2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0</v>
      </c>
      <c r="AR7" s="4">
        <f t="shared" si="2"/>
        <v>2.0074160524241581E-2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2.2291332243596716E-2</v>
      </c>
      <c r="AW7" s="4">
        <f t="shared" si="3"/>
        <v>4.7569795937030326E-2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3.3949185442445823E-2</v>
      </c>
      <c r="BB7" s="4">
        <f t="shared" si="4"/>
        <v>7.2604160460940023E-2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6.1862419480481958E-3</v>
      </c>
      <c r="BG7" s="4">
        <f t="shared" si="5"/>
        <v>4.2541685000628694E-2</v>
      </c>
      <c r="BH7" s="31">
        <v>12.977225770000221</v>
      </c>
      <c r="BI7" s="20"/>
      <c r="BJ7" s="21"/>
      <c r="BK7" s="4">
        <f t="shared" si="6"/>
        <v>-1</v>
      </c>
      <c r="BL7" s="4">
        <f t="shared" si="6"/>
        <v>-1</v>
      </c>
      <c r="BM7" s="31"/>
      <c r="BN7" s="20"/>
      <c r="BO7" s="21"/>
      <c r="BP7" s="4">
        <f t="shared" si="7"/>
        <v>-1</v>
      </c>
      <c r="BQ7" s="4">
        <f t="shared" si="7"/>
        <v>-1</v>
      </c>
      <c r="BR7" s="31"/>
      <c r="BS7" s="20"/>
      <c r="BT7" s="21"/>
      <c r="BU7" s="4">
        <f t="shared" si="8"/>
        <v>-1</v>
      </c>
      <c r="BV7" s="4">
        <f t="shared" si="8"/>
        <v>-1</v>
      </c>
      <c r="BW7" s="31"/>
    </row>
    <row r="8" spans="1:75" x14ac:dyDescent="0.3">
      <c r="A8" s="17" t="s">
        <v>252</v>
      </c>
      <c r="B8" s="2">
        <f t="shared" si="9"/>
        <v>853.29922377230935</v>
      </c>
      <c r="C8" s="20"/>
      <c r="D8" s="21"/>
      <c r="E8" s="5">
        <v>2.0038534331028569E-2</v>
      </c>
      <c r="F8" s="5">
        <f t="shared" si="10"/>
        <v>-1</v>
      </c>
      <c r="G8" s="39"/>
      <c r="H8" s="20"/>
      <c r="I8" s="21"/>
      <c r="J8" s="5"/>
      <c r="K8" s="5">
        <f t="shared" si="11"/>
        <v>-1</v>
      </c>
      <c r="L8" s="31"/>
      <c r="M8" s="20">
        <v>971.28209885065257</v>
      </c>
      <c r="N8" s="4">
        <f t="shared" si="12"/>
        <v>0.13826670854891726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0.13826670854891726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0</v>
      </c>
      <c r="AH8" s="4">
        <f t="shared" si="15"/>
        <v>4.8421035424522876E-2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0</v>
      </c>
      <c r="AM8" s="4">
        <f t="shared" si="16"/>
        <v>4.8421035424522876E-2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2.2151320434175021E-2</v>
      </c>
      <c r="AR8" s="4">
        <f t="shared" si="2"/>
        <v>4.7682243074673808E-2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1.1160080420572302E-2</v>
      </c>
      <c r="AW8" s="4">
        <f t="shared" si="3"/>
        <v>3.0448430760743567E-2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6.6058961901387214E-2</v>
      </c>
      <c r="BB8" s="4">
        <f t="shared" si="4"/>
        <v>8.2213071251516889E-2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1.3212768019787555E-2</v>
      </c>
      <c r="BG8" s="4">
        <f t="shared" si="5"/>
        <v>2.8356825685389365E-2</v>
      </c>
      <c r="BH8" s="31">
        <v>12.977025810000489</v>
      </c>
      <c r="BI8" s="20"/>
      <c r="BJ8" s="21"/>
      <c r="BK8" s="4">
        <f t="shared" si="6"/>
        <v>-1</v>
      </c>
      <c r="BL8" s="4">
        <f t="shared" si="6"/>
        <v>-1</v>
      </c>
      <c r="BM8" s="31"/>
      <c r="BN8" s="20"/>
      <c r="BO8" s="21"/>
      <c r="BP8" s="4">
        <f t="shared" si="7"/>
        <v>-1</v>
      </c>
      <c r="BQ8" s="4">
        <f t="shared" si="7"/>
        <v>-1</v>
      </c>
      <c r="BR8" s="31"/>
      <c r="BS8" s="20"/>
      <c r="BT8" s="21"/>
      <c r="BU8" s="4">
        <f t="shared" si="8"/>
        <v>-1</v>
      </c>
      <c r="BV8" s="4">
        <f t="shared" si="8"/>
        <v>-1</v>
      </c>
      <c r="BW8" s="31"/>
    </row>
    <row r="9" spans="1:75" x14ac:dyDescent="0.3">
      <c r="A9" s="17" t="s">
        <v>253</v>
      </c>
      <c r="B9" s="2">
        <f t="shared" si="9"/>
        <v>867.93311346873725</v>
      </c>
      <c r="C9" s="20"/>
      <c r="D9" s="21"/>
      <c r="E9" s="5">
        <v>1.8664058478747039E-2</v>
      </c>
      <c r="F9" s="5">
        <f t="shared" si="10"/>
        <v>-1</v>
      </c>
      <c r="G9" s="39"/>
      <c r="H9" s="20"/>
      <c r="I9" s="21"/>
      <c r="J9" s="5"/>
      <c r="K9" s="96">
        <f t="shared" si="11"/>
        <v>-1</v>
      </c>
      <c r="L9" s="31"/>
      <c r="M9" s="20">
        <v>1008.851845859562</v>
      </c>
      <c r="N9" s="4">
        <f t="shared" si="12"/>
        <v>0.16236128130615518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0.16236128130615518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0</v>
      </c>
      <c r="AH9" s="4">
        <f t="shared" si="15"/>
        <v>2.6953841476733378E-2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0</v>
      </c>
      <c r="AM9" s="4">
        <f t="shared" si="16"/>
        <v>2.6953841476733378E-2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0</v>
      </c>
      <c r="AR9" s="4">
        <f t="shared" si="2"/>
        <v>3.8141609283499196E-2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1.2477993717356263E-2</v>
      </c>
      <c r="AW9" s="4">
        <f t="shared" si="3"/>
        <v>2.8036701521891277E-2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5.67200489120381E-2</v>
      </c>
      <c r="BB9" s="4">
        <f t="shared" si="4"/>
        <v>8.164552072621542E-2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1.2477993717356263E-2</v>
      </c>
      <c r="BG9" s="4">
        <f t="shared" si="5"/>
        <v>2.9100586569936405E-2</v>
      </c>
      <c r="BH9" s="31">
        <v>12.99760109999916</v>
      </c>
      <c r="BI9" s="20"/>
      <c r="BJ9" s="21"/>
      <c r="BK9" s="4">
        <f t="shared" si="6"/>
        <v>-1</v>
      </c>
      <c r="BL9" s="4">
        <f t="shared" si="6"/>
        <v>-1</v>
      </c>
      <c r="BM9" s="31"/>
      <c r="BN9" s="20"/>
      <c r="BO9" s="21"/>
      <c r="BP9" s="4">
        <f t="shared" si="7"/>
        <v>-1</v>
      </c>
      <c r="BQ9" s="4">
        <f t="shared" si="7"/>
        <v>-1</v>
      </c>
      <c r="BR9" s="31"/>
      <c r="BS9" s="20"/>
      <c r="BT9" s="21"/>
      <c r="BU9" s="4">
        <f t="shared" si="8"/>
        <v>-1</v>
      </c>
      <c r="BV9" s="4">
        <f t="shared" si="8"/>
        <v>-1</v>
      </c>
      <c r="BW9" s="31"/>
    </row>
    <row r="10" spans="1:75" x14ac:dyDescent="0.3">
      <c r="A10" s="17" t="s">
        <v>254</v>
      </c>
      <c r="B10" s="2">
        <f t="shared" si="9"/>
        <v>859.69867259385683</v>
      </c>
      <c r="C10" s="20"/>
      <c r="D10" s="21"/>
      <c r="E10" s="5">
        <v>1.6252313397897591E-2</v>
      </c>
      <c r="F10" s="5">
        <f t="shared" si="10"/>
        <v>-1</v>
      </c>
      <c r="G10" s="39"/>
      <c r="H10" s="20"/>
      <c r="I10" s="21"/>
      <c r="J10" s="5"/>
      <c r="K10" s="96">
        <f t="shared" si="11"/>
        <v>-1</v>
      </c>
      <c r="L10" s="31"/>
      <c r="M10" s="20">
        <v>943.14140787958445</v>
      </c>
      <c r="N10" s="4">
        <f t="shared" si="12"/>
        <v>9.7060444485701863E-2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9.7060444485701863E-2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0</v>
      </c>
      <c r="AH10" s="4">
        <f t="shared" si="15"/>
        <v>7.2353445946332657E-3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0</v>
      </c>
      <c r="AM10" s="4">
        <f t="shared" si="16"/>
        <v>7.2353445946332657E-3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0</v>
      </c>
      <c r="AR10" s="4">
        <f t="shared" si="2"/>
        <v>7.0070584051736282E-3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2.6797829617772578E-2</v>
      </c>
      <c r="AW10" s="4">
        <f t="shared" si="3"/>
        <v>3.4685096036226604E-2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2.0457448048712273E-2</v>
      </c>
      <c r="BB10" s="4">
        <f t="shared" si="4"/>
        <v>3.6209499257142813E-2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6.9911341192498821E-3</v>
      </c>
      <c r="BG10" s="4">
        <f t="shared" si="5"/>
        <v>3.2475421725751699E-2</v>
      </c>
      <c r="BH10" s="31">
        <v>12.563860960000239</v>
      </c>
      <c r="BI10" s="20"/>
      <c r="BJ10" s="21"/>
      <c r="BK10" s="4">
        <f t="shared" si="6"/>
        <v>-1</v>
      </c>
      <c r="BL10" s="4">
        <f t="shared" si="6"/>
        <v>-1</v>
      </c>
      <c r="BM10" s="31"/>
      <c r="BN10" s="20"/>
      <c r="BO10" s="21"/>
      <c r="BP10" s="4">
        <f t="shared" si="7"/>
        <v>-1</v>
      </c>
      <c r="BQ10" s="4">
        <f t="shared" si="7"/>
        <v>-1</v>
      </c>
      <c r="BR10" s="31"/>
      <c r="BS10" s="20"/>
      <c r="BT10" s="21"/>
      <c r="BU10" s="4">
        <f t="shared" si="8"/>
        <v>-1</v>
      </c>
      <c r="BV10" s="4">
        <f t="shared" si="8"/>
        <v>-1</v>
      </c>
      <c r="BW10" s="31"/>
    </row>
    <row r="11" spans="1:75" x14ac:dyDescent="0.3">
      <c r="A11" s="17" t="s">
        <v>255</v>
      </c>
      <c r="B11" s="2">
        <f t="shared" si="9"/>
        <v>838.64373020002074</v>
      </c>
      <c r="C11" s="20"/>
      <c r="D11" s="21"/>
      <c r="E11" s="5">
        <v>4.8592819136848049E-2</v>
      </c>
      <c r="F11" s="5">
        <f t="shared" si="10"/>
        <v>-1</v>
      </c>
      <c r="G11" s="39"/>
      <c r="H11" s="20"/>
      <c r="I11" s="21"/>
      <c r="J11" s="5"/>
      <c r="K11" s="5">
        <f t="shared" si="11"/>
        <v>-1</v>
      </c>
      <c r="L11" s="31"/>
      <c r="M11" s="20">
        <v>904.52317241454261</v>
      </c>
      <c r="N11" s="4">
        <f t="shared" si="12"/>
        <v>7.8554742427764043E-2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7.4731042528464561E-2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2.5052987567173472E-3</v>
      </c>
      <c r="AH11" s="4">
        <f t="shared" si="15"/>
        <v>4.563852275661401E-3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2.5052987567173472E-3</v>
      </c>
      <c r="AM11" s="4">
        <f t="shared" si="16"/>
        <v>4.563852275661401E-3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2.7642412040141183E-3</v>
      </c>
      <c r="AR11" s="4">
        <f t="shared" si="2"/>
        <v>5.0766142313609462E-3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4.4331963146687237E-3</v>
      </c>
      <c r="AW11" s="4">
        <f t="shared" si="3"/>
        <v>4.6329446018431697E-2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1.9909128146226453E-2</v>
      </c>
      <c r="BB11" s="4">
        <f t="shared" si="4"/>
        <v>4.0955626832783087E-2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0</v>
      </c>
      <c r="BG11" s="4">
        <f t="shared" si="5"/>
        <v>4.648308079317813E-2</v>
      </c>
      <c r="BH11" s="31">
        <v>12.31657115999988</v>
      </c>
      <c r="BI11" s="20"/>
      <c r="BJ11" s="21"/>
      <c r="BK11" s="4">
        <f t="shared" si="6"/>
        <v>-1</v>
      </c>
      <c r="BL11" s="4">
        <f t="shared" si="6"/>
        <v>-1</v>
      </c>
      <c r="BM11" s="31"/>
      <c r="BN11" s="20"/>
      <c r="BO11" s="21"/>
      <c r="BP11" s="4">
        <f t="shared" si="7"/>
        <v>-1</v>
      </c>
      <c r="BQ11" s="4">
        <f t="shared" si="7"/>
        <v>-1</v>
      </c>
      <c r="BR11" s="31"/>
      <c r="BS11" s="20"/>
      <c r="BT11" s="21"/>
      <c r="BU11" s="4">
        <f t="shared" si="8"/>
        <v>-1</v>
      </c>
      <c r="BV11" s="4">
        <f t="shared" si="8"/>
        <v>-1</v>
      </c>
      <c r="BW11" s="31"/>
    </row>
    <row r="12" spans="1:75" x14ac:dyDescent="0.3">
      <c r="A12" s="17" t="s">
        <v>256</v>
      </c>
      <c r="B12" s="2">
        <f t="shared" si="9"/>
        <v>999.3377945554779</v>
      </c>
      <c r="C12" s="20"/>
      <c r="D12" s="21"/>
      <c r="E12" s="5">
        <v>9.0791337956438005E-3</v>
      </c>
      <c r="F12" s="5">
        <f t="shared" si="10"/>
        <v>-1</v>
      </c>
      <c r="G12" s="39"/>
      <c r="H12" s="20"/>
      <c r="I12" s="21"/>
      <c r="J12" s="5"/>
      <c r="K12" s="5">
        <f t="shared" si="11"/>
        <v>-1</v>
      </c>
      <c r="L12" s="31"/>
      <c r="M12" s="20">
        <v>1184.6870366270621</v>
      </c>
      <c r="N12" s="4">
        <f t="shared" si="12"/>
        <v>0.18547206268129848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0.17862508739292091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4.9456080259993344E-3</v>
      </c>
      <c r="AH12" s="4">
        <f t="shared" si="15"/>
        <v>3.0058334261243054E-2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4.9456080259993344E-3</v>
      </c>
      <c r="AM12" s="4">
        <f t="shared" si="16"/>
        <v>3.0058334261243054E-2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0</v>
      </c>
      <c r="AR12" s="4">
        <f t="shared" si="2"/>
        <v>3.3817792907319004E-2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7.9466885669570997E-3</v>
      </c>
      <c r="AW12" s="4">
        <f t="shared" si="3"/>
        <v>3.5624322707351427E-2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3.5460345339134267E-2</v>
      </c>
      <c r="BB12" s="4">
        <f t="shared" si="4"/>
        <v>6.0448552558746017E-2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1.3108213141204212E-2</v>
      </c>
      <c r="BG12" s="4">
        <f t="shared" si="5"/>
        <v>4.5114510758532428E-2</v>
      </c>
      <c r="BH12" s="31">
        <v>12.531619889999639</v>
      </c>
      <c r="BI12" s="20"/>
      <c r="BJ12" s="21"/>
      <c r="BK12" s="4">
        <f t="shared" si="6"/>
        <v>-1</v>
      </c>
      <c r="BL12" s="4">
        <f t="shared" si="6"/>
        <v>-1</v>
      </c>
      <c r="BM12" s="31"/>
      <c r="BN12" s="20"/>
      <c r="BO12" s="21"/>
      <c r="BP12" s="4">
        <f t="shared" si="7"/>
        <v>-1</v>
      </c>
      <c r="BQ12" s="4">
        <f t="shared" si="7"/>
        <v>-1</v>
      </c>
      <c r="BR12" s="31"/>
      <c r="BS12" s="20"/>
      <c r="BT12" s="21"/>
      <c r="BU12" s="4">
        <f t="shared" si="8"/>
        <v>-1</v>
      </c>
      <c r="BV12" s="4">
        <f t="shared" si="8"/>
        <v>-1</v>
      </c>
      <c r="BW12" s="31"/>
    </row>
    <row r="13" spans="1:75" x14ac:dyDescent="0.3">
      <c r="A13" s="17" t="s">
        <v>257</v>
      </c>
      <c r="B13" s="2">
        <f t="shared" si="9"/>
        <v>976.84160457343296</v>
      </c>
      <c r="C13" s="20"/>
      <c r="D13" s="21"/>
      <c r="E13" s="5">
        <v>3.170543212693662E-2</v>
      </c>
      <c r="F13" s="5">
        <f t="shared" si="10"/>
        <v>-1</v>
      </c>
      <c r="G13" s="39"/>
      <c r="H13" s="20"/>
      <c r="I13" s="21"/>
      <c r="J13" s="5"/>
      <c r="K13" s="96">
        <f t="shared" si="11"/>
        <v>-1</v>
      </c>
      <c r="L13" s="31"/>
      <c r="M13" s="20">
        <v>1106.206074581899</v>
      </c>
      <c r="N13" s="4">
        <f t="shared" si="12"/>
        <v>0.13243136799538435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0.13243136799538435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3.3999975216905662E-2</v>
      </c>
      <c r="AH13" s="4">
        <f t="shared" si="15"/>
        <v>6.2044826759752272E-2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3.3999975216905662E-2</v>
      </c>
      <c r="AM13" s="4">
        <f t="shared" si="16"/>
        <v>6.2044826759752272E-2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2.5436630270426922E-2</v>
      </c>
      <c r="AR13" s="4">
        <f t="shared" si="2"/>
        <v>6.1421511050402521E-2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5.7028847301174926E-3</v>
      </c>
      <c r="AW13" s="4">
        <f t="shared" si="3"/>
        <v>4.3949461404572752E-2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1.1859686022296693E-2</v>
      </c>
      <c r="BB13" s="4">
        <f t="shared" si="4"/>
        <v>3.5276069519326707E-2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0</v>
      </c>
      <c r="BG13" s="4">
        <f t="shared" si="5"/>
        <v>3.7060245319285583E-2</v>
      </c>
      <c r="BH13" s="31">
        <v>12.45274703999967</v>
      </c>
      <c r="BI13" s="20"/>
      <c r="BJ13" s="21"/>
      <c r="BK13" s="4">
        <f t="shared" si="6"/>
        <v>-1</v>
      </c>
      <c r="BL13" s="4">
        <f t="shared" si="6"/>
        <v>-1</v>
      </c>
      <c r="BM13" s="31"/>
      <c r="BN13" s="20"/>
      <c r="BO13" s="21"/>
      <c r="BP13" s="4">
        <f t="shared" si="7"/>
        <v>-1</v>
      </c>
      <c r="BQ13" s="4">
        <f t="shared" si="7"/>
        <v>-1</v>
      </c>
      <c r="BR13" s="31"/>
      <c r="BS13" s="20"/>
      <c r="BT13" s="21"/>
      <c r="BU13" s="4">
        <f t="shared" si="8"/>
        <v>-1</v>
      </c>
      <c r="BV13" s="4">
        <f t="shared" si="8"/>
        <v>-1</v>
      </c>
      <c r="BW13" s="31"/>
    </row>
    <row r="14" spans="1:75" x14ac:dyDescent="0.3">
      <c r="A14" s="17" t="s">
        <v>258</v>
      </c>
      <c r="B14" s="2">
        <f t="shared" si="9"/>
        <v>962.26772181134641</v>
      </c>
      <c r="C14" s="20"/>
      <c r="D14" s="21"/>
      <c r="E14" s="5">
        <v>3.2559500708867158E-2</v>
      </c>
      <c r="F14" s="5">
        <f t="shared" si="10"/>
        <v>-1</v>
      </c>
      <c r="G14" s="39"/>
      <c r="H14" s="20"/>
      <c r="I14" s="21"/>
      <c r="J14" s="5"/>
      <c r="K14" s="5">
        <f t="shared" si="11"/>
        <v>-1</v>
      </c>
      <c r="L14" s="31"/>
      <c r="M14" s="20">
        <v>1018.477799674633</v>
      </c>
      <c r="N14" s="4">
        <f t="shared" si="12"/>
        <v>5.8414177872950293E-2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5.8414177872950293E-2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5.0134611458284503E-3</v>
      </c>
      <c r="AH14" s="4">
        <f t="shared" si="15"/>
        <v>4.6009389517402285E-2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5.0134611458284503E-3</v>
      </c>
      <c r="AM14" s="4">
        <f t="shared" si="16"/>
        <v>4.6009389517402285E-2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2.0364661418112558E-2</v>
      </c>
      <c r="AR14" s="4">
        <f t="shared" si="2"/>
        <v>3.8689163014867745E-2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0</v>
      </c>
      <c r="AW14" s="4">
        <f t="shared" si="3"/>
        <v>2.2493236413210878E-2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1.7316224123578819E-2</v>
      </c>
      <c r="BB14" s="4">
        <f t="shared" si="4"/>
        <v>4.68071643305292E-2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2.1016344974546307E-3</v>
      </c>
      <c r="BG14" s="4">
        <f t="shared" si="5"/>
        <v>1.55898945861994E-2</v>
      </c>
      <c r="BH14" s="31">
        <v>12.42613994000058</v>
      </c>
      <c r="BI14" s="20"/>
      <c r="BJ14" s="21"/>
      <c r="BK14" s="4">
        <f t="shared" si="6"/>
        <v>-1</v>
      </c>
      <c r="BL14" s="4">
        <f t="shared" si="6"/>
        <v>-1</v>
      </c>
      <c r="BM14" s="31"/>
      <c r="BN14" s="20"/>
      <c r="BO14" s="21"/>
      <c r="BP14" s="4">
        <f t="shared" si="7"/>
        <v>-1</v>
      </c>
      <c r="BQ14" s="4">
        <f t="shared" si="7"/>
        <v>-1</v>
      </c>
      <c r="BR14" s="31"/>
      <c r="BS14" s="20"/>
      <c r="BT14" s="21"/>
      <c r="BU14" s="4">
        <f t="shared" si="8"/>
        <v>-1</v>
      </c>
      <c r="BV14" s="4">
        <f t="shared" si="8"/>
        <v>-1</v>
      </c>
      <c r="BW14" s="31"/>
    </row>
    <row r="15" spans="1:75" x14ac:dyDescent="0.3">
      <c r="A15" s="17" t="s">
        <v>259</v>
      </c>
      <c r="B15" s="2">
        <f t="shared" si="9"/>
        <v>935.48716597915029</v>
      </c>
      <c r="C15" s="20"/>
      <c r="D15" s="21"/>
      <c r="E15" s="5">
        <v>2.11712332543223E-2</v>
      </c>
      <c r="F15" s="5">
        <f t="shared" si="10"/>
        <v>-1</v>
      </c>
      <c r="G15" s="39"/>
      <c r="H15" s="20"/>
      <c r="I15" s="21"/>
      <c r="J15" s="5"/>
      <c r="K15" s="96">
        <f t="shared" si="11"/>
        <v>-1</v>
      </c>
      <c r="L15" s="31"/>
      <c r="M15" s="20">
        <v>1029.200833831648</v>
      </c>
      <c r="N15" s="4">
        <f t="shared" si="12"/>
        <v>0.10017632658210762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0.10339265969651415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4.937349460946263E-2</v>
      </c>
      <c r="AH15" s="4">
        <f t="shared" si="15"/>
        <v>6.6104549537968627E-2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4.937349460946263E-2</v>
      </c>
      <c r="AM15" s="4">
        <f t="shared" si="16"/>
        <v>6.6104549537968627E-2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4.2568796376180294E-2</v>
      </c>
      <c r="AR15" s="4">
        <f t="shared" si="2"/>
        <v>6.717199322536202E-2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0</v>
      </c>
      <c r="AW15" s="4">
        <f t="shared" si="3"/>
        <v>4.4101913116838261E-2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4.0154765135178759E-2</v>
      </c>
      <c r="BB15" s="4">
        <f t="shared" si="4"/>
        <v>6.3313502500023683E-2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1.2781369113085137E-2</v>
      </c>
      <c r="BG15" s="4">
        <f t="shared" si="5"/>
        <v>4.4727545778852358E-2</v>
      </c>
      <c r="BH15" s="31">
        <v>12.439816779999459</v>
      </c>
      <c r="BI15" s="20"/>
      <c r="BJ15" s="21"/>
      <c r="BK15" s="4">
        <f t="shared" si="6"/>
        <v>-1</v>
      </c>
      <c r="BL15" s="4">
        <f t="shared" si="6"/>
        <v>-1</v>
      </c>
      <c r="BM15" s="31"/>
      <c r="BN15" s="20"/>
      <c r="BO15" s="21"/>
      <c r="BP15" s="4">
        <f t="shared" si="7"/>
        <v>-1</v>
      </c>
      <c r="BQ15" s="4">
        <f t="shared" si="7"/>
        <v>-1</v>
      </c>
      <c r="BR15" s="31"/>
      <c r="BS15" s="20"/>
      <c r="BT15" s="21"/>
      <c r="BU15" s="4">
        <f t="shared" si="8"/>
        <v>-1</v>
      </c>
      <c r="BV15" s="4">
        <f t="shared" si="8"/>
        <v>-1</v>
      </c>
      <c r="BW15" s="31"/>
    </row>
    <row r="16" spans="1:75" x14ac:dyDescent="0.3">
      <c r="A16" s="17" t="s">
        <v>260</v>
      </c>
      <c r="B16" s="2">
        <f t="shared" si="9"/>
        <v>925.8052283257274</v>
      </c>
      <c r="C16" s="20"/>
      <c r="D16" s="21"/>
      <c r="E16" s="5">
        <v>1.316540051266298E-2</v>
      </c>
      <c r="F16" s="5">
        <f t="shared" si="10"/>
        <v>-1</v>
      </c>
      <c r="G16" s="39"/>
      <c r="H16" s="20"/>
      <c r="I16" s="21"/>
      <c r="J16" s="5"/>
      <c r="K16" s="96">
        <f t="shared" si="11"/>
        <v>-1</v>
      </c>
      <c r="L16" s="31"/>
      <c r="M16" s="20">
        <v>979.84614969189579</v>
      </c>
      <c r="N16" s="4">
        <f t="shared" si="12"/>
        <v>5.8371804039061975E-2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5.8371804039061975E-2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2.8660623052335542E-2</v>
      </c>
      <c r="AH16" s="4">
        <f t="shared" si="15"/>
        <v>6.1406617450605529E-2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2.8660623052335542E-2</v>
      </c>
      <c r="AM16" s="4">
        <f t="shared" si="16"/>
        <v>6.1406617450605529E-2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2.8660623052335542E-2</v>
      </c>
      <c r="AR16" s="4">
        <f t="shared" si="2"/>
        <v>5.7130617545069838E-2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6.853792995330928E-3</v>
      </c>
      <c r="AW16" s="4">
        <f t="shared" si="3"/>
        <v>1.8012570372352415E-2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3.1427602746892443E-2</v>
      </c>
      <c r="BB16" s="4">
        <f t="shared" si="4"/>
        <v>6.4524020422509071E-2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0</v>
      </c>
      <c r="BG16" s="4">
        <f t="shared" si="5"/>
        <v>1.4940434077792442E-2</v>
      </c>
      <c r="BH16" s="31">
        <v>12.203499089999969</v>
      </c>
      <c r="BI16" s="20"/>
      <c r="BJ16" s="21"/>
      <c r="BK16" s="4">
        <f t="shared" si="6"/>
        <v>-1</v>
      </c>
      <c r="BL16" s="4">
        <f t="shared" si="6"/>
        <v>-1</v>
      </c>
      <c r="BM16" s="31"/>
      <c r="BN16" s="20"/>
      <c r="BO16" s="21"/>
      <c r="BP16" s="4">
        <f t="shared" si="7"/>
        <v>-1</v>
      </c>
      <c r="BQ16" s="4">
        <f t="shared" si="7"/>
        <v>-1</v>
      </c>
      <c r="BR16" s="31"/>
      <c r="BS16" s="20"/>
      <c r="BT16" s="21"/>
      <c r="BU16" s="4">
        <f t="shared" si="8"/>
        <v>-1</v>
      </c>
      <c r="BV16" s="4">
        <f t="shared" si="8"/>
        <v>-1</v>
      </c>
      <c r="BW16" s="31"/>
    </row>
    <row r="17" spans="1:75" x14ac:dyDescent="0.3">
      <c r="A17" s="17" t="s">
        <v>261</v>
      </c>
      <c r="B17" s="2">
        <f t="shared" si="9"/>
        <v>938.43603868601883</v>
      </c>
      <c r="C17" s="20"/>
      <c r="D17" s="21"/>
      <c r="E17" s="5">
        <v>1.3943926585655519E-2</v>
      </c>
      <c r="F17" s="5">
        <f t="shared" si="10"/>
        <v>-1</v>
      </c>
      <c r="G17" s="39"/>
      <c r="H17" s="20"/>
      <c r="I17" s="21"/>
      <c r="J17" s="5"/>
      <c r="K17" s="96">
        <f t="shared" si="11"/>
        <v>-1</v>
      </c>
      <c r="L17" s="31"/>
      <c r="M17" s="20">
        <v>987.01267891954376</v>
      </c>
      <c r="N17" s="4">
        <f t="shared" si="12"/>
        <v>5.1763400200978069E-2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4.9948244279021045E-2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7.9482855151712002E-3</v>
      </c>
      <c r="AH17" s="4">
        <f t="shared" si="15"/>
        <v>2.0919200064247384E-2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7.9482855151712002E-3</v>
      </c>
      <c r="AM17" s="4">
        <f t="shared" si="16"/>
        <v>2.0919200064247384E-2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7.5527479172393056E-3</v>
      </c>
      <c r="AR17" s="4">
        <f t="shared" si="2"/>
        <v>1.770973603874439E-2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1.3021114186179652E-2</v>
      </c>
      <c r="AW17" s="4">
        <f t="shared" si="3"/>
        <v>3.1085551428455805E-2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0</v>
      </c>
      <c r="BB17" s="4">
        <f t="shared" si="4"/>
        <v>2.0843073941436686E-2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2.1641210537683878E-2</v>
      </c>
      <c r="BG17" s="4">
        <f t="shared" si="5"/>
        <v>3.3129543301441522E-2</v>
      </c>
      <c r="BH17" s="31">
        <v>12.46562034000053</v>
      </c>
      <c r="BI17" s="20"/>
      <c r="BJ17" s="21"/>
      <c r="BK17" s="4">
        <f t="shared" si="6"/>
        <v>-1</v>
      </c>
      <c r="BL17" s="4">
        <f t="shared" si="6"/>
        <v>-1</v>
      </c>
      <c r="BM17" s="31"/>
      <c r="BN17" s="20"/>
      <c r="BO17" s="21"/>
      <c r="BP17" s="4">
        <f t="shared" si="7"/>
        <v>-1</v>
      </c>
      <c r="BQ17" s="4">
        <f t="shared" si="7"/>
        <v>-1</v>
      </c>
      <c r="BR17" s="31"/>
      <c r="BS17" s="20"/>
      <c r="BT17" s="21"/>
      <c r="BU17" s="4">
        <f t="shared" si="8"/>
        <v>-1</v>
      </c>
      <c r="BV17" s="4">
        <f t="shared" si="8"/>
        <v>-1</v>
      </c>
      <c r="BW17" s="31"/>
    </row>
    <row r="18" spans="1:75" x14ac:dyDescent="0.3">
      <c r="A18" s="17" t="s">
        <v>262</v>
      </c>
      <c r="B18" s="2">
        <f t="shared" si="9"/>
        <v>947.28516569120893</v>
      </c>
      <c r="C18" s="20"/>
      <c r="D18" s="21"/>
      <c r="E18" s="5">
        <v>1.7451064499691239E-2</v>
      </c>
      <c r="F18" s="5">
        <f t="shared" si="10"/>
        <v>-1</v>
      </c>
      <c r="G18" s="39"/>
      <c r="H18" s="20"/>
      <c r="I18" s="21"/>
      <c r="J18" s="5"/>
      <c r="K18" s="96">
        <f t="shared" si="11"/>
        <v>-1</v>
      </c>
      <c r="L18" s="31"/>
      <c r="M18" s="20">
        <v>1011.930779763922</v>
      </c>
      <c r="N18" s="4">
        <f t="shared" si="12"/>
        <v>6.8243034319599952E-2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7.0457116905444719E-2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1.811512788084815E-2</v>
      </c>
      <c r="AH18" s="4">
        <f t="shared" si="15"/>
        <v>3.6784071734737786E-2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1.811512788084815E-2</v>
      </c>
      <c r="AM18" s="4">
        <f t="shared" si="16"/>
        <v>3.6784071734737786E-2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2.0860905449930162E-2</v>
      </c>
      <c r="AR18" s="4">
        <f t="shared" si="2"/>
        <v>4.3667549588321752E-2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0</v>
      </c>
      <c r="AW18" s="4">
        <f t="shared" si="3"/>
        <v>2.1950958474011593E-2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1.4410575911355375E-2</v>
      </c>
      <c r="BB18" s="4">
        <f t="shared" si="4"/>
        <v>4.1111386850955514E-2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7.7059968125977587E-3</v>
      </c>
      <c r="BG18" s="4">
        <f t="shared" si="5"/>
        <v>2.1819165027588541E-2</v>
      </c>
      <c r="BH18" s="31">
        <v>12.46234898999974</v>
      </c>
      <c r="BI18" s="20"/>
      <c r="BJ18" s="21"/>
      <c r="BK18" s="4">
        <f t="shared" si="6"/>
        <v>-1</v>
      </c>
      <c r="BL18" s="4">
        <f t="shared" si="6"/>
        <v>-1</v>
      </c>
      <c r="BM18" s="31"/>
      <c r="BN18" s="20"/>
      <c r="BO18" s="21"/>
      <c r="BP18" s="4">
        <f t="shared" si="7"/>
        <v>-1</v>
      </c>
      <c r="BQ18" s="4">
        <f t="shared" si="7"/>
        <v>-1</v>
      </c>
      <c r="BR18" s="31"/>
      <c r="BS18" s="20"/>
      <c r="BT18" s="21"/>
      <c r="BU18" s="4">
        <f t="shared" si="8"/>
        <v>-1</v>
      </c>
      <c r="BV18" s="4">
        <f t="shared" si="8"/>
        <v>-1</v>
      </c>
      <c r="BW18" s="31"/>
    </row>
    <row r="19" spans="1:75" x14ac:dyDescent="0.3">
      <c r="A19" s="17" t="s">
        <v>263</v>
      </c>
      <c r="B19" s="2">
        <f t="shared" si="9"/>
        <v>925.59045735903726</v>
      </c>
      <c r="C19" s="20"/>
      <c r="D19" s="21"/>
      <c r="E19" s="5">
        <v>1.931225324740455E-2</v>
      </c>
      <c r="F19" s="5">
        <f t="shared" si="10"/>
        <v>-1</v>
      </c>
      <c r="G19" s="39"/>
      <c r="H19" s="20"/>
      <c r="I19" s="21"/>
      <c r="J19" s="5"/>
      <c r="K19" s="5">
        <f t="shared" si="11"/>
        <v>-1</v>
      </c>
      <c r="L19" s="31"/>
      <c r="M19" s="20">
        <v>975.24406415289047</v>
      </c>
      <c r="N19" s="4">
        <f t="shared" si="12"/>
        <v>5.3645331365589632E-2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5.1804984245050922E-2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2.1600984611085953E-2</v>
      </c>
      <c r="AH19" s="4">
        <f t="shared" si="15"/>
        <v>3.0144100096330832E-2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2.1600984611085953E-2</v>
      </c>
      <c r="AM19" s="4">
        <f t="shared" si="16"/>
        <v>3.0144100096330832E-2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1.5339891669299806E-2</v>
      </c>
      <c r="AR19" s="4">
        <f t="shared" si="2"/>
        <v>2.7589736347217245E-2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0</v>
      </c>
      <c r="AW19" s="4">
        <f t="shared" si="3"/>
        <v>3.0695928240800648E-2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3.1500177484286539E-2</v>
      </c>
      <c r="BB19" s="4">
        <f t="shared" si="4"/>
        <v>4.1715183806416825E-2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2.4382336001399982E-2</v>
      </c>
      <c r="BG19" s="4">
        <f t="shared" si="5"/>
        <v>3.437571954863948E-2</v>
      </c>
      <c r="BH19" s="31">
        <v>12.445621810000009</v>
      </c>
      <c r="BI19" s="20"/>
      <c r="BJ19" s="21"/>
      <c r="BK19" s="4">
        <f t="shared" si="6"/>
        <v>-1</v>
      </c>
      <c r="BL19" s="4">
        <f t="shared" si="6"/>
        <v>-1</v>
      </c>
      <c r="BM19" s="31"/>
      <c r="BN19" s="20"/>
      <c r="BO19" s="21"/>
      <c r="BP19" s="4">
        <f t="shared" si="7"/>
        <v>-1</v>
      </c>
      <c r="BQ19" s="4">
        <f t="shared" si="7"/>
        <v>-1</v>
      </c>
      <c r="BR19" s="31"/>
      <c r="BS19" s="20"/>
      <c r="BT19" s="21"/>
      <c r="BU19" s="4">
        <f t="shared" si="8"/>
        <v>-1</v>
      </c>
      <c r="BV19" s="4">
        <f t="shared" si="8"/>
        <v>-1</v>
      </c>
      <c r="BW19" s="31"/>
    </row>
    <row r="20" spans="1:75" x14ac:dyDescent="0.3">
      <c r="A20" s="22" t="s">
        <v>264</v>
      </c>
      <c r="B20" s="6">
        <f t="shared" si="9"/>
        <v>1012.946473629558</v>
      </c>
      <c r="C20" s="23"/>
      <c r="D20" s="24"/>
      <c r="E20" s="7">
        <v>9.801886448890911E-5</v>
      </c>
      <c r="F20" s="7">
        <f t="shared" si="10"/>
        <v>-1</v>
      </c>
      <c r="G20" s="40"/>
      <c r="H20" s="23"/>
      <c r="I20" s="24"/>
      <c r="J20" s="7"/>
      <c r="K20" s="98">
        <f t="shared" si="11"/>
        <v>-1</v>
      </c>
      <c r="L20" s="32"/>
      <c r="M20" s="23">
        <v>1165.634413600287</v>
      </c>
      <c r="N20" s="8">
        <f t="shared" si="12"/>
        <v>0.15073643469395015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0.15073643469395015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2.244256305392853E-2</v>
      </c>
      <c r="AH20" s="8">
        <f t="shared" si="15"/>
        <v>5.1828577153474012E-2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2.244256305392853E-2</v>
      </c>
      <c r="AM20" s="8">
        <f t="shared" si="16"/>
        <v>5.1828577153474012E-2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2.0587976444185328E-2</v>
      </c>
      <c r="AR20" s="8">
        <f t="shared" si="2"/>
        <v>4.6479044335454966E-2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4.8381393846554056E-3</v>
      </c>
      <c r="AW20" s="8">
        <f t="shared" si="3"/>
        <v>1.8046007670874258E-2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2.0650324611161723E-2</v>
      </c>
      <c r="BB20" s="8">
        <f t="shared" si="4"/>
        <v>5.7899052740002108E-2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0</v>
      </c>
      <c r="BG20" s="8">
        <f t="shared" si="5"/>
        <v>1.7457338312691452E-2</v>
      </c>
      <c r="BH20" s="32">
        <v>13.508430779999619</v>
      </c>
      <c r="BI20" s="23"/>
      <c r="BJ20" s="24"/>
      <c r="BK20" s="8">
        <f t="shared" si="6"/>
        <v>-1</v>
      </c>
      <c r="BL20" s="8">
        <f t="shared" si="6"/>
        <v>-1</v>
      </c>
      <c r="BM20" s="32"/>
      <c r="BN20" s="23"/>
      <c r="BO20" s="24"/>
      <c r="BP20" s="8">
        <f t="shared" si="7"/>
        <v>-1</v>
      </c>
      <c r="BQ20" s="8">
        <f t="shared" si="7"/>
        <v>-1</v>
      </c>
      <c r="BR20" s="32"/>
      <c r="BS20" s="23"/>
      <c r="BT20" s="24"/>
      <c r="BU20" s="8">
        <f t="shared" si="8"/>
        <v>-1</v>
      </c>
      <c r="BV20" s="8">
        <f t="shared" si="8"/>
        <v>-1</v>
      </c>
      <c r="BW20" s="32"/>
    </row>
    <row r="21" spans="1:75" x14ac:dyDescent="0.3">
      <c r="A21" s="22" t="s">
        <v>265</v>
      </c>
      <c r="B21" s="6">
        <f t="shared" si="9"/>
        <v>1000.682565275682</v>
      </c>
      <c r="C21" s="23"/>
      <c r="D21" s="24"/>
      <c r="E21" s="7">
        <v>1.256397165804665E-2</v>
      </c>
      <c r="F21" s="7">
        <f t="shared" si="10"/>
        <v>-1</v>
      </c>
      <c r="G21" s="40"/>
      <c r="H21" s="23"/>
      <c r="I21" s="24"/>
      <c r="J21" s="7"/>
      <c r="K21" s="98">
        <f t="shared" si="11"/>
        <v>-1</v>
      </c>
      <c r="L21" s="32"/>
      <c r="M21" s="23">
        <v>1173.0270642600301</v>
      </c>
      <c r="N21" s="8">
        <f t="shared" si="12"/>
        <v>0.17222694285361934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0.16081160938242403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1.0253707489899405E-2</v>
      </c>
      <c r="AH21" s="8">
        <f t="shared" si="15"/>
        <v>3.1269800435984804E-2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1.0253707489899405E-2</v>
      </c>
      <c r="AM21" s="8">
        <f t="shared" si="16"/>
        <v>3.1269800435984804E-2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6.4925438216275047E-3</v>
      </c>
      <c r="AR21" s="8">
        <f t="shared" si="2"/>
        <v>2.7149769993294885E-2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</v>
      </c>
      <c r="AW21" s="8">
        <f t="shared" si="3"/>
        <v>2.1691388222764781E-2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3.1220912711848767E-2</v>
      </c>
      <c r="BB21" s="8">
        <f t="shared" si="4"/>
        <v>4.7347007702761658E-2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6.1134607523621494E-3</v>
      </c>
      <c r="BG21" s="8">
        <f t="shared" si="5"/>
        <v>3.3082994767183314E-2</v>
      </c>
      <c r="BH21" s="32">
        <v>13.253245980000059</v>
      </c>
      <c r="BI21" s="23"/>
      <c r="BJ21" s="24"/>
      <c r="BK21" s="8">
        <f t="shared" si="6"/>
        <v>-1</v>
      </c>
      <c r="BL21" s="8">
        <f t="shared" si="6"/>
        <v>-1</v>
      </c>
      <c r="BM21" s="32"/>
      <c r="BN21" s="23"/>
      <c r="BO21" s="24"/>
      <c r="BP21" s="8">
        <f t="shared" si="7"/>
        <v>-1</v>
      </c>
      <c r="BQ21" s="8">
        <f t="shared" si="7"/>
        <v>-1</v>
      </c>
      <c r="BR21" s="32"/>
      <c r="BS21" s="23"/>
      <c r="BT21" s="24"/>
      <c r="BU21" s="8">
        <f t="shared" si="8"/>
        <v>-1</v>
      </c>
      <c r="BV21" s="8">
        <f t="shared" si="8"/>
        <v>-1</v>
      </c>
      <c r="BW21" s="32"/>
    </row>
    <row r="22" spans="1:75" x14ac:dyDescent="0.3">
      <c r="A22" s="22" t="s">
        <v>266</v>
      </c>
      <c r="B22" s="6">
        <f t="shared" si="9"/>
        <v>928.66873289060288</v>
      </c>
      <c r="C22" s="23"/>
      <c r="D22" s="24"/>
      <c r="E22" s="7">
        <v>2.0574108380939281E-2</v>
      </c>
      <c r="F22" s="7">
        <f t="shared" si="10"/>
        <v>-1</v>
      </c>
      <c r="G22" s="40"/>
      <c r="H22" s="23"/>
      <c r="I22" s="24"/>
      <c r="J22" s="7"/>
      <c r="K22" s="7">
        <f t="shared" si="11"/>
        <v>-1</v>
      </c>
      <c r="L22" s="32"/>
      <c r="M22" s="23">
        <v>1045.6912125282561</v>
      </c>
      <c r="N22" s="8">
        <f t="shared" si="12"/>
        <v>0.12601100423980618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0.15336171187389314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3.2088868000513374E-2</v>
      </c>
      <c r="AH22" s="8">
        <f t="shared" si="15"/>
        <v>8.1989292308290218E-2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3.2088868000513374E-2</v>
      </c>
      <c r="AM22" s="8">
        <f t="shared" si="16"/>
        <v>8.1989292308290218E-2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5.8482662765067937E-2</v>
      </c>
      <c r="AR22" s="8">
        <f t="shared" si="2"/>
        <v>8.5495280883152142E-2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2.1788996212937957E-2</v>
      </c>
      <c r="AW22" s="8">
        <f t="shared" si="3"/>
        <v>4.5058648669201673E-2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4.7372480928414396E-2</v>
      </c>
      <c r="BB22" s="8">
        <f t="shared" si="4"/>
        <v>7.3563983654682974E-2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</v>
      </c>
      <c r="BG22" s="8">
        <f t="shared" si="5"/>
        <v>3.5259999061133765E-2</v>
      </c>
      <c r="BH22" s="32">
        <v>12.930305510000469</v>
      </c>
      <c r="BI22" s="23"/>
      <c r="BJ22" s="24"/>
      <c r="BK22" s="8">
        <f t="shared" si="6"/>
        <v>-1</v>
      </c>
      <c r="BL22" s="8">
        <f t="shared" si="6"/>
        <v>-1</v>
      </c>
      <c r="BM22" s="32"/>
      <c r="BN22" s="23"/>
      <c r="BO22" s="24"/>
      <c r="BP22" s="8">
        <f t="shared" si="7"/>
        <v>-1</v>
      </c>
      <c r="BQ22" s="8">
        <f t="shared" si="7"/>
        <v>-1</v>
      </c>
      <c r="BR22" s="32"/>
      <c r="BS22" s="23"/>
      <c r="BT22" s="24"/>
      <c r="BU22" s="8">
        <f t="shared" si="8"/>
        <v>-1</v>
      </c>
      <c r="BV22" s="8">
        <f t="shared" si="8"/>
        <v>-1</v>
      </c>
      <c r="BW22" s="32"/>
    </row>
    <row r="23" spans="1:75" x14ac:dyDescent="0.3">
      <c r="A23" s="22" t="s">
        <v>267</v>
      </c>
      <c r="B23" s="6">
        <f t="shared" si="9"/>
        <v>921.81745307888787</v>
      </c>
      <c r="C23" s="23"/>
      <c r="D23" s="24"/>
      <c r="E23" s="7">
        <v>2.2449954323316739E-2</v>
      </c>
      <c r="F23" s="7">
        <f t="shared" si="10"/>
        <v>-1</v>
      </c>
      <c r="G23" s="40"/>
      <c r="H23" s="23"/>
      <c r="I23" s="24"/>
      <c r="J23" s="7"/>
      <c r="K23" s="7">
        <f t="shared" si="11"/>
        <v>-1</v>
      </c>
      <c r="L23" s="32"/>
      <c r="M23" s="23">
        <v>948.62111461781069</v>
      </c>
      <c r="N23" s="8">
        <f t="shared" si="12"/>
        <v>2.9076973374064556E-2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5.811450399805744E-2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2.1488964138563316E-2</v>
      </c>
      <c r="AH23" s="8">
        <f t="shared" si="15"/>
        <v>3.5883180542711751E-2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2.1488964138563316E-2</v>
      </c>
      <c r="AM23" s="8">
        <f t="shared" si="16"/>
        <v>3.5883180542711751E-2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2.5107092242417958E-2</v>
      </c>
      <c r="AR23" s="8">
        <f t="shared" si="2"/>
        <v>3.963969306937256E-2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4.5417860345506557E-3</v>
      </c>
      <c r="AW23" s="8">
        <f t="shared" si="3"/>
        <v>1.0567255419790873E-2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</v>
      </c>
      <c r="BB23" s="8">
        <f t="shared" si="4"/>
        <v>3.1365876507274258E-2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3.9953779363669914E-3</v>
      </c>
      <c r="BG23" s="8">
        <f t="shared" si="5"/>
        <v>1.2952136737774435E-2</v>
      </c>
      <c r="BH23" s="32">
        <v>12.56317683000016</v>
      </c>
      <c r="BI23" s="23"/>
      <c r="BJ23" s="24"/>
      <c r="BK23" s="8">
        <f t="shared" si="6"/>
        <v>-1</v>
      </c>
      <c r="BL23" s="8">
        <f t="shared" si="6"/>
        <v>-1</v>
      </c>
      <c r="BM23" s="32"/>
      <c r="BN23" s="23"/>
      <c r="BO23" s="24"/>
      <c r="BP23" s="8">
        <f t="shared" si="7"/>
        <v>-1</v>
      </c>
      <c r="BQ23" s="8">
        <f t="shared" si="7"/>
        <v>-1</v>
      </c>
      <c r="BR23" s="32"/>
      <c r="BS23" s="23"/>
      <c r="BT23" s="24"/>
      <c r="BU23" s="8">
        <f t="shared" si="8"/>
        <v>-1</v>
      </c>
      <c r="BV23" s="8">
        <f t="shared" si="8"/>
        <v>-1</v>
      </c>
      <c r="BW23" s="32"/>
    </row>
    <row r="24" spans="1:75" x14ac:dyDescent="0.3">
      <c r="A24" s="22" t="s">
        <v>268</v>
      </c>
      <c r="B24" s="6">
        <f t="shared" si="9"/>
        <v>984.66303283510115</v>
      </c>
      <c r="C24" s="23"/>
      <c r="D24" s="24"/>
      <c r="E24" s="7">
        <v>9.606782074276249E-5</v>
      </c>
      <c r="F24" s="7">
        <f t="shared" si="10"/>
        <v>-1</v>
      </c>
      <c r="G24" s="40"/>
      <c r="H24" s="23"/>
      <c r="I24" s="24"/>
      <c r="J24" s="7"/>
      <c r="K24" s="98">
        <f t="shared" si="11"/>
        <v>-1</v>
      </c>
      <c r="L24" s="32"/>
      <c r="M24" s="23">
        <v>1079.079823704287</v>
      </c>
      <c r="N24" s="8">
        <f t="shared" si="12"/>
        <v>9.5887412973487365E-2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8.5082443369651553E-2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2.2934378432137952E-2</v>
      </c>
      <c r="AH24" s="8">
        <f t="shared" si="15"/>
        <v>4.6679781234689931E-2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2.2934378432137952E-2</v>
      </c>
      <c r="AM24" s="8">
        <f t="shared" si="16"/>
        <v>4.6679781234689931E-2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3.6078703697797074E-2</v>
      </c>
      <c r="AR24" s="8">
        <f t="shared" si="2"/>
        <v>4.8947175754042054E-2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9.2714178832196698E-3</v>
      </c>
      <c r="AW24" s="8">
        <f t="shared" si="3"/>
        <v>4.9558030821547888E-2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2.3772505221715642E-2</v>
      </c>
      <c r="BB24" s="8">
        <f t="shared" si="4"/>
        <v>4.3547389144207728E-2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0</v>
      </c>
      <c r="BG24" s="8">
        <f t="shared" si="5"/>
        <v>3.3538468682085945E-2</v>
      </c>
      <c r="BH24" s="32">
        <v>13.19383665999958</v>
      </c>
      <c r="BI24" s="23"/>
      <c r="BJ24" s="24"/>
      <c r="BK24" s="8">
        <f t="shared" si="6"/>
        <v>-1</v>
      </c>
      <c r="BL24" s="8">
        <f t="shared" si="6"/>
        <v>-1</v>
      </c>
      <c r="BM24" s="32"/>
      <c r="BN24" s="23"/>
      <c r="BO24" s="24"/>
      <c r="BP24" s="8">
        <f t="shared" si="7"/>
        <v>-1</v>
      </c>
      <c r="BQ24" s="8">
        <f t="shared" si="7"/>
        <v>-1</v>
      </c>
      <c r="BR24" s="32"/>
      <c r="BS24" s="23"/>
      <c r="BT24" s="24"/>
      <c r="BU24" s="8">
        <f t="shared" si="8"/>
        <v>-1</v>
      </c>
      <c r="BV24" s="8">
        <f t="shared" si="8"/>
        <v>-1</v>
      </c>
      <c r="BW24" s="32"/>
    </row>
    <row r="25" spans="1:75" x14ac:dyDescent="0.3">
      <c r="A25" s="22" t="s">
        <v>269</v>
      </c>
      <c r="B25" s="6">
        <f t="shared" si="9"/>
        <v>970.92433795758052</v>
      </c>
      <c r="C25" s="23"/>
      <c r="D25" s="24"/>
      <c r="E25" s="7">
        <v>1.0987877999868849E-2</v>
      </c>
      <c r="F25" s="7">
        <f t="shared" si="10"/>
        <v>-1</v>
      </c>
      <c r="G25" s="40"/>
      <c r="H25" s="23"/>
      <c r="I25" s="24"/>
      <c r="J25" s="7"/>
      <c r="K25" s="7">
        <f t="shared" si="11"/>
        <v>-1</v>
      </c>
      <c r="L25" s="32"/>
      <c r="M25" s="23">
        <v>1083.352067723536</v>
      </c>
      <c r="N25" s="8">
        <f t="shared" si="12"/>
        <v>0.11579453245806623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9.7171237931582694E-2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4.3538850354833541E-3</v>
      </c>
      <c r="AH25" s="8">
        <f t="shared" si="15"/>
        <v>2.7938542629556175E-2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4.3538850354833541E-3</v>
      </c>
      <c r="AM25" s="8">
        <f t="shared" si="16"/>
        <v>2.7938542629556175E-2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1.1549404725650136E-2</v>
      </c>
      <c r="AR25" s="8">
        <f t="shared" si="2"/>
        <v>3.6248752086543219E-2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</v>
      </c>
      <c r="AW25" s="8">
        <f t="shared" si="3"/>
        <v>3.7610417114492901E-2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2.3571119192935419E-2</v>
      </c>
      <c r="BB25" s="8">
        <f t="shared" si="4"/>
        <v>4.8412897325572177E-2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7.5335180945697057E-3</v>
      </c>
      <c r="BG25" s="8">
        <f t="shared" si="5"/>
        <v>4.9553452619877127E-2</v>
      </c>
      <c r="BH25" s="32">
        <v>13.07514397000123</v>
      </c>
      <c r="BI25" s="23"/>
      <c r="BJ25" s="24"/>
      <c r="BK25" s="8">
        <f t="shared" si="6"/>
        <v>-1</v>
      </c>
      <c r="BL25" s="8">
        <f t="shared" si="6"/>
        <v>-1</v>
      </c>
      <c r="BM25" s="32"/>
      <c r="BN25" s="23"/>
      <c r="BO25" s="24"/>
      <c r="BP25" s="8">
        <f t="shared" si="7"/>
        <v>-1</v>
      </c>
      <c r="BQ25" s="8">
        <f t="shared" si="7"/>
        <v>-1</v>
      </c>
      <c r="BR25" s="32"/>
      <c r="BS25" s="23"/>
      <c r="BT25" s="24"/>
      <c r="BU25" s="8">
        <f t="shared" si="8"/>
        <v>-1</v>
      </c>
      <c r="BV25" s="8">
        <f t="shared" si="8"/>
        <v>-1</v>
      </c>
      <c r="BW25" s="32"/>
    </row>
    <row r="26" spans="1:75" x14ac:dyDescent="0.3">
      <c r="A26" s="22" t="s">
        <v>270</v>
      </c>
      <c r="B26" s="6">
        <f t="shared" si="9"/>
        <v>936.40077601855228</v>
      </c>
      <c r="C26" s="23"/>
      <c r="D26" s="24"/>
      <c r="E26" s="7">
        <v>1.7235121149312121E-2</v>
      </c>
      <c r="F26" s="7">
        <f t="shared" si="10"/>
        <v>-1</v>
      </c>
      <c r="G26" s="40"/>
      <c r="H26" s="23"/>
      <c r="I26" s="24"/>
      <c r="J26" s="7"/>
      <c r="K26" s="7">
        <f t="shared" si="11"/>
        <v>-1</v>
      </c>
      <c r="L26" s="32"/>
      <c r="M26" s="23">
        <v>988.80636315239849</v>
      </c>
      <c r="N26" s="8">
        <f t="shared" si="12"/>
        <v>5.596491211451958E-2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5.5486132822395479E-2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2.0000642216396115E-2</v>
      </c>
      <c r="AH26" s="8">
        <f t="shared" si="15"/>
        <v>4.8896258566710753E-2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2.0000642216396115E-2</v>
      </c>
      <c r="AM26" s="8">
        <f t="shared" si="16"/>
        <v>4.8896258566710753E-2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2.4119453116059387E-2</v>
      </c>
      <c r="AR26" s="8">
        <f t="shared" si="2"/>
        <v>4.6103244135967371E-2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</v>
      </c>
      <c r="AW26" s="8">
        <f t="shared" si="3"/>
        <v>3.7301147051725561E-2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3.7506319758976309E-2</v>
      </c>
      <c r="BB26" s="8">
        <f t="shared" si="4"/>
        <v>4.9205708488059559E-2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6.0442596367580158E-3</v>
      </c>
      <c r="BG26" s="8">
        <f t="shared" si="5"/>
        <v>3.5096556400024535E-2</v>
      </c>
      <c r="BH26" s="32">
        <v>12.570809900000681</v>
      </c>
      <c r="BI26" s="23"/>
      <c r="BJ26" s="24"/>
      <c r="BK26" s="8">
        <f t="shared" si="6"/>
        <v>-1</v>
      </c>
      <c r="BL26" s="8">
        <f t="shared" si="6"/>
        <v>-1</v>
      </c>
      <c r="BM26" s="32"/>
      <c r="BN26" s="23"/>
      <c r="BO26" s="24"/>
      <c r="BP26" s="8">
        <f t="shared" si="7"/>
        <v>-1</v>
      </c>
      <c r="BQ26" s="8">
        <f t="shared" si="7"/>
        <v>-1</v>
      </c>
      <c r="BR26" s="32"/>
      <c r="BS26" s="23"/>
      <c r="BT26" s="24"/>
      <c r="BU26" s="8">
        <f t="shared" si="8"/>
        <v>-1</v>
      </c>
      <c r="BV26" s="8">
        <f t="shared" si="8"/>
        <v>-1</v>
      </c>
      <c r="BW26" s="32"/>
    </row>
    <row r="27" spans="1:75" x14ac:dyDescent="0.3">
      <c r="A27" s="22" t="s">
        <v>271</v>
      </c>
      <c r="B27" s="6">
        <f t="shared" si="9"/>
        <v>902.12217046259593</v>
      </c>
      <c r="C27" s="23"/>
      <c r="D27" s="24"/>
      <c r="E27" s="7">
        <v>3.413928511765961E-2</v>
      </c>
      <c r="F27" s="7">
        <f t="shared" si="10"/>
        <v>-1</v>
      </c>
      <c r="G27" s="40"/>
      <c r="H27" s="23"/>
      <c r="I27" s="24"/>
      <c r="J27" s="7"/>
      <c r="K27" s="98">
        <f t="shared" si="11"/>
        <v>-1</v>
      </c>
      <c r="L27" s="32"/>
      <c r="M27" s="23">
        <v>902.12217046259593</v>
      </c>
      <c r="N27" s="8">
        <f t="shared" si="12"/>
        <v>0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8.8337798044379988E-3</v>
      </c>
      <c r="AH27" s="8">
        <f t="shared" si="15"/>
        <v>3.9027249048886693E-2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8.8337798044379988E-3</v>
      </c>
      <c r="AM27" s="8">
        <f t="shared" si="16"/>
        <v>3.9027249048886693E-2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2.1241813561764539E-2</v>
      </c>
      <c r="AR27" s="8">
        <f t="shared" si="2"/>
        <v>3.8295992226971512E-2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5.7003796862137102E-3</v>
      </c>
      <c r="AW27" s="8">
        <f t="shared" si="3"/>
        <v>3.1112556354416416E-2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1.3944587744443106E-2</v>
      </c>
      <c r="BB27" s="8">
        <f t="shared" si="4"/>
        <v>4.5372725490496632E-2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1.6277797458528573E-2</v>
      </c>
      <c r="BG27" s="8">
        <f t="shared" si="5"/>
        <v>3.4117000551432783E-2</v>
      </c>
      <c r="BH27" s="32">
        <v>12.49153964999859</v>
      </c>
      <c r="BI27" s="23"/>
      <c r="BJ27" s="24"/>
      <c r="BK27" s="8">
        <f t="shared" si="6"/>
        <v>-1</v>
      </c>
      <c r="BL27" s="8">
        <f t="shared" si="6"/>
        <v>-1</v>
      </c>
      <c r="BM27" s="32"/>
      <c r="BN27" s="23"/>
      <c r="BO27" s="24"/>
      <c r="BP27" s="8">
        <f t="shared" si="7"/>
        <v>-1</v>
      </c>
      <c r="BQ27" s="8">
        <f t="shared" si="7"/>
        <v>-1</v>
      </c>
      <c r="BR27" s="32"/>
      <c r="BS27" s="23"/>
      <c r="BT27" s="24"/>
      <c r="BU27" s="8">
        <f t="shared" si="8"/>
        <v>-1</v>
      </c>
      <c r="BV27" s="8">
        <f t="shared" si="8"/>
        <v>-1</v>
      </c>
      <c r="BW27" s="32"/>
    </row>
    <row r="28" spans="1:75" x14ac:dyDescent="0.3">
      <c r="A28" s="22" t="s">
        <v>272</v>
      </c>
      <c r="B28" s="6">
        <f t="shared" si="9"/>
        <v>931.40767607597172</v>
      </c>
      <c r="C28" s="23"/>
      <c r="D28" s="24"/>
      <c r="E28" s="7">
        <v>1.55092802228753E-2</v>
      </c>
      <c r="F28" s="7">
        <f t="shared" si="10"/>
        <v>-1</v>
      </c>
      <c r="G28" s="40"/>
      <c r="H28" s="23"/>
      <c r="I28" s="24"/>
      <c r="J28" s="7"/>
      <c r="K28" s="7">
        <f t="shared" si="11"/>
        <v>-1</v>
      </c>
      <c r="L28" s="32"/>
      <c r="M28" s="23">
        <v>980.32866862586604</v>
      </c>
      <c r="N28" s="8">
        <f t="shared" si="12"/>
        <v>5.2523716312924185E-2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5.2523716312924185E-2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4.6088638434134362E-2</v>
      </c>
      <c r="AH28" s="8">
        <f t="shared" si="15"/>
        <v>6.1174570287829799E-2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4.6088638434134362E-2</v>
      </c>
      <c r="AM28" s="8">
        <f t="shared" si="16"/>
        <v>6.1174570287829799E-2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4.578770194772646E-2</v>
      </c>
      <c r="AR28" s="8">
        <f t="shared" si="2"/>
        <v>5.5116936077580204E-2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0</v>
      </c>
      <c r="AW28" s="8">
        <f t="shared" si="3"/>
        <v>1.134939203008278E-2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3.5454450567493953E-2</v>
      </c>
      <c r="BB28" s="8">
        <f t="shared" si="4"/>
        <v>5.6106969661596208E-2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3.0126195566531522E-3</v>
      </c>
      <c r="BG28" s="8">
        <f t="shared" si="5"/>
        <v>1.3967951454838142E-2</v>
      </c>
      <c r="BH28" s="32">
        <v>12.61106833999875</v>
      </c>
      <c r="BI28" s="23"/>
      <c r="BJ28" s="24"/>
      <c r="BK28" s="8">
        <f t="shared" si="6"/>
        <v>-1</v>
      </c>
      <c r="BL28" s="8">
        <f t="shared" si="6"/>
        <v>-1</v>
      </c>
      <c r="BM28" s="32"/>
      <c r="BN28" s="23"/>
      <c r="BO28" s="24"/>
      <c r="BP28" s="8">
        <f t="shared" si="7"/>
        <v>-1</v>
      </c>
      <c r="BQ28" s="8">
        <f t="shared" si="7"/>
        <v>-1</v>
      </c>
      <c r="BR28" s="32"/>
      <c r="BS28" s="23"/>
      <c r="BT28" s="24"/>
      <c r="BU28" s="8">
        <f t="shared" si="8"/>
        <v>-1</v>
      </c>
      <c r="BV28" s="8">
        <f t="shared" si="8"/>
        <v>-1</v>
      </c>
      <c r="BW28" s="32"/>
    </row>
    <row r="29" spans="1:75" x14ac:dyDescent="0.3">
      <c r="A29" s="22" t="s">
        <v>273</v>
      </c>
      <c r="B29" s="6">
        <f t="shared" si="9"/>
        <v>937.19844486284774</v>
      </c>
      <c r="C29" s="23"/>
      <c r="D29" s="24"/>
      <c r="E29" s="7">
        <v>2.7334279650094381E-2</v>
      </c>
      <c r="F29" s="7">
        <f t="shared" si="10"/>
        <v>-1</v>
      </c>
      <c r="G29" s="40"/>
      <c r="H29" s="23"/>
      <c r="I29" s="24"/>
      <c r="J29" s="7"/>
      <c r="K29" s="7">
        <f t="shared" si="11"/>
        <v>-1</v>
      </c>
      <c r="L29" s="32"/>
      <c r="M29" s="23">
        <v>942.66165781602569</v>
      </c>
      <c r="N29" s="8">
        <f t="shared" si="12"/>
        <v>5.8293021964814081E-3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1.0576094549301291E-3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5.7155293861555704E-4</v>
      </c>
      <c r="AH29" s="8">
        <f t="shared" si="15"/>
        <v>5.7155293861555704E-4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5.7155293861555704E-4</v>
      </c>
      <c r="AM29" s="8">
        <f t="shared" si="16"/>
        <v>5.7155293861555704E-4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5.7155293861555704E-4</v>
      </c>
      <c r="AR29" s="8">
        <f t="shared" si="2"/>
        <v>5.7155293861555704E-4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1.5267104679338625E-2</v>
      </c>
      <c r="AW29" s="8">
        <f t="shared" si="3"/>
        <v>1.5267104679338504E-2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</v>
      </c>
      <c r="BB29" s="8">
        <f t="shared" si="4"/>
        <v>2.4260995810391742E-16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1.5267104679338625E-2</v>
      </c>
      <c r="BG29" s="8">
        <f t="shared" si="5"/>
        <v>1.5267104679338504E-2</v>
      </c>
      <c r="BH29" s="32">
        <v>12.55509039999888</v>
      </c>
      <c r="BI29" s="23"/>
      <c r="BJ29" s="24"/>
      <c r="BK29" s="8">
        <f t="shared" si="6"/>
        <v>-1</v>
      </c>
      <c r="BL29" s="8">
        <f t="shared" si="6"/>
        <v>-1</v>
      </c>
      <c r="BM29" s="32"/>
      <c r="BN29" s="23"/>
      <c r="BO29" s="24"/>
      <c r="BP29" s="8">
        <f t="shared" si="7"/>
        <v>-1</v>
      </c>
      <c r="BQ29" s="8">
        <f t="shared" si="7"/>
        <v>-1</v>
      </c>
      <c r="BR29" s="32"/>
      <c r="BS29" s="23"/>
      <c r="BT29" s="24"/>
      <c r="BU29" s="8">
        <f t="shared" si="8"/>
        <v>-1</v>
      </c>
      <c r="BV29" s="8">
        <f t="shared" si="8"/>
        <v>-1</v>
      </c>
      <c r="BW29" s="32"/>
    </row>
    <row r="30" spans="1:75" x14ac:dyDescent="0.3">
      <c r="A30" s="22" t="s">
        <v>274</v>
      </c>
      <c r="B30" s="6">
        <f t="shared" si="9"/>
        <v>927.58881346358135</v>
      </c>
      <c r="C30" s="23"/>
      <c r="D30" s="24"/>
      <c r="E30" s="7">
        <v>2.250936181607071E-2</v>
      </c>
      <c r="F30" s="7">
        <f t="shared" si="10"/>
        <v>-1</v>
      </c>
      <c r="G30" s="40"/>
      <c r="H30" s="23"/>
      <c r="I30" s="24"/>
      <c r="J30" s="7"/>
      <c r="K30" s="98">
        <f t="shared" si="11"/>
        <v>-1</v>
      </c>
      <c r="L30" s="32"/>
      <c r="M30" s="23">
        <v>970.0959447933576</v>
      </c>
      <c r="N30" s="8">
        <f t="shared" si="12"/>
        <v>4.5825403145016645E-2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2.5222096487271257E-2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9.538821613032088E-3</v>
      </c>
      <c r="AH30" s="8">
        <f t="shared" si="15"/>
        <v>2.7470073543412313E-2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9.538821613032088E-3</v>
      </c>
      <c r="AM30" s="8">
        <f t="shared" si="16"/>
        <v>2.7470073543412313E-2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1.0014616379984352E-2</v>
      </c>
      <c r="AR30" s="8">
        <f t="shared" si="2"/>
        <v>2.2821902486071681E-2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</v>
      </c>
      <c r="AW30" s="8">
        <f t="shared" si="3"/>
        <v>2.2622739585063185E-2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2.5887731380201128E-2</v>
      </c>
      <c r="BB30" s="8">
        <f t="shared" si="4"/>
        <v>5.1858522124871818E-2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1.7659817727110717E-2</v>
      </c>
      <c r="BG30" s="8">
        <f t="shared" si="5"/>
        <v>2.9089625303382421E-2</v>
      </c>
      <c r="BH30" s="32">
        <v>12.52776251000032</v>
      </c>
      <c r="BI30" s="23"/>
      <c r="BJ30" s="24"/>
      <c r="BK30" s="8">
        <f t="shared" si="6"/>
        <v>-1</v>
      </c>
      <c r="BL30" s="8">
        <f t="shared" si="6"/>
        <v>-1</v>
      </c>
      <c r="BM30" s="32"/>
      <c r="BN30" s="23"/>
      <c r="BO30" s="24"/>
      <c r="BP30" s="8">
        <f t="shared" si="7"/>
        <v>-1</v>
      </c>
      <c r="BQ30" s="8">
        <f t="shared" si="7"/>
        <v>-1</v>
      </c>
      <c r="BR30" s="32"/>
      <c r="BS30" s="23"/>
      <c r="BT30" s="24"/>
      <c r="BU30" s="8">
        <f t="shared" si="8"/>
        <v>-1</v>
      </c>
      <c r="BV30" s="8">
        <f t="shared" si="8"/>
        <v>-1</v>
      </c>
      <c r="BW30" s="32"/>
    </row>
    <row r="31" spans="1:75" x14ac:dyDescent="0.3">
      <c r="A31" s="22" t="s">
        <v>275</v>
      </c>
      <c r="B31" s="6">
        <f t="shared" si="9"/>
        <v>898.33497126537088</v>
      </c>
      <c r="C31" s="23"/>
      <c r="D31" s="24"/>
      <c r="E31" s="7">
        <v>2.6441397368553811E-2</v>
      </c>
      <c r="F31" s="7">
        <f t="shared" si="10"/>
        <v>-1</v>
      </c>
      <c r="G31" s="40"/>
      <c r="H31" s="23"/>
      <c r="I31" s="24"/>
      <c r="J31" s="7"/>
      <c r="K31" s="98">
        <f t="shared" si="11"/>
        <v>-1</v>
      </c>
      <c r="L31" s="32"/>
      <c r="M31" s="23">
        <v>934.92348662442771</v>
      </c>
      <c r="N31" s="8">
        <f t="shared" si="12"/>
        <v>4.0729256379186944E-2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2.9940438062242187E-2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2.2941480172324183E-2</v>
      </c>
      <c r="AH31" s="8">
        <f t="shared" si="15"/>
        <v>3.610875259601419E-2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2.2941480172324183E-2</v>
      </c>
      <c r="AM31" s="8">
        <f t="shared" si="16"/>
        <v>3.610875259601419E-2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2.4231152003657459E-2</v>
      </c>
      <c r="AR31" s="8">
        <f t="shared" si="2"/>
        <v>3.2426549438896848E-2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</v>
      </c>
      <c r="AW31" s="8">
        <f t="shared" si="3"/>
        <v>2.9690263257180802E-2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2.9039798020524397E-2</v>
      </c>
      <c r="BB31" s="8">
        <f t="shared" si="4"/>
        <v>4.089461139919958E-2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1.1856095213017072E-2</v>
      </c>
      <c r="BG31" s="8">
        <f t="shared" si="5"/>
        <v>3.1992001514281207E-2</v>
      </c>
      <c r="BH31" s="32">
        <v>12.50382039999749</v>
      </c>
      <c r="BI31" s="23"/>
      <c r="BJ31" s="24"/>
      <c r="BK31" s="8">
        <f t="shared" si="6"/>
        <v>-1</v>
      </c>
      <c r="BL31" s="8">
        <f t="shared" si="6"/>
        <v>-1</v>
      </c>
      <c r="BM31" s="32"/>
      <c r="BN31" s="23"/>
      <c r="BO31" s="24"/>
      <c r="BP31" s="8">
        <f t="shared" si="7"/>
        <v>-1</v>
      </c>
      <c r="BQ31" s="8">
        <f t="shared" si="7"/>
        <v>-1</v>
      </c>
      <c r="BR31" s="32"/>
      <c r="BS31" s="23"/>
      <c r="BT31" s="24"/>
      <c r="BU31" s="8">
        <f t="shared" si="8"/>
        <v>-1</v>
      </c>
      <c r="BV31" s="8">
        <f t="shared" si="8"/>
        <v>-1</v>
      </c>
      <c r="BW31" s="32"/>
    </row>
    <row r="32" spans="1:75" x14ac:dyDescent="0.3">
      <c r="A32" s="22" t="s">
        <v>276</v>
      </c>
      <c r="B32" s="6">
        <f t="shared" si="9"/>
        <v>984.684865271082</v>
      </c>
      <c r="C32" s="23"/>
      <c r="D32" s="24"/>
      <c r="E32" s="7">
        <v>9.9783659603640306E-5</v>
      </c>
      <c r="F32" s="7">
        <f t="shared" si="10"/>
        <v>-1</v>
      </c>
      <c r="G32" s="40"/>
      <c r="H32" s="23"/>
      <c r="I32" s="24"/>
      <c r="J32" s="7"/>
      <c r="K32" s="98">
        <f t="shared" si="11"/>
        <v>-1</v>
      </c>
      <c r="L32" s="32"/>
      <c r="M32" s="23">
        <v>1050.19536664168</v>
      </c>
      <c r="N32" s="8">
        <f t="shared" si="12"/>
        <v>6.6529408220936864E-2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8.9476866518667902E-2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5.7406478369290331E-2</v>
      </c>
      <c r="AH32" s="8">
        <f t="shared" si="15"/>
        <v>7.0580417445186255E-2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5.7406478369290331E-2</v>
      </c>
      <c r="AM32" s="8">
        <f t="shared" si="16"/>
        <v>7.0580417445186255E-2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2.677901003603388E-2</v>
      </c>
      <c r="AR32" s="8">
        <f t="shared" si="2"/>
        <v>6.1620724265191863E-2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0</v>
      </c>
      <c r="AW32" s="8">
        <f t="shared" si="3"/>
        <v>3.0213095405788259E-2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1.86281150030718E-2</v>
      </c>
      <c r="BB32" s="8">
        <f t="shared" si="4"/>
        <v>7.3699520465664248E-2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2.2424763193892548E-2</v>
      </c>
      <c r="BG32" s="8">
        <f t="shared" si="5"/>
        <v>4.7199265366167788E-2</v>
      </c>
      <c r="BH32" s="32">
        <v>13.229397299999251</v>
      </c>
      <c r="BI32" s="23"/>
      <c r="BJ32" s="24"/>
      <c r="BK32" s="8">
        <f t="shared" si="6"/>
        <v>-1</v>
      </c>
      <c r="BL32" s="8">
        <f t="shared" si="6"/>
        <v>-1</v>
      </c>
      <c r="BM32" s="32"/>
      <c r="BN32" s="23"/>
      <c r="BO32" s="24"/>
      <c r="BP32" s="8">
        <f t="shared" si="7"/>
        <v>-1</v>
      </c>
      <c r="BQ32" s="8">
        <f t="shared" si="7"/>
        <v>-1</v>
      </c>
      <c r="BR32" s="32"/>
      <c r="BS32" s="23"/>
      <c r="BT32" s="24"/>
      <c r="BU32" s="8">
        <f t="shared" si="8"/>
        <v>-1</v>
      </c>
      <c r="BV32" s="8">
        <f t="shared" si="8"/>
        <v>-1</v>
      </c>
      <c r="BW32" s="32"/>
    </row>
    <row r="33" spans="1:75" x14ac:dyDescent="0.3">
      <c r="A33" s="22" t="s">
        <v>277</v>
      </c>
      <c r="B33" s="6">
        <f t="shared" si="9"/>
        <v>985.44114047564267</v>
      </c>
      <c r="C33" s="23"/>
      <c r="D33" s="24"/>
      <c r="E33" s="7">
        <v>1.34310276517352E-2</v>
      </c>
      <c r="F33" s="7">
        <f t="shared" si="10"/>
        <v>-1</v>
      </c>
      <c r="G33" s="40"/>
      <c r="H33" s="23"/>
      <c r="I33" s="24"/>
      <c r="J33" s="7"/>
      <c r="K33" s="7">
        <f t="shared" si="11"/>
        <v>-1</v>
      </c>
      <c r="L33" s="32"/>
      <c r="M33" s="23">
        <v>1105.5866356762599</v>
      </c>
      <c r="N33" s="8">
        <f t="shared" si="12"/>
        <v>0.12192051890854347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7.7167793184092268E-2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0</v>
      </c>
      <c r="AH33" s="8">
        <f t="shared" si="15"/>
        <v>3.4097442517356316E-2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0</v>
      </c>
      <c r="AM33" s="8">
        <f t="shared" si="16"/>
        <v>3.4097442517356316E-2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8.9139913046834621E-3</v>
      </c>
      <c r="AR33" s="8">
        <f t="shared" si="2"/>
        <v>3.7796316006631074E-2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1.8493340410812419E-2</v>
      </c>
      <c r="AW33" s="8">
        <f t="shared" si="3"/>
        <v>4.9286490913017469E-2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1.2155415560586918E-2</v>
      </c>
      <c r="BB33" s="8">
        <f t="shared" si="4"/>
        <v>3.8602588893239559E-2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1.9520107332957257E-2</v>
      </c>
      <c r="BG33" s="8">
        <f t="shared" si="5"/>
        <v>5.0740891311958893E-2</v>
      </c>
      <c r="BH33" s="32">
        <v>12.6354075800009</v>
      </c>
      <c r="BI33" s="23"/>
      <c r="BJ33" s="24"/>
      <c r="BK33" s="8">
        <f t="shared" si="6"/>
        <v>-1</v>
      </c>
      <c r="BL33" s="8">
        <f t="shared" si="6"/>
        <v>-1</v>
      </c>
      <c r="BM33" s="32"/>
      <c r="BN33" s="23"/>
      <c r="BO33" s="24"/>
      <c r="BP33" s="8">
        <f t="shared" si="7"/>
        <v>-1</v>
      </c>
      <c r="BQ33" s="8">
        <f t="shared" si="7"/>
        <v>-1</v>
      </c>
      <c r="BR33" s="32"/>
      <c r="BS33" s="23"/>
      <c r="BT33" s="24"/>
      <c r="BU33" s="8">
        <f t="shared" si="8"/>
        <v>-1</v>
      </c>
      <c r="BV33" s="8">
        <f t="shared" si="8"/>
        <v>-1</v>
      </c>
      <c r="BW33" s="32"/>
    </row>
    <row r="34" spans="1:75" x14ac:dyDescent="0.3">
      <c r="A34" s="22" t="s">
        <v>278</v>
      </c>
      <c r="B34" s="6">
        <f t="shared" si="9"/>
        <v>942.86389911416995</v>
      </c>
      <c r="C34" s="23"/>
      <c r="D34" s="24"/>
      <c r="E34" s="7">
        <v>2.2909230356180629E-2</v>
      </c>
      <c r="F34" s="7">
        <f t="shared" si="10"/>
        <v>-1</v>
      </c>
      <c r="G34" s="40"/>
      <c r="H34" s="23"/>
      <c r="I34" s="24"/>
      <c r="J34" s="7"/>
      <c r="K34" s="7">
        <f t="shared" si="11"/>
        <v>-1</v>
      </c>
      <c r="L34" s="32"/>
      <c r="M34" s="23">
        <v>972.93143199838119</v>
      </c>
      <c r="N34" s="8">
        <f t="shared" si="12"/>
        <v>3.1889579092443755E-2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2.9404442316384154E-2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0</v>
      </c>
      <c r="AH34" s="8">
        <f t="shared" si="15"/>
        <v>3.6511423285263661E-2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0</v>
      </c>
      <c r="AM34" s="8">
        <f t="shared" si="16"/>
        <v>3.6511423285263661E-2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1.5403288168308091E-2</v>
      </c>
      <c r="AR34" s="8">
        <f t="shared" si="2"/>
        <v>4.30904683696249E-2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2.8841970280729844E-2</v>
      </c>
      <c r="AW34" s="8">
        <f t="shared" si="3"/>
        <v>3.8407976608733338E-2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1.0863350597094198E-2</v>
      </c>
      <c r="BB34" s="8">
        <f t="shared" si="4"/>
        <v>3.5122633259365578E-2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1.1759899812968074E-2</v>
      </c>
      <c r="BG34" s="8">
        <f t="shared" si="5"/>
        <v>3.6414549753822245E-2</v>
      </c>
      <c r="BH34" s="32">
        <v>12.60216098999881</v>
      </c>
      <c r="BI34" s="23"/>
      <c r="BJ34" s="24"/>
      <c r="BK34" s="8">
        <f t="shared" si="6"/>
        <v>-1</v>
      </c>
      <c r="BL34" s="8">
        <f t="shared" si="6"/>
        <v>-1</v>
      </c>
      <c r="BM34" s="32"/>
      <c r="BN34" s="23"/>
      <c r="BO34" s="24"/>
      <c r="BP34" s="8">
        <f t="shared" si="7"/>
        <v>-1</v>
      </c>
      <c r="BQ34" s="8">
        <f t="shared" si="7"/>
        <v>-1</v>
      </c>
      <c r="BR34" s="32"/>
      <c r="BS34" s="23"/>
      <c r="BT34" s="24"/>
      <c r="BU34" s="8">
        <f t="shared" si="8"/>
        <v>-1</v>
      </c>
      <c r="BV34" s="8">
        <f t="shared" si="8"/>
        <v>-1</v>
      </c>
      <c r="BW34" s="32"/>
    </row>
    <row r="35" spans="1:75" x14ac:dyDescent="0.3">
      <c r="A35" s="22" t="s">
        <v>279</v>
      </c>
      <c r="B35" s="6">
        <f t="shared" si="9"/>
        <v>903.60447613982217</v>
      </c>
      <c r="C35" s="23"/>
      <c r="D35" s="24"/>
      <c r="E35" s="7">
        <v>2.612505360973769E-2</v>
      </c>
      <c r="F35" s="7">
        <f t="shared" si="10"/>
        <v>-1</v>
      </c>
      <c r="G35" s="40"/>
      <c r="H35" s="23"/>
      <c r="I35" s="24"/>
      <c r="J35" s="7"/>
      <c r="K35" s="7">
        <f t="shared" si="11"/>
        <v>-1</v>
      </c>
      <c r="L35" s="32"/>
      <c r="M35" s="23">
        <v>930.03710374555192</v>
      </c>
      <c r="N35" s="8">
        <f t="shared" si="12"/>
        <v>2.9252431017882222E-2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1.6394022084354639E-2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1.9829086727415204E-2</v>
      </c>
      <c r="AH35" s="8">
        <f t="shared" si="15"/>
        <v>3.902543913457291E-2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1.9829086727415204E-2</v>
      </c>
      <c r="AM35" s="8">
        <f t="shared" si="16"/>
        <v>3.902543913457291E-2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2.4317622759628569E-2</v>
      </c>
      <c r="AR35" s="8">
        <f t="shared" ref="AR35:AR58" si="19">(AP35-$B35)/$B35</f>
        <v>3.8539681950605885E-2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</v>
      </c>
      <c r="AW35" s="8">
        <f t="shared" si="3"/>
        <v>2.8204684878131405E-2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6.232906897688106E-3</v>
      </c>
      <c r="BB35" s="8">
        <f t="shared" si="4"/>
        <v>4.429665889166072E-2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1.5456767468814494E-2</v>
      </c>
      <c r="BG35" s="8">
        <f t="shared" si="5"/>
        <v>2.8872603448483185E-2</v>
      </c>
      <c r="BH35" s="32">
        <v>12.4882472099991</v>
      </c>
      <c r="BI35" s="23"/>
      <c r="BJ35" s="24"/>
      <c r="BK35" s="8">
        <f t="shared" si="6"/>
        <v>-1</v>
      </c>
      <c r="BL35" s="8">
        <f t="shared" si="6"/>
        <v>-1</v>
      </c>
      <c r="BM35" s="32"/>
      <c r="BN35" s="23"/>
      <c r="BO35" s="24"/>
      <c r="BP35" s="8">
        <f t="shared" si="7"/>
        <v>-1</v>
      </c>
      <c r="BQ35" s="8">
        <f t="shared" si="7"/>
        <v>-1</v>
      </c>
      <c r="BR35" s="32"/>
      <c r="BS35" s="23"/>
      <c r="BT35" s="24"/>
      <c r="BU35" s="8">
        <f t="shared" si="8"/>
        <v>-1</v>
      </c>
      <c r="BV35" s="8">
        <f t="shared" si="8"/>
        <v>-1</v>
      </c>
      <c r="BW35" s="32"/>
    </row>
    <row r="36" spans="1:75" x14ac:dyDescent="0.3">
      <c r="A36" s="22" t="s">
        <v>280</v>
      </c>
      <c r="B36" s="6">
        <f t="shared" si="9"/>
        <v>963.42641329921651</v>
      </c>
      <c r="C36" s="23"/>
      <c r="D36" s="24"/>
      <c r="E36" s="7">
        <v>5.98389910667053E-3</v>
      </c>
      <c r="F36" s="7">
        <f t="shared" si="10"/>
        <v>-1</v>
      </c>
      <c r="G36" s="40"/>
      <c r="H36" s="23"/>
      <c r="I36" s="24"/>
      <c r="J36" s="7"/>
      <c r="K36" s="98">
        <f t="shared" si="11"/>
        <v>-1</v>
      </c>
      <c r="L36" s="32"/>
      <c r="M36" s="23">
        <v>1015.455785874713</v>
      </c>
      <c r="N36" s="8">
        <f t="shared" si="12"/>
        <v>5.4004511249929221E-2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5.4004511249929221E-2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2.234400181800504E-3</v>
      </c>
      <c r="AH36" s="8">
        <f t="shared" si="15"/>
        <v>3.0414549178505931E-2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2.234400181800504E-3</v>
      </c>
      <c r="AM36" s="8">
        <f t="shared" si="16"/>
        <v>3.0414549178505931E-2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1.6289296272182261E-2</v>
      </c>
      <c r="AR36" s="8">
        <f t="shared" si="19"/>
        <v>3.7305565881446061E-2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4.6506547212259171E-2</v>
      </c>
      <c r="AW36" s="8">
        <f t="shared" si="3"/>
        <v>4.9771202482245189E-2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</v>
      </c>
      <c r="BB36" s="8">
        <f t="shared" si="4"/>
        <v>1.4870966984279522E-2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4.3675075777436859E-2</v>
      </c>
      <c r="BG36" s="8">
        <f t="shared" si="5"/>
        <v>4.9969839270297925E-2</v>
      </c>
      <c r="BH36" s="32">
        <v>12.30423319000038</v>
      </c>
      <c r="BI36" s="23"/>
      <c r="BJ36" s="24"/>
      <c r="BK36" s="8">
        <f t="shared" si="6"/>
        <v>-1</v>
      </c>
      <c r="BL36" s="8">
        <f t="shared" si="6"/>
        <v>-1</v>
      </c>
      <c r="BM36" s="32"/>
      <c r="BN36" s="23"/>
      <c r="BO36" s="24"/>
      <c r="BP36" s="8">
        <f t="shared" si="7"/>
        <v>-1</v>
      </c>
      <c r="BQ36" s="8">
        <f t="shared" si="7"/>
        <v>-1</v>
      </c>
      <c r="BR36" s="32"/>
      <c r="BS36" s="23"/>
      <c r="BT36" s="24"/>
      <c r="BU36" s="8">
        <f t="shared" si="8"/>
        <v>-1</v>
      </c>
      <c r="BV36" s="8">
        <f t="shared" si="8"/>
        <v>-1</v>
      </c>
      <c r="BW36" s="32"/>
    </row>
    <row r="37" spans="1:75" x14ac:dyDescent="0.3">
      <c r="A37" s="22" t="s">
        <v>281</v>
      </c>
      <c r="B37" s="6">
        <f t="shared" si="9"/>
        <v>960.56042597707233</v>
      </c>
      <c r="C37" s="23"/>
      <c r="D37" s="24"/>
      <c r="E37" s="7">
        <v>2.0649831221864139E-2</v>
      </c>
      <c r="F37" s="7">
        <f t="shared" si="10"/>
        <v>-1</v>
      </c>
      <c r="G37" s="40"/>
      <c r="H37" s="23"/>
      <c r="I37" s="24"/>
      <c r="J37" s="7"/>
      <c r="K37" s="7">
        <f t="shared" si="11"/>
        <v>-1</v>
      </c>
      <c r="L37" s="32"/>
      <c r="M37" s="23">
        <v>1009.937447312067</v>
      </c>
      <c r="N37" s="8">
        <f t="shared" si="12"/>
        <v>5.1404388521179026E-2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5.1716854437150635E-2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9.4485565758651892E-3</v>
      </c>
      <c r="AH37" s="8">
        <f t="shared" si="15"/>
        <v>3.7127669675377804E-2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9.4485565758651892E-3</v>
      </c>
      <c r="AM37" s="8">
        <f t="shared" si="16"/>
        <v>3.7127669675377804E-2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1.7156084181824363E-2</v>
      </c>
      <c r="AR37" s="8">
        <f t="shared" si="19"/>
        <v>3.5844358252659282E-2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</v>
      </c>
      <c r="AW37" s="8">
        <f t="shared" si="3"/>
        <v>1.2416193406309679E-2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4.3635174473285934E-3</v>
      </c>
      <c r="BB37" s="8">
        <f t="shared" si="4"/>
        <v>4.221795854791191E-2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8.8363154874581524E-4</v>
      </c>
      <c r="BG37" s="8">
        <f t="shared" si="5"/>
        <v>1.1502032356604472E-2</v>
      </c>
      <c r="BH37" s="32">
        <v>12.543951270002429</v>
      </c>
      <c r="BI37" s="23"/>
      <c r="BJ37" s="24"/>
      <c r="BK37" s="8">
        <f t="shared" si="6"/>
        <v>-1</v>
      </c>
      <c r="BL37" s="8">
        <f t="shared" si="6"/>
        <v>-1</v>
      </c>
      <c r="BM37" s="32"/>
      <c r="BN37" s="23"/>
      <c r="BO37" s="24"/>
      <c r="BP37" s="8">
        <f t="shared" si="7"/>
        <v>-1</v>
      </c>
      <c r="BQ37" s="8">
        <f t="shared" si="7"/>
        <v>-1</v>
      </c>
      <c r="BR37" s="32"/>
      <c r="BS37" s="23"/>
      <c r="BT37" s="24"/>
      <c r="BU37" s="8">
        <f t="shared" si="8"/>
        <v>-1</v>
      </c>
      <c r="BV37" s="8">
        <f t="shared" si="8"/>
        <v>-1</v>
      </c>
      <c r="BW37" s="32"/>
    </row>
    <row r="38" spans="1:75" x14ac:dyDescent="0.3">
      <c r="A38" s="22" t="s">
        <v>282</v>
      </c>
      <c r="B38" s="6">
        <f t="shared" si="9"/>
        <v>934.67749788482115</v>
      </c>
      <c r="C38" s="23"/>
      <c r="D38" s="24"/>
      <c r="E38" s="7">
        <v>2.2811275409378641E-2</v>
      </c>
      <c r="F38" s="7">
        <f t="shared" si="10"/>
        <v>-1</v>
      </c>
      <c r="G38" s="40"/>
      <c r="H38" s="23"/>
      <c r="I38" s="24"/>
      <c r="J38" s="7"/>
      <c r="K38" s="98">
        <f t="shared" si="11"/>
        <v>-1</v>
      </c>
      <c r="L38" s="32"/>
      <c r="M38" s="23">
        <v>972.72099945387697</v>
      </c>
      <c r="N38" s="8">
        <f t="shared" si="12"/>
        <v>4.0702276084690618E-2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1.1102777874225199E-2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3.3285488573062814E-2</v>
      </c>
      <c r="AH38" s="8">
        <f t="shared" si="15"/>
        <v>4.533168557252177E-2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3.3285488573062814E-2</v>
      </c>
      <c r="AM38" s="8">
        <f t="shared" si="16"/>
        <v>4.533168557252177E-2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1.9768754225592385E-2</v>
      </c>
      <c r="AR38" s="8">
        <f t="shared" si="19"/>
        <v>3.757770856086854E-2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</v>
      </c>
      <c r="AW38" s="8">
        <f t="shared" si="3"/>
        <v>3.145827246730297E-2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4.3678607646653968E-2</v>
      </c>
      <c r="BB38" s="8">
        <f t="shared" si="4"/>
        <v>6.2947310135227114E-2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3.1229879136635583E-2</v>
      </c>
      <c r="BG38" s="8">
        <f t="shared" si="5"/>
        <v>3.6124126421279358E-2</v>
      </c>
      <c r="BH38" s="32">
        <v>12.36015002000058</v>
      </c>
      <c r="BI38" s="23"/>
      <c r="BJ38" s="24"/>
      <c r="BK38" s="8">
        <f t="shared" si="6"/>
        <v>-1</v>
      </c>
      <c r="BL38" s="8">
        <f t="shared" si="6"/>
        <v>-1</v>
      </c>
      <c r="BM38" s="32"/>
      <c r="BN38" s="23"/>
      <c r="BO38" s="24"/>
      <c r="BP38" s="8">
        <f t="shared" si="7"/>
        <v>-1</v>
      </c>
      <c r="BQ38" s="8">
        <f t="shared" si="7"/>
        <v>-1</v>
      </c>
      <c r="BR38" s="32"/>
      <c r="BS38" s="23"/>
      <c r="BT38" s="24"/>
      <c r="BU38" s="8">
        <f t="shared" si="8"/>
        <v>-1</v>
      </c>
      <c r="BV38" s="8">
        <f t="shared" si="8"/>
        <v>-1</v>
      </c>
      <c r="BW38" s="32"/>
    </row>
    <row r="39" spans="1:75" x14ac:dyDescent="0.3">
      <c r="A39" s="22" t="s">
        <v>283</v>
      </c>
      <c r="B39" s="6">
        <f t="shared" si="9"/>
        <v>909.79979010132058</v>
      </c>
      <c r="C39" s="23"/>
      <c r="D39" s="24"/>
      <c r="E39" s="7">
        <v>3.4350395374769173E-2</v>
      </c>
      <c r="F39" s="7">
        <f t="shared" si="10"/>
        <v>-1</v>
      </c>
      <c r="G39" s="40"/>
      <c r="H39" s="23"/>
      <c r="I39" s="24"/>
      <c r="J39" s="7"/>
      <c r="K39" s="7">
        <f t="shared" si="11"/>
        <v>-1</v>
      </c>
      <c r="L39" s="32"/>
      <c r="M39" s="23">
        <v>929.62265570351087</v>
      </c>
      <c r="N39" s="8">
        <f t="shared" si="12"/>
        <v>2.1788162426353935E-2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4.4968489875662897E-2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3.8340179783802636E-2</v>
      </c>
      <c r="AH39" s="8">
        <f t="shared" si="15"/>
        <v>5.1042418210128893E-2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3.8340179783802636E-2</v>
      </c>
      <c r="AM39" s="8">
        <f t="shared" si="16"/>
        <v>5.1042418210128893E-2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2.9141638032162159E-2</v>
      </c>
      <c r="AR39" s="8">
        <f t="shared" si="19"/>
        <v>4.6576447888866543E-2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</v>
      </c>
      <c r="AW39" s="8">
        <f t="shared" si="3"/>
        <v>4.0727958047965161E-2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3.4770904844723285E-3</v>
      </c>
      <c r="BB39" s="8">
        <f t="shared" si="4"/>
        <v>2.0654309449763823E-2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8.6287686612353722E-3</v>
      </c>
      <c r="BG39" s="8">
        <f t="shared" si="5"/>
        <v>4.1590834914088798E-2</v>
      </c>
      <c r="BH39" s="32">
        <v>12.125633670001839</v>
      </c>
      <c r="BI39" s="23"/>
      <c r="BJ39" s="24"/>
      <c r="BK39" s="8">
        <f t="shared" si="6"/>
        <v>-1</v>
      </c>
      <c r="BL39" s="8">
        <f t="shared" si="6"/>
        <v>-1</v>
      </c>
      <c r="BM39" s="32"/>
      <c r="BN39" s="23"/>
      <c r="BO39" s="24"/>
      <c r="BP39" s="8">
        <f t="shared" si="7"/>
        <v>-1</v>
      </c>
      <c r="BQ39" s="8">
        <f t="shared" si="7"/>
        <v>-1</v>
      </c>
      <c r="BR39" s="32"/>
      <c r="BS39" s="23"/>
      <c r="BT39" s="24"/>
      <c r="BU39" s="8">
        <f t="shared" si="8"/>
        <v>-1</v>
      </c>
      <c r="BV39" s="8">
        <f t="shared" si="8"/>
        <v>-1</v>
      </c>
      <c r="BW39" s="32"/>
    </row>
    <row r="40" spans="1:75" x14ac:dyDescent="0.3">
      <c r="A40" s="22" t="s">
        <v>284</v>
      </c>
      <c r="B40" s="6">
        <f t="shared" si="9"/>
        <v>925.28434533372933</v>
      </c>
      <c r="C40" s="23"/>
      <c r="D40" s="24"/>
      <c r="E40" s="7">
        <v>2.0741726909158029E-2</v>
      </c>
      <c r="F40" s="7">
        <f t="shared" si="10"/>
        <v>-1</v>
      </c>
      <c r="G40" s="40"/>
      <c r="H40" s="23"/>
      <c r="I40" s="24"/>
      <c r="J40" s="7"/>
      <c r="K40" s="7">
        <f t="shared" si="11"/>
        <v>-1</v>
      </c>
      <c r="L40" s="32"/>
      <c r="M40" s="23">
        <v>954.81337778338445</v>
      </c>
      <c r="N40" s="8">
        <f t="shared" si="12"/>
        <v>3.1913468112339735E-2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3.1913468112339735E-2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2.137653698112826E-2</v>
      </c>
      <c r="AH40" s="8">
        <f t="shared" si="15"/>
        <v>4.3672674381133071E-2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2.137653698112826E-2</v>
      </c>
      <c r="AM40" s="8">
        <f t="shared" si="16"/>
        <v>4.3672674381133071E-2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1.574999775156621E-2</v>
      </c>
      <c r="AR40" s="8">
        <f t="shared" si="19"/>
        <v>4.3458500854677853E-2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0</v>
      </c>
      <c r="AW40" s="8">
        <f t="shared" si="3"/>
        <v>1.197365912484135E-2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1.9286779792691541E-2</v>
      </c>
      <c r="BB40" s="8">
        <f t="shared" si="4"/>
        <v>2.8321472608733623E-2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3.2453359643327662E-3</v>
      </c>
      <c r="BG40" s="8">
        <f t="shared" si="5"/>
        <v>1.1814550466487087E-2</v>
      </c>
      <c r="BH40" s="32">
        <v>12.5855083800001</v>
      </c>
      <c r="BI40" s="23"/>
      <c r="BJ40" s="24"/>
      <c r="BK40" s="8">
        <f t="shared" si="6"/>
        <v>-1</v>
      </c>
      <c r="BL40" s="8">
        <f t="shared" si="6"/>
        <v>-1</v>
      </c>
      <c r="BM40" s="32"/>
      <c r="BN40" s="23"/>
      <c r="BO40" s="24"/>
      <c r="BP40" s="8">
        <f t="shared" si="7"/>
        <v>-1</v>
      </c>
      <c r="BQ40" s="8">
        <f t="shared" si="7"/>
        <v>-1</v>
      </c>
      <c r="BR40" s="32"/>
      <c r="BS40" s="23"/>
      <c r="BT40" s="24"/>
      <c r="BU40" s="8">
        <f t="shared" si="8"/>
        <v>-1</v>
      </c>
      <c r="BV40" s="8">
        <f t="shared" si="8"/>
        <v>-1</v>
      </c>
      <c r="BW40" s="32"/>
    </row>
    <row r="41" spans="1:75" x14ac:dyDescent="0.3">
      <c r="A41" s="22" t="s">
        <v>285</v>
      </c>
      <c r="B41" s="6">
        <f t="shared" si="9"/>
        <v>934.5529251619979</v>
      </c>
      <c r="C41" s="23"/>
      <c r="D41" s="24"/>
      <c r="E41" s="7">
        <v>1.0040455535959839E-2</v>
      </c>
      <c r="F41" s="7">
        <f t="shared" si="10"/>
        <v>-1</v>
      </c>
      <c r="G41" s="40"/>
      <c r="H41" s="23"/>
      <c r="I41" s="24"/>
      <c r="J41" s="7"/>
      <c r="K41" s="98">
        <f t="shared" si="11"/>
        <v>-1</v>
      </c>
      <c r="L41" s="32"/>
      <c r="M41" s="23">
        <v>1015.459075061048</v>
      </c>
      <c r="N41" s="8">
        <f t="shared" si="12"/>
        <v>8.6572036447294415E-2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6.0488490851894179E-2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4.3990945155306469E-3</v>
      </c>
      <c r="AH41" s="8">
        <f t="shared" si="15"/>
        <v>3.3370980332026019E-2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4.3990945155306469E-3</v>
      </c>
      <c r="AM41" s="8">
        <f t="shared" si="16"/>
        <v>3.3370980332026019E-2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</v>
      </c>
      <c r="AR41" s="8">
        <f t="shared" si="19"/>
        <v>2.9953346210931348E-2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3.4154842145433628E-2</v>
      </c>
      <c r="AW41" s="8">
        <f t="shared" si="3"/>
        <v>5.231301209796671E-2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3.5481790622696283E-2</v>
      </c>
      <c r="BB41" s="8">
        <f t="shared" si="4"/>
        <v>6.0000781818178965E-2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2.6743533113750988E-2</v>
      </c>
      <c r="BG41" s="8">
        <f t="shared" si="5"/>
        <v>5.0660467623439502E-2</v>
      </c>
      <c r="BH41" s="32">
        <v>12.51773966999972</v>
      </c>
      <c r="BI41" s="23"/>
      <c r="BJ41" s="24"/>
      <c r="BK41" s="8">
        <f t="shared" si="6"/>
        <v>-1</v>
      </c>
      <c r="BL41" s="8">
        <f t="shared" si="6"/>
        <v>-1</v>
      </c>
      <c r="BM41" s="32"/>
      <c r="BN41" s="23"/>
      <c r="BO41" s="24"/>
      <c r="BP41" s="8">
        <f t="shared" si="7"/>
        <v>-1</v>
      </c>
      <c r="BQ41" s="8">
        <f t="shared" si="7"/>
        <v>-1</v>
      </c>
      <c r="BR41" s="32"/>
      <c r="BS41" s="23"/>
      <c r="BT41" s="24"/>
      <c r="BU41" s="8">
        <f t="shared" si="8"/>
        <v>-1</v>
      </c>
      <c r="BV41" s="8">
        <f t="shared" si="8"/>
        <v>-1</v>
      </c>
      <c r="BW41" s="32"/>
    </row>
    <row r="42" spans="1:75" x14ac:dyDescent="0.3">
      <c r="A42" s="22" t="s">
        <v>286</v>
      </c>
      <c r="B42" s="6">
        <f t="shared" si="9"/>
        <v>893.66067385953022</v>
      </c>
      <c r="C42" s="23"/>
      <c r="D42" s="24"/>
      <c r="E42" s="7">
        <v>1.9951817708987948E-2</v>
      </c>
      <c r="F42" s="7">
        <f t="shared" si="10"/>
        <v>-1</v>
      </c>
      <c r="G42" s="40"/>
      <c r="H42" s="23"/>
      <c r="I42" s="24"/>
      <c r="J42" s="7"/>
      <c r="K42" s="98">
        <f t="shared" si="11"/>
        <v>-1</v>
      </c>
      <c r="L42" s="32"/>
      <c r="M42" s="23">
        <v>934.92348662442771</v>
      </c>
      <c r="N42" s="8">
        <f t="shared" si="12"/>
        <v>4.6172796870082897E-2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3.532754757553544E-2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2.0762905046425889E-2</v>
      </c>
      <c r="AH42" s="8">
        <f t="shared" si="15"/>
        <v>4.0388410868535819E-2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2.0762905046425889E-2</v>
      </c>
      <c r="AM42" s="8">
        <f t="shared" si="16"/>
        <v>4.0388410868535819E-2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2.2634015905828957E-2</v>
      </c>
      <c r="AR42" s="8">
        <f t="shared" si="19"/>
        <v>4.0706293453966355E-2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1.1958228654999221E-2</v>
      </c>
      <c r="AW42" s="8">
        <f t="shared" si="3"/>
        <v>4.005665539050568E-2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</v>
      </c>
      <c r="BB42" s="8">
        <f t="shared" si="4"/>
        <v>3.4444505256891168E-2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6.7763731791668077E-3</v>
      </c>
      <c r="BG42" s="8">
        <f t="shared" si="5"/>
        <v>3.7309058647249739E-2</v>
      </c>
      <c r="BH42" s="32">
        <v>12.64258156999931</v>
      </c>
      <c r="BI42" s="23"/>
      <c r="BJ42" s="24"/>
      <c r="BK42" s="8">
        <f t="shared" si="6"/>
        <v>-1</v>
      </c>
      <c r="BL42" s="8">
        <f t="shared" si="6"/>
        <v>-1</v>
      </c>
      <c r="BM42" s="32"/>
      <c r="BN42" s="23"/>
      <c r="BO42" s="24"/>
      <c r="BP42" s="8">
        <f t="shared" si="7"/>
        <v>-1</v>
      </c>
      <c r="BQ42" s="8">
        <f t="shared" si="7"/>
        <v>-1</v>
      </c>
      <c r="BR42" s="32"/>
      <c r="BS42" s="23"/>
      <c r="BT42" s="24"/>
      <c r="BU42" s="8">
        <f t="shared" si="8"/>
        <v>-1</v>
      </c>
      <c r="BV42" s="8">
        <f t="shared" si="8"/>
        <v>-1</v>
      </c>
      <c r="BW42" s="32"/>
    </row>
    <row r="43" spans="1:75" x14ac:dyDescent="0.3">
      <c r="A43" s="25" t="s">
        <v>287</v>
      </c>
      <c r="B43" s="9">
        <f t="shared" si="9"/>
        <v>1118.637355422828</v>
      </c>
      <c r="C43" s="26"/>
      <c r="D43" s="27"/>
      <c r="E43" s="10">
        <v>9.9987841680093965E-5</v>
      </c>
      <c r="F43" s="10">
        <f t="shared" si="10"/>
        <v>-1</v>
      </c>
      <c r="G43" s="41"/>
      <c r="H43" s="26"/>
      <c r="I43" s="27"/>
      <c r="J43" s="10"/>
      <c r="K43" s="99">
        <f t="shared" si="11"/>
        <v>-1</v>
      </c>
      <c r="L43" s="33"/>
      <c r="M43" s="26">
        <v>1270.0940692185659</v>
      </c>
      <c r="N43" s="11">
        <f t="shared" si="12"/>
        <v>0.13539393536387806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0.13539393536387806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2.3601434006996456E-2</v>
      </c>
      <c r="AH43" s="11">
        <f t="shared" si="15"/>
        <v>4.5081624326803592E-2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2.3601434006996456E-2</v>
      </c>
      <c r="AM43" s="11">
        <f t="shared" si="16"/>
        <v>4.5081624326803592E-2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1.6993283130772783E-2</v>
      </c>
      <c r="AR43" s="11">
        <f t="shared" si="19"/>
        <v>3.9166981111126146E-2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1.5314792557576895E-2</v>
      </c>
      <c r="AW43" s="11">
        <f t="shared" si="3"/>
        <v>3.2917077633336907E-2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1.1185839833773668E-2</v>
      </c>
      <c r="BB43" s="11">
        <f t="shared" si="4"/>
        <v>3.346600676087802E-2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0</v>
      </c>
      <c r="BG43" s="11">
        <f t="shared" si="5"/>
        <v>3.6344342940843932E-2</v>
      </c>
      <c r="BH43" s="33">
        <v>13.19022593999907</v>
      </c>
      <c r="BI43" s="26"/>
      <c r="BJ43" s="27"/>
      <c r="BK43" s="11">
        <f t="shared" si="6"/>
        <v>-1</v>
      </c>
      <c r="BL43" s="11">
        <f t="shared" si="6"/>
        <v>-1</v>
      </c>
      <c r="BM43" s="33"/>
      <c r="BN43" s="26"/>
      <c r="BO43" s="27"/>
      <c r="BP43" s="11">
        <f t="shared" si="7"/>
        <v>-1</v>
      </c>
      <c r="BQ43" s="11">
        <f t="shared" si="7"/>
        <v>-1</v>
      </c>
      <c r="BR43" s="33"/>
      <c r="BS43" s="26"/>
      <c r="BT43" s="27"/>
      <c r="BU43" s="11">
        <f t="shared" si="8"/>
        <v>-1</v>
      </c>
      <c r="BV43" s="11">
        <f t="shared" si="8"/>
        <v>-1</v>
      </c>
      <c r="BW43" s="33"/>
    </row>
    <row r="44" spans="1:75" x14ac:dyDescent="0.3">
      <c r="A44" s="25" t="s">
        <v>288</v>
      </c>
      <c r="B44" s="9">
        <f t="shared" si="9"/>
        <v>1104.0097400966879</v>
      </c>
      <c r="C44" s="26"/>
      <c r="D44" s="27"/>
      <c r="E44" s="10">
        <v>3.7083946205283949E-2</v>
      </c>
      <c r="F44" s="10">
        <f t="shared" si="10"/>
        <v>-1</v>
      </c>
      <c r="G44" s="41"/>
      <c r="H44" s="26"/>
      <c r="I44" s="27"/>
      <c r="J44" s="10"/>
      <c r="K44" s="99">
        <f t="shared" si="11"/>
        <v>-1</v>
      </c>
      <c r="L44" s="33"/>
      <c r="M44" s="26">
        <v>1199.9782356237361</v>
      </c>
      <c r="N44" s="11">
        <f t="shared" si="12"/>
        <v>8.6927218159002256E-2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8.6927218159002256E-2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4.8740447771691894E-3</v>
      </c>
      <c r="AH44" s="11">
        <f t="shared" si="15"/>
        <v>2.2810208230383638E-2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4.8740447771691894E-3</v>
      </c>
      <c r="AM44" s="11">
        <f t="shared" si="16"/>
        <v>2.2810208230383638E-2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5.9682439667226514E-3</v>
      </c>
      <c r="AR44" s="11">
        <f t="shared" si="19"/>
        <v>2.2271378177345407E-2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</v>
      </c>
      <c r="AW44" s="11">
        <f t="shared" si="3"/>
        <v>1.9893000601123093E-2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1.3093534429867522E-2</v>
      </c>
      <c r="BB44" s="11">
        <f t="shared" si="4"/>
        <v>3.7446265364281563E-2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5.418361212628545E-3</v>
      </c>
      <c r="BG44" s="11">
        <f t="shared" si="5"/>
        <v>2.1678604043794968E-2</v>
      </c>
      <c r="BH44" s="33">
        <v>13.636984979997941</v>
      </c>
      <c r="BI44" s="26"/>
      <c r="BJ44" s="27"/>
      <c r="BK44" s="11">
        <f t="shared" si="6"/>
        <v>-1</v>
      </c>
      <c r="BL44" s="11">
        <f t="shared" si="6"/>
        <v>-1</v>
      </c>
      <c r="BM44" s="33"/>
      <c r="BN44" s="26"/>
      <c r="BO44" s="27"/>
      <c r="BP44" s="11">
        <f t="shared" si="7"/>
        <v>-1</v>
      </c>
      <c r="BQ44" s="11">
        <f t="shared" si="7"/>
        <v>-1</v>
      </c>
      <c r="BR44" s="33"/>
      <c r="BS44" s="26"/>
      <c r="BT44" s="27"/>
      <c r="BU44" s="11">
        <f t="shared" si="8"/>
        <v>-1</v>
      </c>
      <c r="BV44" s="11">
        <f t="shared" si="8"/>
        <v>-1</v>
      </c>
      <c r="BW44" s="33"/>
    </row>
    <row r="45" spans="1:75" x14ac:dyDescent="0.3">
      <c r="A45" s="25" t="s">
        <v>289</v>
      </c>
      <c r="B45" s="9">
        <f t="shared" si="9"/>
        <v>1046.789844441535</v>
      </c>
      <c r="C45" s="26"/>
      <c r="D45" s="27"/>
      <c r="E45" s="10">
        <v>2.887513630509286E-2</v>
      </c>
      <c r="F45" s="10">
        <f t="shared" si="10"/>
        <v>-1</v>
      </c>
      <c r="G45" s="41"/>
      <c r="H45" s="26"/>
      <c r="I45" s="27"/>
      <c r="J45" s="10"/>
      <c r="K45" s="10">
        <f t="shared" si="11"/>
        <v>-1</v>
      </c>
      <c r="L45" s="33"/>
      <c r="M45" s="26">
        <v>1115.4137064223521</v>
      </c>
      <c r="N45" s="11">
        <f t="shared" si="12"/>
        <v>6.5556484279256727E-2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5.5891858243904399E-2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0</v>
      </c>
      <c r="AH45" s="11">
        <f t="shared" si="15"/>
        <v>5.2406671946018279E-2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0</v>
      </c>
      <c r="AM45" s="11">
        <f t="shared" si="16"/>
        <v>5.2406671946018279E-2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4.5353832213811271E-2</v>
      </c>
      <c r="AR45" s="11">
        <f t="shared" si="19"/>
        <v>6.2237829898262591E-2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4.2497859212250527E-3</v>
      </c>
      <c r="AW45" s="11">
        <f t="shared" si="3"/>
        <v>2.7888259657150832E-2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0</v>
      </c>
      <c r="BB45" s="11">
        <f t="shared" si="4"/>
        <v>5.2406671946018279E-2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1.068185799365729E-2</v>
      </c>
      <c r="BG45" s="11">
        <f t="shared" si="5"/>
        <v>3.3352427259062914E-2</v>
      </c>
      <c r="BH45" s="33">
        <v>12.856781129999581</v>
      </c>
      <c r="BI45" s="26"/>
      <c r="BJ45" s="27"/>
      <c r="BK45" s="11">
        <f t="shared" si="6"/>
        <v>-1</v>
      </c>
      <c r="BL45" s="11">
        <f t="shared" si="6"/>
        <v>-1</v>
      </c>
      <c r="BM45" s="33"/>
      <c r="BN45" s="26"/>
      <c r="BO45" s="27"/>
      <c r="BP45" s="11">
        <f t="shared" si="7"/>
        <v>-1</v>
      </c>
      <c r="BQ45" s="11">
        <f t="shared" si="7"/>
        <v>-1</v>
      </c>
      <c r="BR45" s="33"/>
      <c r="BS45" s="26"/>
      <c r="BT45" s="27"/>
      <c r="BU45" s="11">
        <f t="shared" si="8"/>
        <v>-1</v>
      </c>
      <c r="BV45" s="11">
        <f t="shared" si="8"/>
        <v>-1</v>
      </c>
      <c r="BW45" s="33"/>
    </row>
    <row r="46" spans="1:75" x14ac:dyDescent="0.3">
      <c r="A46" s="25" t="s">
        <v>290</v>
      </c>
      <c r="B46" s="9">
        <f t="shared" si="9"/>
        <v>1030.1621301997541</v>
      </c>
      <c r="C46" s="26"/>
      <c r="D46" s="27"/>
      <c r="E46" s="10">
        <v>3.5892907868872163E-2</v>
      </c>
      <c r="F46" s="10">
        <f t="shared" si="10"/>
        <v>-1</v>
      </c>
      <c r="G46" s="41"/>
      <c r="H46" s="26"/>
      <c r="I46" s="27"/>
      <c r="J46" s="10"/>
      <c r="K46" s="10">
        <f t="shared" si="11"/>
        <v>-1</v>
      </c>
      <c r="L46" s="33"/>
      <c r="M46" s="26">
        <v>1091.9266391261399</v>
      </c>
      <c r="N46" s="11">
        <f t="shared" si="12"/>
        <v>5.9956105078730997E-2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9.8194820943495645E-2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9.6666738518799856E-3</v>
      </c>
      <c r="AH46" s="11">
        <f t="shared" si="15"/>
        <v>4.5430017285171535E-2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9.6666738518799856E-3</v>
      </c>
      <c r="AM46" s="11">
        <f t="shared" si="16"/>
        <v>4.5430017285171535E-2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1.5414363999114325E-2</v>
      </c>
      <c r="AR46" s="11">
        <f t="shared" si="19"/>
        <v>4.964805496051039E-2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1.7291084330047203E-2</v>
      </c>
      <c r="AW46" s="11">
        <f t="shared" si="3"/>
        <v>3.6159442950046139E-2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5.6354007764489539E-2</v>
      </c>
      <c r="BB46" s="11">
        <f t="shared" si="4"/>
        <v>8.9443761883757147E-2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0</v>
      </c>
      <c r="BG46" s="11">
        <f t="shared" si="5"/>
        <v>3.6039776159739967E-2</v>
      </c>
      <c r="BH46" s="33">
        <v>12.773164610000091</v>
      </c>
      <c r="BI46" s="26"/>
      <c r="BJ46" s="27"/>
      <c r="BK46" s="11">
        <f t="shared" si="6"/>
        <v>-1</v>
      </c>
      <c r="BL46" s="11">
        <f t="shared" si="6"/>
        <v>-1</v>
      </c>
      <c r="BM46" s="33"/>
      <c r="BN46" s="26"/>
      <c r="BO46" s="27"/>
      <c r="BP46" s="11">
        <f t="shared" si="7"/>
        <v>-1</v>
      </c>
      <c r="BQ46" s="11">
        <f t="shared" si="7"/>
        <v>-1</v>
      </c>
      <c r="BR46" s="33"/>
      <c r="BS46" s="26"/>
      <c r="BT46" s="27"/>
      <c r="BU46" s="11">
        <f t="shared" si="8"/>
        <v>-1</v>
      </c>
      <c r="BV46" s="11">
        <f t="shared" si="8"/>
        <v>-1</v>
      </c>
      <c r="BW46" s="33"/>
    </row>
    <row r="47" spans="1:75" x14ac:dyDescent="0.3">
      <c r="A47" s="25" t="s">
        <v>291</v>
      </c>
      <c r="B47" s="9">
        <f t="shared" si="9"/>
        <v>1102.566089065298</v>
      </c>
      <c r="C47" s="26"/>
      <c r="D47" s="27"/>
      <c r="E47" s="10">
        <v>2.962200366411076E-2</v>
      </c>
      <c r="F47" s="10">
        <f t="shared" si="10"/>
        <v>-1</v>
      </c>
      <c r="G47" s="41"/>
      <c r="H47" s="26"/>
      <c r="I47" s="27"/>
      <c r="J47" s="10"/>
      <c r="K47" s="99">
        <f t="shared" si="11"/>
        <v>-1</v>
      </c>
      <c r="L47" s="33"/>
      <c r="M47" s="26">
        <v>1187.9610606714291</v>
      </c>
      <c r="N47" s="11">
        <f t="shared" si="12"/>
        <v>7.7451113772712535E-2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7.0940838327040748E-2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3.7513497416716217E-2</v>
      </c>
      <c r="AH47" s="11">
        <f t="shared" si="15"/>
        <v>5.9663144345000828E-2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3.7513497416716217E-2</v>
      </c>
      <c r="AM47" s="11">
        <f t="shared" si="16"/>
        <v>5.9663144345000828E-2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3.481690705995899E-2</v>
      </c>
      <c r="AR47" s="11">
        <f t="shared" si="19"/>
        <v>6.2704020956574555E-2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0</v>
      </c>
      <c r="AW47" s="11">
        <f t="shared" si="3"/>
        <v>1.4375968167100378E-2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3.7513497416716217E-2</v>
      </c>
      <c r="BB47" s="11">
        <f t="shared" si="4"/>
        <v>5.9663144345000828E-2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0</v>
      </c>
      <c r="BG47" s="11">
        <f t="shared" si="5"/>
        <v>1.5064681278070129E-2</v>
      </c>
      <c r="BH47" s="33">
        <v>13.12120183999941</v>
      </c>
      <c r="BI47" s="26"/>
      <c r="BJ47" s="27"/>
      <c r="BK47" s="11">
        <f t="shared" si="6"/>
        <v>-1</v>
      </c>
      <c r="BL47" s="11">
        <f t="shared" si="6"/>
        <v>-1</v>
      </c>
      <c r="BM47" s="33"/>
      <c r="BN47" s="26"/>
      <c r="BO47" s="27"/>
      <c r="BP47" s="11">
        <f t="shared" si="7"/>
        <v>-1</v>
      </c>
      <c r="BQ47" s="11">
        <f t="shared" si="7"/>
        <v>-1</v>
      </c>
      <c r="BR47" s="33"/>
      <c r="BS47" s="26"/>
      <c r="BT47" s="27"/>
      <c r="BU47" s="11">
        <f t="shared" si="8"/>
        <v>-1</v>
      </c>
      <c r="BV47" s="11">
        <f t="shared" si="8"/>
        <v>-1</v>
      </c>
      <c r="BW47" s="33"/>
    </row>
    <row r="48" spans="1:75" x14ac:dyDescent="0.3">
      <c r="A48" s="25" t="s">
        <v>292</v>
      </c>
      <c r="B48" s="9">
        <f t="shared" si="9"/>
        <v>1061.939565148883</v>
      </c>
      <c r="C48" s="26"/>
      <c r="D48" s="27"/>
      <c r="E48" s="10">
        <v>1.8601758663191859E-2</v>
      </c>
      <c r="F48" s="10">
        <f t="shared" si="10"/>
        <v>-1</v>
      </c>
      <c r="G48" s="41"/>
      <c r="H48" s="26"/>
      <c r="I48" s="27"/>
      <c r="J48" s="10"/>
      <c r="K48" s="99">
        <f t="shared" si="11"/>
        <v>-1</v>
      </c>
      <c r="L48" s="33"/>
      <c r="M48" s="26">
        <v>1121.5302532426149</v>
      </c>
      <c r="N48" s="11">
        <f t="shared" si="12"/>
        <v>5.6114952347007876E-2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5.9716255826556618E-2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2.9672496632205534E-2</v>
      </c>
      <c r="AH48" s="11">
        <f t="shared" si="15"/>
        <v>4.6530262823192163E-2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2.9672496632205534E-2</v>
      </c>
      <c r="AM48" s="11">
        <f t="shared" si="16"/>
        <v>4.6530262823192163E-2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2.3087183403749201E-2</v>
      </c>
      <c r="AR48" s="11">
        <f t="shared" si="19"/>
        <v>4.3790024814664749E-2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0</v>
      </c>
      <c r="AW48" s="11">
        <f t="shared" si="3"/>
        <v>1.4882574023809107E-2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1.2288781636459169E-2</v>
      </c>
      <c r="BB48" s="11">
        <f t="shared" si="4"/>
        <v>6.0955014425856463E-2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1.526705439026315E-3</v>
      </c>
      <c r="BG48" s="11">
        <f t="shared" si="5"/>
        <v>1.916075076357128E-2</v>
      </c>
      <c r="BH48" s="33">
        <v>12.94861128999983</v>
      </c>
      <c r="BI48" s="26"/>
      <c r="BJ48" s="27"/>
      <c r="BK48" s="11">
        <f t="shared" si="6"/>
        <v>-1</v>
      </c>
      <c r="BL48" s="11">
        <f t="shared" si="6"/>
        <v>-1</v>
      </c>
      <c r="BM48" s="33"/>
      <c r="BN48" s="26"/>
      <c r="BO48" s="27"/>
      <c r="BP48" s="11">
        <f t="shared" si="7"/>
        <v>-1</v>
      </c>
      <c r="BQ48" s="11">
        <f t="shared" si="7"/>
        <v>-1</v>
      </c>
      <c r="BR48" s="33"/>
      <c r="BS48" s="26"/>
      <c r="BT48" s="27"/>
      <c r="BU48" s="11">
        <f t="shared" si="8"/>
        <v>-1</v>
      </c>
      <c r="BV48" s="11">
        <f t="shared" si="8"/>
        <v>-1</v>
      </c>
      <c r="BW48" s="33"/>
    </row>
    <row r="49" spans="1:75" x14ac:dyDescent="0.3">
      <c r="A49" s="25" t="s">
        <v>293</v>
      </c>
      <c r="B49" s="9">
        <f t="shared" si="9"/>
        <v>1073.69078868831</v>
      </c>
      <c r="C49" s="26"/>
      <c r="D49" s="27"/>
      <c r="E49" s="10">
        <v>2.8312487710590702E-2</v>
      </c>
      <c r="F49" s="10">
        <f t="shared" si="10"/>
        <v>-1</v>
      </c>
      <c r="G49" s="41"/>
      <c r="H49" s="26"/>
      <c r="I49" s="27"/>
      <c r="J49" s="10"/>
      <c r="K49" s="99">
        <f t="shared" si="11"/>
        <v>-1</v>
      </c>
      <c r="L49" s="33"/>
      <c r="M49" s="26">
        <v>1110.832049549532</v>
      </c>
      <c r="N49" s="11">
        <f t="shared" si="12"/>
        <v>3.4592138865786645E-2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5.5184635123621657E-2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2.7335543426290125E-2</v>
      </c>
      <c r="AH49" s="11">
        <f t="shared" si="15"/>
        <v>5.4821885713745591E-2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2.7335543426290125E-2</v>
      </c>
      <c r="AM49" s="11">
        <f t="shared" si="16"/>
        <v>5.4821885713745591E-2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0</v>
      </c>
      <c r="AR49" s="11">
        <f t="shared" si="19"/>
        <v>4.5494241965774312E-2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7.4206528209898022E-4</v>
      </c>
      <c r="AW49" s="11">
        <f t="shared" si="3"/>
        <v>3.7092384695206114E-2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2.5815678904911883E-2</v>
      </c>
      <c r="BB49" s="11">
        <f t="shared" si="4"/>
        <v>5.4661019967396106E-2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6.2258452461673886E-4</v>
      </c>
      <c r="BG49" s="11">
        <f t="shared" si="5"/>
        <v>2.531773565913711E-2</v>
      </c>
      <c r="BH49" s="33">
        <v>12.79599267999874</v>
      </c>
      <c r="BI49" s="26"/>
      <c r="BJ49" s="27"/>
      <c r="BK49" s="11">
        <f t="shared" si="6"/>
        <v>-1</v>
      </c>
      <c r="BL49" s="11">
        <f t="shared" si="6"/>
        <v>-1</v>
      </c>
      <c r="BM49" s="33"/>
      <c r="BN49" s="26"/>
      <c r="BO49" s="27"/>
      <c r="BP49" s="11">
        <f t="shared" si="7"/>
        <v>-1</v>
      </c>
      <c r="BQ49" s="11">
        <f t="shared" si="7"/>
        <v>-1</v>
      </c>
      <c r="BR49" s="33"/>
      <c r="BS49" s="26"/>
      <c r="BT49" s="27"/>
      <c r="BU49" s="11">
        <f t="shared" si="8"/>
        <v>-1</v>
      </c>
      <c r="BV49" s="11">
        <f t="shared" si="8"/>
        <v>-1</v>
      </c>
      <c r="BW49" s="33"/>
    </row>
    <row r="50" spans="1:75" x14ac:dyDescent="0.3">
      <c r="A50" s="25" t="s">
        <v>294</v>
      </c>
      <c r="B50" s="9">
        <f t="shared" si="9"/>
        <v>1043.947655047775</v>
      </c>
      <c r="C50" s="26"/>
      <c r="D50" s="27"/>
      <c r="E50" s="10">
        <v>3.8126832450480638E-2</v>
      </c>
      <c r="F50" s="10">
        <f t="shared" si="10"/>
        <v>-1</v>
      </c>
      <c r="G50" s="41"/>
      <c r="H50" s="26"/>
      <c r="I50" s="27"/>
      <c r="J50" s="10"/>
      <c r="K50" s="99">
        <f t="shared" si="11"/>
        <v>-1</v>
      </c>
      <c r="L50" s="33"/>
      <c r="M50" s="26">
        <v>1056.9939561759661</v>
      </c>
      <c r="N50" s="11">
        <f t="shared" si="12"/>
        <v>1.2497083608654728E-2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5.0594433894198335E-2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0</v>
      </c>
      <c r="AH50" s="11">
        <f t="shared" si="15"/>
        <v>1.1059524456292495E-2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0</v>
      </c>
      <c r="AM50" s="11">
        <f t="shared" si="16"/>
        <v>1.1059524456292495E-2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3.1249617998775083E-3</v>
      </c>
      <c r="AR50" s="11">
        <f t="shared" si="19"/>
        <v>1.7376824559056949E-2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3.4803193413978493E-2</v>
      </c>
      <c r="AW50" s="11">
        <f t="shared" si="3"/>
        <v>4.368685857009745E-2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5.2948719809463298E-3</v>
      </c>
      <c r="BB50" s="11">
        <f t="shared" si="4"/>
        <v>2.784910173881033E-2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1.1473876777477739E-2</v>
      </c>
      <c r="BG50" s="11">
        <f t="shared" si="5"/>
        <v>4.8582894437852853E-2</v>
      </c>
      <c r="BH50" s="33">
        <v>12.57024967000107</v>
      </c>
      <c r="BI50" s="26"/>
      <c r="BJ50" s="27"/>
      <c r="BK50" s="11">
        <f t="shared" si="6"/>
        <v>-1</v>
      </c>
      <c r="BL50" s="11">
        <f t="shared" si="6"/>
        <v>-1</v>
      </c>
      <c r="BM50" s="33"/>
      <c r="BN50" s="26"/>
      <c r="BO50" s="27"/>
      <c r="BP50" s="11">
        <f t="shared" si="7"/>
        <v>-1</v>
      </c>
      <c r="BQ50" s="11">
        <f t="shared" si="7"/>
        <v>-1</v>
      </c>
      <c r="BR50" s="33"/>
      <c r="BS50" s="26"/>
      <c r="BT50" s="27"/>
      <c r="BU50" s="11">
        <f t="shared" si="8"/>
        <v>-1</v>
      </c>
      <c r="BV50" s="11">
        <f t="shared" si="8"/>
        <v>-1</v>
      </c>
      <c r="BW50" s="33"/>
    </row>
    <row r="51" spans="1:75" x14ac:dyDescent="0.3">
      <c r="A51" s="25" t="s">
        <v>295</v>
      </c>
      <c r="B51" s="9">
        <f t="shared" si="9"/>
        <v>1122.90457224849</v>
      </c>
      <c r="C51" s="26"/>
      <c r="D51" s="27"/>
      <c r="E51" s="10">
        <v>4.1980565736447579E-3</v>
      </c>
      <c r="F51" s="10">
        <f t="shared" si="10"/>
        <v>-1</v>
      </c>
      <c r="G51" s="41"/>
      <c r="H51" s="26"/>
      <c r="I51" s="27"/>
      <c r="J51" s="10"/>
      <c r="K51" s="99">
        <f t="shared" si="11"/>
        <v>-1</v>
      </c>
      <c r="L51" s="33"/>
      <c r="M51" s="26">
        <v>1219.4882219852759</v>
      </c>
      <c r="N51" s="11">
        <f t="shared" si="12"/>
        <v>8.6012339894019685E-2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8.2852719574045872E-2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4.6632010748853196E-2</v>
      </c>
      <c r="AH51" s="11">
        <f t="shared" si="15"/>
        <v>7.0387400902963221E-2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4.6632010748853196E-2</v>
      </c>
      <c r="AM51" s="11">
        <f t="shared" si="16"/>
        <v>7.0387400902963221E-2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0</v>
      </c>
      <c r="AR51" s="11">
        <f t="shared" si="19"/>
        <v>5.7115456131196805E-2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2.1224400526837889E-3</v>
      </c>
      <c r="AW51" s="11">
        <f t="shared" si="3"/>
        <v>2.5937095097689183E-2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4.6632010748853196E-2</v>
      </c>
      <c r="BB51" s="11">
        <f t="shared" si="4"/>
        <v>7.0387400902963221E-2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1.7886093687821186E-3</v>
      </c>
      <c r="BG51" s="11">
        <f t="shared" si="5"/>
        <v>2.8730652999621679E-2</v>
      </c>
      <c r="BH51" s="33">
        <v>13.209754659999451</v>
      </c>
      <c r="BI51" s="26"/>
      <c r="BJ51" s="27"/>
      <c r="BK51" s="11">
        <f t="shared" si="6"/>
        <v>-1</v>
      </c>
      <c r="BL51" s="11">
        <f t="shared" si="6"/>
        <v>-1</v>
      </c>
      <c r="BM51" s="33"/>
      <c r="BN51" s="26"/>
      <c r="BO51" s="27"/>
      <c r="BP51" s="11">
        <f t="shared" si="7"/>
        <v>-1</v>
      </c>
      <c r="BQ51" s="11">
        <f t="shared" si="7"/>
        <v>-1</v>
      </c>
      <c r="BR51" s="33"/>
      <c r="BS51" s="26"/>
      <c r="BT51" s="27"/>
      <c r="BU51" s="11">
        <f t="shared" si="8"/>
        <v>-1</v>
      </c>
      <c r="BV51" s="11">
        <f t="shared" si="8"/>
        <v>-1</v>
      </c>
      <c r="BW51" s="33"/>
    </row>
    <row r="52" spans="1:75" x14ac:dyDescent="0.3">
      <c r="A52" s="25" t="s">
        <v>296</v>
      </c>
      <c r="B52" s="9">
        <f t="shared" si="9"/>
        <v>1078.6084495598061</v>
      </c>
      <c r="C52" s="26"/>
      <c r="D52" s="27"/>
      <c r="E52" s="10">
        <v>3.1805308274889983E-2</v>
      </c>
      <c r="F52" s="10">
        <f t="shared" si="10"/>
        <v>-1</v>
      </c>
      <c r="G52" s="41"/>
      <c r="H52" s="26"/>
      <c r="I52" s="27"/>
      <c r="J52" s="10"/>
      <c r="K52" s="99">
        <f t="shared" si="11"/>
        <v>-1</v>
      </c>
      <c r="L52" s="33"/>
      <c r="M52" s="26">
        <v>1244.818085912005</v>
      </c>
      <c r="N52" s="11">
        <f t="shared" si="12"/>
        <v>0.15409636037992397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0.13995474275276365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7.8480843334720496E-2</v>
      </c>
      <c r="AH52" s="11">
        <f t="shared" si="15"/>
        <v>0.10435985056367716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7.8480843334720496E-2</v>
      </c>
      <c r="AM52" s="11">
        <f t="shared" si="16"/>
        <v>0.10435985056367716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5.7881837171896974E-2</v>
      </c>
      <c r="AR52" s="11">
        <f t="shared" si="19"/>
        <v>9.4350451904051405E-2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0</v>
      </c>
      <c r="AW52" s="11">
        <f t="shared" si="3"/>
        <v>1.8940090044732408E-2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7.1598794856901307E-2</v>
      </c>
      <c r="BB52" s="11">
        <f t="shared" si="4"/>
        <v>0.109577614103869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6.4259482766369459E-3</v>
      </c>
      <c r="BG52" s="11">
        <f t="shared" si="5"/>
        <v>3.4314134019972381E-2</v>
      </c>
      <c r="BH52" s="33">
        <v>12.79531196000025</v>
      </c>
      <c r="BI52" s="26"/>
      <c r="BJ52" s="27"/>
      <c r="BK52" s="11">
        <f t="shared" si="6"/>
        <v>-1</v>
      </c>
      <c r="BL52" s="11">
        <f t="shared" si="6"/>
        <v>-1</v>
      </c>
      <c r="BM52" s="33"/>
      <c r="BN52" s="26"/>
      <c r="BO52" s="27"/>
      <c r="BP52" s="11">
        <f t="shared" si="7"/>
        <v>-1</v>
      </c>
      <c r="BQ52" s="11">
        <f t="shared" si="7"/>
        <v>-1</v>
      </c>
      <c r="BR52" s="33"/>
      <c r="BS52" s="26"/>
      <c r="BT52" s="27"/>
      <c r="BU52" s="11">
        <f t="shared" si="8"/>
        <v>-1</v>
      </c>
      <c r="BV52" s="11">
        <f t="shared" si="8"/>
        <v>-1</v>
      </c>
      <c r="BW52" s="33"/>
    </row>
    <row r="53" spans="1:75" x14ac:dyDescent="0.3">
      <c r="A53" s="25" t="s">
        <v>297</v>
      </c>
      <c r="B53" s="9">
        <f t="shared" si="9"/>
        <v>1071.335536985152</v>
      </c>
      <c r="C53" s="26"/>
      <c r="D53" s="27"/>
      <c r="E53" s="10">
        <v>4.1012010876056333E-2</v>
      </c>
      <c r="F53" s="10">
        <f t="shared" si="10"/>
        <v>-1</v>
      </c>
      <c r="G53" s="41"/>
      <c r="H53" s="26"/>
      <c r="I53" s="27"/>
      <c r="J53" s="10"/>
      <c r="K53" s="10">
        <f t="shared" si="11"/>
        <v>-1</v>
      </c>
      <c r="L53" s="33"/>
      <c r="M53" s="26">
        <v>1110.3348911219989</v>
      </c>
      <c r="N53" s="11">
        <f t="shared" si="12"/>
        <v>3.6402558106674136E-2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3.1594331401706366E-2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2.2690119873957814E-2</v>
      </c>
      <c r="AH53" s="11">
        <f t="shared" si="15"/>
        <v>3.472663191782896E-2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2.2690119873957814E-2</v>
      </c>
      <c r="AM53" s="11">
        <f t="shared" si="16"/>
        <v>3.472663191782896E-2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1.8315937942363851E-2</v>
      </c>
      <c r="AR53" s="11">
        <f t="shared" si="19"/>
        <v>3.5279736020144628E-2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8.6300967228851739E-3</v>
      </c>
      <c r="AW53" s="11">
        <f t="shared" si="3"/>
        <v>2.3590923137643858E-2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0</v>
      </c>
      <c r="BB53" s="11">
        <f t="shared" si="4"/>
        <v>2.9200934584802926E-2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1.222394217726073E-2</v>
      </c>
      <c r="BG53" s="11">
        <f t="shared" si="5"/>
        <v>2.1182986324925327E-2</v>
      </c>
      <c r="BH53" s="33">
        <v>12.723022719999429</v>
      </c>
      <c r="BI53" s="26"/>
      <c r="BJ53" s="27"/>
      <c r="BK53" s="11">
        <f t="shared" si="6"/>
        <v>-1</v>
      </c>
      <c r="BL53" s="11">
        <f t="shared" si="6"/>
        <v>-1</v>
      </c>
      <c r="BM53" s="33"/>
      <c r="BN53" s="26"/>
      <c r="BO53" s="27"/>
      <c r="BP53" s="11">
        <f t="shared" si="7"/>
        <v>-1</v>
      </c>
      <c r="BQ53" s="11">
        <f t="shared" si="7"/>
        <v>-1</v>
      </c>
      <c r="BR53" s="33"/>
      <c r="BS53" s="26"/>
      <c r="BT53" s="27"/>
      <c r="BU53" s="11">
        <f t="shared" si="8"/>
        <v>-1</v>
      </c>
      <c r="BV53" s="11">
        <f t="shared" si="8"/>
        <v>-1</v>
      </c>
      <c r="BW53" s="33"/>
    </row>
    <row r="54" spans="1:75" x14ac:dyDescent="0.3">
      <c r="A54" s="25" t="s">
        <v>298</v>
      </c>
      <c r="B54" s="9">
        <f t="shared" si="9"/>
        <v>1048.2799282096221</v>
      </c>
      <c r="C54" s="26"/>
      <c r="D54" s="27"/>
      <c r="E54" s="10">
        <v>3.6587912707662769E-2</v>
      </c>
      <c r="F54" s="10">
        <f t="shared" si="10"/>
        <v>-1</v>
      </c>
      <c r="G54" s="41"/>
      <c r="H54" s="26"/>
      <c r="I54" s="27"/>
      <c r="J54" s="10"/>
      <c r="K54" s="99">
        <f t="shared" si="11"/>
        <v>-1</v>
      </c>
      <c r="L54" s="33"/>
      <c r="M54" s="26">
        <v>1091.9266391261399</v>
      </c>
      <c r="N54" s="11">
        <f t="shared" si="12"/>
        <v>4.1636503515871837E-2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6.5455743309105807E-2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1.515844492195444E-2</v>
      </c>
      <c r="AH54" s="11">
        <f t="shared" si="15"/>
        <v>4.8099510173867682E-2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1.515844492195444E-2</v>
      </c>
      <c r="AM54" s="11">
        <f t="shared" si="16"/>
        <v>4.8099510173867682E-2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1.8286074082543818E-2</v>
      </c>
      <c r="AR54" s="11">
        <f t="shared" si="19"/>
        <v>4.8659828913301152E-2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1.4444759455307463E-2</v>
      </c>
      <c r="AW54" s="11">
        <f t="shared" si="3"/>
        <v>2.9219227600706214E-2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1.515844492195444E-2</v>
      </c>
      <c r="BB54" s="11">
        <f t="shared" si="4"/>
        <v>4.8099510173867682E-2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</v>
      </c>
      <c r="BG54" s="11">
        <f t="shared" si="5"/>
        <v>2.0992166776932237E-2</v>
      </c>
      <c r="BH54" s="33">
        <v>12.53711454000077</v>
      </c>
      <c r="BI54" s="26"/>
      <c r="BJ54" s="27"/>
      <c r="BK54" s="11">
        <f t="shared" si="6"/>
        <v>-1</v>
      </c>
      <c r="BL54" s="11">
        <f t="shared" si="6"/>
        <v>-1</v>
      </c>
      <c r="BM54" s="33"/>
      <c r="BN54" s="26"/>
      <c r="BO54" s="27"/>
      <c r="BP54" s="11">
        <f t="shared" si="7"/>
        <v>-1</v>
      </c>
      <c r="BQ54" s="11">
        <f t="shared" si="7"/>
        <v>-1</v>
      </c>
      <c r="BR54" s="33"/>
      <c r="BS54" s="26"/>
      <c r="BT54" s="27"/>
      <c r="BU54" s="11">
        <f t="shared" si="8"/>
        <v>-1</v>
      </c>
      <c r="BV54" s="11">
        <f t="shared" si="8"/>
        <v>-1</v>
      </c>
      <c r="BW54" s="33"/>
    </row>
    <row r="55" spans="1:75" x14ac:dyDescent="0.3">
      <c r="A55" s="25" t="s">
        <v>299</v>
      </c>
      <c r="B55" s="9">
        <f t="shared" si="9"/>
        <v>1098.0095440637131</v>
      </c>
      <c r="C55" s="26"/>
      <c r="D55" s="27"/>
      <c r="E55" s="10">
        <v>3.0360563383204451E-2</v>
      </c>
      <c r="F55" s="10">
        <f t="shared" si="10"/>
        <v>-1</v>
      </c>
      <c r="G55" s="41"/>
      <c r="H55" s="26"/>
      <c r="I55" s="27"/>
      <c r="J55" s="10"/>
      <c r="K55" s="99">
        <f t="shared" si="11"/>
        <v>-1</v>
      </c>
      <c r="L55" s="33"/>
      <c r="M55" s="26">
        <v>1218.9100460388299</v>
      </c>
      <c r="N55" s="11">
        <f t="shared" si="12"/>
        <v>0.11010878969928288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0.11010878969928288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6.6287704653043731E-3</v>
      </c>
      <c r="AH55" s="11">
        <f t="shared" si="15"/>
        <v>5.2215660896720771E-2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6.6287704653043731E-3</v>
      </c>
      <c r="AM55" s="11">
        <f t="shared" si="16"/>
        <v>5.2215660896720771E-2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1.9333581490125113E-2</v>
      </c>
      <c r="AR55" s="11">
        <f t="shared" si="19"/>
        <v>5.619337587543291E-2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0</v>
      </c>
      <c r="AW55" s="11">
        <f t="shared" si="3"/>
        <v>2.3578489208291042E-2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6.6287704653043731E-3</v>
      </c>
      <c r="BB55" s="11">
        <f t="shared" si="4"/>
        <v>5.2215660896720771E-2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7.2887142562265295E-3</v>
      </c>
      <c r="BG55" s="11">
        <f t="shared" si="5"/>
        <v>3.4891756095471543E-2</v>
      </c>
      <c r="BH55" s="33">
        <v>13.10185611000125</v>
      </c>
      <c r="BI55" s="26"/>
      <c r="BJ55" s="27"/>
      <c r="BK55" s="11">
        <f t="shared" si="6"/>
        <v>-1</v>
      </c>
      <c r="BL55" s="11">
        <f t="shared" si="6"/>
        <v>-1</v>
      </c>
      <c r="BM55" s="33"/>
      <c r="BN55" s="26"/>
      <c r="BO55" s="27"/>
      <c r="BP55" s="11">
        <f t="shared" si="7"/>
        <v>-1</v>
      </c>
      <c r="BQ55" s="11">
        <f t="shared" si="7"/>
        <v>-1</v>
      </c>
      <c r="BR55" s="33"/>
      <c r="BS55" s="26"/>
      <c r="BT55" s="27"/>
      <c r="BU55" s="11">
        <f t="shared" si="8"/>
        <v>-1</v>
      </c>
      <c r="BV55" s="11">
        <f t="shared" si="8"/>
        <v>-1</v>
      </c>
      <c r="BW55" s="33"/>
    </row>
    <row r="56" spans="1:75" x14ac:dyDescent="0.3">
      <c r="A56" s="25" t="s">
        <v>300</v>
      </c>
      <c r="B56" s="9">
        <f t="shared" si="9"/>
        <v>1104.317592008513</v>
      </c>
      <c r="C56" s="26"/>
      <c r="D56" s="27"/>
      <c r="E56" s="10">
        <v>1.460751493387488E-2</v>
      </c>
      <c r="F56" s="10">
        <f t="shared" si="10"/>
        <v>-1</v>
      </c>
      <c r="G56" s="41"/>
      <c r="H56" s="26"/>
      <c r="I56" s="27"/>
      <c r="J56" s="10"/>
      <c r="K56" s="99">
        <f t="shared" si="11"/>
        <v>-1</v>
      </c>
      <c r="L56" s="33"/>
      <c r="M56" s="26">
        <v>1195.703144315346</v>
      </c>
      <c r="N56" s="11">
        <f t="shared" si="12"/>
        <v>8.2752962524686946E-2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7.8399311024161103E-2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0</v>
      </c>
      <c r="AH56" s="11">
        <f t="shared" si="15"/>
        <v>2.3059567039485092E-2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0</v>
      </c>
      <c r="AM56" s="11">
        <f t="shared" si="16"/>
        <v>2.3059567039485092E-2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0</v>
      </c>
      <c r="AR56" s="11">
        <f t="shared" si="19"/>
        <v>2.5256229223207118E-2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1.1580191695617323E-2</v>
      </c>
      <c r="AW56" s="11">
        <f t="shared" si="3"/>
        <v>2.1019790504674046E-2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2.2667624399110371E-2</v>
      </c>
      <c r="BB56" s="11">
        <f t="shared" si="4"/>
        <v>5.4208509773857348E-2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6.286888339906543E-3</v>
      </c>
      <c r="BG56" s="11">
        <f t="shared" si="5"/>
        <v>1.9590293582776083E-2</v>
      </c>
      <c r="BH56" s="33">
        <v>12.647017810001129</v>
      </c>
      <c r="BI56" s="26"/>
      <c r="BJ56" s="27"/>
      <c r="BK56" s="11">
        <f t="shared" si="6"/>
        <v>-1</v>
      </c>
      <c r="BL56" s="11">
        <f t="shared" si="6"/>
        <v>-1</v>
      </c>
      <c r="BM56" s="33"/>
      <c r="BN56" s="26"/>
      <c r="BO56" s="27"/>
      <c r="BP56" s="11">
        <f t="shared" si="7"/>
        <v>-1</v>
      </c>
      <c r="BQ56" s="11">
        <f t="shared" si="7"/>
        <v>-1</v>
      </c>
      <c r="BR56" s="33"/>
      <c r="BS56" s="26"/>
      <c r="BT56" s="27"/>
      <c r="BU56" s="11">
        <f t="shared" si="8"/>
        <v>-1</v>
      </c>
      <c r="BV56" s="11">
        <f t="shared" si="8"/>
        <v>-1</v>
      </c>
      <c r="BW56" s="33"/>
    </row>
    <row r="57" spans="1:75" x14ac:dyDescent="0.3">
      <c r="A57" s="25" t="s">
        <v>301</v>
      </c>
      <c r="B57" s="9">
        <f t="shared" si="9"/>
        <v>1095.1040123729911</v>
      </c>
      <c r="C57" s="26"/>
      <c r="D57" s="27"/>
      <c r="E57" s="10">
        <v>2.2597529127200752E-2</v>
      </c>
      <c r="F57" s="10">
        <f t="shared" si="10"/>
        <v>-1</v>
      </c>
      <c r="G57" s="41"/>
      <c r="H57" s="26"/>
      <c r="I57" s="27"/>
      <c r="J57" s="10"/>
      <c r="K57" s="99">
        <f t="shared" si="11"/>
        <v>-1</v>
      </c>
      <c r="L57" s="33"/>
      <c r="M57" s="26">
        <v>1151.44942655195</v>
      </c>
      <c r="N57" s="11">
        <f t="shared" si="12"/>
        <v>5.1452111892881743E-2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8.5089326403118379E-2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1.941646368158375E-2</v>
      </c>
      <c r="AH57" s="11">
        <f t="shared" si="15"/>
        <v>4.2846504581640237E-2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1.941646368158375E-2</v>
      </c>
      <c r="AM57" s="11">
        <f t="shared" si="16"/>
        <v>4.2846504581640237E-2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2.6582839998249286E-2</v>
      </c>
      <c r="AR57" s="11">
        <f t="shared" si="19"/>
        <v>5.1120940654672063E-2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4.568209618315164E-3</v>
      </c>
      <c r="AW57" s="11">
        <f t="shared" si="3"/>
        <v>3.4824041056311934E-2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</v>
      </c>
      <c r="BB57" s="11">
        <f t="shared" si="4"/>
        <v>3.622303068390912E-2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3.5544771631701541E-2</v>
      </c>
      <c r="BG57" s="11">
        <f t="shared" si="5"/>
        <v>5.1501621828914629E-2</v>
      </c>
      <c r="BH57" s="33">
        <v>12.594957759999669</v>
      </c>
      <c r="BI57" s="26"/>
      <c r="BJ57" s="27"/>
      <c r="BK57" s="11">
        <f t="shared" si="6"/>
        <v>-1</v>
      </c>
      <c r="BL57" s="11">
        <f t="shared" si="6"/>
        <v>-1</v>
      </c>
      <c r="BM57" s="33"/>
      <c r="BN57" s="26"/>
      <c r="BO57" s="27"/>
      <c r="BP57" s="11">
        <f t="shared" si="7"/>
        <v>-1</v>
      </c>
      <c r="BQ57" s="11">
        <f t="shared" si="7"/>
        <v>-1</v>
      </c>
      <c r="BR57" s="33"/>
      <c r="BS57" s="26"/>
      <c r="BT57" s="27"/>
      <c r="BU57" s="11">
        <f t="shared" si="8"/>
        <v>-1</v>
      </c>
      <c r="BV57" s="11">
        <f t="shared" si="8"/>
        <v>-1</v>
      </c>
      <c r="BW57" s="33"/>
    </row>
    <row r="58" spans="1:75" x14ac:dyDescent="0.3">
      <c r="A58" s="25" t="s">
        <v>302</v>
      </c>
      <c r="B58" s="12">
        <f t="shared" si="9"/>
        <v>1041.1421277376171</v>
      </c>
      <c r="C58" s="28"/>
      <c r="D58" s="29"/>
      <c r="E58" s="13">
        <v>4.4392223957730632E-2</v>
      </c>
      <c r="F58" s="13">
        <f t="shared" si="10"/>
        <v>-1</v>
      </c>
      <c r="G58" s="42"/>
      <c r="H58" s="28"/>
      <c r="I58" s="29"/>
      <c r="J58" s="13"/>
      <c r="K58" s="100">
        <f t="shared" si="11"/>
        <v>-1</v>
      </c>
      <c r="L58" s="34"/>
      <c r="M58" s="28">
        <v>1056.9939561759661</v>
      </c>
      <c r="N58" s="13">
        <f t="shared" si="12"/>
        <v>1.5225422174391058E-2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5.3425431985299372E-2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9.3438741925045577E-3</v>
      </c>
      <c r="AH58" s="13">
        <f t="shared" si="15"/>
        <v>2.0635766982592278E-2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9.3438741925045577E-3</v>
      </c>
      <c r="AM58" s="13">
        <f t="shared" si="16"/>
        <v>2.0635766982592278E-2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0</v>
      </c>
      <c r="AR58" s="13">
        <f t="shared" si="19"/>
        <v>1.1790811958625977E-2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3.784550125012414E-2</v>
      </c>
      <c r="AW58" s="13">
        <f t="shared" si="3"/>
        <v>5.8605831314952887E-2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1.527092315004259E-2</v>
      </c>
      <c r="BB58" s="13">
        <f t="shared" si="4"/>
        <v>3.4666535139259921E-2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2.8796189489904599E-2</v>
      </c>
      <c r="BG58" s="13">
        <f t="shared" si="5"/>
        <v>5.4333482764753832E-2</v>
      </c>
      <c r="BH58" s="34">
        <v>12.412747619998839</v>
      </c>
      <c r="BI58" s="28"/>
      <c r="BJ58" s="29"/>
      <c r="BK58" s="13">
        <f t="shared" si="6"/>
        <v>-1</v>
      </c>
      <c r="BL58" s="13">
        <f t="shared" si="6"/>
        <v>-1</v>
      </c>
      <c r="BM58" s="34"/>
      <c r="BN58" s="28"/>
      <c r="BO58" s="29"/>
      <c r="BP58" s="13">
        <f t="shared" si="7"/>
        <v>-1</v>
      </c>
      <c r="BQ58" s="13">
        <f t="shared" si="7"/>
        <v>-1</v>
      </c>
      <c r="BR58" s="34"/>
      <c r="BS58" s="28"/>
      <c r="BT58" s="29"/>
      <c r="BU58" s="13">
        <f t="shared" si="8"/>
        <v>-1</v>
      </c>
      <c r="BV58" s="13">
        <f t="shared" si="8"/>
        <v>-1</v>
      </c>
      <c r="BW58" s="34"/>
    </row>
    <row r="59" spans="1:75" x14ac:dyDescent="0.3">
      <c r="A59" s="36" t="s">
        <v>69</v>
      </c>
      <c r="B59" s="37"/>
      <c r="C59" s="35" t="e">
        <f t="shared" ref="C59:M59" si="20">AVERAGE(C3:C58)</f>
        <v>#DIV/0!</v>
      </c>
      <c r="D59" s="35" t="e">
        <f t="shared" si="20"/>
        <v>#DIV/0!</v>
      </c>
      <c r="E59" s="1">
        <f t="shared" si="20"/>
        <v>2.2528818647174962E-2</v>
      </c>
      <c r="F59" s="1">
        <f t="shared" si="20"/>
        <v>-1</v>
      </c>
      <c r="G59" s="35" t="e">
        <f t="shared" si="20"/>
        <v>#DIV/0!</v>
      </c>
      <c r="H59" s="35" t="e">
        <f t="shared" si="20"/>
        <v>#DIV/0!</v>
      </c>
      <c r="I59" s="35" t="e">
        <f t="shared" si="20"/>
        <v>#DIV/0!</v>
      </c>
      <c r="J59" s="1" t="e">
        <f t="shared" si="20"/>
        <v>#DIV/0!</v>
      </c>
      <c r="K59" s="1">
        <f t="shared" si="20"/>
        <v>-1</v>
      </c>
      <c r="L59" s="35" t="e">
        <f t="shared" si="20"/>
        <v>#DIV/0!</v>
      </c>
      <c r="M59" s="35">
        <f t="shared" si="20"/>
        <v>1048.2591990884323</v>
      </c>
      <c r="N59" s="1">
        <f t="shared" ref="N59:U59" si="21">AVERAGE(N3:N58)</f>
        <v>8.2697750245284848E-2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8.1496750843238805E-2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1.7639236841078525E-2</v>
      </c>
      <c r="AH59" s="1">
        <f>AVERAGE(AH3:AH58)</f>
        <v>4.0961471548307656E-2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1.7639236841078525E-2</v>
      </c>
      <c r="AM59" s="1">
        <f>AVERAGE(AM3:AM58)</f>
        <v>4.0961471548307656E-2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1.8180455710852063E-2</v>
      </c>
      <c r="AR59" s="1">
        <f>AVERAGE(AR3:AR58)</f>
        <v>4.0192695316854057E-2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9.0513704057051756E-3</v>
      </c>
      <c r="AW59" s="1">
        <f>AVERAGE(AW3:AW58)</f>
        <v>3.120533196812043E-2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2.1430127050148219E-2</v>
      </c>
      <c r="BB59" s="1">
        <f>AVERAGE(BB3:BB58)</f>
        <v>4.8056212547208356E-2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1.0094978084016821E-2</v>
      </c>
      <c r="BG59" s="1">
        <f>AVERAGE(BG3:BG58)</f>
        <v>3.2208204716497588E-2</v>
      </c>
      <c r="BH59" s="35">
        <f>AVERAGE(BH3:BH58)</f>
        <v>12.701463076071329</v>
      </c>
      <c r="BI59" s="35" t="e">
        <f>AVERAGE(BI3:BI58)</f>
        <v>#DIV/0!</v>
      </c>
      <c r="BJ59" s="35"/>
      <c r="BK59" s="1">
        <f>AVERAGE(BK3:BK58)</f>
        <v>-1</v>
      </c>
      <c r="BL59" s="1">
        <f>AVERAGE(BL3:BL58)</f>
        <v>-1</v>
      </c>
      <c r="BM59" s="35" t="e">
        <f>AVERAGE(BM3:BM58)</f>
        <v>#DIV/0!</v>
      </c>
      <c r="BN59" s="35" t="e">
        <f>AVERAGE(BN3:BN58)</f>
        <v>#DIV/0!</v>
      </c>
      <c r="BO59" s="35"/>
      <c r="BP59" s="1">
        <f>AVERAGE(BP3:BP58)</f>
        <v>-1</v>
      </c>
      <c r="BQ59" s="1">
        <f>AVERAGE(BQ3:BQ58)</f>
        <v>-1</v>
      </c>
      <c r="BR59" s="35" t="e">
        <f>AVERAGE(BR3:BR58)</f>
        <v>#DIV/0!</v>
      </c>
      <c r="BS59" s="35" t="e">
        <f>AVERAGE(BS3:BS58)</f>
        <v>#DIV/0!</v>
      </c>
      <c r="BT59" s="35"/>
      <c r="BU59" s="1">
        <f>AVERAGE(BU3:BU58)</f>
        <v>-1</v>
      </c>
      <c r="BV59" s="1">
        <f>AVERAGE(BV3:BV58)</f>
        <v>-1</v>
      </c>
      <c r="BW59" s="35" t="e">
        <f>AVERAGE(BW3:BW58)</f>
        <v>#DIV/0!</v>
      </c>
    </row>
    <row r="60" spans="1:75" x14ac:dyDescent="0.3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2022-10-05T17:10:08Z</dcterms:modified>
</cp:coreProperties>
</file>