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13317FCE-9BB5-4B34-B3DE-F9D9B897E565}" xr6:coauthVersionLast="47" xr6:coauthVersionMax="47" xr10:uidLastSave="{00000000-0000-0000-0000-000000000000}"/>
  <bookViews>
    <workbookView xWindow="0" yWindow="0" windowWidth="23040" windowHeight="12360" activeTab="2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3" l="1"/>
  <c r="G60" i="3"/>
  <c r="L60" i="2"/>
  <c r="G60" i="2"/>
  <c r="L60" i="1"/>
  <c r="G60" i="1"/>
  <c r="L14" i="6"/>
  <c r="X14" i="6"/>
  <c r="W13" i="6"/>
  <c r="V14" i="6"/>
  <c r="V13" i="6"/>
  <c r="P14" i="6"/>
  <c r="P13" i="6"/>
  <c r="J14" i="6"/>
  <c r="J13" i="6"/>
  <c r="U14" i="6"/>
  <c r="U13" i="6"/>
  <c r="O14" i="6"/>
  <c r="O13" i="6"/>
  <c r="I14" i="6"/>
  <c r="I13" i="6"/>
  <c r="T14" i="6"/>
  <c r="T13" i="6"/>
  <c r="N14" i="6"/>
  <c r="N13" i="6"/>
  <c r="H14" i="6"/>
  <c r="H13" i="6"/>
  <c r="X4" i="6"/>
  <c r="W4" i="6"/>
  <c r="V4" i="6"/>
  <c r="Y4" i="6" s="1"/>
  <c r="U4" i="6"/>
  <c r="T4" i="6"/>
  <c r="P4" i="6"/>
  <c r="O4" i="6"/>
  <c r="N4" i="6"/>
  <c r="J4" i="6"/>
  <c r="I4" i="6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B58" i="5"/>
  <c r="K58" i="5" s="1"/>
  <c r="B57" i="5"/>
  <c r="K57" i="5" s="1"/>
  <c r="B56" i="5"/>
  <c r="K56" i="5" s="1"/>
  <c r="B55" i="5"/>
  <c r="AL55" i="5" s="1"/>
  <c r="B54" i="5"/>
  <c r="K54" i="5" s="1"/>
  <c r="B53" i="5"/>
  <c r="K53" i="5" s="1"/>
  <c r="B52" i="5"/>
  <c r="K52" i="5" s="1"/>
  <c r="B51" i="5"/>
  <c r="AQ51" i="5" s="1"/>
  <c r="B50" i="5"/>
  <c r="K50" i="5" s="1"/>
  <c r="B49" i="5"/>
  <c r="K49" i="5" s="1"/>
  <c r="B48" i="5"/>
  <c r="K48" i="5" s="1"/>
  <c r="B47" i="5"/>
  <c r="AM47" i="5" s="1"/>
  <c r="B46" i="5"/>
  <c r="K46" i="5" s="1"/>
  <c r="B45" i="5"/>
  <c r="K45" i="5" s="1"/>
  <c r="B44" i="5"/>
  <c r="K44" i="5" s="1"/>
  <c r="B43" i="5"/>
  <c r="BF43" i="5" s="1"/>
  <c r="B42" i="5"/>
  <c r="K42" i="5" s="1"/>
  <c r="B41" i="5"/>
  <c r="K41" i="5" s="1"/>
  <c r="B40" i="5"/>
  <c r="K40" i="5" s="1"/>
  <c r="B39" i="5"/>
  <c r="N39" i="5" s="1"/>
  <c r="B38" i="5"/>
  <c r="K38" i="5" s="1"/>
  <c r="B37" i="5"/>
  <c r="K37" i="5" s="1"/>
  <c r="B36" i="5"/>
  <c r="K36" i="5" s="1"/>
  <c r="B35" i="5"/>
  <c r="W35" i="5" s="1"/>
  <c r="B34" i="5"/>
  <c r="K34" i="5" s="1"/>
  <c r="B33" i="5"/>
  <c r="K33" i="5" s="1"/>
  <c r="B32" i="5"/>
  <c r="K32" i="5" s="1"/>
  <c r="B31" i="5"/>
  <c r="W31" i="5" s="1"/>
  <c r="B30" i="5"/>
  <c r="K30" i="5" s="1"/>
  <c r="B29" i="5"/>
  <c r="K29" i="5" s="1"/>
  <c r="B28" i="5"/>
  <c r="K28" i="5" s="1"/>
  <c r="B27" i="5"/>
  <c r="BA27" i="5" s="1"/>
  <c r="B26" i="5"/>
  <c r="K26" i="5" s="1"/>
  <c r="B25" i="5"/>
  <c r="K25" i="5" s="1"/>
  <c r="B24" i="5"/>
  <c r="K24" i="5" s="1"/>
  <c r="B23" i="5"/>
  <c r="BF23" i="5" s="1"/>
  <c r="B22" i="5"/>
  <c r="K22" i="5" s="1"/>
  <c r="B21" i="5"/>
  <c r="K21" i="5" s="1"/>
  <c r="B20" i="5"/>
  <c r="K20" i="5" s="1"/>
  <c r="B19" i="5"/>
  <c r="W19" i="5" s="1"/>
  <c r="B18" i="5"/>
  <c r="K18" i="5" s="1"/>
  <c r="B17" i="5"/>
  <c r="K17" i="5" s="1"/>
  <c r="B16" i="5"/>
  <c r="K16" i="5" s="1"/>
  <c r="B15" i="5"/>
  <c r="W15" i="5" s="1"/>
  <c r="B14" i="5"/>
  <c r="K14" i="5" s="1"/>
  <c r="B13" i="5"/>
  <c r="K13" i="5" s="1"/>
  <c r="B12" i="5"/>
  <c r="K12" i="5" s="1"/>
  <c r="B11" i="5"/>
  <c r="AG11" i="5" s="1"/>
  <c r="B10" i="5"/>
  <c r="K10" i="5" s="1"/>
  <c r="B9" i="5"/>
  <c r="K9" i="5" s="1"/>
  <c r="B8" i="5"/>
  <c r="K8" i="5" s="1"/>
  <c r="B7" i="5"/>
  <c r="AQ7" i="5" s="1"/>
  <c r="B6" i="5"/>
  <c r="K6" i="5" s="1"/>
  <c r="B5" i="5"/>
  <c r="K5" i="5" s="1"/>
  <c r="B4" i="5"/>
  <c r="K4" i="5" s="1"/>
  <c r="B3" i="5"/>
  <c r="W3" i="5" s="1"/>
  <c r="B58" i="4"/>
  <c r="K58" i="4" s="1"/>
  <c r="B57" i="4"/>
  <c r="K57" i="4" s="1"/>
  <c r="B56" i="4"/>
  <c r="K56" i="4" s="1"/>
  <c r="B55" i="4"/>
  <c r="AR55" i="4" s="1"/>
  <c r="B54" i="4"/>
  <c r="K54" i="4" s="1"/>
  <c r="B53" i="4"/>
  <c r="K53" i="4" s="1"/>
  <c r="B52" i="4"/>
  <c r="K52" i="4" s="1"/>
  <c r="B51" i="4"/>
  <c r="AQ51" i="4" s="1"/>
  <c r="B50" i="4"/>
  <c r="K50" i="4" s="1"/>
  <c r="B49" i="4"/>
  <c r="K49" i="4" s="1"/>
  <c r="B48" i="4"/>
  <c r="K48" i="4" s="1"/>
  <c r="B47" i="4"/>
  <c r="F47" i="4" s="1"/>
  <c r="B46" i="4"/>
  <c r="K46" i="4" s="1"/>
  <c r="B45" i="4"/>
  <c r="K45" i="4" s="1"/>
  <c r="B44" i="4"/>
  <c r="K44" i="4" s="1"/>
  <c r="B43" i="4"/>
  <c r="BF43" i="4" s="1"/>
  <c r="B42" i="4"/>
  <c r="K42" i="4" s="1"/>
  <c r="B41" i="4"/>
  <c r="K41" i="4" s="1"/>
  <c r="B40" i="4"/>
  <c r="K40" i="4" s="1"/>
  <c r="B39" i="4"/>
  <c r="F39" i="4" s="1"/>
  <c r="B38" i="4"/>
  <c r="K38" i="4" s="1"/>
  <c r="B37" i="4"/>
  <c r="K37" i="4" s="1"/>
  <c r="B36" i="4"/>
  <c r="K36" i="4" s="1"/>
  <c r="B35" i="4"/>
  <c r="K35" i="4" s="1"/>
  <c r="B34" i="4"/>
  <c r="K34" i="4" s="1"/>
  <c r="B33" i="4"/>
  <c r="K33" i="4" s="1"/>
  <c r="B32" i="4"/>
  <c r="K32" i="4" s="1"/>
  <c r="B31" i="4"/>
  <c r="K31" i="4" s="1"/>
  <c r="B30" i="4"/>
  <c r="K30" i="4" s="1"/>
  <c r="B29" i="4"/>
  <c r="K29" i="4" s="1"/>
  <c r="B28" i="4"/>
  <c r="K28" i="4" s="1"/>
  <c r="B27" i="4"/>
  <c r="AH27" i="4" s="1"/>
  <c r="B26" i="4"/>
  <c r="K26" i="4" s="1"/>
  <c r="B25" i="4"/>
  <c r="K25" i="4" s="1"/>
  <c r="B24" i="4"/>
  <c r="K24" i="4" s="1"/>
  <c r="B23" i="4"/>
  <c r="BG23" i="4" s="1"/>
  <c r="B22" i="4"/>
  <c r="K22" i="4" s="1"/>
  <c r="B21" i="4"/>
  <c r="K21" i="4" s="1"/>
  <c r="B20" i="4"/>
  <c r="K20" i="4" s="1"/>
  <c r="B19" i="4"/>
  <c r="BA19" i="4" s="1"/>
  <c r="B18" i="4"/>
  <c r="K18" i="4" s="1"/>
  <c r="B17" i="4"/>
  <c r="K17" i="4" s="1"/>
  <c r="B16" i="4"/>
  <c r="K16" i="4" s="1"/>
  <c r="B15" i="4"/>
  <c r="W15" i="4" s="1"/>
  <c r="B14" i="4"/>
  <c r="K14" i="4" s="1"/>
  <c r="B13" i="4"/>
  <c r="K13" i="4" s="1"/>
  <c r="B12" i="4"/>
  <c r="K12" i="4" s="1"/>
  <c r="B11" i="4"/>
  <c r="AH11" i="4" s="1"/>
  <c r="B10" i="4"/>
  <c r="K10" i="4" s="1"/>
  <c r="B9" i="4"/>
  <c r="K9" i="4" s="1"/>
  <c r="B8" i="4"/>
  <c r="K8" i="4" s="1"/>
  <c r="B7" i="4"/>
  <c r="BF7" i="4" s="1"/>
  <c r="B6" i="4"/>
  <c r="K6" i="4" s="1"/>
  <c r="B5" i="4"/>
  <c r="K5" i="4" s="1"/>
  <c r="B4" i="4"/>
  <c r="K4" i="4" s="1"/>
  <c r="B3" i="4"/>
  <c r="AM3" i="4" s="1"/>
  <c r="B58" i="3"/>
  <c r="B57" i="3"/>
  <c r="B56" i="3"/>
  <c r="B55" i="3"/>
  <c r="BF55" i="3" s="1"/>
  <c r="B54" i="3"/>
  <c r="B53" i="3"/>
  <c r="B52" i="3"/>
  <c r="B51" i="3"/>
  <c r="B50" i="3"/>
  <c r="B49" i="3"/>
  <c r="B48" i="3"/>
  <c r="B47" i="3"/>
  <c r="BF47" i="3" s="1"/>
  <c r="B46" i="3"/>
  <c r="B45" i="3"/>
  <c r="B44" i="3"/>
  <c r="B43" i="3"/>
  <c r="BP43" i="3" s="1"/>
  <c r="B42" i="3"/>
  <c r="B41" i="3"/>
  <c r="B40" i="3"/>
  <c r="B39" i="3"/>
  <c r="B38" i="3"/>
  <c r="B37" i="3"/>
  <c r="B36" i="3"/>
  <c r="B35" i="3"/>
  <c r="AH35" i="3" s="1"/>
  <c r="B34" i="3"/>
  <c r="B33" i="3"/>
  <c r="B32" i="3"/>
  <c r="B31" i="3"/>
  <c r="BA31" i="3" s="1"/>
  <c r="B30" i="3"/>
  <c r="B29" i="3"/>
  <c r="B28" i="3"/>
  <c r="B27" i="3"/>
  <c r="BP27" i="3" s="1"/>
  <c r="B26" i="3"/>
  <c r="B25" i="3"/>
  <c r="B24" i="3"/>
  <c r="B23" i="3"/>
  <c r="AW23" i="3" s="1"/>
  <c r="B22" i="3"/>
  <c r="B21" i="3"/>
  <c r="B20" i="3"/>
  <c r="B19" i="3"/>
  <c r="BF19" i="3" s="1"/>
  <c r="B18" i="3"/>
  <c r="B17" i="3"/>
  <c r="B16" i="3"/>
  <c r="B15" i="3"/>
  <c r="B14" i="3"/>
  <c r="B13" i="3"/>
  <c r="B12" i="3"/>
  <c r="B11" i="3"/>
  <c r="BP11" i="3" s="1"/>
  <c r="B10" i="3"/>
  <c r="B9" i="3"/>
  <c r="B8" i="3"/>
  <c r="B7" i="3"/>
  <c r="AM7" i="3" s="1"/>
  <c r="B6" i="3"/>
  <c r="B5" i="3"/>
  <c r="B4" i="3"/>
  <c r="B3" i="3"/>
  <c r="AG3" i="3" s="1"/>
  <c r="B58" i="2"/>
  <c r="B57" i="2"/>
  <c r="B56" i="2"/>
  <c r="B55" i="2"/>
  <c r="BL55" i="2" s="1"/>
  <c r="B54" i="2"/>
  <c r="B53" i="2"/>
  <c r="B52" i="2"/>
  <c r="B51" i="2"/>
  <c r="B50" i="2"/>
  <c r="B49" i="2"/>
  <c r="B48" i="2"/>
  <c r="B47" i="2"/>
  <c r="BL47" i="2" s="1"/>
  <c r="B46" i="2"/>
  <c r="B45" i="2"/>
  <c r="B44" i="2"/>
  <c r="B43" i="2"/>
  <c r="BL43" i="2" s="1"/>
  <c r="B42" i="2"/>
  <c r="B41" i="2"/>
  <c r="B40" i="2"/>
  <c r="B39" i="2"/>
  <c r="BQ39" i="2" s="1"/>
  <c r="B38" i="2"/>
  <c r="B37" i="2"/>
  <c r="B36" i="2"/>
  <c r="B35" i="2"/>
  <c r="B34" i="2"/>
  <c r="B33" i="2"/>
  <c r="B32" i="2"/>
  <c r="B31" i="2"/>
  <c r="BK31" i="2" s="1"/>
  <c r="B30" i="2"/>
  <c r="B29" i="2"/>
  <c r="B28" i="2"/>
  <c r="B27" i="2"/>
  <c r="BQ27" i="2" s="1"/>
  <c r="B26" i="2"/>
  <c r="B25" i="2"/>
  <c r="B24" i="2"/>
  <c r="B23" i="2"/>
  <c r="BL23" i="2" s="1"/>
  <c r="B22" i="2"/>
  <c r="B21" i="2"/>
  <c r="B20" i="2"/>
  <c r="B19" i="2"/>
  <c r="B18" i="2"/>
  <c r="B17" i="2"/>
  <c r="B16" i="2"/>
  <c r="B15" i="2"/>
  <c r="BF15" i="2" s="1"/>
  <c r="B14" i="2"/>
  <c r="B13" i="2"/>
  <c r="B12" i="2"/>
  <c r="B11" i="2"/>
  <c r="BL11" i="2" s="1"/>
  <c r="B10" i="2"/>
  <c r="B9" i="2"/>
  <c r="B8" i="2"/>
  <c r="B7" i="2"/>
  <c r="BQ7" i="2" s="1"/>
  <c r="B6" i="2"/>
  <c r="B5" i="2"/>
  <c r="B4" i="2"/>
  <c r="B3" i="2"/>
  <c r="AQ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F14" i="6"/>
  <c r="E13" i="6"/>
  <c r="D14" i="6"/>
  <c r="D13" i="6"/>
  <c r="C14" i="6"/>
  <c r="B14" i="6"/>
  <c r="B13" i="6"/>
  <c r="F4" i="6"/>
  <c r="E4" i="6"/>
  <c r="D4" i="6"/>
  <c r="C4" i="6"/>
  <c r="G4" i="6" s="1"/>
  <c r="B4" i="6"/>
  <c r="AV51" i="5"/>
  <c r="BF31" i="5"/>
  <c r="AR15" i="5"/>
  <c r="AR51" i="4"/>
  <c r="BB35" i="4"/>
  <c r="BF15" i="4"/>
  <c r="BF51" i="3"/>
  <c r="BU44" i="3"/>
  <c r="AM39" i="3"/>
  <c r="AH24" i="3"/>
  <c r="BU20" i="3"/>
  <c r="BB15" i="3"/>
  <c r="AR12" i="3"/>
  <c r="AM4" i="3"/>
  <c r="BQ51" i="2"/>
  <c r="BG35" i="2"/>
  <c r="BV19" i="2"/>
  <c r="BQ3" i="2"/>
  <c r="O4" i="1"/>
  <c r="O5" i="1"/>
  <c r="G59" i="3"/>
  <c r="BW59" i="5"/>
  <c r="BS59" i="5"/>
  <c r="BW59" i="4"/>
  <c r="BS59" i="4"/>
  <c r="BW59" i="3"/>
  <c r="BS59" i="3"/>
  <c r="BU58" i="3"/>
  <c r="BU54" i="3"/>
  <c r="BU50" i="3"/>
  <c r="BU46" i="3"/>
  <c r="BU42" i="3"/>
  <c r="BU38" i="3"/>
  <c r="BU34" i="3"/>
  <c r="BU30" i="3"/>
  <c r="BU26" i="3"/>
  <c r="BU22" i="3"/>
  <c r="BU18" i="3"/>
  <c r="BU14" i="3"/>
  <c r="BU10" i="3"/>
  <c r="BU6" i="3"/>
  <c r="BW59" i="2"/>
  <c r="BS59" i="2"/>
  <c r="BU50" i="2"/>
  <c r="BU34" i="2"/>
  <c r="BU18" i="2"/>
  <c r="W4" i="1"/>
  <c r="BV5" i="1"/>
  <c r="BK6" i="1"/>
  <c r="BU9" i="1"/>
  <c r="BV10" i="1"/>
  <c r="AW11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K47" i="1"/>
  <c r="BQ48" i="1"/>
  <c r="BK49" i="1"/>
  <c r="BU50" i="1"/>
  <c r="BP51" i="1"/>
  <c r="BK52" i="1"/>
  <c r="BV53" i="1"/>
  <c r="BK54" i="1"/>
  <c r="BB55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BN59" i="5"/>
  <c r="BM59" i="5"/>
  <c r="X13" i="6" s="1"/>
  <c r="Y13" i="6" s="1"/>
  <c r="BI59" i="5"/>
  <c r="F13" i="6" s="1"/>
  <c r="BR59" i="4"/>
  <c r="W14" i="6" s="1"/>
  <c r="BN59" i="4"/>
  <c r="E14" i="6" s="1"/>
  <c r="BM59" i="4"/>
  <c r="BI59" i="4"/>
  <c r="BR59" i="3"/>
  <c r="BN59" i="3"/>
  <c r="BM59" i="3"/>
  <c r="BI59" i="3"/>
  <c r="BP58" i="3"/>
  <c r="BP57" i="3"/>
  <c r="BP54" i="3"/>
  <c r="BP53" i="3"/>
  <c r="BP50" i="3"/>
  <c r="BP49" i="3"/>
  <c r="BP46" i="3"/>
  <c r="BP45" i="3"/>
  <c r="BP42" i="3"/>
  <c r="BP41" i="3"/>
  <c r="BP38" i="3"/>
  <c r="BP37" i="3"/>
  <c r="BP34" i="3"/>
  <c r="BP33" i="3"/>
  <c r="BP30" i="3"/>
  <c r="BP29" i="3"/>
  <c r="BP26" i="3"/>
  <c r="BP25" i="3"/>
  <c r="BP22" i="3"/>
  <c r="BP21" i="3"/>
  <c r="BP18" i="3"/>
  <c r="BP17" i="3"/>
  <c r="BP14" i="3"/>
  <c r="BP13" i="3"/>
  <c r="BP10" i="3"/>
  <c r="BP9" i="3"/>
  <c r="BP6" i="3"/>
  <c r="BP5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J59" i="3"/>
  <c r="I59" i="3"/>
  <c r="H59" i="3"/>
  <c r="L59" i="4"/>
  <c r="J59" i="4"/>
  <c r="I59" i="4"/>
  <c r="H59" i="4"/>
  <c r="L59" i="5"/>
  <c r="J59" i="5"/>
  <c r="I59" i="5"/>
  <c r="H59" i="5"/>
  <c r="L59" i="1"/>
  <c r="J59" i="1"/>
  <c r="I59" i="1"/>
  <c r="H59" i="1"/>
  <c r="BR59" i="2"/>
  <c r="BN59" i="2"/>
  <c r="L59" i="2"/>
  <c r="J59" i="2"/>
  <c r="I59" i="2"/>
  <c r="H59" i="2"/>
  <c r="BA4" i="2"/>
  <c r="BB5" i="2"/>
  <c r="BA6" i="2"/>
  <c r="BF8" i="2"/>
  <c r="AH9" i="2"/>
  <c r="BP10" i="2"/>
  <c r="BL12" i="2"/>
  <c r="F13" i="2"/>
  <c r="BP14" i="2"/>
  <c r="BL16" i="2"/>
  <c r="BQ17" i="2"/>
  <c r="BG18" i="2"/>
  <c r="BK20" i="2"/>
  <c r="BQ21" i="2"/>
  <c r="BB22" i="2"/>
  <c r="W24" i="2"/>
  <c r="BQ25" i="2"/>
  <c r="AQ26" i="2"/>
  <c r="W28" i="2"/>
  <c r="AM29" i="2"/>
  <c r="BV30" i="2"/>
  <c r="AM32" i="2"/>
  <c r="BQ33" i="2"/>
  <c r="BL34" i="2"/>
  <c r="AR36" i="2"/>
  <c r="BQ37" i="2"/>
  <c r="BG38" i="2"/>
  <c r="BK40" i="2"/>
  <c r="BQ41" i="2"/>
  <c r="BG42" i="2"/>
  <c r="BA44" i="2"/>
  <c r="BQ45" i="2"/>
  <c r="BP46" i="2"/>
  <c r="AQ48" i="2"/>
  <c r="BQ49" i="2"/>
  <c r="BV50" i="2"/>
  <c r="BV52" i="2"/>
  <c r="BK53" i="2"/>
  <c r="BL54" i="2"/>
  <c r="AW56" i="2"/>
  <c r="AH57" i="2"/>
  <c r="AG58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AW57" i="5"/>
  <c r="BU56" i="5"/>
  <c r="BG56" i="5"/>
  <c r="AW50" i="5"/>
  <c r="AV49" i="5"/>
  <c r="BG48" i="5"/>
  <c r="BG44" i="5"/>
  <c r="BB42" i="5"/>
  <c r="BG40" i="5"/>
  <c r="AV38" i="5"/>
  <c r="BG36" i="5"/>
  <c r="AW34" i="5"/>
  <c r="BG32" i="5"/>
  <c r="BA30" i="5"/>
  <c r="BG28" i="5"/>
  <c r="BB26" i="5"/>
  <c r="BG25" i="5"/>
  <c r="BG24" i="5"/>
  <c r="AV22" i="5"/>
  <c r="BG20" i="5"/>
  <c r="AW18" i="5"/>
  <c r="BG16" i="5"/>
  <c r="BA14" i="5"/>
  <c r="BG12" i="5"/>
  <c r="AW9" i="5"/>
  <c r="BG8" i="5"/>
  <c r="AV6" i="5"/>
  <c r="BG58" i="4"/>
  <c r="BU57" i="4"/>
  <c r="BK56" i="4"/>
  <c r="BG56" i="4"/>
  <c r="BG54" i="4"/>
  <c r="BF53" i="4"/>
  <c r="BB50" i="4"/>
  <c r="BG48" i="4"/>
  <c r="BG42" i="4"/>
  <c r="BK41" i="4"/>
  <c r="BK40" i="4"/>
  <c r="BG32" i="4"/>
  <c r="BK29" i="4"/>
  <c r="BG28" i="4"/>
  <c r="N58" i="3"/>
  <c r="AV57" i="3"/>
  <c r="AH56" i="3"/>
  <c r="BL54" i="3"/>
  <c r="BA53" i="3"/>
  <c r="AQ50" i="3"/>
  <c r="AW49" i="3"/>
  <c r="BL46" i="3"/>
  <c r="AW45" i="3"/>
  <c r="AL42" i="3"/>
  <c r="AW41" i="3"/>
  <c r="BL38" i="3"/>
  <c r="BA37" i="3"/>
  <c r="BU36" i="3"/>
  <c r="AW34" i="3"/>
  <c r="BA33" i="3"/>
  <c r="BL30" i="3"/>
  <c r="BA29" i="3"/>
  <c r="BU28" i="3"/>
  <c r="AW26" i="3"/>
  <c r="BA25" i="3"/>
  <c r="BL22" i="3"/>
  <c r="BB21" i="3"/>
  <c r="N18" i="3"/>
  <c r="BB17" i="3"/>
  <c r="BL14" i="3"/>
  <c r="BB13" i="3"/>
  <c r="AL10" i="3"/>
  <c r="BB9" i="3"/>
  <c r="BL6" i="3"/>
  <c r="AV5" i="3"/>
  <c r="BU4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AW16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BA57" i="5"/>
  <c r="BA56" i="5"/>
  <c r="AW56" i="5"/>
  <c r="BB53" i="5"/>
  <c r="BA50" i="5"/>
  <c r="AW48" i="5"/>
  <c r="AV48" i="5"/>
  <c r="BA45" i="5"/>
  <c r="BA44" i="5"/>
  <c r="BB40" i="5"/>
  <c r="BA40" i="5"/>
  <c r="AW36" i="5"/>
  <c r="AV36" i="5"/>
  <c r="BA32" i="5"/>
  <c r="AW32" i="5"/>
  <c r="BB28" i="5"/>
  <c r="AV28" i="5"/>
  <c r="BB24" i="5"/>
  <c r="BA24" i="5"/>
  <c r="BB21" i="5"/>
  <c r="AV20" i="5"/>
  <c r="BA18" i="5"/>
  <c r="AW16" i="5"/>
  <c r="AV9" i="5"/>
  <c r="BB8" i="5"/>
  <c r="AV8" i="5"/>
  <c r="AW5" i="5"/>
  <c r="BA4" i="5"/>
  <c r="BC59" i="4"/>
  <c r="W11" i="6" s="1"/>
  <c r="AY59" i="4"/>
  <c r="E11" i="6" s="1"/>
  <c r="AX59" i="4"/>
  <c r="W10" i="6" s="1"/>
  <c r="AT59" i="4"/>
  <c r="E10" i="6" s="1"/>
  <c r="BB54" i="4"/>
  <c r="BA50" i="4"/>
  <c r="AW49" i="4"/>
  <c r="AW46" i="4"/>
  <c r="BB38" i="4"/>
  <c r="BA34" i="4"/>
  <c r="BB29" i="4"/>
  <c r="AW26" i="4"/>
  <c r="AV22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N38" i="3"/>
  <c r="AG56" i="5"/>
  <c r="AG40" i="5"/>
  <c r="AG12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W20" i="4"/>
  <c r="AV20" i="4"/>
  <c r="AM48" i="4"/>
  <c r="BA4" i="4"/>
  <c r="AW8" i="4"/>
  <c r="BB12" i="4"/>
  <c r="BB16" i="4"/>
  <c r="BA20" i="4"/>
  <c r="AW24" i="4"/>
  <c r="BA32" i="4"/>
  <c r="AW36" i="4"/>
  <c r="AV40" i="4"/>
  <c r="BA48" i="4"/>
  <c r="AW52" i="4"/>
  <c r="AV56" i="4"/>
  <c r="BB8" i="4"/>
  <c r="BB24" i="4"/>
  <c r="BB40" i="4"/>
  <c r="BB56" i="4"/>
  <c r="AM24" i="4"/>
  <c r="AV8" i="4"/>
  <c r="BA16" i="4"/>
  <c r="AV24" i="4"/>
  <c r="AV4" i="4"/>
  <c r="AV52" i="4"/>
  <c r="AM8" i="4"/>
  <c r="AM32" i="4"/>
  <c r="BB32" i="4"/>
  <c r="AW40" i="4"/>
  <c r="BB48" i="4"/>
  <c r="AW56" i="4"/>
  <c r="BA12" i="4"/>
  <c r="BA26" i="4"/>
  <c r="BA30" i="4"/>
  <c r="AV38" i="4"/>
  <c r="AW42" i="4"/>
  <c r="BA46" i="4"/>
  <c r="AV54" i="4"/>
  <c r="AW58" i="4"/>
  <c r="BA6" i="4"/>
  <c r="AW18" i="4"/>
  <c r="BB26" i="4"/>
  <c r="AV34" i="4"/>
  <c r="AW38" i="4"/>
  <c r="BB46" i="4"/>
  <c r="AV50" i="4"/>
  <c r="AW54" i="4"/>
  <c r="AV26" i="4"/>
  <c r="AV30" i="4"/>
  <c r="BA38" i="4"/>
  <c r="BB42" i="4"/>
  <c r="AV46" i="4"/>
  <c r="BA54" i="4"/>
  <c r="BB58" i="4"/>
  <c r="BA41" i="3"/>
  <c r="BA45" i="3"/>
  <c r="AV33" i="2"/>
  <c r="AL57" i="5"/>
  <c r="AL25" i="5"/>
  <c r="BA5" i="5"/>
  <c r="BB45" i="5"/>
  <c r="AW49" i="5"/>
  <c r="AV53" i="5"/>
  <c r="BB57" i="5"/>
  <c r="BG5" i="5"/>
  <c r="BG37" i="5"/>
  <c r="BG43" i="5"/>
  <c r="BG45" i="5"/>
  <c r="BG53" i="5"/>
  <c r="BG57" i="5"/>
  <c r="BF5" i="5"/>
  <c r="BF9" i="5"/>
  <c r="BF45" i="5"/>
  <c r="AL49" i="5"/>
  <c r="BB5" i="5"/>
  <c r="BA9" i="5"/>
  <c r="AV45" i="5"/>
  <c r="AW53" i="5"/>
  <c r="AV57" i="5"/>
  <c r="BF16" i="5"/>
  <c r="BF18" i="5"/>
  <c r="BF26" i="5"/>
  <c r="BF32" i="5"/>
  <c r="BF34" i="5"/>
  <c r="BF42" i="5"/>
  <c r="BF48" i="5"/>
  <c r="BF50" i="5"/>
  <c r="BF56" i="5"/>
  <c r="BF49" i="5"/>
  <c r="BF53" i="5"/>
  <c r="BF57" i="5"/>
  <c r="AL9" i="5"/>
  <c r="BG22" i="5"/>
  <c r="BG26" i="5"/>
  <c r="BG42" i="5"/>
  <c r="AV29" i="4"/>
  <c r="BA33" i="4"/>
  <c r="AV45" i="4"/>
  <c r="BG29" i="4"/>
  <c r="BG37" i="4"/>
  <c r="BG53" i="4"/>
  <c r="AW29" i="4"/>
  <c r="AW53" i="4"/>
  <c r="BB57" i="4"/>
  <c r="BF4" i="4"/>
  <c r="BF8" i="4"/>
  <c r="BF10" i="4"/>
  <c r="BF12" i="4"/>
  <c r="BF16" i="4"/>
  <c r="BF20" i="4"/>
  <c r="BF24" i="4"/>
  <c r="BF26" i="4"/>
  <c r="BF32" i="4"/>
  <c r="BF34" i="4"/>
  <c r="BF36" i="4"/>
  <c r="BF38" i="4"/>
  <c r="BF40" i="4"/>
  <c r="BF42" i="4"/>
  <c r="BF44" i="4"/>
  <c r="BF46" i="4"/>
  <c r="BF48" i="4"/>
  <c r="BF50" i="4"/>
  <c r="BF52" i="4"/>
  <c r="BF54" i="4"/>
  <c r="BF56" i="4"/>
  <c r="BF58" i="4"/>
  <c r="BF29" i="4"/>
  <c r="AR37" i="4"/>
  <c r="BF41" i="3"/>
  <c r="BF57" i="3"/>
  <c r="AV25" i="3"/>
  <c r="BG9" i="3"/>
  <c r="BG49" i="3"/>
  <c r="N25" i="3"/>
  <c r="BA13" i="3"/>
  <c r="AR13" i="3"/>
  <c r="AG22" i="5"/>
  <c r="BA6" i="5"/>
  <c r="BB18" i="5"/>
  <c r="AW42" i="5"/>
  <c r="AG18" i="5"/>
  <c r="BB22" i="5"/>
  <c r="BB38" i="5"/>
  <c r="AV50" i="5"/>
  <c r="BB54" i="5"/>
  <c r="AV30" i="5"/>
  <c r="AG38" i="5"/>
  <c r="BA55" i="5"/>
  <c r="AM12" i="4"/>
  <c r="AM52" i="4"/>
  <c r="BB4" i="4"/>
  <c r="BA8" i="4"/>
  <c r="AW12" i="4"/>
  <c r="AV16" i="4"/>
  <c r="BB20" i="4"/>
  <c r="BA24" i="4"/>
  <c r="AW28" i="4"/>
  <c r="AV32" i="4"/>
  <c r="BA40" i="4"/>
  <c r="AV48" i="4"/>
  <c r="BA56" i="4"/>
  <c r="AM4" i="4"/>
  <c r="AM1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Q21" i="2"/>
  <c r="AM14" i="5"/>
  <c r="AL16" i="4"/>
  <c r="AM18" i="5"/>
  <c r="AM34" i="5"/>
  <c r="AM50" i="5"/>
  <c r="AM22" i="5"/>
  <c r="AM38" i="5"/>
  <c r="AM54" i="5"/>
  <c r="AM42" i="5"/>
  <c r="AL8" i="4"/>
  <c r="AL4" i="4"/>
  <c r="AL12" i="4"/>
  <c r="AL11" i="5"/>
  <c r="AQ4" i="5"/>
  <c r="AR8" i="5"/>
  <c r="AH8" i="5"/>
  <c r="AH16" i="5"/>
  <c r="AL24" i="5"/>
  <c r="AR24" i="5"/>
  <c r="AR28" i="5"/>
  <c r="AH28" i="5"/>
  <c r="AR36" i="5"/>
  <c r="AH36" i="5"/>
  <c r="AH44" i="5"/>
  <c r="AL52" i="5"/>
  <c r="AQ12" i="5"/>
  <c r="AQ20" i="5"/>
  <c r="AQ28" i="5"/>
  <c r="AQ5" i="5"/>
  <c r="AG5" i="5"/>
  <c r="AM5" i="5"/>
  <c r="AQ45" i="5"/>
  <c r="AG45" i="5"/>
  <c r="AM45" i="5"/>
  <c r="AQ53" i="5"/>
  <c r="AG53" i="5"/>
  <c r="AM53" i="5"/>
  <c r="AH9" i="5"/>
  <c r="AH45" i="5"/>
  <c r="AH53" i="5"/>
  <c r="AL6" i="5"/>
  <c r="AR6" i="5"/>
  <c r="AR14" i="5"/>
  <c r="AH14" i="5"/>
  <c r="AL18" i="5"/>
  <c r="AH18" i="5"/>
  <c r="AL22" i="5"/>
  <c r="AR22" i="5"/>
  <c r="AL26" i="5"/>
  <c r="AR26" i="5"/>
  <c r="AH26" i="5"/>
  <c r="AR30" i="5"/>
  <c r="AH30" i="5"/>
  <c r="AL34" i="5"/>
  <c r="AH34" i="5"/>
  <c r="AL38" i="5"/>
  <c r="AR38" i="5"/>
  <c r="AL42" i="5"/>
  <c r="AR42" i="5"/>
  <c r="AH42" i="5"/>
  <c r="AL50" i="5"/>
  <c r="AH50" i="5"/>
  <c r="AR58" i="5"/>
  <c r="AL5" i="5"/>
  <c r="AQ6" i="5"/>
  <c r="AG8" i="5"/>
  <c r="AQ14" i="5"/>
  <c r="AG16" i="5"/>
  <c r="AQ18" i="5"/>
  <c r="AQ22" i="5"/>
  <c r="AG24" i="5"/>
  <c r="AQ26" i="5"/>
  <c r="AQ30" i="5"/>
  <c r="AQ34" i="5"/>
  <c r="AL37" i="5"/>
  <c r="AQ38" i="5"/>
  <c r="AQ42" i="5"/>
  <c r="AL45" i="5"/>
  <c r="AQ50" i="5"/>
  <c r="AL53" i="5"/>
  <c r="AQ54" i="5"/>
  <c r="AL12" i="5"/>
  <c r="AR12" i="5"/>
  <c r="AH12" i="5"/>
  <c r="AR20" i="5"/>
  <c r="AH20" i="5"/>
  <c r="AL32" i="5"/>
  <c r="AH32" i="5"/>
  <c r="AL40" i="5"/>
  <c r="AR40" i="5"/>
  <c r="AL48" i="5"/>
  <c r="AR48" i="5"/>
  <c r="AH48" i="5"/>
  <c r="AR56" i="5"/>
  <c r="AH56" i="5"/>
  <c r="AQ8" i="5"/>
  <c r="AQ24" i="5"/>
  <c r="AQ32" i="5"/>
  <c r="AQ40" i="5"/>
  <c r="AQ56" i="5"/>
  <c r="AQ9" i="5"/>
  <c r="AG9" i="5"/>
  <c r="AM9" i="5"/>
  <c r="AQ49" i="5"/>
  <c r="AG49" i="5"/>
  <c r="AM49" i="5"/>
  <c r="AQ57" i="5"/>
  <c r="AG57" i="5"/>
  <c r="AM57" i="5"/>
  <c r="AH5" i="5"/>
  <c r="AH49" i="5"/>
  <c r="AH57" i="5"/>
  <c r="AQ43" i="5"/>
  <c r="AR5" i="5"/>
  <c r="AR9" i="5"/>
  <c r="AM12" i="5"/>
  <c r="AM16" i="5"/>
  <c r="AH19" i="5"/>
  <c r="AM20" i="5"/>
  <c r="AM28" i="5"/>
  <c r="AM32" i="5"/>
  <c r="AM36" i="5"/>
  <c r="AM44" i="5"/>
  <c r="AR45" i="5"/>
  <c r="AM48" i="5"/>
  <c r="AR49" i="5"/>
  <c r="AR53" i="5"/>
  <c r="AR57" i="5"/>
  <c r="AG33" i="4"/>
  <c r="AL45" i="4"/>
  <c r="AG53" i="4"/>
  <c r="AR6" i="4"/>
  <c r="AH6" i="4"/>
  <c r="AH10" i="4"/>
  <c r="AQ10" i="4"/>
  <c r="AQ14" i="4"/>
  <c r="AR18" i="4"/>
  <c r="AL22" i="4"/>
  <c r="AR22" i="4"/>
  <c r="AL26" i="4"/>
  <c r="AR26" i="4"/>
  <c r="AH26" i="4"/>
  <c r="AQ26" i="4"/>
  <c r="AG26" i="4"/>
  <c r="AQ30" i="4"/>
  <c r="AH34" i="4"/>
  <c r="AQ34" i="4"/>
  <c r="AL38" i="4"/>
  <c r="AR38" i="4"/>
  <c r="AH38" i="4"/>
  <c r="AQ38" i="4"/>
  <c r="AG38" i="4"/>
  <c r="AL42" i="4"/>
  <c r="AR42" i="4"/>
  <c r="AG42" i="4"/>
  <c r="AL46" i="4"/>
  <c r="AR46" i="4"/>
  <c r="AH46" i="4"/>
  <c r="AQ46" i="4"/>
  <c r="AG46" i="4"/>
  <c r="AH50" i="4"/>
  <c r="AQ50" i="4"/>
  <c r="AL54" i="4"/>
  <c r="AR54" i="4"/>
  <c r="AH54" i="4"/>
  <c r="AQ54" i="4"/>
  <c r="AG54" i="4"/>
  <c r="AL58" i="4"/>
  <c r="AR58" i="4"/>
  <c r="AG58" i="4"/>
  <c r="AM22" i="4"/>
  <c r="AM38" i="4"/>
  <c r="AM46" i="4"/>
  <c r="AM54" i="4"/>
  <c r="AQ29" i="4"/>
  <c r="AG29" i="4"/>
  <c r="AM29" i="4"/>
  <c r="AL29" i="4"/>
  <c r="AR29" i="4"/>
  <c r="AL19" i="4"/>
  <c r="AL14" i="4"/>
  <c r="AR33" i="4"/>
  <c r="AM25" i="4"/>
  <c r="AL37" i="4"/>
  <c r="AG57" i="4"/>
  <c r="AR45" i="4"/>
  <c r="AR4" i="4"/>
  <c r="AH4" i="4"/>
  <c r="AQ4" i="4"/>
  <c r="AG4" i="4"/>
  <c r="AR8" i="4"/>
  <c r="AH8" i="4"/>
  <c r="AQ8" i="4"/>
  <c r="AG8" i="4"/>
  <c r="AR12" i="4"/>
  <c r="AH12" i="4"/>
  <c r="AQ12" i="4"/>
  <c r="AG12" i="4"/>
  <c r="AR16" i="4"/>
  <c r="AH16" i="4"/>
  <c r="AQ16" i="4"/>
  <c r="AG16" i="4"/>
  <c r="AL20" i="4"/>
  <c r="AR20" i="4"/>
  <c r="AH20" i="4"/>
  <c r="AQ20" i="4"/>
  <c r="AG20" i="4"/>
  <c r="AL24" i="4"/>
  <c r="AR24" i="4"/>
  <c r="AH24" i="4"/>
  <c r="AQ24" i="4"/>
  <c r="AG24" i="4"/>
  <c r="AH28" i="4"/>
  <c r="AQ28" i="4"/>
  <c r="AL32" i="4"/>
  <c r="AR32" i="4"/>
  <c r="AH32" i="4"/>
  <c r="AQ32" i="4"/>
  <c r="AG32" i="4"/>
  <c r="AL36" i="4"/>
  <c r="AR36" i="4"/>
  <c r="AG36" i="4"/>
  <c r="AL40" i="4"/>
  <c r="AR40" i="4"/>
  <c r="AH40" i="4"/>
  <c r="AQ40" i="4"/>
  <c r="AG40" i="4"/>
  <c r="AQ44" i="4"/>
  <c r="AL48" i="4"/>
  <c r="AR48" i="4"/>
  <c r="AH48" i="4"/>
  <c r="AQ48" i="4"/>
  <c r="AG48" i="4"/>
  <c r="AL52" i="4"/>
  <c r="AR52" i="4"/>
  <c r="AG52" i="4"/>
  <c r="AL56" i="4"/>
  <c r="AR56" i="4"/>
  <c r="AH56" i="4"/>
  <c r="AQ56" i="4"/>
  <c r="AG56" i="4"/>
  <c r="AM14" i="4"/>
  <c r="AR23" i="4"/>
  <c r="AM26" i="4"/>
  <c r="AH29" i="4"/>
  <c r="AM34" i="4"/>
  <c r="AM42" i="4"/>
  <c r="AM58" i="4"/>
  <c r="AH14" i="3"/>
  <c r="AH26" i="3"/>
  <c r="AR38" i="3"/>
  <c r="AL54" i="3"/>
  <c r="AG54" i="3"/>
  <c r="AM14" i="3"/>
  <c r="AH17" i="3"/>
  <c r="AM54" i="3"/>
  <c r="AH10" i="3"/>
  <c r="AR22" i="3"/>
  <c r="AL34" i="3"/>
  <c r="AG34" i="3"/>
  <c r="AQ46" i="3"/>
  <c r="AH58" i="3"/>
  <c r="AQ36" i="3"/>
  <c r="AG48" i="3"/>
  <c r="AR6" i="3"/>
  <c r="AL18" i="3"/>
  <c r="AG18" i="3"/>
  <c r="AQ30" i="3"/>
  <c r="AH42" i="3"/>
  <c r="AR50" i="3"/>
  <c r="AQ5" i="3"/>
  <c r="AQ17" i="3"/>
  <c r="AQ21" i="3"/>
  <c r="AQ33" i="3"/>
  <c r="AQ37" i="3"/>
  <c r="AQ49" i="3"/>
  <c r="AQ53" i="3"/>
  <c r="AM34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N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N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N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N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N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57" i="5"/>
  <c r="W56" i="5"/>
  <c r="W53" i="5"/>
  <c r="W49" i="5"/>
  <c r="W48" i="5"/>
  <c r="W47" i="5"/>
  <c r="W45" i="5"/>
  <c r="W44" i="5"/>
  <c r="W40" i="5"/>
  <c r="W36" i="5"/>
  <c r="W34" i="5"/>
  <c r="W32" i="5"/>
  <c r="W30" i="5"/>
  <c r="W28" i="5"/>
  <c r="W27" i="5"/>
  <c r="W26" i="5"/>
  <c r="W24" i="5"/>
  <c r="W22" i="5"/>
  <c r="W20" i="5"/>
  <c r="W18" i="5"/>
  <c r="W16" i="5"/>
  <c r="W14" i="5"/>
  <c r="W12" i="5"/>
  <c r="W11" i="5"/>
  <c r="W9" i="5"/>
  <c r="W6" i="5"/>
  <c r="W5" i="5"/>
  <c r="W56" i="4"/>
  <c r="W54" i="4"/>
  <c r="W52" i="4"/>
  <c r="W48" i="4"/>
  <c r="W46" i="4"/>
  <c r="W42" i="4"/>
  <c r="W40" i="4"/>
  <c r="W38" i="4"/>
  <c r="W37" i="4"/>
  <c r="W34" i="4"/>
  <c r="W32" i="4"/>
  <c r="W30" i="4"/>
  <c r="W29" i="4"/>
  <c r="W28" i="4"/>
  <c r="W26" i="4"/>
  <c r="W24" i="4"/>
  <c r="W20" i="4"/>
  <c r="W17" i="4"/>
  <c r="W16" i="4"/>
  <c r="W12" i="4"/>
  <c r="W8" i="4"/>
  <c r="W4" i="4"/>
  <c r="W57" i="3"/>
  <c r="W46" i="3"/>
  <c r="W42" i="3"/>
  <c r="W38" i="3"/>
  <c r="W25" i="3"/>
  <c r="W6" i="3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V3" i="6"/>
  <c r="G59" i="2"/>
  <c r="U3" i="6" s="1"/>
  <c r="E59" i="3"/>
  <c r="E59" i="2"/>
  <c r="N23" i="5"/>
  <c r="N12" i="5"/>
  <c r="N20" i="5"/>
  <c r="N36" i="5"/>
  <c r="N35" i="5"/>
  <c r="N33" i="4"/>
  <c r="N42" i="4"/>
  <c r="N52" i="4"/>
  <c r="N4" i="4"/>
  <c r="N13" i="4"/>
  <c r="N49" i="4"/>
  <c r="N10" i="4"/>
  <c r="N20" i="4"/>
  <c r="N29" i="4"/>
  <c r="N46" i="4"/>
  <c r="N9" i="5"/>
  <c r="N49" i="5"/>
  <c r="N29" i="5"/>
  <c r="N28" i="5"/>
  <c r="N31" i="5"/>
  <c r="N44" i="5"/>
  <c r="N57" i="5"/>
  <c r="N5" i="5"/>
  <c r="N45" i="5"/>
  <c r="N24" i="5"/>
  <c r="N37" i="5"/>
  <c r="N40" i="5"/>
  <c r="N53" i="5"/>
  <c r="N56" i="5"/>
  <c r="N16" i="4"/>
  <c r="N48" i="4"/>
  <c r="N12" i="4"/>
  <c r="N28" i="4"/>
  <c r="N38" i="4"/>
  <c r="N41" i="4"/>
  <c r="N54" i="4"/>
  <c r="N32" i="4"/>
  <c r="N8" i="4"/>
  <c r="N18" i="4"/>
  <c r="N24" i="4"/>
  <c r="N37" i="4"/>
  <c r="N40" i="4"/>
  <c r="N56" i="4"/>
  <c r="N6" i="5"/>
  <c r="N10" i="5"/>
  <c r="N14" i="5"/>
  <c r="N18" i="5"/>
  <c r="N22" i="5"/>
  <c r="N26" i="5"/>
  <c r="N30" i="5"/>
  <c r="N34" i="5"/>
  <c r="N38" i="5"/>
  <c r="N42" i="5"/>
  <c r="N50" i="5"/>
  <c r="N46" i="5"/>
  <c r="F31" i="5"/>
  <c r="F20" i="5"/>
  <c r="F32" i="5"/>
  <c r="F48" i="5"/>
  <c r="F27" i="5"/>
  <c r="F12" i="5"/>
  <c r="F24" i="5"/>
  <c r="F36" i="5"/>
  <c r="F56" i="5"/>
  <c r="F5" i="5"/>
  <c r="F3" i="5"/>
  <c r="F4" i="5"/>
  <c r="F16" i="5"/>
  <c r="F28" i="5"/>
  <c r="F40" i="5"/>
  <c r="F52" i="5"/>
  <c r="F9" i="5"/>
  <c r="F29" i="5"/>
  <c r="F45" i="5"/>
  <c r="F49" i="5"/>
  <c r="F53" i="5"/>
  <c r="F57" i="5"/>
  <c r="F6" i="5"/>
  <c r="F10" i="5"/>
  <c r="F14" i="5"/>
  <c r="F18" i="5"/>
  <c r="F22" i="5"/>
  <c r="F26" i="5"/>
  <c r="F30" i="5"/>
  <c r="F34" i="5"/>
  <c r="F38" i="5"/>
  <c r="F42" i="5"/>
  <c r="F46" i="5"/>
  <c r="F50" i="5"/>
  <c r="F18" i="4"/>
  <c r="F30" i="4"/>
  <c r="F38" i="4"/>
  <c r="F42" i="4"/>
  <c r="F46" i="4"/>
  <c r="F54" i="4"/>
  <c r="F58" i="4"/>
  <c r="F10" i="4"/>
  <c r="F26" i="4"/>
  <c r="F4" i="4"/>
  <c r="F8" i="4"/>
  <c r="F12" i="4"/>
  <c r="F16" i="4"/>
  <c r="F20" i="4"/>
  <c r="F24" i="4"/>
  <c r="F28" i="4"/>
  <c r="F32" i="4"/>
  <c r="F40" i="4"/>
  <c r="F48" i="4"/>
  <c r="F56" i="4"/>
  <c r="F5" i="4"/>
  <c r="F29" i="4"/>
  <c r="F41" i="4"/>
  <c r="F45" i="4"/>
  <c r="F57" i="4"/>
  <c r="F7" i="4"/>
  <c r="F29" i="3"/>
  <c r="F45" i="3"/>
  <c r="F6" i="3"/>
  <c r="F26" i="3"/>
  <c r="F46" i="3"/>
  <c r="F34" i="3"/>
  <c r="F17" i="2"/>
  <c r="G59" i="1"/>
  <c r="T3" i="6" s="1"/>
  <c r="E59" i="1"/>
  <c r="G14" i="6" l="1"/>
  <c r="Y14" i="6"/>
  <c r="G13" i="6"/>
  <c r="BK26" i="4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A59" i="4" s="1"/>
  <c r="K11" i="6" s="1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K59" i="3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K59" i="1"/>
  <c r="H4" i="6" s="1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K59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Y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K59" i="4" l="1"/>
  <c r="N59" i="5"/>
  <c r="L5" i="6" s="1"/>
  <c r="R5" i="6" s="1"/>
  <c r="K59" i="5"/>
  <c r="BK59" i="4"/>
  <c r="K13" i="6" s="1"/>
  <c r="N59" i="4"/>
  <c r="K5" i="6" s="1"/>
  <c r="Q5" i="6" s="1"/>
  <c r="BP59" i="2"/>
  <c r="BQ59" i="2"/>
  <c r="F59" i="3"/>
  <c r="J3" i="6" s="1"/>
  <c r="P3" i="6" s="1"/>
  <c r="BP59" i="3"/>
  <c r="BV59" i="2"/>
  <c r="BU59" i="2"/>
  <c r="AM59" i="5"/>
  <c r="R8" i="6" s="1"/>
  <c r="BK59" i="5"/>
  <c r="L13" i="6" s="1"/>
  <c r="BB59" i="5"/>
  <c r="R11" i="6" s="1"/>
  <c r="AQ59" i="5"/>
  <c r="L9" i="6" s="1"/>
  <c r="BU59" i="5"/>
  <c r="BP59" i="5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BL59" i="4"/>
  <c r="Q13" i="6" s="1"/>
  <c r="BU59" i="4"/>
  <c r="BV59" i="4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BV59" i="3"/>
  <c r="BK59" i="3"/>
  <c r="BQ59" i="3"/>
  <c r="BU59" i="3"/>
  <c r="BQ59" i="1"/>
  <c r="BP59" i="1"/>
  <c r="BV59" i="1"/>
  <c r="BK59" i="1"/>
  <c r="BL59" i="1"/>
  <c r="BU59" i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AV59" i="2"/>
  <c r="I10" i="6" s="1"/>
  <c r="N59" i="2"/>
  <c r="I5" i="6" s="1"/>
  <c r="BL59" i="2"/>
  <c r="BG59" i="2"/>
  <c r="O12" i="6" s="1"/>
  <c r="BB59" i="2"/>
  <c r="O11" i="6" s="1"/>
  <c r="AQ59" i="2"/>
  <c r="I9" i="6" s="1"/>
  <c r="AR59" i="2"/>
  <c r="O9" i="6" s="1"/>
  <c r="S14" i="6" l="1"/>
  <c r="M13" i="6"/>
  <c r="Q4" i="6"/>
  <c r="K4" i="6"/>
  <c r="R13" i="6"/>
  <c r="S13" i="6" s="1"/>
  <c r="M14" i="6"/>
  <c r="S3" i="6"/>
  <c r="L4" i="6"/>
  <c r="R4" i="6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  <c r="M4" i="6" l="1"/>
  <c r="S4" i="6"/>
</calcChain>
</file>

<file path=xl/sharedStrings.xml><?xml version="1.0" encoding="utf-8"?>
<sst xmlns="http://schemas.openxmlformats.org/spreadsheetml/2006/main" count="787" uniqueCount="349">
  <si>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</si>
  <si>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</si>
  <si>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</si>
  <si>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</si>
  <si>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</si>
  <si>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</si>
  <si>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</si>
  <si>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</si>
  <si>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</si>
  <si>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</si>
  <si>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</si>
  <si>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</si>
  <si>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</si>
  <si>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</si>
  <si>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</si>
  <si>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</si>
  <si>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</si>
  <si>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</si>
  <si>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</si>
  <si>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</si>
  <si>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</si>
  <si>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</si>
  <si>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</si>
  <si>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</si>
  <si>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</si>
  <si>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</si>
  <si>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</si>
  <si>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</si>
  <si>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</si>
  <si>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</si>
  <si>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</si>
  <si>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</si>
  <si>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</si>
  <si>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</si>
  <si>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</si>
  <si>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</si>
  <si>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</si>
  <si>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</si>
  <si>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</si>
  <si>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</si>
  <si>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</si>
  <si>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</si>
  <si>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</si>
  <si>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</si>
  <si>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</si>
  <si>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</si>
  <si>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</si>
  <si>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</si>
  <si>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</si>
  <si>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</si>
  <si>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</si>
  <si>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</si>
  <si>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</si>
  <si>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</si>
  <si>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</si>
  <si>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</si>
  <si>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</si>
  <si>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</si>
  <si>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</si>
  <si>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</si>
  <si>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</si>
  <si>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</si>
  <si>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</si>
  <si>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</si>
  <si>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</si>
  <si>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</si>
  <si>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</si>
  <si>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</si>
  <si>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</si>
  <si>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</si>
  <si>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</si>
  <si>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</si>
  <si>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</si>
  <si>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</si>
  <si>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</si>
  <si>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</si>
  <si>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</si>
  <si>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</si>
  <si>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</si>
  <si>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</si>
  <si>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</si>
  <si>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</si>
  <si>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</si>
  <si>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</si>
  <si>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</si>
  <si>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</si>
  <si>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</si>
  <si>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</si>
  <si>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</si>
  <si>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</si>
  <si>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</si>
  <si>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</si>
  <si>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</si>
  <si>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</si>
  <si>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</si>
  <si>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</si>
  <si>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</si>
  <si>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</si>
  <si>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</si>
  <si>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</si>
  <si>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</si>
  <si>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</si>
  <si>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</si>
  <si>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</si>
  <si>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</si>
  <si>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</si>
  <si>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</si>
  <si>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</si>
  <si>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</si>
  <si>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</si>
  <si>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</si>
  <si>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</si>
  <si>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</si>
  <si>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</si>
  <si>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</si>
  <si>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</si>
  <si>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</si>
  <si>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</si>
  <si>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</si>
  <si>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</si>
  <si>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</si>
  <si>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</si>
  <si>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</si>
  <si>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</si>
  <si>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</si>
  <si>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</si>
  <si>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</si>
  <si>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</si>
  <si>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</si>
  <si>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</si>
  <si>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</si>
  <si>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</si>
  <si>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</si>
  <si>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</si>
  <si>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</si>
  <si>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</si>
  <si>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</si>
  <si>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</si>
  <si>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</si>
  <si>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</si>
  <si>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</si>
  <si>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</si>
  <si>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</si>
  <si>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</si>
  <si>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</si>
  <si>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</si>
  <si>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</si>
  <si>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</si>
  <si>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</si>
  <si>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</si>
  <si>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</si>
  <si>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</si>
  <si>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</si>
  <si>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</si>
  <si>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</si>
  <si>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</si>
  <si>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</si>
  <si>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</si>
  <si>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</si>
  <si>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</si>
  <si>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</si>
  <si>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</si>
  <si>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</si>
  <si>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</si>
  <si>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</si>
  <si>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</si>
  <si>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</si>
  <si>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</si>
  <si>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</si>
  <si>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</si>
  <si>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</si>
  <si>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</si>
  <si>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</si>
  <si>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</si>
  <si>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</si>
  <si>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</si>
  <si>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</si>
  <si>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</si>
  <si>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</si>
  <si>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</si>
  <si>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</si>
  <si>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</si>
  <si>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</si>
  <si>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</si>
  <si>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</si>
  <si>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</si>
  <si>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</si>
  <si>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</si>
  <si>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</si>
  <si>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</si>
  <si>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</si>
  <si>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</si>
  <si>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</si>
  <si>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</si>
  <si>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</si>
  <si>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</si>
  <si>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</si>
  <si>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</si>
  <si>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</si>
  <si>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</si>
  <si>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</si>
  <si>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</si>
  <si>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</si>
  <si>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</si>
  <si>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</si>
  <si>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</si>
  <si>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</si>
  <si>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</si>
  <si>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</si>
  <si>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</si>
  <si>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</si>
  <si>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</si>
  <si>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</si>
  <si>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</si>
  <si>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</si>
  <si>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</si>
  <si>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</si>
  <si>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</si>
  <si>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</si>
  <si>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</si>
  <si>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</si>
  <si>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</si>
  <si>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</si>
  <si>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</si>
  <si>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</si>
  <si>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</si>
  <si>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</si>
  <si>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</si>
  <si>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</si>
  <si>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</si>
  <si>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</si>
  <si>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</si>
  <si>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</si>
  <si>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</si>
  <si>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</si>
  <si>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</si>
  <si>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</si>
  <si>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</si>
  <si>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</si>
  <si>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</si>
  <si>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</si>
  <si>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</si>
  <si>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</si>
  <si>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</si>
  <si>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</si>
  <si>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</si>
  <si>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</si>
  <si>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</si>
  <si>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</si>
  <si>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</si>
  <si>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</si>
  <si>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</si>
  <si>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</si>
  <si>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</si>
  <si>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</si>
  <si>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</si>
  <si>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</si>
  <si>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</si>
  <si>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</si>
  <si>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</si>
  <si>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</si>
  <si>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</si>
  <si>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</si>
  <si>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</si>
  <si>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</si>
  <si>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</si>
  <si>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</si>
  <si>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</si>
  <si>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</si>
  <si>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</si>
  <si>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</si>
  <si>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</si>
  <si>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</si>
  <si>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</si>
  <si>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</si>
  <si>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</si>
  <si>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</si>
  <si>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</si>
  <si>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</si>
  <si>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</si>
  <si>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</si>
  <si>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</si>
  <si>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</si>
  <si>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</si>
  <si>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</si>
  <si>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</si>
  <si>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</si>
  <si>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</si>
  <si>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</si>
  <si>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</si>
  <si>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</si>
  <si>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</si>
  <si>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</si>
  <si>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</si>
  <si>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</si>
  <si>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</si>
  <si>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</si>
  <si>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</si>
  <si>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</si>
  <si>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</si>
  <si>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</si>
  <si>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</si>
  <si>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</si>
  <si>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</si>
  <si>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</si>
  <si>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</si>
  <si>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</si>
  <si>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</si>
  <si>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</si>
  <si>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</si>
  <si>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</si>
  <si>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</si>
  <si>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</si>
  <si>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</si>
  <si>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</si>
  <si>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</si>
  <si>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</si>
  <si>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</si>
  <si>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</si>
  <si>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</si>
  <si>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</si>
  <si>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</si>
  <si>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</si>
  <si>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</si>
  <si>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</si>
  <si>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</si>
  <si>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</si>
  <si>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</si>
  <si>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</si>
  <si>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</si>
  <si>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</si>
  <si>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</si>
  <si>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</si>
  <si>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</si>
  <si>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</si>
  <si>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</si>
  <si>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</si>
  <si>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</si>
  <si>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>Combinar [2] y [4]</t>
  </si>
  <si>
    <t xml:space="preserve">[7] </t>
  </si>
  <si>
    <t>gurobi</t>
  </si>
  <si>
    <t>[7]</t>
  </si>
  <si>
    <t>Gurobi</t>
  </si>
  <si>
    <t>Experimento [6] pero con gurobi internamente</t>
  </si>
  <si>
    <t>[8]</t>
  </si>
  <si>
    <t>Resolver el modelo relajado y ver una heurística que arregle el modelo</t>
  </si>
  <si>
    <t>Ver que me entregaría el modelo relajado</t>
  </si>
  <si>
    <t>[9]</t>
  </si>
  <si>
    <t>Probar con solución inicial de los griegos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</si>
</sst>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2" fontId="0" fillId="0" borderId="30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10" fontId="0" fillId="0" borderId="30" xfId="1" applyNumberFormat="1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30"/>
  <sheetViews>
    <sheetView topLeftCell="A6" workbookViewId="0">
      <selection activeCell="C28" sqref="C28"/>
    </sheetView>
  </sheetViews>
  <sheetFormatPr baseColWidth="10" defaultColWidth="10.77734375" defaultRowHeight="14.4" x14ac:dyDescent="0.3"/>
  <cols>
    <col min="1" max="1" width="38.5546875" bestFit="1" customWidth="1"/>
    <col min="2" max="2" width="6.44140625" bestFit="1" customWidth="1"/>
    <col min="3" max="3" width="7.88671875" bestFit="1" customWidth="1"/>
    <col min="4" max="7" width="8" bestFit="1" customWidth="1"/>
    <col min="8" max="8" width="8.88671875" bestFit="1" customWidth="1"/>
    <col min="9" max="12" width="8.5546875" bestFit="1" customWidth="1"/>
    <col min="13" max="13" width="7.6640625" bestFit="1" customWidth="1"/>
    <col min="14" max="14" width="6.88671875" bestFit="1" customWidth="1"/>
    <col min="15" max="15" width="8.5546875" bestFit="1" customWidth="1"/>
    <col min="16" max="16" width="6.88671875" bestFit="1" customWidth="1"/>
    <col min="17" max="18" width="8.5546875" bestFit="1" customWidth="1"/>
    <col min="19" max="19" width="7.6640625" bestFit="1" customWidth="1"/>
    <col min="20" max="20" width="7.44140625" bestFit="1" customWidth="1"/>
    <col min="21" max="21" width="7.88671875" bestFit="1" customWidth="1"/>
    <col min="22" max="25" width="8" bestFit="1" customWidth="1"/>
  </cols>
  <sheetData>
    <row r="1" spans="1:25" ht="15" thickBot="1" x14ac:dyDescent="0.35">
      <c r="B1" s="102" t="s">
        <v>316</v>
      </c>
      <c r="C1" s="97"/>
      <c r="D1" s="97"/>
      <c r="E1" s="97"/>
      <c r="F1" s="97"/>
      <c r="G1" s="98"/>
      <c r="H1" s="102" t="s">
        <v>318</v>
      </c>
      <c r="I1" s="97"/>
      <c r="J1" s="97"/>
      <c r="K1" s="97"/>
      <c r="L1" s="97"/>
      <c r="M1" s="98"/>
      <c r="N1" s="99" t="s">
        <v>319</v>
      </c>
      <c r="O1" s="100"/>
      <c r="P1" s="100"/>
      <c r="Q1" s="100"/>
      <c r="R1" s="100"/>
      <c r="S1" s="101"/>
      <c r="T1" s="97" t="s">
        <v>317</v>
      </c>
      <c r="U1" s="97"/>
      <c r="V1" s="97"/>
      <c r="W1" s="97"/>
      <c r="X1" s="97"/>
      <c r="Y1" s="98"/>
    </row>
    <row r="2" spans="1:25" ht="15" thickBot="1" x14ac:dyDescent="0.35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" thickBot="1" x14ac:dyDescent="0.35">
      <c r="A3" s="50" t="s">
        <v>310</v>
      </c>
      <c r="B3" s="71">
        <f>'Q = Infinito'!D59</f>
        <v>575.77086389263104</v>
      </c>
      <c r="C3" s="71">
        <f>'Q = 20'!D59</f>
        <v>601.4776957501482</v>
      </c>
      <c r="D3" s="71" t="e">
        <f>'Q = 15'!D59</f>
        <v>#DIV/0!</v>
      </c>
      <c r="E3" s="71" t="e">
        <f>'Q = 10'!D59</f>
        <v>#DIV/0!</v>
      </c>
      <c r="F3" s="71" t="e">
        <f>'Q = 5'!D59</f>
        <v>#DIV/0!</v>
      </c>
      <c r="G3" s="89" t="e">
        <f>AVERAGE(B3:F3)</f>
        <v>#DIV/0!</v>
      </c>
      <c r="H3" s="76">
        <f>'Q = Infinito'!F59</f>
        <v>3.4442811500888976E-4</v>
      </c>
      <c r="I3" s="72">
        <f>'Q = 20'!F59</f>
        <v>1.621001710666436E-3</v>
      </c>
      <c r="J3" s="72">
        <f>'Q = 15'!F59</f>
        <v>-1</v>
      </c>
      <c r="K3" s="72">
        <f>'Q = 10'!F59</f>
        <v>-1</v>
      </c>
      <c r="L3" s="72">
        <f>'Q = 5'!F59</f>
        <v>-1</v>
      </c>
      <c r="M3" s="73">
        <f>AVERAGE(H3:L3)</f>
        <v>-0.59960691403486499</v>
      </c>
      <c r="N3" s="76">
        <f>H3</f>
        <v>3.4442811500888976E-4</v>
      </c>
      <c r="O3" s="72">
        <f t="shared" ref="O3:R3" si="0">I3</f>
        <v>1.621001710666436E-3</v>
      </c>
      <c r="P3" s="72">
        <f t="shared" si="0"/>
        <v>-1</v>
      </c>
      <c r="Q3" s="72">
        <f t="shared" si="0"/>
        <v>-1</v>
      </c>
      <c r="R3" s="72">
        <f t="shared" si="0"/>
        <v>-1</v>
      </c>
      <c r="S3" s="73">
        <f>AVERAGE(N3:R3)</f>
        <v>-0.59960691403486499</v>
      </c>
      <c r="T3" s="71">
        <f>'Q = Infinito'!G59</f>
        <v>1698.1844516737121</v>
      </c>
      <c r="U3" s="71">
        <f>'Q = 20'!G59</f>
        <v>2818.1569284243242</v>
      </c>
      <c r="V3" s="71" t="e">
        <f>'Q = 15'!G59</f>
        <v>#DIV/0!</v>
      </c>
      <c r="W3" s="71" t="e">
        <f>'Q = 10'!G59</f>
        <v>#DIV/0!</v>
      </c>
      <c r="X3" s="71" t="e">
        <f>'Q = 5'!G59</f>
        <v>#DIV/0!</v>
      </c>
      <c r="Y3" s="74" t="e">
        <f>AVERAGE(T3:X3)</f>
        <v>#DIV/0!</v>
      </c>
    </row>
    <row r="4" spans="1:25" ht="15" thickBot="1" x14ac:dyDescent="0.35">
      <c r="A4" s="50" t="s">
        <v>342</v>
      </c>
      <c r="B4" s="51">
        <f>'Q = Infinito'!H59</f>
        <v>575.46621341666742</v>
      </c>
      <c r="C4" s="51">
        <f>'Q = 20'!H59</f>
        <v>597.28951287663142</v>
      </c>
      <c r="D4" s="51">
        <f>'Q = 15'!M59</f>
        <v>789.20091500483863</v>
      </c>
      <c r="E4" s="51" t="e">
        <f>'Q = 10'!H59</f>
        <v>#DIV/0!</v>
      </c>
      <c r="F4" s="51" t="e">
        <f>'Q = 5'!H59</f>
        <v>#DIV/0!</v>
      </c>
      <c r="G4" s="89" t="e">
        <f>AVERAGE(B4:F4)</f>
        <v>#DIV/0!</v>
      </c>
      <c r="H4" s="60">
        <f>'Q = Infinito'!K59</f>
        <v>3.7812415064856467E-16</v>
      </c>
      <c r="I4" s="61">
        <f>'Q = 20'!K59</f>
        <v>2.8410436856214557E-16</v>
      </c>
      <c r="J4" s="61">
        <f>'Q = 15'!K59</f>
        <v>0</v>
      </c>
      <c r="K4" s="61">
        <f>'Q = 10'!K59</f>
        <v>-1</v>
      </c>
      <c r="L4" s="61">
        <f>'Q = 5'!K59</f>
        <v>-1</v>
      </c>
      <c r="M4" s="73">
        <f>AVERAGE(H4:L4)</f>
        <v>-0.39999999999999986</v>
      </c>
      <c r="N4" s="60">
        <f>'Q = Infinito'!K59</f>
        <v>3.7812415064856467E-16</v>
      </c>
      <c r="O4" s="61">
        <f>'Q = 20'!K59</f>
        <v>2.8410436856214557E-16</v>
      </c>
      <c r="P4" s="61">
        <f>'Q = 15'!K59</f>
        <v>0</v>
      </c>
      <c r="Q4" s="61">
        <f>'Q = 10'!K59</f>
        <v>-1</v>
      </c>
      <c r="R4" s="61">
        <f>'Q = 5'!K59</f>
        <v>-1</v>
      </c>
      <c r="S4" s="73">
        <f>AVERAGE(N4:R4)</f>
        <v>-0.39999999999999986</v>
      </c>
      <c r="T4" s="51">
        <f>'Q = Infinito'!L59</f>
        <v>261.94169850434577</v>
      </c>
      <c r="U4" s="51">
        <f>'Q = 20'!L59</f>
        <v>1492.593802196639</v>
      </c>
      <c r="V4" s="51">
        <f>'Q = 15'!L59</f>
        <v>2317.8689753030026</v>
      </c>
      <c r="W4" s="51" t="e">
        <f>'Q = 10'!L59</f>
        <v>#DIV/0!</v>
      </c>
      <c r="X4" s="51" t="e">
        <f>'Q = 5'!L59</f>
        <v>#DIV/0!</v>
      </c>
      <c r="Y4" s="74" t="e">
        <f>AVERAGE(T4:X4)</f>
        <v>#DIV/0!</v>
      </c>
    </row>
    <row r="5" spans="1:25" x14ac:dyDescent="0.3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90">
        <f t="shared" ref="G5:G9" si="1">AVERAGE(B5:F5)</f>
        <v>818.92475384772047</v>
      </c>
      <c r="H5" s="60">
        <f>'Q = Infinito'!N59</f>
        <v>0.14493091877823555</v>
      </c>
      <c r="I5" s="61">
        <f>'Q = 20'!N59</f>
        <v>0.26134399200384273</v>
      </c>
      <c r="J5" s="61">
        <f>'Q = 15'!N59</f>
        <v>0.26664834127905951</v>
      </c>
      <c r="K5" s="61">
        <f>'Q = 10'!N59</f>
        <v>0.16918762322630582</v>
      </c>
      <c r="L5" s="61">
        <f>'Q = 5'!N59</f>
        <v>0.10313749974698214</v>
      </c>
      <c r="M5" s="54">
        <f t="shared" ref="M5:M9" si="2">AVERAGE(H5:L5)</f>
        <v>0.18904967500688513</v>
      </c>
      <c r="N5" s="60">
        <f t="shared" ref="N5:N6" si="3">H5</f>
        <v>0.14493091877823555</v>
      </c>
      <c r="O5" s="61">
        <f t="shared" ref="O5:O6" si="4">I5</f>
        <v>0.26134399200384273</v>
      </c>
      <c r="P5" s="61">
        <f t="shared" ref="P5:P6" si="5">J5</f>
        <v>0.26664834127905951</v>
      </c>
      <c r="Q5" s="61">
        <f t="shared" ref="Q5:Q6" si="6">K5</f>
        <v>0.16918762322630582</v>
      </c>
      <c r="R5" s="61">
        <f t="shared" ref="R5:R6" si="7">L5</f>
        <v>0.10313749974698214</v>
      </c>
      <c r="S5" s="54">
        <f t="shared" ref="S5:S11" si="8">AVERAGE(N5:R5)</f>
        <v>0.18904967500688513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3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90">
        <f t="shared" si="1"/>
        <v>821.12544086933462</v>
      </c>
      <c r="H6" s="60">
        <f>'Q = Infinito'!W59</f>
        <v>0.16082969706188194</v>
      </c>
      <c r="I6" s="61">
        <f>'Q = 20'!W59</f>
        <v>0.25549995158504923</v>
      </c>
      <c r="J6" s="61">
        <f>'Q = 15'!W59</f>
        <v>0.26508097719351514</v>
      </c>
      <c r="K6" s="61">
        <f>'Q = 10'!W59</f>
        <v>0.17611741219404381</v>
      </c>
      <c r="L6" s="61">
        <f>'Q = 5'!W59</f>
        <v>0.10190869614255085</v>
      </c>
      <c r="M6" s="54">
        <f t="shared" si="2"/>
        <v>0.19188734683540817</v>
      </c>
      <c r="N6" s="60">
        <f t="shared" si="3"/>
        <v>0.16082969706188194</v>
      </c>
      <c r="O6" s="61">
        <f t="shared" si="4"/>
        <v>0.25549995158504923</v>
      </c>
      <c r="P6" s="61">
        <f t="shared" si="5"/>
        <v>0.26508097719351514</v>
      </c>
      <c r="Q6" s="61">
        <f t="shared" si="6"/>
        <v>0.17611741219404381</v>
      </c>
      <c r="R6" s="61">
        <f t="shared" si="7"/>
        <v>0.10190869614255085</v>
      </c>
      <c r="S6" s="54">
        <f t="shared" si="8"/>
        <v>0.19188734683540817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3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90">
        <f t="shared" si="1"/>
        <v>743.38711192876212</v>
      </c>
      <c r="H7" s="60">
        <f>'Q = Infinito'!AG59</f>
        <v>6.5963624229844905E-2</v>
      </c>
      <c r="I7" s="61">
        <f>'Q = 20'!AG59</f>
        <v>0.10313466348901035</v>
      </c>
      <c r="J7" s="61">
        <f>'Q = 15'!AG59</f>
        <v>0.12026128414560695</v>
      </c>
      <c r="K7" s="61">
        <f>'Q = 10'!AG59</f>
        <v>5.6396844165003721E-2</v>
      </c>
      <c r="L7" s="61">
        <f>'Q = 5'!AG59</f>
        <v>3.6788553825061333E-2</v>
      </c>
      <c r="M7" s="54">
        <f t="shared" si="2"/>
        <v>7.6508993970905464E-2</v>
      </c>
      <c r="N7" s="60">
        <f>'Q = Infinito'!AH59</f>
        <v>8.1791382660944878E-2</v>
      </c>
      <c r="O7" s="61">
        <f>'Q = 20'!AH59</f>
        <v>0.14765356470791696</v>
      </c>
      <c r="P7" s="61">
        <f>'Q = 15'!AH59</f>
        <v>0.16140878949725543</v>
      </c>
      <c r="Q7" s="61">
        <f>'Q = 10'!AH59</f>
        <v>9.5674165606571424E-2</v>
      </c>
      <c r="R7" s="61">
        <f>'Q = 5'!AH59</f>
        <v>6.0541042801772471E-2</v>
      </c>
      <c r="S7" s="54">
        <f t="shared" si="8"/>
        <v>0.10941378905489223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3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90">
        <f t="shared" si="1"/>
        <v>743.38711192876212</v>
      </c>
      <c r="H8" s="60">
        <f>'Q = Infinito'!AL59</f>
        <v>6.5963624229844905E-2</v>
      </c>
      <c r="I8" s="61">
        <f>'Q = 20'!AL59</f>
        <v>0.10313466348901035</v>
      </c>
      <c r="J8" s="61">
        <f>'Q = 15'!AL59</f>
        <v>0.12026128414560695</v>
      </c>
      <c r="K8" s="61">
        <f>'Q = 10'!AL59</f>
        <v>5.6396844165003721E-2</v>
      </c>
      <c r="L8" s="61">
        <f>'Q = 5'!AL59</f>
        <v>3.6788553825061333E-2</v>
      </c>
      <c r="M8" s="54">
        <f t="shared" si="2"/>
        <v>7.6508993970905464E-2</v>
      </c>
      <c r="N8" s="60">
        <f>'Q = Infinito'!AM59</f>
        <v>8.1791382660944878E-2</v>
      </c>
      <c r="O8" s="61">
        <f>'Q = 20'!AM59</f>
        <v>0.14765356470791696</v>
      </c>
      <c r="P8" s="61">
        <f>'Q = 15'!AM59</f>
        <v>0.16140878949725543</v>
      </c>
      <c r="Q8" s="61">
        <f>'Q = 10'!AM59</f>
        <v>9.5674165606571424E-2</v>
      </c>
      <c r="R8" s="61">
        <f>'Q = 5'!AM59</f>
        <v>6.0541042801772471E-2</v>
      </c>
      <c r="S8" s="54">
        <f t="shared" si="8"/>
        <v>0.10941378905489223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3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90">
        <f t="shared" si="1"/>
        <v>743.99967135766906</v>
      </c>
      <c r="H9" s="60">
        <f>'Q = Infinito'!AQ59</f>
        <v>6.6118014528613114E-2</v>
      </c>
      <c r="I9" s="61">
        <f>'Q = 20'!AQ59</f>
        <v>0.10570360739440265</v>
      </c>
      <c r="J9" s="61">
        <f>'Q = 15'!AQ59</f>
        <v>0.12164677420306684</v>
      </c>
      <c r="K9" s="61">
        <f>'Q = 10'!AQ59</f>
        <v>5.7345076769790226E-2</v>
      </c>
      <c r="L9" s="61">
        <f>'Q = 5'!AQ59</f>
        <v>3.7382899003501169E-2</v>
      </c>
      <c r="M9" s="54">
        <f t="shared" si="2"/>
        <v>7.7639274379874806E-2</v>
      </c>
      <c r="N9" s="60">
        <f>'Q = Infinito'!AR59</f>
        <v>8.2013501609732337E-2</v>
      </c>
      <c r="O9" s="61">
        <f>'Q = 20'!AR59</f>
        <v>0.14890031400363804</v>
      </c>
      <c r="P9" s="61">
        <f>'Q = 15'!AR59</f>
        <v>0.16148053920684763</v>
      </c>
      <c r="Q9" s="61">
        <f>'Q = 10'!AR59</f>
        <v>9.8051428923492084E-2</v>
      </c>
      <c r="R9" s="61">
        <f>'Q = 5'!AR59</f>
        <v>5.9772180915286903E-2</v>
      </c>
      <c r="S9" s="54">
        <f t="shared" si="8"/>
        <v>0.1100435929317994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3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90">
        <f t="shared" ref="G10:G11" si="10">AVERAGE(B10:F10)</f>
        <v>738.98794987181077</v>
      </c>
      <c r="H10" s="62">
        <f>'Q = Infinito'!AV59</f>
        <v>6.9775539403738998E-2</v>
      </c>
      <c r="I10" s="67">
        <f>'Q = 20'!AV59</f>
        <v>9.5169898831747965E-2</v>
      </c>
      <c r="J10" s="67">
        <f>'Q = 15'!AV59</f>
        <v>0.10779281263493599</v>
      </c>
      <c r="K10" s="67">
        <f>'Q = 10'!AV59</f>
        <v>5.1224306721895992E-2</v>
      </c>
      <c r="L10" s="67">
        <f>'Q = 5'!AV59</f>
        <v>2.8109916819408672E-2</v>
      </c>
      <c r="M10" s="55">
        <f t="shared" ref="M10:M11" si="11">AVERAGE(H10:L10)</f>
        <v>7.0414494882345524E-2</v>
      </c>
      <c r="N10" s="62">
        <f>'Q = Infinito'!AW59</f>
        <v>9.1092582332328878E-2</v>
      </c>
      <c r="O10" s="67">
        <f>'Q = 20'!AW59</f>
        <v>0.13703494137983144</v>
      </c>
      <c r="P10" s="67">
        <f>'Q = 15'!AW59</f>
        <v>0.15161263566021627</v>
      </c>
      <c r="Q10" s="67">
        <f>'Q = 10'!AW59</f>
        <v>8.3911976995243304E-2</v>
      </c>
      <c r="R10" s="67">
        <f>'Q = 5'!AW59</f>
        <v>5.0672976072997908E-2</v>
      </c>
      <c r="S10" s="55">
        <f t="shared" si="8"/>
        <v>0.10286502248812357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" thickBot="1" x14ac:dyDescent="0.35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1">
        <f t="shared" si="10"/>
        <v>744.89284493038008</v>
      </c>
      <c r="H11" s="63">
        <f>'Q = Infinito'!BA59</f>
        <v>6.7846606387797839E-2</v>
      </c>
      <c r="I11" s="75">
        <f>'Q = 20'!BA59</f>
        <v>0.11403004343767488</v>
      </c>
      <c r="J11" s="75">
        <f>'Q = 15'!BA59</f>
        <v>0.11868988659345481</v>
      </c>
      <c r="K11" s="75">
        <f>'Q = 10'!BA59</f>
        <v>5.2538257299093186E-2</v>
      </c>
      <c r="L11" s="75">
        <f>'Q = 5'!BA59</f>
        <v>4.0674655497221525E-2</v>
      </c>
      <c r="M11" s="56">
        <f t="shared" si="11"/>
        <v>7.8755889843048446E-2</v>
      </c>
      <c r="N11" s="63">
        <f>'Q = Infinito'!BB59</f>
        <v>8.3152161764596319E-2</v>
      </c>
      <c r="O11" s="75">
        <f>'Q = 20'!BB59</f>
        <v>0.15278128198513338</v>
      </c>
      <c r="P11" s="75">
        <f>'Q = 15'!BB59</f>
        <v>0.16236257684288383</v>
      </c>
      <c r="Q11" s="75">
        <f>'Q = 10'!BB59</f>
        <v>9.2732014951537572E-2</v>
      </c>
      <c r="R11" s="75">
        <f>'Q = 5'!BB59</f>
        <v>6.7795715187405195E-2</v>
      </c>
      <c r="S11" s="56">
        <f t="shared" si="8"/>
        <v>0.11176475014631126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3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90">
        <f t="shared" ref="G12:G14" si="13">AVERAGE(B12:F12)</f>
        <v>739.29880508767633</v>
      </c>
      <c r="H12" s="60">
        <f>'Q = Infinito'!BF59</f>
        <v>7.1307432318863259E-2</v>
      </c>
      <c r="I12" s="61">
        <f>'Q = 20'!BF5</f>
        <v>7.8342685182649446E-2</v>
      </c>
      <c r="J12" s="61">
        <f>'Q = 15'!BF59</f>
        <v>0.11140196655758673</v>
      </c>
      <c r="K12" s="61">
        <f>'Q = 10'!BF59</f>
        <v>4.8846111971962348E-2</v>
      </c>
      <c r="L12" s="61">
        <f>'Q = 5'!BF59</f>
        <v>2.9169987779095213E-2</v>
      </c>
      <c r="M12" s="54">
        <f t="shared" ref="M12:M14" si="14">AVERAGE(H12:L12)</f>
        <v>6.7813636762031407E-2</v>
      </c>
      <c r="N12" s="60">
        <f>'Q = Infinito'!BG59</f>
        <v>8.9979230173374544E-2</v>
      </c>
      <c r="O12" s="61">
        <f>'Q = 20'!BG59</f>
        <v>0.13463997292502997</v>
      </c>
      <c r="P12" s="61">
        <f>'Q = 15'!BG59</f>
        <v>0.14914297107980995</v>
      </c>
      <c r="Q12" s="61">
        <f>'Q = 10'!BG59</f>
        <v>8.3198026859631666E-2</v>
      </c>
      <c r="R12" s="61">
        <f>'Q = 5'!BG59</f>
        <v>5.1683023088164602E-2</v>
      </c>
      <c r="S12" s="54">
        <f t="shared" ref="S12:S14" si="15">AVERAGE(N12:R12)</f>
        <v>0.10172864482520214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4" si="16">AVERAGE(T12:X12)</f>
        <v>13.153624759428533</v>
      </c>
    </row>
    <row r="13" spans="1:25" x14ac:dyDescent="0.3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90">
        <f t="shared" si="13"/>
        <v>711.0883484854869</v>
      </c>
      <c r="H13" s="93">
        <f>'Q = Infinito'!BK59</f>
        <v>3.7647754525157999E-2</v>
      </c>
      <c r="I13" s="78">
        <f>'Q = 20'!BK59</f>
        <v>3.8626067747860211E-2</v>
      </c>
      <c r="J13" s="78">
        <f>'Q = 15'!BK59</f>
        <v>5.3991401725771257E-2</v>
      </c>
      <c r="K13" s="78">
        <f>'Q = 10'!BK59</f>
        <v>1.202448603877615E-2</v>
      </c>
      <c r="L13" s="78">
        <f>'Q = 5'!BK59</f>
        <v>2.3739787838216314E-3</v>
      </c>
      <c r="M13" s="54">
        <f t="shared" si="14"/>
        <v>2.893273776427745E-2</v>
      </c>
      <c r="N13" s="93">
        <f>'Q = Infinito'!BL59</f>
        <v>5.8986315930650381E-2</v>
      </c>
      <c r="O13" s="78">
        <f>'Q = 20'!BL59</f>
        <v>6.9380635435477775E-2</v>
      </c>
      <c r="P13" s="78">
        <f>'Q = 15'!BL59</f>
        <v>9.0039017453467346E-2</v>
      </c>
      <c r="Q13" s="78">
        <f>'Q = 10'!BL59</f>
        <v>4.6718265717076414E-2</v>
      </c>
      <c r="R13" s="78">
        <f>'Q = 5'!BL59</f>
        <v>2.6507221366339258E-2</v>
      </c>
      <c r="S13" s="54">
        <f t="shared" si="15"/>
        <v>5.8326291180602244E-2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3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 t="e">
        <f>'Q = 5'!BN59</f>
        <v>#DIV/0!</v>
      </c>
      <c r="G14" s="90" t="e">
        <f t="shared" si="13"/>
        <v>#DIV/0!</v>
      </c>
      <c r="H14" s="93">
        <f>'Q = Infinito'!BP59</f>
        <v>3.6758190751617861E-2</v>
      </c>
      <c r="I14" s="78">
        <f>'Q = 20'!BP59</f>
        <v>3.503214630476776E-2</v>
      </c>
      <c r="J14" s="78">
        <f>'Q = 15'!BP59</f>
        <v>4.8090664723309438E-2</v>
      </c>
      <c r="K14" s="78">
        <f>'Q = 10'!BP59</f>
        <v>3.8986227943864416E-3</v>
      </c>
      <c r="L14" s="78">
        <f>'Q = 5'!BP59</f>
        <v>-1</v>
      </c>
      <c r="M14" s="54">
        <f t="shared" si="14"/>
        <v>-0.17524407508518369</v>
      </c>
      <c r="N14" s="93">
        <f>'Q = Infinito'!BQ59</f>
        <v>5.7799602459890138E-2</v>
      </c>
      <c r="O14" s="78">
        <f>'Q = 20'!BQ59</f>
        <v>6.0946710748885406E-2</v>
      </c>
      <c r="P14" s="78">
        <f>'Q = 15'!BQ59</f>
        <v>8.1148251783643377E-2</v>
      </c>
      <c r="Q14" s="78">
        <f>'Q = 10'!BQ59</f>
        <v>3.6755485963861856E-2</v>
      </c>
      <c r="R14" s="78">
        <f>'Q = 5'!BQ59</f>
        <v>-1</v>
      </c>
      <c r="S14" s="54">
        <f t="shared" si="15"/>
        <v>-0.15266998980874386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 t="e">
        <f>'Q = 5'!BR59</f>
        <v>#DIV/0!</v>
      </c>
      <c r="Y14" s="57" t="e">
        <f t="shared" si="16"/>
        <v>#DIV/0!</v>
      </c>
    </row>
    <row r="15" spans="1:25" ht="15" thickBot="1" x14ac:dyDescent="0.35">
      <c r="A15" s="50" t="s">
        <v>341</v>
      </c>
      <c r="B15" s="80"/>
      <c r="C15" s="81"/>
      <c r="D15" s="81"/>
      <c r="E15" s="81"/>
      <c r="F15" s="81"/>
      <c r="G15" s="92"/>
      <c r="H15" s="94"/>
      <c r="I15" s="82"/>
      <c r="J15" s="82"/>
      <c r="K15" s="82"/>
      <c r="L15" s="82"/>
      <c r="M15" s="95"/>
      <c r="N15" s="94"/>
      <c r="O15" s="82"/>
      <c r="P15" s="82"/>
      <c r="Q15" s="82"/>
      <c r="R15" s="82"/>
      <c r="S15" s="95"/>
      <c r="T15" s="80"/>
      <c r="U15" s="81"/>
      <c r="V15" s="81"/>
      <c r="W15" s="81"/>
      <c r="X15" s="81"/>
      <c r="Y15" s="83"/>
    </row>
    <row r="18" spans="1:25" x14ac:dyDescent="0.3">
      <c r="C18" s="49"/>
      <c r="H18" s="96" t="s">
        <v>320</v>
      </c>
      <c r="I18" s="96"/>
      <c r="J18" s="96"/>
      <c r="K18" s="96"/>
      <c r="L18" s="96"/>
      <c r="M18" s="96"/>
      <c r="T18" s="96" t="s">
        <v>322</v>
      </c>
      <c r="U18" s="96"/>
      <c r="V18" s="96"/>
      <c r="W18" s="96"/>
      <c r="X18" s="96"/>
      <c r="Y18" s="96"/>
    </row>
    <row r="20" spans="1:25" x14ac:dyDescent="0.3">
      <c r="B20" t="s">
        <v>328</v>
      </c>
      <c r="C20" t="s">
        <v>327</v>
      </c>
    </row>
    <row r="21" spans="1:25" x14ac:dyDescent="0.3">
      <c r="B21" t="s">
        <v>329</v>
      </c>
      <c r="C21" t="s">
        <v>333</v>
      </c>
    </row>
    <row r="22" spans="1:25" x14ac:dyDescent="0.3">
      <c r="B22" t="s">
        <v>330</v>
      </c>
      <c r="C22" t="s">
        <v>334</v>
      </c>
    </row>
    <row r="23" spans="1:25" x14ac:dyDescent="0.3">
      <c r="B23" t="s">
        <v>331</v>
      </c>
      <c r="C23" t="s">
        <v>335</v>
      </c>
    </row>
    <row r="24" spans="1:25" x14ac:dyDescent="0.3">
      <c r="B24" t="s">
        <v>332</v>
      </c>
      <c r="C24" t="s">
        <v>336</v>
      </c>
    </row>
    <row r="25" spans="1:25" x14ac:dyDescent="0.3">
      <c r="B25" t="s">
        <v>337</v>
      </c>
      <c r="C25" t="s">
        <v>338</v>
      </c>
    </row>
    <row r="26" spans="1:25" x14ac:dyDescent="0.3">
      <c r="B26" t="s">
        <v>339</v>
      </c>
      <c r="C26" t="s">
        <v>343</v>
      </c>
    </row>
    <row r="27" spans="1:25" x14ac:dyDescent="0.3">
      <c r="B27" t="s">
        <v>344</v>
      </c>
      <c r="C27" t="s">
        <v>348</v>
      </c>
    </row>
    <row r="28" spans="1:25" x14ac:dyDescent="0.3">
      <c r="B28" t="s">
        <v>347</v>
      </c>
      <c r="C28" t="s">
        <v>345</v>
      </c>
    </row>
    <row r="30" spans="1:25" x14ac:dyDescent="0.3">
      <c r="A30" t="s">
        <v>346</v>
      </c>
    </row>
  </sheetData>
  <mergeCells count="6">
    <mergeCell ref="H18:M18"/>
    <mergeCell ref="T1:Y1"/>
    <mergeCell ref="N1:S1"/>
    <mergeCell ref="H1:M1"/>
    <mergeCell ref="B1:G1"/>
    <mergeCell ref="T18:Y18"/>
  </mergeCells>
  <conditionalFormatting sqref="G5:G15">
    <cfRule type="top10" dxfId="43" priority="186" bottom="1" rank="1"/>
  </conditionalFormatting>
  <conditionalFormatting sqref="M5:M15">
    <cfRule type="top10" dxfId="42" priority="188" bottom="1" rank="1"/>
  </conditionalFormatting>
  <conditionalFormatting sqref="Y6:Y15">
    <cfRule type="top10" dxfId="41" priority="190" bottom="1" rank="1"/>
  </conditionalFormatting>
  <conditionalFormatting sqref="B3:B15">
    <cfRule type="top10" dxfId="40" priority="192" percent="1" rank="10"/>
  </conditionalFormatting>
  <conditionalFormatting sqref="B5:B15">
    <cfRule type="top10" dxfId="39" priority="194" percent="1" bottom="1" rank="10"/>
  </conditionalFormatting>
  <conditionalFormatting sqref="D5:D15">
    <cfRule type="top10" dxfId="38" priority="196" percent="1" rank="10"/>
  </conditionalFormatting>
  <conditionalFormatting sqref="D5:D15">
    <cfRule type="top10" dxfId="37" priority="198" percent="1" bottom="1" rank="10"/>
  </conditionalFormatting>
  <conditionalFormatting sqref="E5:E15">
    <cfRule type="top10" dxfId="36" priority="200" percent="1" rank="10"/>
  </conditionalFormatting>
  <conditionalFormatting sqref="E5:E15">
    <cfRule type="top10" dxfId="35" priority="202" percent="1" bottom="1" rank="10"/>
  </conditionalFormatting>
  <conditionalFormatting sqref="F5:F15">
    <cfRule type="top10" dxfId="34" priority="204" percent="1" rank="10"/>
  </conditionalFormatting>
  <conditionalFormatting sqref="F5:F15">
    <cfRule type="top10" dxfId="33" priority="206" percent="1" bottom="1" rank="10"/>
  </conditionalFormatting>
  <conditionalFormatting sqref="H5:H15">
    <cfRule type="top10" dxfId="32" priority="208" percent="1" rank="10"/>
  </conditionalFormatting>
  <conditionalFormatting sqref="H5:H15">
    <cfRule type="top10" dxfId="31" priority="210" percent="1" bottom="1" rank="10"/>
  </conditionalFormatting>
  <conditionalFormatting sqref="I5:I15">
    <cfRule type="top10" dxfId="30" priority="212" percent="1" rank="10"/>
  </conditionalFormatting>
  <conditionalFormatting sqref="I5:I15">
    <cfRule type="top10" dxfId="29" priority="214" percent="1" bottom="1" rank="10"/>
  </conditionalFormatting>
  <conditionalFormatting sqref="J5:J15">
    <cfRule type="top10" dxfId="28" priority="216" percent="1" rank="10"/>
  </conditionalFormatting>
  <conditionalFormatting sqref="J5:J15">
    <cfRule type="top10" dxfId="27" priority="218" percent="1" bottom="1" rank="10"/>
  </conditionalFormatting>
  <conditionalFormatting sqref="K5:K15">
    <cfRule type="top10" dxfId="26" priority="220" percent="1" rank="10"/>
  </conditionalFormatting>
  <conditionalFormatting sqref="K5:K15">
    <cfRule type="top10" dxfId="25" priority="222" percent="1" bottom="1" rank="10"/>
  </conditionalFormatting>
  <conditionalFormatting sqref="L5:L15">
    <cfRule type="top10" dxfId="24" priority="224" percent="1" rank="10"/>
  </conditionalFormatting>
  <conditionalFormatting sqref="L5:L15">
    <cfRule type="top10" dxfId="23" priority="226" percent="1" bottom="1" rank="10"/>
  </conditionalFormatting>
  <conditionalFormatting sqref="S5:S15">
    <cfRule type="top10" dxfId="22" priority="228" bottom="1" rank="1"/>
  </conditionalFormatting>
  <conditionalFormatting sqref="N5:N15">
    <cfRule type="top10" dxfId="21" priority="230" percent="1" rank="10"/>
  </conditionalFormatting>
  <conditionalFormatting sqref="N5:N15">
    <cfRule type="top10" dxfId="20" priority="232" percent="1" bottom="1" rank="10"/>
  </conditionalFormatting>
  <conditionalFormatting sqref="O5:O15">
    <cfRule type="top10" dxfId="19" priority="234" percent="1" rank="10"/>
  </conditionalFormatting>
  <conditionalFormatting sqref="O5:O15">
    <cfRule type="top10" dxfId="18" priority="236" percent="1" bottom="1" rank="10"/>
  </conditionalFormatting>
  <conditionalFormatting sqref="P5:P15">
    <cfRule type="top10" dxfId="17" priority="238" percent="1" rank="10"/>
  </conditionalFormatting>
  <conditionalFormatting sqref="P5:P15">
    <cfRule type="top10" dxfId="16" priority="240" percent="1" bottom="1" rank="10"/>
  </conditionalFormatting>
  <conditionalFormatting sqref="Q5:Q15">
    <cfRule type="top10" dxfId="15" priority="242" percent="1" rank="10"/>
  </conditionalFormatting>
  <conditionalFormatting sqref="Q5:Q15">
    <cfRule type="top10" dxfId="14" priority="244" percent="1" bottom="1" rank="10"/>
  </conditionalFormatting>
  <conditionalFormatting sqref="R5:R15">
    <cfRule type="top10" dxfId="13" priority="246" percent="1" rank="10"/>
  </conditionalFormatting>
  <conditionalFormatting sqref="R5:R15">
    <cfRule type="top10" dxfId="12" priority="248" percent="1" bottom="1" rank="10"/>
  </conditionalFormatting>
  <conditionalFormatting sqref="T3:T15">
    <cfRule type="top10" dxfId="11" priority="250" percent="1" rank="10"/>
  </conditionalFormatting>
  <conditionalFormatting sqref="T5:T15">
    <cfRule type="top10" dxfId="10" priority="252" percent="1" bottom="1" rank="10"/>
  </conditionalFormatting>
  <conditionalFormatting sqref="U5:U15">
    <cfRule type="top10" dxfId="9" priority="254" percent="1" rank="10"/>
  </conditionalFormatting>
  <conditionalFormatting sqref="U5:U15">
    <cfRule type="top10" dxfId="8" priority="256" percent="1" bottom="1" rank="10"/>
  </conditionalFormatting>
  <conditionalFormatting sqref="V5:V15">
    <cfRule type="top10" dxfId="7" priority="258" percent="1" rank="10"/>
  </conditionalFormatting>
  <conditionalFormatting sqref="V5:V15">
    <cfRule type="top10" dxfId="6" priority="260" percent="1" bottom="1" rank="10"/>
  </conditionalFormatting>
  <conditionalFormatting sqref="W5:W15">
    <cfRule type="top10" dxfId="5" priority="262" percent="1" rank="10"/>
  </conditionalFormatting>
  <conditionalFormatting sqref="W5:W15">
    <cfRule type="top10" dxfId="4" priority="264" percent="1" bottom="1" rank="10"/>
  </conditionalFormatting>
  <conditionalFormatting sqref="X5:X15">
    <cfRule type="top10" dxfId="3" priority="266" percent="1" rank="10"/>
  </conditionalFormatting>
  <conditionalFormatting sqref="X5:X15">
    <cfRule type="top10" dxfId="2" priority="268" percent="1" bottom="1" rank="10"/>
  </conditionalFormatting>
  <conditionalFormatting sqref="C18 C5:C15">
    <cfRule type="top10" dxfId="1" priority="270" percent="1" rank="10"/>
  </conditionalFormatting>
  <conditionalFormatting sqref="C18 C5:C15">
    <cfRule type="top10" dxfId="0" priority="273" percent="1" bottom="1" rank="10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0"/>
  <sheetViews>
    <sheetView topLeftCell="AJ1" zoomScale="70" zoomScaleNormal="70" workbookViewId="0">
      <selection activeCell="BW16" sqref="BW16"/>
    </sheetView>
  </sheetViews>
  <sheetFormatPr baseColWidth="10" defaultColWidth="8.88671875" defaultRowHeight="14.4" x14ac:dyDescent="0.3"/>
  <cols>
    <col min="1" max="1" width="9.33203125" bestFit="1" customWidth="1"/>
    <col min="2" max="2" width="7.44140625" bestFit="1" customWidth="1"/>
    <col min="3" max="4" width="7.109375" bestFit="1" customWidth="1"/>
    <col min="5" max="5" width="9" bestFit="1" customWidth="1"/>
    <col min="6" max="6" width="8.33203125" bestFit="1" customWidth="1"/>
    <col min="7" max="7" width="8.21875" bestFit="1" customWidth="1"/>
    <col min="8" max="9" width="7.109375" bestFit="1" customWidth="1"/>
    <col min="10" max="10" width="9" bestFit="1" customWidth="1"/>
    <col min="11" max="11" width="10.77734375" bestFit="1" customWidth="1"/>
    <col min="12" max="12" width="8.21875" bestFit="1" customWidth="1"/>
    <col min="13" max="13" width="6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340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341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13</v>
      </c>
      <c r="B3" s="2">
        <f>MIN(D3,I3,M3,V3,AE3,AJ3,AO3,AT3,AY3,BD3,BI3,BN3,BS3)</f>
        <v>466.52144258854679</v>
      </c>
      <c r="C3" s="18">
        <v>466.5214425885469</v>
      </c>
      <c r="D3" s="19">
        <v>466.52144258854679</v>
      </c>
      <c r="E3" s="88">
        <v>0</v>
      </c>
      <c r="F3" s="3">
        <f>(D3-B3)/B3</f>
        <v>0</v>
      </c>
      <c r="G3" s="30">
        <v>0.97050595283508301</v>
      </c>
      <c r="H3" s="18">
        <v>466.5214425885469</v>
      </c>
      <c r="I3" s="19">
        <v>466.52144258854702</v>
      </c>
      <c r="J3" s="3">
        <v>0</v>
      </c>
      <c r="K3" s="3">
        <f>(I3-$B3)/$B3</f>
        <v>4.873809747771155E-16</v>
      </c>
      <c r="L3" s="30">
        <v>0.34111189842224121</v>
      </c>
      <c r="M3" s="18">
        <v>520.16921885711974</v>
      </c>
      <c r="N3" s="3">
        <f>(M3-B3)/B3</f>
        <v>0.11499530647702327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0.11499530647702327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4.873809747771155E-16</v>
      </c>
      <c r="AH3" s="4">
        <f>(AF3-$B3)/$B3</f>
        <v>6.2701832743671275E-3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4.873809747771155E-16</v>
      </c>
      <c r="AM3" s="4">
        <f>(AK3-$B3)/$B3</f>
        <v>6.2701832743671275E-3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4.873809747771155E-16</v>
      </c>
      <c r="AR3" s="4">
        <f t="shared" ref="AR3:AR34" si="2">(AP3-$B3)/$B3</f>
        <v>6.6749422824402722E-3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4.873809747771155E-16</v>
      </c>
      <c r="AW3" s="4">
        <f t="shared" ref="AW3:AW58" si="4">(AU3-$B3)/$B3</f>
        <v>2.8773216221951222E-3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4.873809747771155E-16</v>
      </c>
      <c r="BB3" s="4">
        <f t="shared" ref="BB3:BB58" si="6">(AZ3-$B3)/$B3</f>
        <v>6.4783017903413285E-3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4.873809747771155E-16</v>
      </c>
      <c r="BG3" s="4">
        <f t="shared" ref="BG3:BG58" si="8">(BE3-$B3)/$B3</f>
        <v>7.5699445432718592E-3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4.873809747771155E-16</v>
      </c>
      <c r="BL3" s="4">
        <f t="shared" si="9"/>
        <v>1.2138981755983151E-3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4.873809747771155E-16</v>
      </c>
      <c r="BQ3" s="4">
        <f t="shared" si="10"/>
        <v>5.4802048626257441E-3</v>
      </c>
      <c r="BR3" s="31">
        <v>25.17336699012667</v>
      </c>
      <c r="BS3" s="20"/>
      <c r="BT3" s="21"/>
      <c r="BU3" s="4">
        <f t="shared" ref="BU3:BU58" si="11">(BS3-$B3)/$B3</f>
        <v>-1</v>
      </c>
      <c r="BV3" s="4">
        <f t="shared" ref="BV3:BV58" si="12">(BT3-$B3)/$B3</f>
        <v>-1</v>
      </c>
      <c r="BW3" s="31"/>
    </row>
    <row r="4" spans="1:75" x14ac:dyDescent="0.3">
      <c r="A4" s="2" t="s">
        <v>14</v>
      </c>
      <c r="B4" s="2">
        <f t="shared" ref="B4:B58" si="13">MIN(D4,I4,M4,V4,AE4,AJ4,AO4,AT4,AY4,BD4,BI4,BN4,BS4)</f>
        <v>449.96380050801082</v>
      </c>
      <c r="C4" s="20">
        <v>446.32976897366132</v>
      </c>
      <c r="D4" s="21">
        <v>449.96380050801082</v>
      </c>
      <c r="E4" s="5">
        <v>8.0762753142495404E-3</v>
      </c>
      <c r="F4" s="5">
        <f t="shared" ref="F4:F58" si="14">(D4-B4)/B4</f>
        <v>0</v>
      </c>
      <c r="G4" s="31">
        <v>3600.0109550952911</v>
      </c>
      <c r="H4" s="20">
        <v>449.96380050801338</v>
      </c>
      <c r="I4" s="21">
        <v>449.96380050801349</v>
      </c>
      <c r="J4" s="5">
        <v>0</v>
      </c>
      <c r="K4" s="5">
        <f t="shared" ref="K4:K58" si="15">(I4-$B4)/$B4</f>
        <v>5.937456931961381E-15</v>
      </c>
      <c r="L4" s="31">
        <v>13.32033586502075</v>
      </c>
      <c r="M4" s="20">
        <v>508.09031031134492</v>
      </c>
      <c r="N4" s="4">
        <f t="shared" ref="N4:N58" si="16">(M4-B4)/B4</f>
        <v>0.12918041348594944</v>
      </c>
      <c r="O4" s="21">
        <f t="shared" ref="O4:O58" si="17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0.12879050279374385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18">(AE4-$B4)/$B4</f>
        <v>1.254098993968035E-2</v>
      </c>
      <c r="AH4" s="4">
        <f t="shared" si="18"/>
        <v>1.9383134507626708E-2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19">(AJ4-$B4)/$B4</f>
        <v>1.254098993968035E-2</v>
      </c>
      <c r="AM4" s="4">
        <f t="shared" si="19"/>
        <v>1.9383134507626708E-2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1.3886767699536421E-2</v>
      </c>
      <c r="AR4" s="4">
        <f t="shared" si="2"/>
        <v>1.9671472969953516E-2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7.6487409689283983E-2</v>
      </c>
      <c r="AW4" s="4">
        <f t="shared" si="4"/>
        <v>8.8668667858166864E-2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1.2159686210224476E-2</v>
      </c>
      <c r="BB4" s="4">
        <f t="shared" si="6"/>
        <v>1.7743244631144833E-2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7.6636875283741746E-2</v>
      </c>
      <c r="BG4" s="4">
        <f t="shared" si="8"/>
        <v>8.5991175888829791E-2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2.7848824419111642E-2</v>
      </c>
      <c r="BL4" s="4">
        <f t="shared" si="9"/>
        <v>5.0947735261636602E-2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2.2847457217216396E-2</v>
      </c>
      <c r="BQ4" s="4">
        <f t="shared" si="10"/>
        <v>5.29894788436273E-2</v>
      </c>
      <c r="BR4" s="31">
        <v>40.532468022033569</v>
      </c>
      <c r="BS4" s="20"/>
      <c r="BT4" s="21"/>
      <c r="BU4" s="4">
        <f t="shared" si="11"/>
        <v>-1</v>
      </c>
      <c r="BV4" s="4">
        <f t="shared" si="12"/>
        <v>-1</v>
      </c>
      <c r="BW4" s="31"/>
    </row>
    <row r="5" spans="1:75" x14ac:dyDescent="0.3">
      <c r="A5" s="2" t="s">
        <v>15</v>
      </c>
      <c r="B5" s="2">
        <f t="shared" si="13"/>
        <v>441.35614834788089</v>
      </c>
      <c r="C5" s="20">
        <v>418.29304928728658</v>
      </c>
      <c r="D5" s="21">
        <v>441.35614834788089</v>
      </c>
      <c r="E5" s="84">
        <v>5.225507596738075E-2</v>
      </c>
      <c r="F5" s="5">
        <f t="shared" si="14"/>
        <v>0</v>
      </c>
      <c r="G5" s="31">
        <v>3600.014439105988</v>
      </c>
      <c r="H5" s="20">
        <v>441.35614834788089</v>
      </c>
      <c r="I5" s="21">
        <v>441.356148347881</v>
      </c>
      <c r="J5" s="84">
        <v>0</v>
      </c>
      <c r="K5" s="84">
        <f t="shared" si="15"/>
        <v>2.5758525885994239E-16</v>
      </c>
      <c r="L5" s="31">
        <v>14.319127082824711</v>
      </c>
      <c r="M5" s="20">
        <v>520.94200186009994</v>
      </c>
      <c r="N5" s="4">
        <f t="shared" si="16"/>
        <v>0.18032116196892484</v>
      </c>
      <c r="O5" s="21">
        <f t="shared" si="17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0.18076783453901277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18"/>
        <v>3.9589118098367189E-2</v>
      </c>
      <c r="AH5" s="4">
        <f t="shared" si="18"/>
        <v>5.5406944367590645E-2</v>
      </c>
      <c r="AI5" s="31">
        <v>11.727895449999989</v>
      </c>
      <c r="AJ5" s="20">
        <v>458.82904902826562</v>
      </c>
      <c r="AK5" s="21">
        <v>465.81034390568601</v>
      </c>
      <c r="AL5" s="4">
        <f t="shared" si="19"/>
        <v>3.9589118098367189E-2</v>
      </c>
      <c r="AM5" s="4">
        <f t="shared" si="19"/>
        <v>5.5406944367590645E-2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4.3921756945438914E-2</v>
      </c>
      <c r="AR5" s="4">
        <f t="shared" si="2"/>
        <v>5.3136619155562281E-2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6.1536583705148334E-2</v>
      </c>
      <c r="AW5" s="4">
        <f t="shared" si="4"/>
        <v>0.11758308552129587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3.9626133106307429E-2</v>
      </c>
      <c r="BB5" s="4">
        <f t="shared" si="6"/>
        <v>5.222459242950566E-2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6.1390427068808033E-2</v>
      </c>
      <c r="BG5" s="4">
        <f t="shared" si="8"/>
        <v>0.11019206180450143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4.5122835699994639E-2</v>
      </c>
      <c r="BL5" s="4">
        <f t="shared" si="9"/>
        <v>7.0591775363697679E-2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4.8703531751339492E-2</v>
      </c>
      <c r="BQ5" s="4">
        <f t="shared" si="10"/>
        <v>7.237652715130681E-2</v>
      </c>
      <c r="BR5" s="31">
        <v>48.645905057899647</v>
      </c>
      <c r="BS5" s="20"/>
      <c r="BT5" s="21"/>
      <c r="BU5" s="4">
        <f t="shared" si="11"/>
        <v>-1</v>
      </c>
      <c r="BV5" s="4">
        <f t="shared" si="12"/>
        <v>-1</v>
      </c>
      <c r="BW5" s="31"/>
    </row>
    <row r="6" spans="1:75" x14ac:dyDescent="0.3">
      <c r="A6" s="2" t="s">
        <v>16</v>
      </c>
      <c r="B6" s="2">
        <f t="shared" si="13"/>
        <v>425.54415736273182</v>
      </c>
      <c r="C6" s="20">
        <v>407.69601644944112</v>
      </c>
      <c r="D6" s="21">
        <v>425.81083456587498</v>
      </c>
      <c r="E6" s="5">
        <v>4.2541937982621299E-2</v>
      </c>
      <c r="F6" s="5">
        <f t="shared" si="14"/>
        <v>6.2667339811658181E-4</v>
      </c>
      <c r="G6" s="31">
        <v>3600.0137310028081</v>
      </c>
      <c r="H6" s="20">
        <v>425.50364859668031</v>
      </c>
      <c r="I6" s="21">
        <v>425.54415736273182</v>
      </c>
      <c r="J6" s="5">
        <v>9.5192861540844599E-5</v>
      </c>
      <c r="K6" s="5">
        <f t="shared" si="15"/>
        <v>0</v>
      </c>
      <c r="L6" s="31">
        <v>20.70529317855835</v>
      </c>
      <c r="M6" s="20">
        <v>451.95400155228168</v>
      </c>
      <c r="N6" s="4">
        <f t="shared" si="16"/>
        <v>6.2061348352712153E-2</v>
      </c>
      <c r="O6" s="21">
        <f t="shared" si="17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18"/>
        <v>3.7054235776818364E-2</v>
      </c>
      <c r="AH6" s="4">
        <f t="shared" si="18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19"/>
        <v>3.7054235776818364E-2</v>
      </c>
      <c r="AM6" s="4">
        <f t="shared" si="19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/>
      <c r="BT6" s="21"/>
      <c r="BU6" s="4">
        <f t="shared" si="11"/>
        <v>-1</v>
      </c>
      <c r="BV6" s="4">
        <f t="shared" si="12"/>
        <v>-1</v>
      </c>
      <c r="BW6" s="31"/>
    </row>
    <row r="7" spans="1:75" x14ac:dyDescent="0.3">
      <c r="A7" s="2" t="s">
        <v>17</v>
      </c>
      <c r="B7" s="2">
        <f t="shared" si="13"/>
        <v>460.29561762211432</v>
      </c>
      <c r="C7" s="20">
        <v>460.29561762211438</v>
      </c>
      <c r="D7" s="21">
        <v>460.29561762211432</v>
      </c>
      <c r="E7" s="84">
        <v>0</v>
      </c>
      <c r="F7" s="5">
        <f t="shared" si="14"/>
        <v>0</v>
      </c>
      <c r="G7" s="31">
        <v>24.375142812728878</v>
      </c>
      <c r="H7" s="20">
        <v>460.29561762211432</v>
      </c>
      <c r="I7" s="21">
        <v>460.29561762211438</v>
      </c>
      <c r="J7" s="5">
        <v>0</v>
      </c>
      <c r="K7" s="5">
        <f t="shared" si="15"/>
        <v>1.2349328710636207E-16</v>
      </c>
      <c r="L7" s="31">
        <v>2.9032080173492432</v>
      </c>
      <c r="M7" s="20">
        <v>485.26165439586288</v>
      </c>
      <c r="N7" s="4">
        <f t="shared" si="16"/>
        <v>5.4239136367891183E-2</v>
      </c>
      <c r="O7" s="21">
        <f t="shared" si="17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18"/>
        <v>2.2626851047983305E-2</v>
      </c>
      <c r="AH7" s="4">
        <f t="shared" si="18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19"/>
        <v>2.2626851047983305E-2</v>
      </c>
      <c r="AM7" s="4">
        <f t="shared" si="19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/>
      <c r="BT7" s="21"/>
      <c r="BU7" s="4">
        <f t="shared" si="11"/>
        <v>-1</v>
      </c>
      <c r="BV7" s="4">
        <f t="shared" si="12"/>
        <v>-1</v>
      </c>
      <c r="BW7" s="31"/>
    </row>
    <row r="8" spans="1:75" x14ac:dyDescent="0.3">
      <c r="A8" s="2" t="s">
        <v>18</v>
      </c>
      <c r="B8" s="2">
        <f t="shared" si="13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4"/>
        <v>0</v>
      </c>
      <c r="G8" s="31">
        <v>26.73808479309082</v>
      </c>
      <c r="H8" s="20">
        <v>457.39279161560307</v>
      </c>
      <c r="I8" s="21">
        <v>457.39279161560319</v>
      </c>
      <c r="J8" s="5">
        <v>0</v>
      </c>
      <c r="K8" s="5">
        <f t="shared" si="15"/>
        <v>2.4855406513961736E-16</v>
      </c>
      <c r="L8" s="31">
        <v>3.285587072372437</v>
      </c>
      <c r="M8" s="20">
        <v>490.18444536991342</v>
      </c>
      <c r="N8" s="4">
        <f t="shared" si="16"/>
        <v>7.1692546002930319E-2</v>
      </c>
      <c r="O8" s="21">
        <f t="shared" si="17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18"/>
        <v>9.10920775556558E-3</v>
      </c>
      <c r="AH8" s="4">
        <f t="shared" si="18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19"/>
        <v>9.10920775556558E-3</v>
      </c>
      <c r="AM8" s="4">
        <f t="shared" si="19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/>
      <c r="BT8" s="21"/>
      <c r="BU8" s="4">
        <f t="shared" si="11"/>
        <v>-1</v>
      </c>
      <c r="BV8" s="4">
        <f t="shared" si="12"/>
        <v>-1</v>
      </c>
      <c r="BW8" s="31"/>
    </row>
    <row r="9" spans="1:75" x14ac:dyDescent="0.3">
      <c r="A9" s="2" t="s">
        <v>19</v>
      </c>
      <c r="B9" s="2">
        <f t="shared" si="13"/>
        <v>456.1983060755291</v>
      </c>
      <c r="C9" s="20">
        <v>456.19830607552922</v>
      </c>
      <c r="D9" s="21">
        <v>456.1983060755291</v>
      </c>
      <c r="E9" s="5">
        <v>0</v>
      </c>
      <c r="F9" s="5">
        <f t="shared" si="14"/>
        <v>0</v>
      </c>
      <c r="G9" s="31">
        <v>27.33157300949097</v>
      </c>
      <c r="H9" s="20">
        <v>456.1983060755291</v>
      </c>
      <c r="I9" s="21">
        <v>456.19830607552922</v>
      </c>
      <c r="J9" s="84">
        <v>0</v>
      </c>
      <c r="K9" s="84">
        <f t="shared" si="15"/>
        <v>2.4920486597070749E-16</v>
      </c>
      <c r="L9" s="31">
        <v>6.6059150695800781</v>
      </c>
      <c r="M9" s="20">
        <v>489.71369618200902</v>
      </c>
      <c r="N9" s="4">
        <f t="shared" si="16"/>
        <v>7.3466713181813165E-2</v>
      </c>
      <c r="O9" s="21">
        <f t="shared" si="17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6.3747297144958248E-2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18"/>
        <v>7.746864067516227E-3</v>
      </c>
      <c r="AH9" s="4">
        <f t="shared" si="18"/>
        <v>1.0504008577571179E-2</v>
      </c>
      <c r="AI9" s="31">
        <v>11.24963270000001</v>
      </c>
      <c r="AJ9" s="20">
        <v>459.73241234052739</v>
      </c>
      <c r="AK9" s="21">
        <v>460.9902169956199</v>
      </c>
      <c r="AL9" s="4">
        <f t="shared" si="19"/>
        <v>7.746864067516227E-3</v>
      </c>
      <c r="AM9" s="4">
        <f t="shared" si="19"/>
        <v>1.0504008577571179E-2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9.0742501349334488E-3</v>
      </c>
      <c r="AR9" s="4">
        <f t="shared" si="2"/>
        <v>1.313865435209392E-2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5.3557270659644E-3</v>
      </c>
      <c r="AW9" s="4">
        <f t="shared" si="4"/>
        <v>8.0375766907596052E-3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6.3503454852008642E-3</v>
      </c>
      <c r="BB9" s="4">
        <f t="shared" si="6"/>
        <v>1.009177473443139E-2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3.5194400149357414E-3</v>
      </c>
      <c r="BG9" s="4">
        <f t="shared" si="8"/>
        <v>8.9072378308377945E-3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1.3273860674174716E-3</v>
      </c>
      <c r="BL9" s="4">
        <f t="shared" si="9"/>
        <v>3.7055062208421223E-3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1.3145442478535486E-3</v>
      </c>
      <c r="BQ9" s="4">
        <f t="shared" si="10"/>
        <v>4.3629512829948805E-3</v>
      </c>
      <c r="BR9" s="31">
        <v>23.688241427205501</v>
      </c>
      <c r="BS9" s="20"/>
      <c r="BT9" s="21"/>
      <c r="BU9" s="4">
        <f t="shared" si="11"/>
        <v>-1</v>
      </c>
      <c r="BV9" s="4">
        <f t="shared" si="12"/>
        <v>-1</v>
      </c>
      <c r="BW9" s="31"/>
    </row>
    <row r="10" spans="1:75" x14ac:dyDescent="0.3">
      <c r="A10" s="2" t="s">
        <v>20</v>
      </c>
      <c r="B10" s="2">
        <f t="shared" si="13"/>
        <v>447.56082869989609</v>
      </c>
      <c r="C10" s="20">
        <v>447.51851972982178</v>
      </c>
      <c r="D10" s="21">
        <v>447.56082869989609</v>
      </c>
      <c r="E10" s="5">
        <v>9.45323347379434E-5</v>
      </c>
      <c r="F10" s="5">
        <f t="shared" si="14"/>
        <v>0</v>
      </c>
      <c r="G10" s="31">
        <v>116.6657848358154</v>
      </c>
      <c r="H10" s="20">
        <v>447.56082869989638</v>
      </c>
      <c r="I10" s="21">
        <v>447.56082869989649</v>
      </c>
      <c r="J10" s="84">
        <v>0</v>
      </c>
      <c r="K10" s="84">
        <f t="shared" si="15"/>
        <v>8.8904994921363735E-16</v>
      </c>
      <c r="L10" s="31">
        <v>6.7869172096252441</v>
      </c>
      <c r="M10" s="20">
        <v>497.69675476795243</v>
      </c>
      <c r="N10" s="4">
        <f t="shared" si="16"/>
        <v>0.11202036204485197</v>
      </c>
      <c r="O10" s="21">
        <f t="shared" si="17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0.11011011643115681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18"/>
        <v>2.1342069314711328E-2</v>
      </c>
      <c r="AH10" s="4">
        <f t="shared" si="18"/>
        <v>2.4500501664752653E-2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19"/>
        <v>2.1342069314711328E-2</v>
      </c>
      <c r="AM10" s="4">
        <f t="shared" si="19"/>
        <v>2.4500501664752653E-2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1.7833694776485359E-2</v>
      </c>
      <c r="AR10" s="4">
        <f t="shared" si="2"/>
        <v>2.4207875715715196E-2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7.0453547055813123E-3</v>
      </c>
      <c r="AW10" s="4">
        <f t="shared" si="4"/>
        <v>1.781181735730188E-2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1.0211416217148007E-2</v>
      </c>
      <c r="BB10" s="4">
        <f t="shared" si="6"/>
        <v>2.0174849516171902E-2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1.0161017728609245E-2</v>
      </c>
      <c r="BG10" s="4">
        <f t="shared" si="8"/>
        <v>2.1125397971847173E-2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8.8904994921363735E-16</v>
      </c>
      <c r="BL10" s="4">
        <f t="shared" si="9"/>
        <v>8.2773801778619413E-3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8.8904994921363735E-16</v>
      </c>
      <c r="BQ10" s="4">
        <f t="shared" si="10"/>
        <v>6.2805587127653453E-3</v>
      </c>
      <c r="BR10" s="31">
        <v>33.877290749549857</v>
      </c>
      <c r="BS10" s="20"/>
      <c r="BT10" s="21"/>
      <c r="BU10" s="4">
        <f t="shared" si="11"/>
        <v>-1</v>
      </c>
      <c r="BV10" s="4">
        <f t="shared" si="12"/>
        <v>-1</v>
      </c>
      <c r="BW10" s="31"/>
    </row>
    <row r="11" spans="1:75" x14ac:dyDescent="0.3">
      <c r="A11" s="2" t="s">
        <v>21</v>
      </c>
      <c r="B11" s="2">
        <f t="shared" si="13"/>
        <v>438.37168906862149</v>
      </c>
      <c r="C11" s="20">
        <v>421.05079435922198</v>
      </c>
      <c r="D11" s="21">
        <v>438.37168906862303</v>
      </c>
      <c r="E11" s="84">
        <v>3.9511891714990907E-2</v>
      </c>
      <c r="F11" s="5">
        <f t="shared" si="14"/>
        <v>3.5010753374668029E-15</v>
      </c>
      <c r="G11" s="31">
        <v>3600.0122549533839</v>
      </c>
      <c r="H11" s="20">
        <v>438.37168906862132</v>
      </c>
      <c r="I11" s="21">
        <v>438.37168906862149</v>
      </c>
      <c r="J11" s="5">
        <v>0</v>
      </c>
      <c r="K11" s="5">
        <f t="shared" si="15"/>
        <v>0</v>
      </c>
      <c r="L11" s="31">
        <v>9.2841560840606689</v>
      </c>
      <c r="M11" s="20">
        <v>467.94000165053598</v>
      </c>
      <c r="N11" s="4">
        <f t="shared" si="16"/>
        <v>6.7450324277866264E-2</v>
      </c>
      <c r="O11" s="21">
        <f t="shared" si="17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7.0448001883509581E-2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18"/>
        <v>5.5735205448295549E-3</v>
      </c>
      <c r="AH11" s="4">
        <f t="shared" si="18"/>
        <v>1.1858459486978952E-2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19"/>
        <v>5.5735205448295549E-3</v>
      </c>
      <c r="AM11" s="4">
        <f t="shared" si="19"/>
        <v>1.1858459486978952E-2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5.5735205448295549E-3</v>
      </c>
      <c r="AR11" s="4">
        <f t="shared" si="2"/>
        <v>1.1858268078562349E-2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5.5933108577378059E-3</v>
      </c>
      <c r="AW11" s="4">
        <f t="shared" si="4"/>
        <v>1.2592295503460731E-2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6.9548854699928754E-3</v>
      </c>
      <c r="BB11" s="4">
        <f t="shared" si="6"/>
        <v>1.0582369394795023E-2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7.7206731943246371E-3</v>
      </c>
      <c r="BG11" s="4">
        <f t="shared" si="8"/>
        <v>1.1942320332744574E-2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5.599044513623393E-3</v>
      </c>
      <c r="BL11" s="4">
        <f t="shared" si="9"/>
        <v>1.0579468138775302E-2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6.8223294459379153E-3</v>
      </c>
      <c r="BQ11" s="4">
        <f t="shared" si="10"/>
        <v>9.6457308729046981E-3</v>
      </c>
      <c r="BR11" s="31">
        <v>35.380631269700828</v>
      </c>
      <c r="BS11" s="20"/>
      <c r="BT11" s="21"/>
      <c r="BU11" s="4">
        <f t="shared" si="11"/>
        <v>-1</v>
      </c>
      <c r="BV11" s="4">
        <f t="shared" si="12"/>
        <v>-1</v>
      </c>
      <c r="BW11" s="31"/>
    </row>
    <row r="12" spans="1:75" x14ac:dyDescent="0.3">
      <c r="A12" s="2" t="s">
        <v>22</v>
      </c>
      <c r="B12" s="2">
        <f t="shared" si="13"/>
        <v>514.68673230835748</v>
      </c>
      <c r="C12" s="20">
        <v>514.68673230835759</v>
      </c>
      <c r="D12" s="21">
        <v>514.68673230835748</v>
      </c>
      <c r="E12" s="5">
        <v>0</v>
      </c>
      <c r="F12" s="5">
        <f t="shared" si="14"/>
        <v>0</v>
      </c>
      <c r="G12" s="31">
        <v>1.8570001125335689</v>
      </c>
      <c r="H12" s="20">
        <v>514.68673230835748</v>
      </c>
      <c r="I12" s="21">
        <v>514.6867323083577</v>
      </c>
      <c r="J12" s="5">
        <v>0</v>
      </c>
      <c r="K12" s="5">
        <f t="shared" si="15"/>
        <v>4.417710058766556E-16</v>
      </c>
      <c r="L12" s="31">
        <v>1.966060876846313</v>
      </c>
      <c r="M12" s="20">
        <v>547.33196888924851</v>
      </c>
      <c r="N12" s="4">
        <f t="shared" si="16"/>
        <v>6.3427390938324654E-2</v>
      </c>
      <c r="O12" s="21">
        <f t="shared" si="17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18"/>
        <v>2.6021249571120304E-2</v>
      </c>
      <c r="AH12" s="4">
        <f t="shared" si="18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19"/>
        <v>2.6021249571120304E-2</v>
      </c>
      <c r="AM12" s="4">
        <f t="shared" si="19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/>
      <c r="BT12" s="21"/>
      <c r="BU12" s="4">
        <f t="shared" si="11"/>
        <v>-1</v>
      </c>
      <c r="BV12" s="4">
        <f t="shared" si="12"/>
        <v>-1</v>
      </c>
      <c r="BW12" s="31"/>
    </row>
    <row r="13" spans="1:75" x14ac:dyDescent="0.3">
      <c r="A13" s="2" t="s">
        <v>23</v>
      </c>
      <c r="B13" s="2">
        <f t="shared" si="13"/>
        <v>514.24094522064684</v>
      </c>
      <c r="C13" s="20">
        <v>514.24094522064729</v>
      </c>
      <c r="D13" s="21">
        <v>514.24094522064729</v>
      </c>
      <c r="E13" s="84">
        <v>0</v>
      </c>
      <c r="F13" s="5">
        <f t="shared" si="14"/>
        <v>8.843079399119889E-16</v>
      </c>
      <c r="G13" s="31">
        <v>61.971379995346069</v>
      </c>
      <c r="H13" s="20">
        <v>514.24094522064672</v>
      </c>
      <c r="I13" s="21">
        <v>514.24094522064684</v>
      </c>
      <c r="J13" s="84">
        <v>0</v>
      </c>
      <c r="K13" s="84">
        <f t="shared" si="15"/>
        <v>0</v>
      </c>
      <c r="L13" s="31">
        <v>7.6587040424346924</v>
      </c>
      <c r="M13" s="20">
        <v>565.88933973323515</v>
      </c>
      <c r="N13" s="4">
        <f t="shared" si="16"/>
        <v>0.10043617684007521</v>
      </c>
      <c r="O13" s="21">
        <f t="shared" si="17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0.10043617684007521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18"/>
        <v>7.8203276942062208E-2</v>
      </c>
      <c r="AH13" s="4">
        <f t="shared" si="18"/>
        <v>9.2351917382301946E-2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19"/>
        <v>7.8203276942062208E-2</v>
      </c>
      <c r="AM13" s="4">
        <f t="shared" si="19"/>
        <v>9.2351917382301946E-2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7.6910397781648474E-2</v>
      </c>
      <c r="AR13" s="4">
        <f t="shared" si="2"/>
        <v>8.5670078871920213E-2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2.7240476655696386E-2</v>
      </c>
      <c r="AW13" s="4">
        <f t="shared" si="4"/>
        <v>4.0133701213306165E-2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7.9710083866770517E-2</v>
      </c>
      <c r="BB13" s="4">
        <f t="shared" si="6"/>
        <v>8.9557790072662916E-2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3.0271774730767011E-2</v>
      </c>
      <c r="BG13" s="4">
        <f t="shared" si="8"/>
        <v>4.0051349117071568E-2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2.123358538266832E-2</v>
      </c>
      <c r="BL13" s="4">
        <f t="shared" si="9"/>
        <v>3.7579643661704867E-2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3.1723057156082084E-2</v>
      </c>
      <c r="BQ13" s="4">
        <f t="shared" si="10"/>
        <v>3.6619700225583779E-2</v>
      </c>
      <c r="BR13" s="31">
        <v>21.915866157971319</v>
      </c>
      <c r="BS13" s="20"/>
      <c r="BT13" s="21"/>
      <c r="BU13" s="4">
        <f t="shared" si="11"/>
        <v>-1</v>
      </c>
      <c r="BV13" s="4">
        <f t="shared" si="12"/>
        <v>-1</v>
      </c>
      <c r="BW13" s="31"/>
    </row>
    <row r="14" spans="1:75" x14ac:dyDescent="0.3">
      <c r="A14" s="2" t="s">
        <v>24</v>
      </c>
      <c r="B14" s="2">
        <f t="shared" si="13"/>
        <v>510.11608979071292</v>
      </c>
      <c r="C14" s="20">
        <v>510.11608979071292</v>
      </c>
      <c r="D14" s="21">
        <v>510.11608979071292</v>
      </c>
      <c r="E14" s="5">
        <v>0</v>
      </c>
      <c r="F14" s="5">
        <f t="shared" si="14"/>
        <v>0</v>
      </c>
      <c r="G14" s="31">
        <v>124.39286422729489</v>
      </c>
      <c r="H14" s="20">
        <v>510.11608979071292</v>
      </c>
      <c r="I14" s="21">
        <v>510.11608979071298</v>
      </c>
      <c r="J14" s="5">
        <v>0</v>
      </c>
      <c r="K14" s="5">
        <f t="shared" si="15"/>
        <v>1.1143231903179011E-16</v>
      </c>
      <c r="L14" s="31">
        <v>21.40883898735046</v>
      </c>
      <c r="M14" s="20">
        <v>588.52776400353491</v>
      </c>
      <c r="N14" s="4">
        <f t="shared" si="16"/>
        <v>0.15371339148504848</v>
      </c>
      <c r="O14" s="21">
        <f t="shared" si="17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0.15371339148504848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18"/>
        <v>8.3213862283219628E-2</v>
      </c>
      <c r="AH14" s="4">
        <f t="shared" si="18"/>
        <v>0.10931768347180684</v>
      </c>
      <c r="AI14" s="31">
        <v>11.223172139999971</v>
      </c>
      <c r="AJ14" s="20">
        <v>552.5648198350118</v>
      </c>
      <c r="AK14" s="21">
        <v>565.88079902832988</v>
      </c>
      <c r="AL14" s="4">
        <f t="shared" si="19"/>
        <v>8.3213862283219628E-2</v>
      </c>
      <c r="AM14" s="4">
        <f t="shared" si="19"/>
        <v>0.10931768347180684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7.9781794772592909E-2</v>
      </c>
      <c r="AR14" s="4">
        <f t="shared" si="2"/>
        <v>0.10616488308408414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4.1492034538619986E-2</v>
      </c>
      <c r="AW14" s="4">
        <f t="shared" si="4"/>
        <v>5.2677065752494E-2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8.4116899393575098E-2</v>
      </c>
      <c r="BB14" s="4">
        <f t="shared" si="6"/>
        <v>0.10970340083654798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3.244539734127351E-2</v>
      </c>
      <c r="BG14" s="4">
        <f t="shared" si="8"/>
        <v>5.1601372988635784E-2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4.2024156435183577E-2</v>
      </c>
      <c r="BL14" s="4">
        <f t="shared" si="9"/>
        <v>4.8284703312201499E-2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3.3557976137923738E-2</v>
      </c>
      <c r="BQ14" s="4">
        <f t="shared" si="10"/>
        <v>4.9287121549643591E-2</v>
      </c>
      <c r="BR14" s="31">
        <v>21.632084943912918</v>
      </c>
      <c r="BS14" s="20"/>
      <c r="BT14" s="21"/>
      <c r="BU14" s="4">
        <f t="shared" si="11"/>
        <v>-1</v>
      </c>
      <c r="BV14" s="4">
        <f t="shared" si="12"/>
        <v>-1</v>
      </c>
      <c r="BW14" s="31"/>
    </row>
    <row r="15" spans="1:75" x14ac:dyDescent="0.3">
      <c r="A15" s="2" t="s">
        <v>25</v>
      </c>
      <c r="B15" s="2">
        <f t="shared" si="13"/>
        <v>506.38982950550837</v>
      </c>
      <c r="C15" s="20">
        <v>506.33935514565928</v>
      </c>
      <c r="D15" s="21">
        <v>506.38982950550837</v>
      </c>
      <c r="E15" s="5">
        <v>9.9674908357399018E-5</v>
      </c>
      <c r="F15" s="5">
        <f t="shared" si="14"/>
        <v>0</v>
      </c>
      <c r="G15" s="31">
        <v>2537.2335350513458</v>
      </c>
      <c r="H15" s="20">
        <v>506.34165263515303</v>
      </c>
      <c r="I15" s="21">
        <v>506.38982950550849</v>
      </c>
      <c r="J15" s="84">
        <v>9.5137910653748773E-5</v>
      </c>
      <c r="K15" s="84">
        <f t="shared" si="15"/>
        <v>2.2450458342070507E-16</v>
      </c>
      <c r="L15" s="31">
        <v>30.120584011077881</v>
      </c>
      <c r="M15" s="20">
        <v>584.25220362435641</v>
      </c>
      <c r="N15" s="4">
        <f t="shared" si="16"/>
        <v>0.15375975104966255</v>
      </c>
      <c r="O15" s="21">
        <f t="shared" si="17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18"/>
        <v>0.12094623233714877</v>
      </c>
      <c r="AH15" s="4">
        <f t="shared" si="18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19"/>
        <v>0.12094623233714877</v>
      </c>
      <c r="AM15" s="4">
        <f t="shared" si="19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/>
      <c r="BT15" s="21"/>
      <c r="BU15" s="4">
        <f t="shared" si="11"/>
        <v>-1</v>
      </c>
      <c r="BV15" s="4">
        <f t="shared" si="12"/>
        <v>-1</v>
      </c>
      <c r="BW15" s="31"/>
    </row>
    <row r="16" spans="1:75" x14ac:dyDescent="0.3">
      <c r="A16" s="2" t="s">
        <v>26</v>
      </c>
      <c r="B16" s="2">
        <f t="shared" si="13"/>
        <v>509.78712340267799</v>
      </c>
      <c r="C16" s="20">
        <v>509.78712340267788</v>
      </c>
      <c r="D16" s="21">
        <v>509.78712340267799</v>
      </c>
      <c r="E16" s="84">
        <v>0</v>
      </c>
      <c r="F16" s="5">
        <f t="shared" si="14"/>
        <v>0</v>
      </c>
      <c r="G16" s="31">
        <v>39.236379861831672</v>
      </c>
      <c r="H16" s="20">
        <v>509.78712340267799</v>
      </c>
      <c r="I16" s="21">
        <v>509.78712340267822</v>
      </c>
      <c r="J16" s="84">
        <v>0</v>
      </c>
      <c r="K16" s="84">
        <f t="shared" si="15"/>
        <v>4.4601690589118875E-16</v>
      </c>
      <c r="L16" s="31">
        <v>5.1501350402832031</v>
      </c>
      <c r="M16" s="20">
        <v>530.28137129788126</v>
      </c>
      <c r="N16" s="4">
        <f t="shared" si="16"/>
        <v>4.0201580138804295E-2</v>
      </c>
      <c r="O16" s="21">
        <f t="shared" si="17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3.5977473001611471E-2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18"/>
        <v>4.1528002863116142E-2</v>
      </c>
      <c r="AH16" s="4">
        <f t="shared" si="18"/>
        <v>4.7925502782556167E-2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19"/>
        <v>4.1528002863116142E-2</v>
      </c>
      <c r="AM16" s="4">
        <f t="shared" si="19"/>
        <v>4.7925502782556167E-2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4.1831860501919636E-2</v>
      </c>
      <c r="AR16" s="4">
        <f t="shared" si="2"/>
        <v>5.2122391731432925E-2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1.3864827320959091E-2</v>
      </c>
      <c r="AW16" s="4">
        <f t="shared" si="4"/>
        <v>1.7519004358088005E-2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4.0772462384644159E-2</v>
      </c>
      <c r="BB16" s="4">
        <f t="shared" si="6"/>
        <v>4.8822072665598688E-2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1.4240103393386249E-2</v>
      </c>
      <c r="BG16" s="4">
        <f t="shared" si="8"/>
        <v>1.7604641865047402E-2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1.6201706490234394E-2</v>
      </c>
      <c r="BL16" s="4">
        <f t="shared" si="9"/>
        <v>1.6677573409864383E-2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9.0618359312878254E-3</v>
      </c>
      <c r="BQ16" s="4">
        <f t="shared" si="10"/>
        <v>1.589398073769353E-2</v>
      </c>
      <c r="BR16" s="31">
        <v>20.399502604268491</v>
      </c>
      <c r="BS16" s="20"/>
      <c r="BT16" s="21"/>
      <c r="BU16" s="4">
        <f t="shared" si="11"/>
        <v>-1</v>
      </c>
      <c r="BV16" s="4">
        <f t="shared" si="12"/>
        <v>-1</v>
      </c>
      <c r="BW16" s="31"/>
    </row>
    <row r="17" spans="1:75" x14ac:dyDescent="0.3">
      <c r="A17" s="2" t="s">
        <v>27</v>
      </c>
      <c r="B17" s="2">
        <f t="shared" si="13"/>
        <v>507.83182483665632</v>
      </c>
      <c r="C17" s="20">
        <v>507.81315257460062</v>
      </c>
      <c r="D17" s="21">
        <v>507.83182483665632</v>
      </c>
      <c r="E17" s="5">
        <v>3.6768593740071903E-5</v>
      </c>
      <c r="F17" s="5">
        <f t="shared" si="14"/>
        <v>0</v>
      </c>
      <c r="G17" s="31">
        <v>62.884616851806641</v>
      </c>
      <c r="H17" s="20">
        <v>507.83182483665701</v>
      </c>
      <c r="I17" s="21">
        <v>507.83182483665712</v>
      </c>
      <c r="J17" s="84">
        <v>0</v>
      </c>
      <c r="K17" s="84">
        <f t="shared" si="15"/>
        <v>1.567069697349675E-15</v>
      </c>
      <c r="L17" s="31">
        <v>5.3409621715545654</v>
      </c>
      <c r="M17" s="20">
        <v>526.39016912271438</v>
      </c>
      <c r="N17" s="4">
        <f t="shared" si="16"/>
        <v>3.6544271899515819E-2</v>
      </c>
      <c r="O17" s="21">
        <f t="shared" si="17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3.6544271899515819E-2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18"/>
        <v>3.91853952648697E-2</v>
      </c>
      <c r="AH17" s="4">
        <f t="shared" si="18"/>
        <v>4.7620541624592436E-2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19"/>
        <v>3.91853952648697E-2</v>
      </c>
      <c r="AM17" s="4">
        <f t="shared" si="19"/>
        <v>4.7620541624592436E-2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3.6916719903253487E-2</v>
      </c>
      <c r="AR17" s="4">
        <f t="shared" si="2"/>
        <v>4.8154683927305986E-2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1.6859329009348653E-2</v>
      </c>
      <c r="AW17" s="4">
        <f t="shared" si="4"/>
        <v>2.5301939901748421E-2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3.4521996606085278E-2</v>
      </c>
      <c r="BB17" s="4">
        <f t="shared" si="6"/>
        <v>4.7047645126019631E-2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6.6370079419835366E-3</v>
      </c>
      <c r="BG17" s="4">
        <f t="shared" si="8"/>
        <v>2.5079587872427148E-2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1.5452271152535581E-2</v>
      </c>
      <c r="BL17" s="4">
        <f t="shared" si="9"/>
        <v>2.3817864161914826E-2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1.5440642826418221E-2</v>
      </c>
      <c r="BQ17" s="4">
        <f t="shared" si="10"/>
        <v>1.9157753785531067E-2</v>
      </c>
      <c r="BR17" s="31">
        <v>20.71219186484814</v>
      </c>
      <c r="BS17" s="20"/>
      <c r="BT17" s="21"/>
      <c r="BU17" s="4">
        <f t="shared" si="11"/>
        <v>-1</v>
      </c>
      <c r="BV17" s="4">
        <f t="shared" si="12"/>
        <v>-1</v>
      </c>
      <c r="BW17" s="31"/>
    </row>
    <row r="18" spans="1:75" x14ac:dyDescent="0.3">
      <c r="A18" s="2" t="s">
        <v>28</v>
      </c>
      <c r="B18" s="2">
        <f t="shared" si="13"/>
        <v>507.51562156255898</v>
      </c>
      <c r="C18" s="20">
        <v>507.48044305538252</v>
      </c>
      <c r="D18" s="21">
        <v>507.51562156255898</v>
      </c>
      <c r="E18" s="84">
        <v>6.9315121903541931E-5</v>
      </c>
      <c r="F18" s="5">
        <f t="shared" si="14"/>
        <v>0</v>
      </c>
      <c r="G18" s="31">
        <v>60.14411997795105</v>
      </c>
      <c r="H18" s="20">
        <v>507.51001822627728</v>
      </c>
      <c r="I18" s="21">
        <v>507.51562156256091</v>
      </c>
      <c r="J18" s="84">
        <v>1.1040716867516191E-5</v>
      </c>
      <c r="K18" s="84">
        <f t="shared" si="15"/>
        <v>3.8081118278035919E-15</v>
      </c>
      <c r="L18" s="31">
        <v>6.1669960021972656</v>
      </c>
      <c r="M18" s="20">
        <v>527.24746988484844</v>
      </c>
      <c r="N18" s="4">
        <f t="shared" si="16"/>
        <v>3.8879292545790568E-2</v>
      </c>
      <c r="O18" s="21">
        <f t="shared" si="17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3.8879292545790568E-2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18"/>
        <v>3.4351663398806742E-2</v>
      </c>
      <c r="AH18" s="4">
        <f t="shared" si="18"/>
        <v>4.2531808797549829E-2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19"/>
        <v>3.4351663398806742E-2</v>
      </c>
      <c r="AM18" s="4">
        <f t="shared" si="19"/>
        <v>4.2531808797549829E-2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3.0398793681261502E-2</v>
      </c>
      <c r="AR18" s="4">
        <f t="shared" si="2"/>
        <v>4.0155569341752226E-2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8.9014777706081516E-3</v>
      </c>
      <c r="AW18" s="4">
        <f t="shared" si="4"/>
        <v>1.7158258467382313E-2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2.7522360114565138E-2</v>
      </c>
      <c r="BB18" s="4">
        <f t="shared" si="6"/>
        <v>4.0196057889030794E-2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1.606130930467756E-2</v>
      </c>
      <c r="BG18" s="4">
        <f t="shared" si="8"/>
        <v>1.927144650243549E-2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8.9533951228418923E-3</v>
      </c>
      <c r="BL18" s="4">
        <f t="shared" si="9"/>
        <v>1.4602335355167726E-2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6.2240903521436569E-3</v>
      </c>
      <c r="BQ18" s="4">
        <f t="shared" si="10"/>
        <v>9.7624508942038973E-3</v>
      </c>
      <c r="BR18" s="31">
        <v>22.791189030930401</v>
      </c>
      <c r="BS18" s="20"/>
      <c r="BT18" s="21"/>
      <c r="BU18" s="4">
        <f t="shared" si="11"/>
        <v>-1</v>
      </c>
      <c r="BV18" s="4">
        <f t="shared" si="12"/>
        <v>-1</v>
      </c>
      <c r="BW18" s="31"/>
    </row>
    <row r="19" spans="1:75" x14ac:dyDescent="0.3">
      <c r="A19" s="2" t="s">
        <v>29</v>
      </c>
      <c r="B19" s="2">
        <f t="shared" si="13"/>
        <v>507.17248594312468</v>
      </c>
      <c r="C19" s="20">
        <v>507.17144855594933</v>
      </c>
      <c r="D19" s="21">
        <v>507.17248594312929</v>
      </c>
      <c r="E19" s="84">
        <v>2.0454326856680039E-6</v>
      </c>
      <c r="F19" s="5">
        <f t="shared" si="14"/>
        <v>9.0784043995671056E-15</v>
      </c>
      <c r="G19" s="31">
        <v>155.86057019233701</v>
      </c>
      <c r="H19" s="20">
        <v>507.17248594312463</v>
      </c>
      <c r="I19" s="21">
        <v>507.17248594312468</v>
      </c>
      <c r="J19" s="5">
        <v>0</v>
      </c>
      <c r="K19" s="5">
        <f t="shared" si="15"/>
        <v>0</v>
      </c>
      <c r="L19" s="31">
        <v>6.4891159534454346</v>
      </c>
      <c r="M19" s="20">
        <v>530.09815122838449</v>
      </c>
      <c r="N19" s="4">
        <f t="shared" si="16"/>
        <v>4.5202896294005077E-2</v>
      </c>
      <c r="O19" s="21">
        <f t="shared" si="17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18"/>
        <v>4.5131105648047676E-2</v>
      </c>
      <c r="AH19" s="4">
        <f t="shared" si="18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19"/>
        <v>4.5131105648047676E-2</v>
      </c>
      <c r="AM19" s="4">
        <f t="shared" si="19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/>
      <c r="BT19" s="21"/>
      <c r="BU19" s="4">
        <f t="shared" si="11"/>
        <v>-1</v>
      </c>
      <c r="BV19" s="4">
        <f t="shared" si="12"/>
        <v>-1</v>
      </c>
      <c r="BW19" s="31"/>
    </row>
    <row r="20" spans="1:75" x14ac:dyDescent="0.3">
      <c r="A20" s="6" t="s">
        <v>30</v>
      </c>
      <c r="B20" s="6">
        <f t="shared" si="13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4"/>
        <v>0</v>
      </c>
      <c r="G20" s="32">
        <v>1.107505083084106</v>
      </c>
      <c r="H20" s="23">
        <v>794.13214678560337</v>
      </c>
      <c r="I20" s="24">
        <v>794.13214678560337</v>
      </c>
      <c r="J20" s="85">
        <v>0</v>
      </c>
      <c r="K20" s="85">
        <f t="shared" si="15"/>
        <v>0</v>
      </c>
      <c r="L20" s="32">
        <v>0.22004389762878421</v>
      </c>
      <c r="M20" s="23">
        <v>959.29082661965185</v>
      </c>
      <c r="N20" s="8">
        <f t="shared" si="16"/>
        <v>0.20797379945209216</v>
      </c>
      <c r="O20" s="24">
        <f t="shared" si="17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18"/>
        <v>1.6830759427386804E-2</v>
      </c>
      <c r="AH20" s="8">
        <f t="shared" si="18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19"/>
        <v>1.6830759427386804E-2</v>
      </c>
      <c r="AM20" s="8">
        <f t="shared" si="19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/>
      <c r="BT20" s="24"/>
      <c r="BU20" s="8">
        <f t="shared" si="11"/>
        <v>-1</v>
      </c>
      <c r="BV20" s="8">
        <f t="shared" si="12"/>
        <v>-1</v>
      </c>
      <c r="BW20" s="32"/>
    </row>
    <row r="21" spans="1:75" x14ac:dyDescent="0.3">
      <c r="A21" s="6" t="s">
        <v>31</v>
      </c>
      <c r="B21" s="6">
        <f t="shared" si="13"/>
        <v>680.04902574169876</v>
      </c>
      <c r="C21" s="23">
        <v>663.56925699674264</v>
      </c>
      <c r="D21" s="24">
        <v>680.84854020270313</v>
      </c>
      <c r="E21" s="7">
        <v>2.5379041278128529E-2</v>
      </c>
      <c r="F21" s="7">
        <f t="shared" si="14"/>
        <v>1.1756717982683437E-3</v>
      </c>
      <c r="G21" s="32">
        <v>3600.0102729797359</v>
      </c>
      <c r="H21" s="23">
        <v>679.98246588654695</v>
      </c>
      <c r="I21" s="24">
        <v>680.04902574169876</v>
      </c>
      <c r="J21" s="85">
        <v>9.7875083460993508E-5</v>
      </c>
      <c r="K21" s="85">
        <f t="shared" si="15"/>
        <v>0</v>
      </c>
      <c r="L21" s="32">
        <v>275.35862398147577</v>
      </c>
      <c r="M21" s="23">
        <v>862.62412765321812</v>
      </c>
      <c r="N21" s="8">
        <f t="shared" si="16"/>
        <v>0.26847344088522579</v>
      </c>
      <c r="O21" s="24">
        <f t="shared" si="17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0.39493354749812482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18"/>
        <v>0.20263897840004785</v>
      </c>
      <c r="AH21" s="8">
        <f t="shared" si="18"/>
        <v>0.21986217688308202</v>
      </c>
      <c r="AI21" s="32">
        <v>11.42338863999996</v>
      </c>
      <c r="AJ21" s="23">
        <v>817.85346557994444</v>
      </c>
      <c r="AK21" s="24">
        <v>829.56608492848773</v>
      </c>
      <c r="AL21" s="8">
        <f t="shared" si="19"/>
        <v>0.20263897840004785</v>
      </c>
      <c r="AM21" s="8">
        <f t="shared" si="19"/>
        <v>0.21986217688308202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0.18849397629265416</v>
      </c>
      <c r="AR21" s="8">
        <f t="shared" si="2"/>
        <v>0.21901652527161558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0.20452206722637156</v>
      </c>
      <c r="AW21" s="8">
        <f t="shared" si="4"/>
        <v>0.23867878848578414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0.20951046093532924</v>
      </c>
      <c r="BB21" s="8">
        <f t="shared" si="6"/>
        <v>0.22374510463687911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0.21334961095035399</v>
      </c>
      <c r="BG21" s="8">
        <f t="shared" si="8"/>
        <v>0.24942637027875636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0.15190578244994565</v>
      </c>
      <c r="BL21" s="8">
        <f t="shared" si="9"/>
        <v>0.20717725339591955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0.18537965661570452</v>
      </c>
      <c r="BQ21" s="8">
        <f t="shared" si="10"/>
        <v>0.21672355272072175</v>
      </c>
      <c r="BR21" s="32">
        <v>29.089240686222912</v>
      </c>
      <c r="BS21" s="23"/>
      <c r="BT21" s="24"/>
      <c r="BU21" s="8">
        <f t="shared" si="11"/>
        <v>-1</v>
      </c>
      <c r="BV21" s="8">
        <f t="shared" si="12"/>
        <v>-1</v>
      </c>
      <c r="BW21" s="32"/>
    </row>
    <row r="22" spans="1:75" x14ac:dyDescent="0.3">
      <c r="A22" s="6" t="s">
        <v>32</v>
      </c>
      <c r="B22" s="6">
        <f t="shared" si="13"/>
        <v>612.68603041317965</v>
      </c>
      <c r="C22" s="23">
        <v>599.14006000577717</v>
      </c>
      <c r="D22" s="24">
        <v>612.79929288993151</v>
      </c>
      <c r="E22" s="7">
        <v>2.2289896614821191E-2</v>
      </c>
      <c r="F22" s="7">
        <f t="shared" si="14"/>
        <v>1.8486218247129794E-4</v>
      </c>
      <c r="G22" s="32">
        <v>3600.0135250091548</v>
      </c>
      <c r="H22" s="23">
        <v>612.62530719341794</v>
      </c>
      <c r="I22" s="24">
        <v>612.68603041317965</v>
      </c>
      <c r="J22" s="7">
        <v>9.9109848678921928E-5</v>
      </c>
      <c r="K22" s="7">
        <f t="shared" si="15"/>
        <v>0</v>
      </c>
      <c r="L22" s="32">
        <v>596.73226809501648</v>
      </c>
      <c r="M22" s="23">
        <v>722.28015353727926</v>
      </c>
      <c r="N22" s="8">
        <f t="shared" si="16"/>
        <v>0.1788748521819441</v>
      </c>
      <c r="O22" s="24">
        <f t="shared" si="17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0.31962103614190207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18"/>
        <v>0.20358943629181894</v>
      </c>
      <c r="AH22" s="8">
        <f t="shared" si="18"/>
        <v>0.23305616594717096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19"/>
        <v>0.20358943629181894</v>
      </c>
      <c r="AM22" s="8">
        <f t="shared" si="19"/>
        <v>0.23305616594717096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0.22321830263952522</v>
      </c>
      <c r="AR22" s="8">
        <f t="shared" si="2"/>
        <v>0.23485442978502447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0.20980107657886973</v>
      </c>
      <c r="AW22" s="8">
        <f t="shared" si="4"/>
        <v>0.25184050369081862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0.22945264261219361</v>
      </c>
      <c r="BB22" s="8">
        <f t="shared" si="6"/>
        <v>0.24019621415170486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0.21764457747996002</v>
      </c>
      <c r="BG22" s="8">
        <f t="shared" si="8"/>
        <v>0.24838179882088654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8.930444771640686E-2</v>
      </c>
      <c r="BL22" s="8">
        <f t="shared" si="9"/>
        <v>0.13543443312869299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4.4809773365879955E-2</v>
      </c>
      <c r="BQ22" s="8">
        <f t="shared" si="10"/>
        <v>0.12773750000733014</v>
      </c>
      <c r="BR22" s="32">
        <v>43.735475179925558</v>
      </c>
      <c r="BS22" s="23"/>
      <c r="BT22" s="24"/>
      <c r="BU22" s="8">
        <f t="shared" si="11"/>
        <v>-1</v>
      </c>
      <c r="BV22" s="8">
        <f t="shared" si="12"/>
        <v>-1</v>
      </c>
      <c r="BW22" s="32"/>
    </row>
    <row r="23" spans="1:75" x14ac:dyDescent="0.3">
      <c r="A23" s="6" t="s">
        <v>33</v>
      </c>
      <c r="B23" s="6">
        <f t="shared" si="13"/>
        <v>577.99550319556693</v>
      </c>
      <c r="C23" s="23">
        <v>574.73154413583256</v>
      </c>
      <c r="D23" s="24">
        <v>577.99550319556693</v>
      </c>
      <c r="E23" s="7">
        <v>5.647031926179923E-3</v>
      </c>
      <c r="F23" s="7">
        <f t="shared" si="14"/>
        <v>0</v>
      </c>
      <c r="G23" s="32">
        <v>3600.0040910243988</v>
      </c>
      <c r="H23" s="23">
        <v>577.93804187226397</v>
      </c>
      <c r="I23" s="24">
        <v>577.99550319556727</v>
      </c>
      <c r="J23" s="7">
        <v>9.9414827598610648E-5</v>
      </c>
      <c r="K23" s="7">
        <f t="shared" si="15"/>
        <v>5.9007468272542774E-16</v>
      </c>
      <c r="L23" s="32">
        <v>91.633243083953857</v>
      </c>
      <c r="M23" s="23">
        <v>624.67501266748025</v>
      </c>
      <c r="N23" s="8">
        <f t="shared" si="16"/>
        <v>8.0761025326038113E-2</v>
      </c>
      <c r="O23" s="24">
        <f t="shared" si="17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18"/>
        <v>9.5693454366792927E-2</v>
      </c>
      <c r="AH23" s="8">
        <f t="shared" si="18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19"/>
        <v>9.5693454366792927E-2</v>
      </c>
      <c r="AM23" s="8">
        <f t="shared" si="19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/>
      <c r="BT23" s="24"/>
      <c r="BU23" s="8">
        <f t="shared" si="11"/>
        <v>-1</v>
      </c>
      <c r="BV23" s="8">
        <f t="shared" si="12"/>
        <v>-1</v>
      </c>
      <c r="BW23" s="32"/>
    </row>
    <row r="24" spans="1:75" x14ac:dyDescent="0.3">
      <c r="A24" s="6" t="s">
        <v>34</v>
      </c>
      <c r="B24" s="6">
        <f t="shared" si="13"/>
        <v>684.74793631534317</v>
      </c>
      <c r="C24" s="23">
        <v>684.74793631534328</v>
      </c>
      <c r="D24" s="24">
        <v>684.74793631534328</v>
      </c>
      <c r="E24" s="7">
        <v>0</v>
      </c>
      <c r="F24" s="7">
        <f t="shared" si="14"/>
        <v>1.6602728053971157E-16</v>
      </c>
      <c r="G24" s="32">
        <v>3.0844259262084961</v>
      </c>
      <c r="H24" s="23">
        <v>684.7479363153434</v>
      </c>
      <c r="I24" s="24">
        <v>684.74793631534317</v>
      </c>
      <c r="J24" s="85">
        <v>0</v>
      </c>
      <c r="K24" s="85">
        <f t="shared" si="15"/>
        <v>0</v>
      </c>
      <c r="L24" s="32">
        <v>4.0731279850006104</v>
      </c>
      <c r="M24" s="23">
        <v>849.7954114567201</v>
      </c>
      <c r="N24" s="8">
        <f t="shared" si="16"/>
        <v>0.24103391392386547</v>
      </c>
      <c r="O24" s="24">
        <f t="shared" si="17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18"/>
        <v>8.8842096920696945E-2</v>
      </c>
      <c r="AH24" s="8">
        <f t="shared" si="18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19"/>
        <v>8.8842096920696945E-2</v>
      </c>
      <c r="AM24" s="8">
        <f t="shared" si="19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/>
      <c r="BT24" s="24"/>
      <c r="BU24" s="8">
        <f t="shared" si="11"/>
        <v>-1</v>
      </c>
      <c r="BV24" s="8">
        <f t="shared" si="12"/>
        <v>-1</v>
      </c>
      <c r="BW24" s="32"/>
    </row>
    <row r="25" spans="1:75" x14ac:dyDescent="0.3">
      <c r="A25" s="6" t="s">
        <v>35</v>
      </c>
      <c r="B25" s="6">
        <f t="shared" si="13"/>
        <v>637.65546955272259</v>
      </c>
      <c r="C25" s="23">
        <v>626.82905195584794</v>
      </c>
      <c r="D25" s="24">
        <v>637.65546955272259</v>
      </c>
      <c r="E25" s="7">
        <v>1.6978475232819749E-2</v>
      </c>
      <c r="F25" s="7">
        <f t="shared" si="14"/>
        <v>0</v>
      </c>
      <c r="G25" s="32">
        <v>3600.0105111598969</v>
      </c>
      <c r="H25" s="23">
        <v>637.59287937468343</v>
      </c>
      <c r="I25" s="24">
        <v>637.65546955272259</v>
      </c>
      <c r="J25" s="7">
        <v>9.8156733577557111E-5</v>
      </c>
      <c r="K25" s="7">
        <f t="shared" si="15"/>
        <v>0</v>
      </c>
      <c r="L25" s="32">
        <v>414.42403602600098</v>
      </c>
      <c r="M25" s="23">
        <v>779.0615104803228</v>
      </c>
      <c r="N25" s="8">
        <f t="shared" si="16"/>
        <v>0.22175931624453585</v>
      </c>
      <c r="O25" s="24">
        <f t="shared" si="17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18"/>
        <v>0.16181787717583454</v>
      </c>
      <c r="AH25" s="8">
        <f t="shared" si="18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19"/>
        <v>0.16181787717583454</v>
      </c>
      <c r="AM25" s="8">
        <f t="shared" si="19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/>
      <c r="BT25" s="24"/>
      <c r="BU25" s="8">
        <f t="shared" si="11"/>
        <v>-1</v>
      </c>
      <c r="BV25" s="8">
        <f t="shared" si="12"/>
        <v>-1</v>
      </c>
      <c r="BW25" s="32"/>
    </row>
    <row r="26" spans="1:75" x14ac:dyDescent="0.3">
      <c r="A26" s="6" t="s">
        <v>36</v>
      </c>
      <c r="B26" s="6">
        <f t="shared" si="13"/>
        <v>603.24607818445884</v>
      </c>
      <c r="C26" s="23">
        <v>594.59109649407617</v>
      </c>
      <c r="D26" s="24">
        <v>605.2520589384203</v>
      </c>
      <c r="E26" s="7">
        <v>1.761408703514554E-2</v>
      </c>
      <c r="F26" s="7">
        <f t="shared" si="14"/>
        <v>3.3253108913674258E-3</v>
      </c>
      <c r="G26" s="32">
        <v>3600.0076549053192</v>
      </c>
      <c r="H26" s="23">
        <v>603.18696021018002</v>
      </c>
      <c r="I26" s="24">
        <v>603.24607818445884</v>
      </c>
      <c r="J26" s="7">
        <v>9.7999765629591635E-5</v>
      </c>
      <c r="K26" s="7">
        <f t="shared" si="15"/>
        <v>0</v>
      </c>
      <c r="L26" s="32">
        <v>344.69010090827942</v>
      </c>
      <c r="M26" s="23">
        <v>716.85172524885979</v>
      </c>
      <c r="N26" s="8">
        <f t="shared" si="16"/>
        <v>0.18832388833145958</v>
      </c>
      <c r="O26" s="24">
        <f t="shared" si="17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0.25684183251931791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18"/>
        <v>0.14695295558160915</v>
      </c>
      <c r="AH26" s="8">
        <f t="shared" si="18"/>
        <v>0.17097298576855313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19"/>
        <v>0.14695295558160915</v>
      </c>
      <c r="AM26" s="8">
        <f t="shared" si="19"/>
        <v>0.17097298576855313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0.15071225636564708</v>
      </c>
      <c r="AR26" s="8">
        <f t="shared" si="2"/>
        <v>0.17786848851059611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0.18220381324579663</v>
      </c>
      <c r="AW26" s="8">
        <f t="shared" si="4"/>
        <v>0.20458436235361419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0.16110362661597843</v>
      </c>
      <c r="BB26" s="8">
        <f t="shared" si="6"/>
        <v>0.18293222079259935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0.17892809490330883</v>
      </c>
      <c r="BG26" s="8">
        <f t="shared" si="8"/>
        <v>0.19769151879627408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6.5157844816108104E-2</v>
      </c>
      <c r="BL26" s="8">
        <f t="shared" si="9"/>
        <v>0.11800585837975572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8.1570381246772405E-2</v>
      </c>
      <c r="BQ26" s="8">
        <f t="shared" si="10"/>
        <v>0.12586627119637639</v>
      </c>
      <c r="BR26" s="32">
        <v>36.320064331963657</v>
      </c>
      <c r="BS26" s="23"/>
      <c r="BT26" s="24"/>
      <c r="BU26" s="8">
        <f t="shared" si="11"/>
        <v>-1</v>
      </c>
      <c r="BV26" s="8">
        <f t="shared" si="12"/>
        <v>-1</v>
      </c>
      <c r="BW26" s="32"/>
    </row>
    <row r="27" spans="1:75" x14ac:dyDescent="0.3">
      <c r="A27" s="6" t="s">
        <v>37</v>
      </c>
      <c r="B27" s="6">
        <f t="shared" si="13"/>
        <v>575.16872970354405</v>
      </c>
      <c r="C27" s="23">
        <v>571.54461502707647</v>
      </c>
      <c r="D27" s="24">
        <v>575.16872970354405</v>
      </c>
      <c r="E27" s="85">
        <v>6.3009591608620607E-3</v>
      </c>
      <c r="F27" s="7">
        <f t="shared" si="14"/>
        <v>0</v>
      </c>
      <c r="G27" s="32">
        <v>3600.008872032166</v>
      </c>
      <c r="H27" s="23">
        <v>575.11260932417724</v>
      </c>
      <c r="I27" s="24">
        <v>575.16872970354427</v>
      </c>
      <c r="J27" s="85">
        <v>9.7572027943397793E-5</v>
      </c>
      <c r="K27" s="85">
        <f t="shared" si="15"/>
        <v>3.9531647619373531E-16</v>
      </c>
      <c r="L27" s="32">
        <v>47.90463399887085</v>
      </c>
      <c r="M27" s="23">
        <v>623.61302201321746</v>
      </c>
      <c r="N27" s="8">
        <f t="shared" si="16"/>
        <v>8.4226227553509003E-2</v>
      </c>
      <c r="O27" s="24">
        <f t="shared" si="17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18"/>
        <v>6.4877545072152015E-2</v>
      </c>
      <c r="AH27" s="8">
        <f t="shared" si="18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19"/>
        <v>6.4877545072152015E-2</v>
      </c>
      <c r="AM27" s="8">
        <f t="shared" si="19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/>
      <c r="BT27" s="24"/>
      <c r="BU27" s="8">
        <f t="shared" si="11"/>
        <v>-1</v>
      </c>
      <c r="BV27" s="8">
        <f t="shared" si="12"/>
        <v>-1</v>
      </c>
      <c r="BW27" s="32"/>
    </row>
    <row r="28" spans="1:75" x14ac:dyDescent="0.3">
      <c r="A28" s="6" t="s">
        <v>38</v>
      </c>
      <c r="B28" s="6">
        <f t="shared" si="13"/>
        <v>606.2452727660874</v>
      </c>
      <c r="C28" s="23">
        <v>603.93056856632393</v>
      </c>
      <c r="D28" s="24">
        <v>606.2452727660874</v>
      </c>
      <c r="E28" s="85">
        <v>3.8180985547349379E-3</v>
      </c>
      <c r="F28" s="7">
        <f t="shared" si="14"/>
        <v>0</v>
      </c>
      <c r="G28" s="32">
        <v>3600.0080449581151</v>
      </c>
      <c r="H28" s="23">
        <v>606.18555594862528</v>
      </c>
      <c r="I28" s="24">
        <v>606.24527276608774</v>
      </c>
      <c r="J28" s="7">
        <v>9.8502735023011287E-5</v>
      </c>
      <c r="K28" s="7">
        <f t="shared" si="15"/>
        <v>5.6257842903864139E-16</v>
      </c>
      <c r="L28" s="32">
        <v>489.36233401298517</v>
      </c>
      <c r="M28" s="23">
        <v>665.24636533224975</v>
      </c>
      <c r="N28" s="8">
        <f t="shared" si="16"/>
        <v>9.7322148669235456E-2</v>
      </c>
      <c r="O28" s="24">
        <f t="shared" si="17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0.14051583468416945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18"/>
        <v>5.2749631901079591E-2</v>
      </c>
      <c r="AH28" s="8">
        <f t="shared" si="18"/>
        <v>6.5488197721480207E-2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19"/>
        <v>5.2749631901079591E-2</v>
      </c>
      <c r="AM28" s="8">
        <f t="shared" si="19"/>
        <v>6.5488197721480207E-2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5.2381298666690265E-2</v>
      </c>
      <c r="AR28" s="8">
        <f t="shared" si="2"/>
        <v>6.9107004107755207E-2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3.6483683579340807E-2</v>
      </c>
      <c r="AW28" s="8">
        <f t="shared" si="4"/>
        <v>5.6878331671330051E-2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5.8553454530590666E-2</v>
      </c>
      <c r="BB28" s="8">
        <f t="shared" si="6"/>
        <v>6.5083887032922463E-2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4.2100225747198121E-2</v>
      </c>
      <c r="BG28" s="8">
        <f t="shared" si="8"/>
        <v>5.5548899490079531E-2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2.3368972219264726E-2</v>
      </c>
      <c r="BL28" s="8">
        <f t="shared" si="9"/>
        <v>4.4665675607297228E-2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3.0950148761239957E-2</v>
      </c>
      <c r="BQ28" s="8">
        <f t="shared" si="10"/>
        <v>4.553559076856558E-2</v>
      </c>
      <c r="BR28" s="32">
        <v>29.26996286716312</v>
      </c>
      <c r="BS28" s="23"/>
      <c r="BT28" s="24"/>
      <c r="BU28" s="8">
        <f t="shared" si="11"/>
        <v>-1</v>
      </c>
      <c r="BV28" s="8">
        <f t="shared" si="12"/>
        <v>-1</v>
      </c>
      <c r="BW28" s="32"/>
    </row>
    <row r="29" spans="1:75" x14ac:dyDescent="0.3">
      <c r="A29" s="6" t="s">
        <v>39</v>
      </c>
      <c r="B29" s="6">
        <f t="shared" si="13"/>
        <v>585.83444035871355</v>
      </c>
      <c r="C29" s="23">
        <v>579.93105395920759</v>
      </c>
      <c r="D29" s="24">
        <v>586.08885434418698</v>
      </c>
      <c r="E29" s="7">
        <v>1.050659868266683E-2</v>
      </c>
      <c r="F29" s="7">
        <f t="shared" si="14"/>
        <v>4.3427625272022792E-4</v>
      </c>
      <c r="G29" s="32">
        <v>3600.0073969364171</v>
      </c>
      <c r="H29" s="23">
        <v>585.77612274059913</v>
      </c>
      <c r="I29" s="24">
        <v>585.83444035871355</v>
      </c>
      <c r="J29" s="7">
        <v>9.9546243950070809E-5</v>
      </c>
      <c r="K29" s="7">
        <f t="shared" si="15"/>
        <v>0</v>
      </c>
      <c r="L29" s="32">
        <v>658.51326513290405</v>
      </c>
      <c r="M29" s="23">
        <v>614.79399403701086</v>
      </c>
      <c r="N29" s="8">
        <f t="shared" si="16"/>
        <v>4.9432999638199873E-2</v>
      </c>
      <c r="O29" s="24">
        <f t="shared" si="17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18"/>
        <v>4.2292391765376629E-2</v>
      </c>
      <c r="AH29" s="8">
        <f t="shared" si="18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19"/>
        <v>4.2292391765376629E-2</v>
      </c>
      <c r="AM29" s="8">
        <f t="shared" si="19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/>
      <c r="BT29" s="24"/>
      <c r="BU29" s="8">
        <f t="shared" si="11"/>
        <v>-1</v>
      </c>
      <c r="BV29" s="8">
        <f t="shared" si="12"/>
        <v>-1</v>
      </c>
      <c r="BW29" s="32"/>
    </row>
    <row r="30" spans="1:75" x14ac:dyDescent="0.3">
      <c r="A30" s="6" t="s">
        <v>40</v>
      </c>
      <c r="B30" s="6">
        <f t="shared" si="13"/>
        <v>590.97095728323586</v>
      </c>
      <c r="C30" s="23">
        <v>584.85108807628308</v>
      </c>
      <c r="D30" s="24">
        <v>590.97095728323586</v>
      </c>
      <c r="E30" s="85">
        <v>1.0355617533364961E-2</v>
      </c>
      <c r="F30" s="7">
        <f t="shared" si="14"/>
        <v>0</v>
      </c>
      <c r="G30" s="32">
        <v>3600.010835886002</v>
      </c>
      <c r="H30" s="23">
        <v>590.91187938367398</v>
      </c>
      <c r="I30" s="24">
        <v>590.97095728323598</v>
      </c>
      <c r="J30" s="85">
        <v>9.9967517580682767E-5</v>
      </c>
      <c r="K30" s="85">
        <f t="shared" si="15"/>
        <v>1.9237296912905503E-16</v>
      </c>
      <c r="L30" s="32">
        <v>540.78884410858154</v>
      </c>
      <c r="M30" s="23">
        <v>650.26947200619588</v>
      </c>
      <c r="N30" s="8">
        <f t="shared" si="16"/>
        <v>0.10034082723043174</v>
      </c>
      <c r="O30" s="24">
        <f t="shared" si="17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9.0725605525695238E-2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18"/>
        <v>4.9797276537847886E-2</v>
      </c>
      <c r="AH30" s="8">
        <f t="shared" si="18"/>
        <v>6.3376495020427775E-2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19"/>
        <v>4.9797276537847886E-2</v>
      </c>
      <c r="AM30" s="8">
        <f t="shared" si="19"/>
        <v>6.3376495020427775E-2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5.3602969229248031E-2</v>
      </c>
      <c r="AR30" s="8">
        <f t="shared" si="2"/>
        <v>6.5711367625212111E-2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0.10297576606915085</v>
      </c>
      <c r="AW30" s="8">
        <f t="shared" si="4"/>
        <v>0.11572111457607417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5.185914684031704E-2</v>
      </c>
      <c r="BB30" s="8">
        <f t="shared" si="6"/>
        <v>6.4257504710294455E-2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8.4722200398963388E-2</v>
      </c>
      <c r="BG30" s="8">
        <f t="shared" si="8"/>
        <v>0.10953331153530609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4.7341562011379526E-2</v>
      </c>
      <c r="BL30" s="8">
        <f t="shared" si="9"/>
        <v>6.6597734972912423E-2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4.2398460915047224E-2</v>
      </c>
      <c r="BQ30" s="8">
        <f t="shared" si="10"/>
        <v>6.4174714567146865E-2</v>
      </c>
      <c r="BR30" s="32">
        <v>29.016018676012759</v>
      </c>
      <c r="BS30" s="23"/>
      <c r="BT30" s="24"/>
      <c r="BU30" s="8">
        <f t="shared" si="11"/>
        <v>-1</v>
      </c>
      <c r="BV30" s="8">
        <f t="shared" si="12"/>
        <v>-1</v>
      </c>
      <c r="BW30" s="32"/>
    </row>
    <row r="31" spans="1:75" x14ac:dyDescent="0.3">
      <c r="A31" s="6" t="s">
        <v>41</v>
      </c>
      <c r="B31" s="6">
        <f t="shared" si="13"/>
        <v>563.50872502891264</v>
      </c>
      <c r="C31" s="23">
        <v>563.45516704071372</v>
      </c>
      <c r="D31" s="24">
        <v>563.50872502891264</v>
      </c>
      <c r="E31" s="7">
        <v>9.504376031828151E-5</v>
      </c>
      <c r="F31" s="7">
        <f t="shared" si="14"/>
        <v>0</v>
      </c>
      <c r="G31" s="32">
        <v>82.13398289680481</v>
      </c>
      <c r="H31" s="23">
        <v>563.46991007965471</v>
      </c>
      <c r="I31" s="24">
        <v>563.50872502891286</v>
      </c>
      <c r="J31" s="85">
        <v>6.888083100407735E-5</v>
      </c>
      <c r="K31" s="85">
        <f t="shared" si="15"/>
        <v>4.034962820346143E-16</v>
      </c>
      <c r="L31" s="32">
        <v>8.3754198551177979</v>
      </c>
      <c r="M31" s="23">
        <v>568.14406674425254</v>
      </c>
      <c r="N31" s="8">
        <f t="shared" si="16"/>
        <v>8.2258561570667313E-3</v>
      </c>
      <c r="O31" s="24">
        <f t="shared" si="17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18"/>
        <v>2.2430406382508965E-3</v>
      </c>
      <c r="AH31" s="8">
        <f t="shared" si="18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19"/>
        <v>2.2430406382508965E-3</v>
      </c>
      <c r="AM31" s="8">
        <f t="shared" si="19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/>
      <c r="BT31" s="24"/>
      <c r="BU31" s="8">
        <f t="shared" si="11"/>
        <v>-1</v>
      </c>
      <c r="BV31" s="8">
        <f t="shared" si="12"/>
        <v>-1</v>
      </c>
      <c r="BW31" s="32"/>
    </row>
    <row r="32" spans="1:75" x14ac:dyDescent="0.3">
      <c r="A32" s="6" t="s">
        <v>42</v>
      </c>
      <c r="B32" s="6">
        <f t="shared" si="13"/>
        <v>680.49728845243988</v>
      </c>
      <c r="C32" s="23">
        <v>680.45438701504872</v>
      </c>
      <c r="D32" s="24">
        <v>680.49728845243999</v>
      </c>
      <c r="E32" s="85">
        <v>6.3044244436041044E-5</v>
      </c>
      <c r="F32" s="7">
        <f t="shared" si="14"/>
        <v>1.6706435080756628E-16</v>
      </c>
      <c r="G32" s="32">
        <v>3.27593994140625</v>
      </c>
      <c r="H32" s="23">
        <v>680.49728845243999</v>
      </c>
      <c r="I32" s="24">
        <v>680.49728845243988</v>
      </c>
      <c r="J32" s="85">
        <v>0</v>
      </c>
      <c r="K32" s="85">
        <f t="shared" si="15"/>
        <v>0</v>
      </c>
      <c r="L32" s="32">
        <v>3.270760059356689</v>
      </c>
      <c r="M32" s="23">
        <v>774.76635896888683</v>
      </c>
      <c r="N32" s="8">
        <f t="shared" si="16"/>
        <v>0.1385296783927383</v>
      </c>
      <c r="O32" s="24">
        <f t="shared" si="17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0.14642951629949635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18"/>
        <v>4.2631703053402865E-2</v>
      </c>
      <c r="AH32" s="8">
        <f t="shared" si="18"/>
        <v>5.0146026432841828E-2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19"/>
        <v>4.2631703053402865E-2</v>
      </c>
      <c r="AM32" s="8">
        <f t="shared" si="19"/>
        <v>5.0146026432841828E-2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3.7252378719537238E-2</v>
      </c>
      <c r="AR32" s="8">
        <f t="shared" si="2"/>
        <v>4.994605510142968E-2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7.3784361247021771E-2</v>
      </c>
      <c r="AW32" s="8">
        <f t="shared" si="4"/>
        <v>9.1051740699652342E-2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4.2779076243619908E-2</v>
      </c>
      <c r="BB32" s="8">
        <f t="shared" si="6"/>
        <v>4.9076848039206269E-2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8.3371153746068349E-2</v>
      </c>
      <c r="BG32" s="8">
        <f t="shared" si="8"/>
        <v>9.7590055439654752E-2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4.6153350427274871E-2</v>
      </c>
      <c r="BL32" s="8">
        <f t="shared" si="9"/>
        <v>7.4369218985275196E-2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5.4737607312743915E-2</v>
      </c>
      <c r="BQ32" s="8">
        <f t="shared" si="10"/>
        <v>7.4345557080037913E-2</v>
      </c>
      <c r="BR32" s="32">
        <v>28.32517337668687</v>
      </c>
      <c r="BS32" s="23"/>
      <c r="BT32" s="24"/>
      <c r="BU32" s="8">
        <f t="shared" si="11"/>
        <v>-1</v>
      </c>
      <c r="BV32" s="8">
        <f t="shared" si="12"/>
        <v>-1</v>
      </c>
      <c r="BW32" s="32"/>
    </row>
    <row r="33" spans="1:75" x14ac:dyDescent="0.3">
      <c r="A33" s="6" t="s">
        <v>43</v>
      </c>
      <c r="B33" s="6">
        <f t="shared" si="13"/>
        <v>635.75355952747714</v>
      </c>
      <c r="C33" s="23">
        <v>633.67157570745974</v>
      </c>
      <c r="D33" s="24">
        <v>635.75355952747714</v>
      </c>
      <c r="E33" s="7">
        <v>3.2748284123875022E-3</v>
      </c>
      <c r="F33" s="7">
        <f t="shared" si="14"/>
        <v>0</v>
      </c>
      <c r="G33" s="32">
        <v>3600.0056400299072</v>
      </c>
      <c r="H33" s="23">
        <v>635.69205978399157</v>
      </c>
      <c r="I33" s="24">
        <v>635.75355952747714</v>
      </c>
      <c r="J33" s="7">
        <v>9.6735193321259759E-5</v>
      </c>
      <c r="K33" s="7">
        <f t="shared" si="15"/>
        <v>0</v>
      </c>
      <c r="L33" s="32">
        <v>65.293160200119019</v>
      </c>
      <c r="M33" s="23">
        <v>749.78731854977389</v>
      </c>
      <c r="N33" s="8">
        <f t="shared" si="16"/>
        <v>0.17936786560354009</v>
      </c>
      <c r="O33" s="24">
        <f t="shared" si="17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18"/>
        <v>0.11550482378644253</v>
      </c>
      <c r="AH33" s="8">
        <f t="shared" si="18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19"/>
        <v>0.11550482378644253</v>
      </c>
      <c r="AM33" s="8">
        <f t="shared" si="19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/>
      <c r="BT33" s="24"/>
      <c r="BU33" s="8">
        <f t="shared" si="11"/>
        <v>-1</v>
      </c>
      <c r="BV33" s="8">
        <f t="shared" si="12"/>
        <v>-1</v>
      </c>
      <c r="BW33" s="32"/>
    </row>
    <row r="34" spans="1:75" x14ac:dyDescent="0.3">
      <c r="A34" s="6" t="s">
        <v>44</v>
      </c>
      <c r="B34" s="6">
        <f t="shared" si="13"/>
        <v>594.86304724549314</v>
      </c>
      <c r="C34" s="23">
        <v>594.80359016393061</v>
      </c>
      <c r="D34" s="24">
        <v>594.86304724549348</v>
      </c>
      <c r="E34" s="7">
        <v>9.9950874135103687E-5</v>
      </c>
      <c r="F34" s="7">
        <f t="shared" si="14"/>
        <v>5.7334291438025118E-16</v>
      </c>
      <c r="G34" s="32">
        <v>2672.6077840328221</v>
      </c>
      <c r="H34" s="23">
        <v>594.82393251705093</v>
      </c>
      <c r="I34" s="24">
        <v>594.86304724549314</v>
      </c>
      <c r="J34" s="7">
        <v>6.5754174214633287E-5</v>
      </c>
      <c r="K34" s="7">
        <f t="shared" si="15"/>
        <v>0</v>
      </c>
      <c r="L34" s="32">
        <v>42.804589986801147</v>
      </c>
      <c r="M34" s="23">
        <v>688.41636465845522</v>
      </c>
      <c r="N34" s="8">
        <f t="shared" si="16"/>
        <v>0.15726866519303848</v>
      </c>
      <c r="O34" s="24">
        <f t="shared" si="17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0.18231853603188214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18"/>
        <v>0.14280876812306015</v>
      </c>
      <c r="AH34" s="8">
        <f t="shared" si="18"/>
        <v>0.15781117094317459</v>
      </c>
      <c r="AI34" s="32">
        <v>11.04608915000003</v>
      </c>
      <c r="AJ34" s="23">
        <v>679.81470622455174</v>
      </c>
      <c r="AK34" s="24">
        <v>688.7390812821294</v>
      </c>
      <c r="AL34" s="8">
        <f t="shared" si="19"/>
        <v>0.14280876812306015</v>
      </c>
      <c r="AM34" s="8">
        <f t="shared" si="19"/>
        <v>0.15781117094317459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0.13347094837746173</v>
      </c>
      <c r="AR34" s="8">
        <f t="shared" si="2"/>
        <v>0.15750663241823176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0.16475436506327212</v>
      </c>
      <c r="AW34" s="8">
        <f t="shared" si="4"/>
        <v>0.18064245709973792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0.15328777286229731</v>
      </c>
      <c r="BB34" s="8">
        <f t="shared" si="6"/>
        <v>0.16274691127634347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0.15772292774860244</v>
      </c>
      <c r="BG34" s="8">
        <f t="shared" si="8"/>
        <v>0.18124391424169212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5.7144966404837891E-2</v>
      </c>
      <c r="BL34" s="8">
        <f t="shared" si="9"/>
        <v>0.11010659350609532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8.2752090592562583E-2</v>
      </c>
      <c r="BQ34" s="8">
        <f t="shared" si="10"/>
        <v>0.10552440735641008</v>
      </c>
      <c r="BR34" s="32">
        <v>28.031635211594399</v>
      </c>
      <c r="BS34" s="23"/>
      <c r="BT34" s="24"/>
      <c r="BU34" s="8">
        <f t="shared" si="11"/>
        <v>-1</v>
      </c>
      <c r="BV34" s="8">
        <f t="shared" si="12"/>
        <v>-1</v>
      </c>
      <c r="BW34" s="32"/>
    </row>
    <row r="35" spans="1:75" x14ac:dyDescent="0.3">
      <c r="A35" s="6" t="s">
        <v>45</v>
      </c>
      <c r="B35" s="6">
        <f t="shared" si="13"/>
        <v>575.01781314392815</v>
      </c>
      <c r="C35" s="23">
        <v>571.96699774287254</v>
      </c>
      <c r="D35" s="24">
        <v>575.01781314392815</v>
      </c>
      <c r="E35" s="85">
        <v>5.3056015506278923E-3</v>
      </c>
      <c r="F35" s="7">
        <f t="shared" si="14"/>
        <v>0</v>
      </c>
      <c r="G35" s="32">
        <v>3600.0094649791722</v>
      </c>
      <c r="H35" s="23">
        <v>574.96880952487891</v>
      </c>
      <c r="I35" s="24">
        <v>575.01781314392815</v>
      </c>
      <c r="J35" s="7">
        <v>8.5221045207827244E-5</v>
      </c>
      <c r="K35" s="7">
        <f t="shared" si="15"/>
        <v>0</v>
      </c>
      <c r="L35" s="32">
        <v>41.987386226654053</v>
      </c>
      <c r="M35" s="23">
        <v>608.71182283347582</v>
      </c>
      <c r="N35" s="8">
        <f t="shared" si="16"/>
        <v>5.8596462438832292E-2</v>
      </c>
      <c r="O35" s="24">
        <f t="shared" si="17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0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18"/>
        <v>5.870115380764597E-2</v>
      </c>
      <c r="AH35" s="8">
        <f t="shared" si="18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19"/>
        <v>5.870115380764597E-2</v>
      </c>
      <c r="AM35" s="8">
        <f t="shared" si="19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1">(AO35-$B35)/$B35</f>
        <v>5.5679491720448601E-2</v>
      </c>
      <c r="AR35" s="8">
        <f t="shared" ref="AR35:AR58" si="22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/>
      <c r="BT35" s="24"/>
      <c r="BU35" s="8">
        <f t="shared" si="11"/>
        <v>-1</v>
      </c>
      <c r="BV35" s="8">
        <f t="shared" si="12"/>
        <v>-1</v>
      </c>
      <c r="BW35" s="32"/>
    </row>
    <row r="36" spans="1:75" x14ac:dyDescent="0.3">
      <c r="A36" s="6" t="s">
        <v>46</v>
      </c>
      <c r="B36" s="6">
        <f t="shared" si="13"/>
        <v>622.97725453749968</v>
      </c>
      <c r="C36" s="23">
        <v>622.91561617281047</v>
      </c>
      <c r="D36" s="24">
        <v>622.97725453749968</v>
      </c>
      <c r="E36" s="7">
        <v>9.8941597370119761E-5</v>
      </c>
      <c r="F36" s="7">
        <f t="shared" si="14"/>
        <v>0</v>
      </c>
      <c r="G36" s="32">
        <v>219.31109690666199</v>
      </c>
      <c r="H36" s="23">
        <v>622.9505056657988</v>
      </c>
      <c r="I36" s="24">
        <v>622.97725453749979</v>
      </c>
      <c r="J36" s="85">
        <v>4.2937156221890241E-5</v>
      </c>
      <c r="K36" s="85">
        <f t="shared" si="15"/>
        <v>1.8248954820351749E-16</v>
      </c>
      <c r="L36" s="32">
        <v>45.691241979598999</v>
      </c>
      <c r="M36" s="23">
        <v>702.12767284583674</v>
      </c>
      <c r="N36" s="8">
        <f t="shared" si="16"/>
        <v>0.12705185900743454</v>
      </c>
      <c r="O36" s="24">
        <f t="shared" si="17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0"/>
        <v>0.14108902913636054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18"/>
        <v>4.4755385669500575E-2</v>
      </c>
      <c r="AH36" s="8">
        <f t="shared" si="18"/>
        <v>5.2567754119939622E-2</v>
      </c>
      <c r="AI36" s="32">
        <v>11.11472376999996</v>
      </c>
      <c r="AJ36" s="23">
        <v>650.8588418276521</v>
      </c>
      <c r="AK36" s="24">
        <v>655.725769676342</v>
      </c>
      <c r="AL36" s="8">
        <f t="shared" si="19"/>
        <v>4.4755385669500575E-2</v>
      </c>
      <c r="AM36" s="8">
        <f t="shared" si="19"/>
        <v>5.2567754119939622E-2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1"/>
        <v>4.5299653965843553E-2</v>
      </c>
      <c r="AR36" s="8">
        <f t="shared" si="22"/>
        <v>5.1476455285504666E-2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3.868118490991386E-2</v>
      </c>
      <c r="AW36" s="8">
        <f t="shared" si="4"/>
        <v>5.2466661919223181E-2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4.4755385669500575E-2</v>
      </c>
      <c r="BB36" s="8">
        <f t="shared" si="6"/>
        <v>5.2567754119939622E-2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4.8585969787205439E-2</v>
      </c>
      <c r="BG36" s="8">
        <f t="shared" si="8"/>
        <v>5.4732055959934606E-2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2.8710073137978243E-2</v>
      </c>
      <c r="BL36" s="8">
        <f t="shared" si="9"/>
        <v>3.4964026011403387E-2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2.9483369423693517E-2</v>
      </c>
      <c r="BQ36" s="8">
        <f t="shared" si="10"/>
        <v>3.5701252187522452E-2</v>
      </c>
      <c r="BR36" s="32">
        <v>24.711889924481511</v>
      </c>
      <c r="BS36" s="23"/>
      <c r="BT36" s="24"/>
      <c r="BU36" s="8">
        <f t="shared" si="11"/>
        <v>-1</v>
      </c>
      <c r="BV36" s="8">
        <f t="shared" si="12"/>
        <v>-1</v>
      </c>
      <c r="BW36" s="32"/>
    </row>
    <row r="37" spans="1:75" x14ac:dyDescent="0.3">
      <c r="A37" s="6" t="s">
        <v>47</v>
      </c>
      <c r="B37" s="6">
        <f t="shared" si="13"/>
        <v>604.32360323072976</v>
      </c>
      <c r="C37" s="23">
        <v>601.75805983120324</v>
      </c>
      <c r="D37" s="24">
        <v>604.75032974534065</v>
      </c>
      <c r="E37" s="85">
        <v>4.9479425921056617E-3</v>
      </c>
      <c r="F37" s="7">
        <f t="shared" si="14"/>
        <v>7.061225348962048E-4</v>
      </c>
      <c r="G37" s="32">
        <v>3600.0091240406041</v>
      </c>
      <c r="H37" s="23">
        <v>604.26534765684278</v>
      </c>
      <c r="I37" s="24">
        <v>604.32360323072976</v>
      </c>
      <c r="J37" s="7">
        <v>9.6397978790743272E-5</v>
      </c>
      <c r="K37" s="7">
        <f t="shared" si="15"/>
        <v>0</v>
      </c>
      <c r="L37" s="32">
        <v>86.76356315612793</v>
      </c>
      <c r="M37" s="23">
        <v>673.0234587819275</v>
      </c>
      <c r="N37" s="8">
        <f t="shared" si="16"/>
        <v>0.11368057640629378</v>
      </c>
      <c r="O37" s="24">
        <f t="shared" si="17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0"/>
        <v>0.14176604026338163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18"/>
        <v>6.5265986611174803E-2</v>
      </c>
      <c r="AH37" s="8">
        <f t="shared" si="18"/>
        <v>8.245129491424992E-2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19"/>
        <v>6.5265986611174803E-2</v>
      </c>
      <c r="AM37" s="8">
        <f t="shared" si="19"/>
        <v>8.245129491424992E-2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1"/>
        <v>7.2536119846444383E-2</v>
      </c>
      <c r="AR37" s="8">
        <f t="shared" si="22"/>
        <v>8.1515027264378537E-2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8.8794754701450679E-2</v>
      </c>
      <c r="AW37" s="8">
        <f t="shared" si="4"/>
        <v>0.10994722099570689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6.5992462359504414E-2</v>
      </c>
      <c r="BB37" s="8">
        <f t="shared" si="6"/>
        <v>8.5907461062974269E-2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8.6878982127004192E-2</v>
      </c>
      <c r="BG37" s="8">
        <f t="shared" si="8"/>
        <v>0.10970281658862316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7.0014853770721752E-2</v>
      </c>
      <c r="BL37" s="8">
        <f t="shared" si="9"/>
        <v>9.8231844990024589E-2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6.9112131581782588E-2</v>
      </c>
      <c r="BQ37" s="8">
        <f t="shared" si="10"/>
        <v>9.1132346182598745E-2</v>
      </c>
      <c r="BR37" s="32">
        <v>30.927168365195389</v>
      </c>
      <c r="BS37" s="23"/>
      <c r="BT37" s="24"/>
      <c r="BU37" s="8">
        <f t="shared" si="11"/>
        <v>-1</v>
      </c>
      <c r="BV37" s="8">
        <f t="shared" si="12"/>
        <v>-1</v>
      </c>
      <c r="BW37" s="32"/>
    </row>
    <row r="38" spans="1:75" x14ac:dyDescent="0.3">
      <c r="A38" s="6" t="s">
        <v>48</v>
      </c>
      <c r="B38" s="6">
        <f t="shared" si="13"/>
        <v>589.39294281586876</v>
      </c>
      <c r="C38" s="23">
        <v>589.3340322944872</v>
      </c>
      <c r="D38" s="24">
        <v>589.3929428171416</v>
      </c>
      <c r="E38" s="7">
        <v>9.9951184302977955E-5</v>
      </c>
      <c r="F38" s="7">
        <f t="shared" si="14"/>
        <v>2.1595742715379918E-12</v>
      </c>
      <c r="G38" s="32">
        <v>2198.249666929245</v>
      </c>
      <c r="H38" s="23">
        <v>589.34702465547923</v>
      </c>
      <c r="I38" s="24">
        <v>589.39294281586876</v>
      </c>
      <c r="J38" s="85">
        <v>7.7907550385727389E-5</v>
      </c>
      <c r="K38" s="85">
        <f t="shared" si="15"/>
        <v>0</v>
      </c>
      <c r="L38" s="32">
        <v>19.101392984390259</v>
      </c>
      <c r="M38" s="23">
        <v>659.3321860848489</v>
      </c>
      <c r="N38" s="8">
        <f t="shared" si="16"/>
        <v>0.11866318408028467</v>
      </c>
      <c r="O38" s="24">
        <f t="shared" si="17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0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18"/>
        <v>8.4662018834598757E-2</v>
      </c>
      <c r="AH38" s="8">
        <f t="shared" si="18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19"/>
        <v>8.4662018834598757E-2</v>
      </c>
      <c r="AM38" s="8">
        <f t="shared" si="19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1"/>
        <v>8.4951722489873899E-2</v>
      </c>
      <c r="AR38" s="8">
        <f t="shared" si="22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/>
      <c r="BT38" s="24"/>
      <c r="BU38" s="8">
        <f t="shared" si="11"/>
        <v>-1</v>
      </c>
      <c r="BV38" s="8">
        <f t="shared" si="12"/>
        <v>-1</v>
      </c>
      <c r="BW38" s="32"/>
    </row>
    <row r="39" spans="1:75" x14ac:dyDescent="0.3">
      <c r="A39" s="6" t="s">
        <v>49</v>
      </c>
      <c r="B39" s="6">
        <f t="shared" si="13"/>
        <v>571.34792640355136</v>
      </c>
      <c r="C39" s="23">
        <v>571.30033789275626</v>
      </c>
      <c r="D39" s="24">
        <v>571.35743801579906</v>
      </c>
      <c r="E39" s="85">
        <v>9.9937655911310755E-5</v>
      </c>
      <c r="F39" s="7">
        <f t="shared" si="14"/>
        <v>1.6647670899199851E-5</v>
      </c>
      <c r="G39" s="32">
        <v>317.11836504936218</v>
      </c>
      <c r="H39" s="23">
        <v>571.30164262858978</v>
      </c>
      <c r="I39" s="24">
        <v>571.34792640355136</v>
      </c>
      <c r="J39" s="7">
        <v>8.1008038749162862E-5</v>
      </c>
      <c r="K39" s="7">
        <f t="shared" si="15"/>
        <v>0</v>
      </c>
      <c r="L39" s="32">
        <v>29.655011892318729</v>
      </c>
      <c r="M39" s="23">
        <v>613.37718703099631</v>
      </c>
      <c r="N39" s="8">
        <f t="shared" si="16"/>
        <v>7.3561587756177618E-2</v>
      </c>
      <c r="O39" s="24">
        <f t="shared" si="17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0"/>
        <v>0.11440490455573278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18"/>
        <v>5.1928791699884944E-2</v>
      </c>
      <c r="AH39" s="8">
        <f t="shared" si="18"/>
        <v>5.6135067931360833E-2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19"/>
        <v>5.1928791699884944E-2</v>
      </c>
      <c r="AM39" s="8">
        <f t="shared" si="19"/>
        <v>5.6135067931360833E-2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1"/>
        <v>5.1856926529921382E-2</v>
      </c>
      <c r="AR39" s="8">
        <f t="shared" si="22"/>
        <v>5.6255014733921485E-2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5.7229110646111359E-2</v>
      </c>
      <c r="AW39" s="8">
        <f t="shared" si="4"/>
        <v>7.2445110486630715E-2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5.2334723969980644E-2</v>
      </c>
      <c r="BB39" s="8">
        <f t="shared" si="6"/>
        <v>6.3382501948452505E-2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6.4906987277185219E-2</v>
      </c>
      <c r="BG39" s="8">
        <f t="shared" si="8"/>
        <v>7.4213181881621376E-2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3.8620499779083418E-2</v>
      </c>
      <c r="BL39" s="8">
        <f t="shared" si="9"/>
        <v>5.0969860990396181E-2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3.675309193300208E-2</v>
      </c>
      <c r="BQ39" s="8">
        <f t="shared" si="10"/>
        <v>4.7665409472093238E-2</v>
      </c>
      <c r="BR39" s="32">
        <v>26.583158220164481</v>
      </c>
      <c r="BS39" s="23"/>
      <c r="BT39" s="24"/>
      <c r="BU39" s="8">
        <f t="shared" si="11"/>
        <v>-1</v>
      </c>
      <c r="BV39" s="8">
        <f t="shared" si="12"/>
        <v>-1</v>
      </c>
      <c r="BW39" s="32"/>
    </row>
    <row r="40" spans="1:75" x14ac:dyDescent="0.3">
      <c r="A40" s="6" t="s">
        <v>50</v>
      </c>
      <c r="B40" s="6">
        <f t="shared" si="13"/>
        <v>594.28234708599655</v>
      </c>
      <c r="C40" s="23">
        <v>591.03351394784761</v>
      </c>
      <c r="D40" s="24">
        <v>594.28234708599655</v>
      </c>
      <c r="E40" s="7">
        <v>5.4668175053132857E-3</v>
      </c>
      <c r="F40" s="7">
        <f t="shared" si="14"/>
        <v>0</v>
      </c>
      <c r="G40" s="32">
        <v>3600.0090789794922</v>
      </c>
      <c r="H40" s="23">
        <v>594.22669966396211</v>
      </c>
      <c r="I40" s="24">
        <v>594.28234708599678</v>
      </c>
      <c r="J40" s="7">
        <v>9.3638019549632177E-5</v>
      </c>
      <c r="K40" s="7">
        <f t="shared" si="15"/>
        <v>3.8260210244866923E-16</v>
      </c>
      <c r="L40" s="32">
        <v>192.56061697006231</v>
      </c>
      <c r="M40" s="23">
        <v>633.51870241478139</v>
      </c>
      <c r="N40" s="8">
        <f t="shared" si="16"/>
        <v>6.6023087377870715E-2</v>
      </c>
      <c r="O40" s="24">
        <f t="shared" si="17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0"/>
        <v>5.8854580499643754E-2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18"/>
        <v>2.3219394553365871E-2</v>
      </c>
      <c r="AH40" s="8">
        <f t="shared" si="18"/>
        <v>3.0646019867627289E-2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19"/>
        <v>2.3219394553365871E-2</v>
      </c>
      <c r="AM40" s="8">
        <f t="shared" si="19"/>
        <v>3.0646019867627289E-2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1"/>
        <v>1.8819525038159098E-2</v>
      </c>
      <c r="AR40" s="8">
        <f t="shared" si="22"/>
        <v>2.8496230008416709E-2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2.8688443474710293E-2</v>
      </c>
      <c r="AW40" s="8">
        <f t="shared" si="4"/>
        <v>3.5437567564028535E-2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2.3219394553365871E-2</v>
      </c>
      <c r="BB40" s="8">
        <f t="shared" si="6"/>
        <v>3.0646019867627289E-2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2.7818902249035157E-2</v>
      </c>
      <c r="BG40" s="8">
        <f t="shared" si="8"/>
        <v>3.4415610634971422E-2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1.0523803186842234E-2</v>
      </c>
      <c r="BL40" s="8">
        <f t="shared" si="9"/>
        <v>1.7879338294230069E-2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9.1030277548111542E-3</v>
      </c>
      <c r="BQ40" s="8">
        <f t="shared" si="10"/>
        <v>1.6568097344842186E-2</v>
      </c>
      <c r="BR40" s="32">
        <v>27.912251735478641</v>
      </c>
      <c r="BS40" s="23"/>
      <c r="BT40" s="24"/>
      <c r="BU40" s="8">
        <f t="shared" si="11"/>
        <v>-1</v>
      </c>
      <c r="BV40" s="8">
        <f t="shared" si="12"/>
        <v>-1</v>
      </c>
      <c r="BW40" s="32"/>
    </row>
    <row r="41" spans="1:75" x14ac:dyDescent="0.3">
      <c r="A41" s="6" t="s">
        <v>51</v>
      </c>
      <c r="B41" s="6">
        <f t="shared" si="13"/>
        <v>601.67271912628087</v>
      </c>
      <c r="C41" s="23">
        <v>601.61261624011877</v>
      </c>
      <c r="D41" s="24">
        <v>601.67271949049587</v>
      </c>
      <c r="E41" s="85">
        <v>9.9893594025640445E-5</v>
      </c>
      <c r="F41" s="7">
        <f t="shared" si="14"/>
        <v>6.0533739712458091E-10</v>
      </c>
      <c r="G41" s="32">
        <v>2518.003146886826</v>
      </c>
      <c r="H41" s="23">
        <v>601.65086783357572</v>
      </c>
      <c r="I41" s="24">
        <v>601.67271912628087</v>
      </c>
      <c r="J41" s="85">
        <v>3.6317572677664863E-5</v>
      </c>
      <c r="K41" s="85">
        <f t="shared" si="15"/>
        <v>0</v>
      </c>
      <c r="L41" s="32">
        <v>107.62634205818181</v>
      </c>
      <c r="M41" s="23">
        <v>657.30480509018241</v>
      </c>
      <c r="N41" s="8">
        <f t="shared" si="16"/>
        <v>9.2462370646765712E-2</v>
      </c>
      <c r="O41" s="24">
        <f t="shared" si="17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0"/>
        <v>0.10691961089336034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18"/>
        <v>8.371961466096986E-2</v>
      </c>
      <c r="AH41" s="8">
        <f t="shared" si="18"/>
        <v>9.1818695074920215E-2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19"/>
        <v>8.371961466096986E-2</v>
      </c>
      <c r="AM41" s="8">
        <f t="shared" si="19"/>
        <v>9.1818695074920215E-2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1"/>
        <v>7.8869960387995264E-2</v>
      </c>
      <c r="AR41" s="8">
        <f t="shared" si="22"/>
        <v>8.7154805324059392E-2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8.829265234032023E-2</v>
      </c>
      <c r="AW41" s="8">
        <f t="shared" si="4"/>
        <v>0.10462233834028992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8.1393982822852651E-2</v>
      </c>
      <c r="BB41" s="8">
        <f t="shared" si="6"/>
        <v>9.4347846834840265E-2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9.6114341911095483E-2</v>
      </c>
      <c r="BG41" s="8">
        <f t="shared" si="8"/>
        <v>0.1085781320355113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8.3207908869100164E-2</v>
      </c>
      <c r="BL41" s="8">
        <f t="shared" si="9"/>
        <v>9.2083359522311156E-2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7.3448943847465059E-2</v>
      </c>
      <c r="BQ41" s="8">
        <f t="shared" si="10"/>
        <v>8.9665334955842071E-2</v>
      </c>
      <c r="BR41" s="32">
        <v>26.65842719860375</v>
      </c>
      <c r="BS41" s="23"/>
      <c r="BT41" s="24"/>
      <c r="BU41" s="8">
        <f t="shared" si="11"/>
        <v>-1</v>
      </c>
      <c r="BV41" s="8">
        <f t="shared" si="12"/>
        <v>-1</v>
      </c>
      <c r="BW41" s="32"/>
    </row>
    <row r="42" spans="1:75" x14ac:dyDescent="0.3">
      <c r="A42" s="6" t="s">
        <v>52</v>
      </c>
      <c r="B42" s="6">
        <f t="shared" si="13"/>
        <v>565.39896291920491</v>
      </c>
      <c r="C42" s="23">
        <v>565.34242577754321</v>
      </c>
      <c r="D42" s="24">
        <v>565.39896291920491</v>
      </c>
      <c r="E42" s="85">
        <v>9.9995127988520505E-5</v>
      </c>
      <c r="F42" s="7">
        <f t="shared" si="14"/>
        <v>0</v>
      </c>
      <c r="G42" s="32">
        <v>1584.1059899330139</v>
      </c>
      <c r="H42" s="23">
        <v>565.3425006421063</v>
      </c>
      <c r="I42" s="24">
        <v>565.39896291920502</v>
      </c>
      <c r="J42" s="85">
        <v>9.986271783570963E-5</v>
      </c>
      <c r="K42" s="85">
        <f t="shared" si="15"/>
        <v>2.0107365803191576E-16</v>
      </c>
      <c r="L42" s="32">
        <v>42.566604852676392</v>
      </c>
      <c r="M42" s="23">
        <v>573.74991401224213</v>
      </c>
      <c r="N42" s="8">
        <f t="shared" si="16"/>
        <v>1.4770014875726911E-2</v>
      </c>
      <c r="O42" s="24">
        <f t="shared" si="17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0"/>
        <v>7.5478795873639573E-3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18"/>
        <v>2.959583722228419E-3</v>
      </c>
      <c r="AH42" s="8">
        <f t="shared" si="18"/>
        <v>3.107748539423397E-3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19"/>
        <v>2.959583722228419E-3</v>
      </c>
      <c r="AM42" s="8">
        <f t="shared" si="19"/>
        <v>3.107748539423397E-3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1"/>
        <v>2.959583722228419E-3</v>
      </c>
      <c r="AR42" s="8">
        <f t="shared" si="22"/>
        <v>3.3521561715104176E-3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1.4911404724883184E-2</v>
      </c>
      <c r="AW42" s="8">
        <f t="shared" si="4"/>
        <v>2.3279872485222407E-2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7.0585526419672112E-3</v>
      </c>
      <c r="BB42" s="8">
        <f t="shared" si="6"/>
        <v>8.4217727692354333E-3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9.6507478624050617E-3</v>
      </c>
      <c r="BG42" s="8">
        <f t="shared" si="8"/>
        <v>2.2693872188719471E-2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8.6122298583164517E-3</v>
      </c>
      <c r="BL42" s="8">
        <f t="shared" si="9"/>
        <v>1.6463248643939245E-2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7.3292879809750775E-3</v>
      </c>
      <c r="BQ42" s="8">
        <f t="shared" si="10"/>
        <v>1.3843118473792576E-2</v>
      </c>
      <c r="BR42" s="32">
        <v>21.462742289341989</v>
      </c>
      <c r="BS42" s="23"/>
      <c r="BT42" s="24"/>
      <c r="BU42" s="8">
        <f t="shared" si="11"/>
        <v>-1</v>
      </c>
      <c r="BV42" s="8">
        <f t="shared" si="12"/>
        <v>-1</v>
      </c>
      <c r="BW42" s="32"/>
    </row>
    <row r="43" spans="1:75" x14ac:dyDescent="0.3">
      <c r="A43" s="9" t="s">
        <v>53</v>
      </c>
      <c r="B43" s="9">
        <f t="shared" si="13"/>
        <v>693.08239338416786</v>
      </c>
      <c r="C43" s="26">
        <v>693.08239338416786</v>
      </c>
      <c r="D43" s="27">
        <v>693.08239338416786</v>
      </c>
      <c r="E43" s="86">
        <v>0</v>
      </c>
      <c r="F43" s="10">
        <f t="shared" si="14"/>
        <v>0</v>
      </c>
      <c r="G43" s="33">
        <v>11.65913200378418</v>
      </c>
      <c r="H43" s="26">
        <v>693.08239338416774</v>
      </c>
      <c r="I43" s="27">
        <v>693.08239338416797</v>
      </c>
      <c r="J43" s="86">
        <v>0</v>
      </c>
      <c r="K43" s="86">
        <f t="shared" si="15"/>
        <v>1.6403076864571378E-16</v>
      </c>
      <c r="L43" s="33">
        <v>2.7400310039520259</v>
      </c>
      <c r="M43" s="26">
        <v>870.94862452430482</v>
      </c>
      <c r="N43" s="11">
        <f t="shared" si="16"/>
        <v>0.25663071640249802</v>
      </c>
      <c r="O43" s="27">
        <f t="shared" si="17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0"/>
        <v>0.27237145012287378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18"/>
        <v>2.6535988111558804E-2</v>
      </c>
      <c r="AH43" s="11">
        <f t="shared" si="18"/>
        <v>3.5319316203518143E-2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19"/>
        <v>2.6535988111558804E-2</v>
      </c>
      <c r="AM43" s="11">
        <f t="shared" si="19"/>
        <v>3.5319316203518143E-2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1"/>
        <v>2.494257664464224E-2</v>
      </c>
      <c r="AR43" s="11">
        <f t="shared" si="22"/>
        <v>3.5225922452590798E-2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3.8493641295864182E-2</v>
      </c>
      <c r="AW43" s="11">
        <f t="shared" si="4"/>
        <v>5.8235606674882812E-2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1.6650296478095111E-2</v>
      </c>
      <c r="BB43" s="11">
        <f t="shared" si="6"/>
        <v>3.5285095020286268E-2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4.5832718213299734E-2</v>
      </c>
      <c r="BG43" s="11">
        <f t="shared" si="8"/>
        <v>5.9147302667751478E-2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2.0494513078644874E-2</v>
      </c>
      <c r="BL43" s="11">
        <f t="shared" si="9"/>
        <v>3.2849312084358193E-2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1.4414689695875133E-2</v>
      </c>
      <c r="BQ43" s="11">
        <f t="shared" si="10"/>
        <v>3.550321976757758E-2</v>
      </c>
      <c r="BR43" s="33">
        <v>28.641282869130372</v>
      </c>
      <c r="BS43" s="26"/>
      <c r="BT43" s="27"/>
      <c r="BU43" s="11">
        <f t="shared" si="11"/>
        <v>-1</v>
      </c>
      <c r="BV43" s="11">
        <f t="shared" si="12"/>
        <v>-1</v>
      </c>
      <c r="BW43" s="33"/>
    </row>
    <row r="44" spans="1:75" x14ac:dyDescent="0.3">
      <c r="A44" s="9" t="s">
        <v>54</v>
      </c>
      <c r="B44" s="9">
        <f t="shared" si="13"/>
        <v>633.86638594830424</v>
      </c>
      <c r="C44" s="26">
        <v>633.80413499534563</v>
      </c>
      <c r="D44" s="27">
        <v>633.86638594837382</v>
      </c>
      <c r="E44" s="86">
        <v>9.8208320251964696E-5</v>
      </c>
      <c r="F44" s="10">
        <f t="shared" si="14"/>
        <v>1.0976500131260059E-13</v>
      </c>
      <c r="G44" s="33">
        <v>1017.687083005905</v>
      </c>
      <c r="H44" s="26">
        <v>633.83004681706723</v>
      </c>
      <c r="I44" s="27">
        <v>633.86638594830424</v>
      </c>
      <c r="J44" s="86">
        <v>5.7329323722413587E-5</v>
      </c>
      <c r="K44" s="86">
        <f t="shared" si="15"/>
        <v>0</v>
      </c>
      <c r="L44" s="33">
        <v>146.8968780040741</v>
      </c>
      <c r="M44" s="26">
        <v>864.63660280119041</v>
      </c>
      <c r="N44" s="11">
        <f t="shared" si="16"/>
        <v>0.36406760473287963</v>
      </c>
      <c r="O44" s="27">
        <f t="shared" si="17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0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18"/>
        <v>9.4205461632808588E-2</v>
      </c>
      <c r="AH44" s="11">
        <f t="shared" si="18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19"/>
        <v>9.4205461632808588E-2</v>
      </c>
      <c r="AM44" s="11">
        <f t="shared" si="19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1"/>
        <v>0.10899064945583359</v>
      </c>
      <c r="AR44" s="11">
        <f t="shared" si="22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/>
      <c r="BT44" s="27"/>
      <c r="BU44" s="11">
        <f t="shared" si="11"/>
        <v>-1</v>
      </c>
      <c r="BV44" s="11">
        <f t="shared" si="12"/>
        <v>-1</v>
      </c>
      <c r="BW44" s="33"/>
    </row>
    <row r="45" spans="1:75" x14ac:dyDescent="0.3">
      <c r="A45" s="9" t="s">
        <v>55</v>
      </c>
      <c r="B45" s="9">
        <f t="shared" si="13"/>
        <v>606.7076706272228</v>
      </c>
      <c r="C45" s="26">
        <v>584.99046624254402</v>
      </c>
      <c r="D45" s="27">
        <v>614.48469344904197</v>
      </c>
      <c r="E45" s="10">
        <v>4.7998310651067577E-2</v>
      </c>
      <c r="F45" s="10">
        <f t="shared" si="14"/>
        <v>1.281840200533344E-2</v>
      </c>
      <c r="G45" s="33">
        <v>3600.011754989624</v>
      </c>
      <c r="H45" s="26">
        <v>602.85968347944561</v>
      </c>
      <c r="I45" s="27">
        <v>606.7076706272228</v>
      </c>
      <c r="J45" s="10">
        <v>6.3424072812510533E-3</v>
      </c>
      <c r="K45" s="10">
        <f t="shared" si="15"/>
        <v>0</v>
      </c>
      <c r="L45" s="33">
        <v>3600.0155279636379</v>
      </c>
      <c r="M45" s="26">
        <v>780.29073599240905</v>
      </c>
      <c r="N45" s="11">
        <f t="shared" si="16"/>
        <v>0.28610659427749391</v>
      </c>
      <c r="O45" s="27">
        <f t="shared" si="17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0"/>
        <v>0.28387040451543488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18"/>
        <v>0.14800632099681754</v>
      </c>
      <c r="AH45" s="11">
        <f t="shared" si="18"/>
        <v>0.18186220153998559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19"/>
        <v>0.14800632099681754</v>
      </c>
      <c r="AM45" s="11">
        <f t="shared" si="19"/>
        <v>0.18186220153998559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1"/>
        <v>0.15504608307425993</v>
      </c>
      <c r="AR45" s="11">
        <f t="shared" si="22"/>
        <v>0.18517801963715258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0.11140064756688726</v>
      </c>
      <c r="AW45" s="11">
        <f t="shared" si="4"/>
        <v>0.16732222694812329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0.15537030838375826</v>
      </c>
      <c r="BB45" s="11">
        <f t="shared" si="6"/>
        <v>0.17930996789412793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0.13082634761070308</v>
      </c>
      <c r="BG45" s="11">
        <f t="shared" si="8"/>
        <v>0.16849569380532017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6.4118310589114116E-2</v>
      </c>
      <c r="BL45" s="11">
        <f t="shared" si="9"/>
        <v>8.2899133859391905E-2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4.4699683599954652E-2</v>
      </c>
      <c r="BQ45" s="11">
        <f t="shared" si="10"/>
        <v>7.8673252990000248E-2</v>
      </c>
      <c r="BR45" s="33">
        <v>71.166631314717236</v>
      </c>
      <c r="BS45" s="26"/>
      <c r="BT45" s="27"/>
      <c r="BU45" s="11">
        <f t="shared" si="11"/>
        <v>-1</v>
      </c>
      <c r="BV45" s="11">
        <f t="shared" si="12"/>
        <v>-1</v>
      </c>
      <c r="BW45" s="33"/>
    </row>
    <row r="46" spans="1:75" x14ac:dyDescent="0.3">
      <c r="A46" s="9" t="s">
        <v>56</v>
      </c>
      <c r="B46" s="9">
        <f t="shared" si="13"/>
        <v>570.7767652537708</v>
      </c>
      <c r="C46" s="26">
        <v>570.77676525377092</v>
      </c>
      <c r="D46" s="27">
        <v>570.7767652537708</v>
      </c>
      <c r="E46" s="10">
        <v>0</v>
      </c>
      <c r="F46" s="10">
        <f t="shared" si="14"/>
        <v>0</v>
      </c>
      <c r="G46" s="33">
        <v>195.76317310333249</v>
      </c>
      <c r="H46" s="26">
        <v>570.7329650368913</v>
      </c>
      <c r="I46" s="27">
        <v>570.77676525377115</v>
      </c>
      <c r="J46" s="10">
        <v>7.673791146726792E-5</v>
      </c>
      <c r="K46" s="10">
        <f t="shared" si="15"/>
        <v>5.9753748562839713E-16</v>
      </c>
      <c r="L46" s="33">
        <v>13.508511066436769</v>
      </c>
      <c r="M46" s="26">
        <v>622.16511293978851</v>
      </c>
      <c r="N46" s="11">
        <f t="shared" si="16"/>
        <v>9.0032304771849175E-2</v>
      </c>
      <c r="O46" s="27">
        <f t="shared" si="17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0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18"/>
        <v>3.4364393137123722E-2</v>
      </c>
      <c r="AH46" s="11">
        <f t="shared" si="18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19"/>
        <v>3.4364393137123722E-2</v>
      </c>
      <c r="AM46" s="11">
        <f t="shared" si="19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1"/>
        <v>3.1145274423262842E-2</v>
      </c>
      <c r="AR46" s="11">
        <f t="shared" si="22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/>
      <c r="BT46" s="27"/>
      <c r="BU46" s="11">
        <f t="shared" si="11"/>
        <v>-1</v>
      </c>
      <c r="BV46" s="11">
        <f t="shared" si="12"/>
        <v>-1</v>
      </c>
      <c r="BW46" s="33"/>
    </row>
    <row r="47" spans="1:75" x14ac:dyDescent="0.3">
      <c r="A47" s="9" t="s">
        <v>57</v>
      </c>
      <c r="B47" s="9">
        <f t="shared" si="13"/>
        <v>659.67525021456322</v>
      </c>
      <c r="C47" s="26">
        <v>638.64172322463435</v>
      </c>
      <c r="D47" s="27">
        <v>659.6752502146976</v>
      </c>
      <c r="E47" s="10">
        <v>3.1884668984041013E-2</v>
      </c>
      <c r="F47" s="10">
        <f t="shared" si="14"/>
        <v>2.0370302227231199E-13</v>
      </c>
      <c r="G47" s="33">
        <v>3600.012135982513</v>
      </c>
      <c r="H47" s="26">
        <v>659.60941186165962</v>
      </c>
      <c r="I47" s="27">
        <v>659.67525021456322</v>
      </c>
      <c r="J47" s="86">
        <v>9.9804188321383344E-5</v>
      </c>
      <c r="K47" s="86">
        <f t="shared" si="15"/>
        <v>0</v>
      </c>
      <c r="L47" s="33">
        <v>2449.237979888916</v>
      </c>
      <c r="M47" s="26">
        <v>834.80961165533245</v>
      </c>
      <c r="N47" s="11">
        <f t="shared" si="16"/>
        <v>0.26548572404953158</v>
      </c>
      <c r="O47" s="27">
        <f t="shared" si="17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0"/>
        <v>0.30428865595350235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18"/>
        <v>8.5098646830431918E-2</v>
      </c>
      <c r="AH47" s="11">
        <f t="shared" si="18"/>
        <v>0.10328299471712317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19"/>
        <v>8.5098646830431918E-2</v>
      </c>
      <c r="AM47" s="11">
        <f t="shared" si="19"/>
        <v>0.10328299471712317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1"/>
        <v>6.9367056260198123E-2</v>
      </c>
      <c r="AR47" s="11">
        <f t="shared" si="22"/>
        <v>0.10207265297376883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0.12476825705599609</v>
      </c>
      <c r="AW47" s="11">
        <f t="shared" si="4"/>
        <v>0.15766863279618604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8.5098646830431918E-2</v>
      </c>
      <c r="BB47" s="11">
        <f t="shared" si="6"/>
        <v>0.10328299471712317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0.13805488274300778</v>
      </c>
      <c r="BG47" s="11">
        <f t="shared" si="8"/>
        <v>0.15581153422676197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3.9203733851145464E-2</v>
      </c>
      <c r="BL47" s="11">
        <f t="shared" si="9"/>
        <v>7.8479681260182926E-2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5.7196107211648535E-2</v>
      </c>
      <c r="BQ47" s="11">
        <f t="shared" si="10"/>
        <v>9.5481554149302206E-2</v>
      </c>
      <c r="BR47" s="33">
        <v>35.561389946192513</v>
      </c>
      <c r="BS47" s="26"/>
      <c r="BT47" s="27"/>
      <c r="BU47" s="11">
        <f t="shared" si="11"/>
        <v>-1</v>
      </c>
      <c r="BV47" s="11">
        <f t="shared" si="12"/>
        <v>-1</v>
      </c>
      <c r="BW47" s="33"/>
    </row>
    <row r="48" spans="1:75" x14ac:dyDescent="0.3">
      <c r="A48" s="9" t="s">
        <v>58</v>
      </c>
      <c r="B48" s="9">
        <f t="shared" si="13"/>
        <v>620.54454175216119</v>
      </c>
      <c r="C48" s="26">
        <v>620.48280836632705</v>
      </c>
      <c r="D48" s="27">
        <v>620.54454587531029</v>
      </c>
      <c r="E48" s="10">
        <v>9.9489246007550088E-5</v>
      </c>
      <c r="F48" s="10">
        <f t="shared" si="14"/>
        <v>6.6444047435675232E-9</v>
      </c>
      <c r="G48" s="33">
        <v>900.9347550868988</v>
      </c>
      <c r="H48" s="26">
        <v>620.49618413022927</v>
      </c>
      <c r="I48" s="27">
        <v>620.54454175216119</v>
      </c>
      <c r="J48" s="86">
        <v>7.7927721022504222E-5</v>
      </c>
      <c r="K48" s="86">
        <f t="shared" si="15"/>
        <v>0</v>
      </c>
      <c r="L48" s="33">
        <v>54.699022054672241</v>
      </c>
      <c r="M48" s="26">
        <v>823.1097393015408</v>
      </c>
      <c r="N48" s="11">
        <f t="shared" si="16"/>
        <v>0.32643135813815916</v>
      </c>
      <c r="O48" s="27">
        <f t="shared" si="17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0"/>
        <v>0.3162791434674288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18"/>
        <v>0.10591452065325864</v>
      </c>
      <c r="AH48" s="11">
        <f t="shared" si="18"/>
        <v>0.12404405396935517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19"/>
        <v>0.10591452065325864</v>
      </c>
      <c r="AM48" s="11">
        <f t="shared" si="19"/>
        <v>0.12404405396935517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1"/>
        <v>0.11155836594819195</v>
      </c>
      <c r="AR48" s="11">
        <f t="shared" si="22"/>
        <v>0.13099356155672984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0.10633419561611827</v>
      </c>
      <c r="AW48" s="11">
        <f t="shared" si="4"/>
        <v>0.14817145716708985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0.12312953030423029</v>
      </c>
      <c r="BB48" s="11">
        <f t="shared" si="6"/>
        <v>0.13657918090283638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0.14231030801622702</v>
      </c>
      <c r="BG48" s="11">
        <f t="shared" si="8"/>
        <v>0.15782627940590008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3.7662947610447702E-2</v>
      </c>
      <c r="BL48" s="11">
        <f t="shared" si="9"/>
        <v>0.11352294736624294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3.5433927004805972E-2</v>
      </c>
      <c r="BQ48" s="11">
        <f t="shared" si="10"/>
        <v>0.10624441201514542</v>
      </c>
      <c r="BR48" s="33">
        <v>56.086516014486548</v>
      </c>
      <c r="BS48" s="26"/>
      <c r="BT48" s="27"/>
      <c r="BU48" s="11">
        <f t="shared" si="11"/>
        <v>-1</v>
      </c>
      <c r="BV48" s="11">
        <f t="shared" si="12"/>
        <v>-1</v>
      </c>
      <c r="BW48" s="33"/>
    </row>
    <row r="49" spans="1:75" x14ac:dyDescent="0.3">
      <c r="A49" s="9" t="s">
        <v>59</v>
      </c>
      <c r="B49" s="9">
        <f t="shared" si="13"/>
        <v>603.69788822295607</v>
      </c>
      <c r="C49" s="26">
        <v>596.29995388249256</v>
      </c>
      <c r="D49" s="27">
        <v>603.69788822988335</v>
      </c>
      <c r="E49" s="10">
        <v>1.225436512471696E-2</v>
      </c>
      <c r="F49" s="10">
        <f t="shared" si="14"/>
        <v>1.1474746256413713E-11</v>
      </c>
      <c r="G49" s="33">
        <v>3600.0072200298309</v>
      </c>
      <c r="H49" s="26">
        <v>603.6376501660003</v>
      </c>
      <c r="I49" s="27">
        <v>603.69788822295607</v>
      </c>
      <c r="J49" s="86">
        <v>9.978179173796688E-5</v>
      </c>
      <c r="K49" s="86">
        <f t="shared" si="15"/>
        <v>0</v>
      </c>
      <c r="L49" s="33">
        <v>981.54052996635437</v>
      </c>
      <c r="M49" s="26">
        <v>763.46332235291356</v>
      </c>
      <c r="N49" s="11">
        <f t="shared" si="16"/>
        <v>0.2646446794774166</v>
      </c>
      <c r="O49" s="27">
        <f t="shared" si="17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0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18"/>
        <v>0.15078975558646676</v>
      </c>
      <c r="AH49" s="11">
        <f t="shared" si="18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19"/>
        <v>0.15078975558646676</v>
      </c>
      <c r="AM49" s="11">
        <f t="shared" si="19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1"/>
        <v>0.11081105277745797</v>
      </c>
      <c r="AR49" s="11">
        <f t="shared" si="22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/>
      <c r="BT49" s="27"/>
      <c r="BU49" s="11">
        <f t="shared" si="11"/>
        <v>-1</v>
      </c>
      <c r="BV49" s="11">
        <f t="shared" si="12"/>
        <v>-1</v>
      </c>
      <c r="BW49" s="33"/>
    </row>
    <row r="50" spans="1:75" x14ac:dyDescent="0.3">
      <c r="A50" s="9" t="s">
        <v>60</v>
      </c>
      <c r="B50" s="9">
        <f t="shared" si="13"/>
        <v>572.4266885012795</v>
      </c>
      <c r="C50" s="26">
        <v>572.36945438159023</v>
      </c>
      <c r="D50" s="27">
        <v>572.4266885012795</v>
      </c>
      <c r="E50" s="10">
        <v>9.9985065055420549E-5</v>
      </c>
      <c r="F50" s="10">
        <f t="shared" si="14"/>
        <v>0</v>
      </c>
      <c r="G50" s="33">
        <v>2605.080149173737</v>
      </c>
      <c r="H50" s="26">
        <v>572.37010977341117</v>
      </c>
      <c r="I50" s="27">
        <v>572.42668850127973</v>
      </c>
      <c r="J50" s="86">
        <v>9.8840129233971962E-5</v>
      </c>
      <c r="K50" s="86">
        <f t="shared" si="15"/>
        <v>3.972101231662329E-16</v>
      </c>
      <c r="L50" s="33">
        <v>155.8540868759155</v>
      </c>
      <c r="M50" s="26">
        <v>633.90683095505881</v>
      </c>
      <c r="N50" s="11">
        <f t="shared" si="16"/>
        <v>0.10740264856403858</v>
      </c>
      <c r="O50" s="27">
        <f t="shared" si="17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0"/>
        <v>0.16838500579502744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18"/>
        <v>6.1439873974346727E-2</v>
      </c>
      <c r="AH50" s="11">
        <f t="shared" si="18"/>
        <v>0.12425733140212698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19"/>
        <v>6.1439873974346727E-2</v>
      </c>
      <c r="AM50" s="11">
        <f t="shared" si="19"/>
        <v>0.12425733140212698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1"/>
        <v>8.3838087144692416E-2</v>
      </c>
      <c r="AR50" s="11">
        <f t="shared" si="22"/>
        <v>0.1119756605698274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8.7382516632739979E-2</v>
      </c>
      <c r="AW50" s="11">
        <f t="shared" si="4"/>
        <v>0.13912280805877317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8.4139694309946708E-2</v>
      </c>
      <c r="BB50" s="11">
        <f t="shared" si="6"/>
        <v>0.12305202687025489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6.0744746513128736E-2</v>
      </c>
      <c r="BG50" s="11">
        <f t="shared" si="8"/>
        <v>0.10859628088064584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2.1715626230232689E-2</v>
      </c>
      <c r="BL50" s="11">
        <f t="shared" si="9"/>
        <v>2.6551292353659609E-2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2.1653563918070981E-2</v>
      </c>
      <c r="BQ50" s="11">
        <f t="shared" si="10"/>
        <v>2.6254207742168287E-2</v>
      </c>
      <c r="BR50" s="33">
        <v>33.420523530617359</v>
      </c>
      <c r="BS50" s="26"/>
      <c r="BT50" s="27"/>
      <c r="BU50" s="11">
        <f t="shared" si="11"/>
        <v>-1</v>
      </c>
      <c r="BV50" s="11">
        <f t="shared" si="12"/>
        <v>-1</v>
      </c>
      <c r="BW50" s="33"/>
    </row>
    <row r="51" spans="1:75" x14ac:dyDescent="0.3">
      <c r="A51" s="9" t="s">
        <v>61</v>
      </c>
      <c r="B51" s="9">
        <f t="shared" si="13"/>
        <v>715.11616734409108</v>
      </c>
      <c r="C51" s="26">
        <v>715.05890138074574</v>
      </c>
      <c r="D51" s="27">
        <v>715.11616734409108</v>
      </c>
      <c r="E51" s="10">
        <v>8.0079245807040321E-5</v>
      </c>
      <c r="F51" s="10">
        <f t="shared" si="14"/>
        <v>0</v>
      </c>
      <c r="G51" s="33">
        <v>4.0088059902191162</v>
      </c>
      <c r="H51" s="26">
        <v>715.11616734409108</v>
      </c>
      <c r="I51" s="27">
        <v>715.11616734409131</v>
      </c>
      <c r="J51" s="86">
        <v>0</v>
      </c>
      <c r="K51" s="86">
        <f t="shared" si="15"/>
        <v>3.1795348200235433E-16</v>
      </c>
      <c r="L51" s="33">
        <v>1.981741189956665</v>
      </c>
      <c r="M51" s="26">
        <v>932.54153868895173</v>
      </c>
      <c r="N51" s="11">
        <f t="shared" si="16"/>
        <v>0.3040420301954137</v>
      </c>
      <c r="O51" s="27">
        <f t="shared" si="17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0"/>
        <v>0.3268818478728352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18"/>
        <v>2.3097113061427199E-2</v>
      </c>
      <c r="AH51" s="11">
        <f t="shared" si="18"/>
        <v>4.57006438626106E-2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19"/>
        <v>2.3097113061427199E-2</v>
      </c>
      <c r="AM51" s="11">
        <f t="shared" si="19"/>
        <v>4.57006438626106E-2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1"/>
        <v>2.23084884574343E-2</v>
      </c>
      <c r="AR51" s="11">
        <f t="shared" si="22"/>
        <v>4.5532539737819483E-2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1.487898678262233E-2</v>
      </c>
      <c r="AW51" s="11">
        <f t="shared" si="4"/>
        <v>4.4406007477618269E-2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2.4708730623351945E-2</v>
      </c>
      <c r="BB51" s="11">
        <f t="shared" si="6"/>
        <v>5.0434783516149023E-2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2.0285475354122482E-2</v>
      </c>
      <c r="BG51" s="11">
        <f t="shared" si="8"/>
        <v>4.0407163991707538E-2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1.5615166245531026E-2</v>
      </c>
      <c r="BL51" s="11">
        <f t="shared" si="9"/>
        <v>3.1611493561383465E-2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1.337589716498553E-2</v>
      </c>
      <c r="BQ51" s="11">
        <f t="shared" si="10"/>
        <v>3.3367451021373479E-2</v>
      </c>
      <c r="BR51" s="33">
        <v>27.645842484571041</v>
      </c>
      <c r="BS51" s="26"/>
      <c r="BT51" s="27"/>
      <c r="BU51" s="11">
        <f t="shared" si="11"/>
        <v>-1</v>
      </c>
      <c r="BV51" s="11">
        <f t="shared" si="12"/>
        <v>-1</v>
      </c>
      <c r="BW51" s="33"/>
    </row>
    <row r="52" spans="1:75" x14ac:dyDescent="0.3">
      <c r="A52" s="9" t="s">
        <v>62</v>
      </c>
      <c r="B52" s="9">
        <f t="shared" si="13"/>
        <v>636.85519350135837</v>
      </c>
      <c r="C52" s="26">
        <v>636.79402658139702</v>
      </c>
      <c r="D52" s="27">
        <v>636.85519378319054</v>
      </c>
      <c r="E52" s="86">
        <v>9.6045698285279947E-5</v>
      </c>
      <c r="F52" s="10">
        <f t="shared" si="14"/>
        <v>4.4253729057752419E-10</v>
      </c>
      <c r="G52" s="33">
        <v>295.41700792312622</v>
      </c>
      <c r="H52" s="26">
        <v>636.85519274503122</v>
      </c>
      <c r="I52" s="27">
        <v>636.85519350135837</v>
      </c>
      <c r="J52" s="86">
        <v>1.1875965648480649E-9</v>
      </c>
      <c r="K52" s="86">
        <f t="shared" si="15"/>
        <v>0</v>
      </c>
      <c r="L52" s="33">
        <v>38.621471166610718</v>
      </c>
      <c r="M52" s="26">
        <v>837.69210265140737</v>
      </c>
      <c r="N52" s="11">
        <f t="shared" si="16"/>
        <v>0.31535726048785157</v>
      </c>
      <c r="O52" s="27">
        <f t="shared" si="17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0"/>
        <v>0.35102076867316662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18"/>
        <v>9.8060693615739963E-2</v>
      </c>
      <c r="AH52" s="11">
        <f t="shared" si="18"/>
        <v>0.11845635215840687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19"/>
        <v>9.8060693615739963E-2</v>
      </c>
      <c r="AM52" s="11">
        <f t="shared" si="19"/>
        <v>0.11845635215840687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1"/>
        <v>0.10605470238457025</v>
      </c>
      <c r="AR52" s="11">
        <f t="shared" si="22"/>
        <v>0.1240327988952199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0.10783910432325595</v>
      </c>
      <c r="AW52" s="11">
        <f t="shared" si="4"/>
        <v>0.13348179576318481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0.10975924996474792</v>
      </c>
      <c r="BB52" s="11">
        <f t="shared" si="6"/>
        <v>0.11731459356654356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0.12127095096833236</v>
      </c>
      <c r="BG52" s="11">
        <f t="shared" si="8"/>
        <v>0.13316352125120792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6.5391550619475505E-2</v>
      </c>
      <c r="BL52" s="11">
        <f t="shared" si="9"/>
        <v>8.5023516450229819E-2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7.2946683224554082E-2</v>
      </c>
      <c r="BQ52" s="11">
        <f t="shared" si="10"/>
        <v>8.8914053195503481E-2</v>
      </c>
      <c r="BR52" s="33">
        <v>60.69293251987547</v>
      </c>
      <c r="BS52" s="26"/>
      <c r="BT52" s="27"/>
      <c r="BU52" s="11">
        <f t="shared" si="11"/>
        <v>-1</v>
      </c>
      <c r="BV52" s="11">
        <f t="shared" si="12"/>
        <v>-1</v>
      </c>
      <c r="BW52" s="33"/>
    </row>
    <row r="53" spans="1:75" x14ac:dyDescent="0.3">
      <c r="A53" s="9" t="s">
        <v>63</v>
      </c>
      <c r="B53" s="9">
        <f t="shared" si="13"/>
        <v>602.02622963932993</v>
      </c>
      <c r="C53" s="26">
        <v>588.24257082381951</v>
      </c>
      <c r="D53" s="27">
        <v>602.02622963933084</v>
      </c>
      <c r="E53" s="10">
        <v>2.2895445641573989E-2</v>
      </c>
      <c r="F53" s="10">
        <f t="shared" si="14"/>
        <v>1.5107227177091615E-15</v>
      </c>
      <c r="G53" s="33">
        <v>3600.0292940139771</v>
      </c>
      <c r="H53" s="26">
        <v>601.96605413901807</v>
      </c>
      <c r="I53" s="27">
        <v>602.02622963932993</v>
      </c>
      <c r="J53" s="10">
        <v>9.995494772325839E-5</v>
      </c>
      <c r="K53" s="10">
        <f t="shared" si="15"/>
        <v>0</v>
      </c>
      <c r="L53" s="33">
        <v>2768.7474298477168</v>
      </c>
      <c r="M53" s="26">
        <v>799.42168007686689</v>
      </c>
      <c r="N53" s="11">
        <f t="shared" si="16"/>
        <v>0.3278851331042425</v>
      </c>
      <c r="O53" s="27">
        <f t="shared" si="17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0"/>
        <v>0.32857296025544869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18"/>
        <v>0.10059778123432017</v>
      </c>
      <c r="AH53" s="11">
        <f t="shared" si="18"/>
        <v>0.16465379741509448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19"/>
        <v>0.10059778123432017</v>
      </c>
      <c r="AM53" s="11">
        <f t="shared" si="19"/>
        <v>0.16465379741509448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1"/>
        <v>0.13104619900884668</v>
      </c>
      <c r="AR53" s="11">
        <f t="shared" si="22"/>
        <v>0.17846079351749417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0.12613784377176826</v>
      </c>
      <c r="AW53" s="11">
        <f t="shared" si="4"/>
        <v>0.14894028025024605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0.14415690712898802</v>
      </c>
      <c r="BB53" s="11">
        <f t="shared" si="6"/>
        <v>0.18040077971952892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8.9026763471325543E-2</v>
      </c>
      <c r="BG53" s="11">
        <f t="shared" si="8"/>
        <v>0.14518777344177131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5.8057558321370002E-2</v>
      </c>
      <c r="BL53" s="11">
        <f t="shared" si="9"/>
        <v>8.7885133171528837E-2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7.2758992547199114E-2</v>
      </c>
      <c r="BQ53" s="11">
        <f t="shared" si="10"/>
        <v>9.0305254257090267E-2</v>
      </c>
      <c r="BR53" s="33">
        <v>69.12439689710736</v>
      </c>
      <c r="BS53" s="26"/>
      <c r="BT53" s="27"/>
      <c r="BU53" s="11">
        <f t="shared" si="11"/>
        <v>-1</v>
      </c>
      <c r="BV53" s="11">
        <f t="shared" si="12"/>
        <v>-1</v>
      </c>
      <c r="BW53" s="33"/>
    </row>
    <row r="54" spans="1:75" x14ac:dyDescent="0.3">
      <c r="A54" s="9" t="s">
        <v>64</v>
      </c>
      <c r="B54" s="9">
        <f t="shared" si="13"/>
        <v>569.04988379452129</v>
      </c>
      <c r="C54" s="26">
        <v>569.04988379462498</v>
      </c>
      <c r="D54" s="27">
        <v>569.04988379462486</v>
      </c>
      <c r="E54" s="10">
        <v>0</v>
      </c>
      <c r="F54" s="10">
        <f t="shared" si="14"/>
        <v>1.8200286497517311E-13</v>
      </c>
      <c r="G54" s="33">
        <v>213.36340618133539</v>
      </c>
      <c r="H54" s="26">
        <v>569.04988379452107</v>
      </c>
      <c r="I54" s="27">
        <v>569.04988379452129</v>
      </c>
      <c r="J54" s="86">
        <v>0</v>
      </c>
      <c r="K54" s="86">
        <f t="shared" si="15"/>
        <v>0</v>
      </c>
      <c r="L54" s="33">
        <v>17.629177093505859</v>
      </c>
      <c r="M54" s="26">
        <v>606.37018765262246</v>
      </c>
      <c r="N54" s="11">
        <f t="shared" si="16"/>
        <v>6.5583536559647534E-2</v>
      </c>
      <c r="O54" s="27">
        <f t="shared" si="17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0"/>
        <v>6.5583536559647534E-2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18"/>
        <v>2.6621048030490625E-2</v>
      </c>
      <c r="AH54" s="11">
        <f t="shared" si="18"/>
        <v>3.4906953045518836E-2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19"/>
        <v>2.6621048030490625E-2</v>
      </c>
      <c r="AM54" s="11">
        <f t="shared" si="19"/>
        <v>3.4906953045518836E-2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1"/>
        <v>2.7317456113382581E-2</v>
      </c>
      <c r="AR54" s="11">
        <f t="shared" si="22"/>
        <v>3.471337434536427E-2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1.9519672034121503E-2</v>
      </c>
      <c r="AW54" s="11">
        <f t="shared" si="4"/>
        <v>3.3789424432709166E-2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2.5266668841020915E-2</v>
      </c>
      <c r="BB54" s="11">
        <f t="shared" si="6"/>
        <v>3.3626112744555778E-2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3.1580212974275643E-2</v>
      </c>
      <c r="BG54" s="11">
        <f t="shared" si="8"/>
        <v>3.5154495261741657E-2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2.7356879705920892E-2</v>
      </c>
      <c r="BL54" s="11">
        <f t="shared" si="9"/>
        <v>3.5277326791130444E-2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2.0249352639541068E-2</v>
      </c>
      <c r="BQ54" s="11">
        <f t="shared" si="10"/>
        <v>3.1376734320351825E-2</v>
      </c>
      <c r="BR54" s="33">
        <v>21.342867365852001</v>
      </c>
      <c r="BS54" s="26"/>
      <c r="BT54" s="27"/>
      <c r="BU54" s="11">
        <f t="shared" si="11"/>
        <v>-1</v>
      </c>
      <c r="BV54" s="11">
        <f t="shared" si="12"/>
        <v>-1</v>
      </c>
      <c r="BW54" s="33"/>
    </row>
    <row r="55" spans="1:75" x14ac:dyDescent="0.3">
      <c r="A55" s="9" t="s">
        <v>65</v>
      </c>
      <c r="B55" s="9">
        <f t="shared" si="13"/>
        <v>658.39946323896982</v>
      </c>
      <c r="C55" s="26">
        <v>658.3369205131919</v>
      </c>
      <c r="D55" s="27">
        <v>658.39946323896982</v>
      </c>
      <c r="E55" s="86">
        <v>9.4992066776954207E-5</v>
      </c>
      <c r="F55" s="10">
        <f t="shared" si="14"/>
        <v>0</v>
      </c>
      <c r="G55" s="33">
        <v>62.77913498878479</v>
      </c>
      <c r="H55" s="26">
        <v>658.39946323896982</v>
      </c>
      <c r="I55" s="27">
        <v>658.39946323897016</v>
      </c>
      <c r="J55" s="86">
        <v>0</v>
      </c>
      <c r="K55" s="86">
        <f t="shared" si="15"/>
        <v>5.1801456745881069E-16</v>
      </c>
      <c r="L55" s="33">
        <v>36.603865146636963</v>
      </c>
      <c r="M55" s="26">
        <v>816.78655316991603</v>
      </c>
      <c r="N55" s="11">
        <f t="shared" si="16"/>
        <v>0.24056381995174672</v>
      </c>
      <c r="O55" s="27">
        <f t="shared" si="17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0"/>
        <v>0.25680174986614251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18"/>
        <v>7.9749406599605305E-2</v>
      </c>
      <c r="AH55" s="11">
        <f t="shared" si="18"/>
        <v>9.3567506663800815E-2</v>
      </c>
      <c r="AI55" s="33">
        <v>11.15938581</v>
      </c>
      <c r="AJ55" s="26">
        <v>710.90642973777631</v>
      </c>
      <c r="AK55" s="27">
        <v>720.004259403025</v>
      </c>
      <c r="AL55" s="11">
        <f t="shared" si="19"/>
        <v>7.9749406599605305E-2</v>
      </c>
      <c r="AM55" s="11">
        <f t="shared" si="19"/>
        <v>9.3567506663800815E-2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1"/>
        <v>6.9367017422383312E-2</v>
      </c>
      <c r="AR55" s="11">
        <f t="shared" si="22"/>
        <v>8.8382471801246379E-2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8.4078008322952022E-2</v>
      </c>
      <c r="AW55" s="11">
        <f t="shared" si="4"/>
        <v>0.10776497070382898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6.5749583020268093E-2</v>
      </c>
      <c r="BB55" s="11">
        <f t="shared" si="6"/>
        <v>9.1420695968168361E-2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7.6850661498038028E-2</v>
      </c>
      <c r="BG55" s="11">
        <f t="shared" si="8"/>
        <v>0.10147034088995199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3.5254458762538105E-2</v>
      </c>
      <c r="BL55" s="11">
        <f t="shared" si="9"/>
        <v>6.4813653275752892E-2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3.860174071157299E-2</v>
      </c>
      <c r="BQ55" s="11">
        <f t="shared" si="10"/>
        <v>7.6083757630521595E-2</v>
      </c>
      <c r="BR55" s="33">
        <v>32.035158324800427</v>
      </c>
      <c r="BS55" s="26"/>
      <c r="BT55" s="27"/>
      <c r="BU55" s="11">
        <f t="shared" si="11"/>
        <v>-1</v>
      </c>
      <c r="BV55" s="11">
        <f t="shared" si="12"/>
        <v>-1</v>
      </c>
      <c r="BW55" s="33"/>
    </row>
    <row r="56" spans="1:75" x14ac:dyDescent="0.3">
      <c r="A56" s="9" t="s">
        <v>66</v>
      </c>
      <c r="B56" s="9">
        <f t="shared" si="13"/>
        <v>647.8334141845661</v>
      </c>
      <c r="C56" s="26">
        <v>647.77538250575003</v>
      </c>
      <c r="D56" s="27">
        <v>647.8334141845661</v>
      </c>
      <c r="E56" s="86">
        <v>8.9578088356403264E-5</v>
      </c>
      <c r="F56" s="10">
        <f t="shared" si="14"/>
        <v>0</v>
      </c>
      <c r="G56" s="33">
        <v>70.249933004379272</v>
      </c>
      <c r="H56" s="26">
        <v>647.7789923002598</v>
      </c>
      <c r="I56" s="27">
        <v>647.83341418456655</v>
      </c>
      <c r="J56" s="86">
        <v>8.4005985357992974E-5</v>
      </c>
      <c r="K56" s="86">
        <f t="shared" si="15"/>
        <v>7.0195105860487119E-16</v>
      </c>
      <c r="L56" s="33">
        <v>23.184331893920898</v>
      </c>
      <c r="M56" s="26">
        <v>819.55545587348695</v>
      </c>
      <c r="N56" s="11">
        <f t="shared" si="16"/>
        <v>0.26507129445471561</v>
      </c>
      <c r="O56" s="27">
        <f t="shared" si="17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0"/>
        <v>0.26442331490261489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18"/>
        <v>8.6211039141261658E-2</v>
      </c>
      <c r="AH56" s="11">
        <f t="shared" si="18"/>
        <v>9.4332930402677054E-2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19"/>
        <v>8.6211039141261658E-2</v>
      </c>
      <c r="AM56" s="11">
        <f t="shared" si="19"/>
        <v>9.4332930402677054E-2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1"/>
        <v>8.6663292797284158E-2</v>
      </c>
      <c r="AR56" s="11">
        <f t="shared" si="22"/>
        <v>9.480013018506471E-2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7.7755155237024573E-2</v>
      </c>
      <c r="AW56" s="11">
        <f t="shared" si="4"/>
        <v>0.10087785120555355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6.6278591612398949E-2</v>
      </c>
      <c r="BB56" s="11">
        <f t="shared" si="6"/>
        <v>9.2566357957938716E-2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6.8249203063368388E-2</v>
      </c>
      <c r="BG56" s="11">
        <f t="shared" si="8"/>
        <v>9.8713380529234951E-2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2.7402871984382186E-2</v>
      </c>
      <c r="BL56" s="11">
        <f t="shared" si="9"/>
        <v>5.5040151947442793E-2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2.8623471605009203E-2</v>
      </c>
      <c r="BQ56" s="11">
        <f t="shared" si="10"/>
        <v>5.7786595942265408E-2</v>
      </c>
      <c r="BR56" s="33">
        <v>36.003659778274603</v>
      </c>
      <c r="BS56" s="26"/>
      <c r="BT56" s="27"/>
      <c r="BU56" s="11">
        <f t="shared" si="11"/>
        <v>-1</v>
      </c>
      <c r="BV56" s="11">
        <f t="shared" si="12"/>
        <v>-1</v>
      </c>
      <c r="BW56" s="33"/>
    </row>
    <row r="57" spans="1:75" x14ac:dyDescent="0.3">
      <c r="A57" s="9" t="s">
        <v>67</v>
      </c>
      <c r="B57" s="9">
        <f t="shared" si="13"/>
        <v>608.361300797588</v>
      </c>
      <c r="C57" s="26">
        <v>608.30140530238532</v>
      </c>
      <c r="D57" s="27">
        <v>608.361300797588</v>
      </c>
      <c r="E57" s="10">
        <v>9.8453821970835622E-5</v>
      </c>
      <c r="F57" s="10">
        <f t="shared" si="14"/>
        <v>0</v>
      </c>
      <c r="G57" s="33">
        <v>1140.1948850154879</v>
      </c>
      <c r="H57" s="26">
        <v>608.36130079758789</v>
      </c>
      <c r="I57" s="27">
        <v>608.36130079758823</v>
      </c>
      <c r="J57" s="86">
        <v>0</v>
      </c>
      <c r="K57" s="86">
        <f t="shared" si="15"/>
        <v>3.7374776328661163E-16</v>
      </c>
      <c r="L57" s="33">
        <v>58.828986167907708</v>
      </c>
      <c r="M57" s="26">
        <v>774.08037088159267</v>
      </c>
      <c r="N57" s="11">
        <f t="shared" si="16"/>
        <v>0.27240238632329145</v>
      </c>
      <c r="O57" s="27">
        <f t="shared" si="17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0"/>
        <v>0.22249421496901711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18"/>
        <v>9.9684924603634498E-2</v>
      </c>
      <c r="AH57" s="11">
        <f t="shared" si="18"/>
        <v>0.1307269694862947</v>
      </c>
      <c r="AI57" s="33">
        <v>11.12459632</v>
      </c>
      <c r="AJ57" s="26">
        <v>669.00575119936457</v>
      </c>
      <c r="AK57" s="27">
        <v>687.89053000359684</v>
      </c>
      <c r="AL57" s="11">
        <f t="shared" si="19"/>
        <v>9.9684924603634498E-2</v>
      </c>
      <c r="AM57" s="11">
        <f t="shared" si="19"/>
        <v>0.1307269694862947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1"/>
        <v>0.10664685064842513</v>
      </c>
      <c r="AR57" s="11">
        <f t="shared" si="22"/>
        <v>0.13114144540889658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0.14093976946694348</v>
      </c>
      <c r="AW57" s="11">
        <f t="shared" si="4"/>
        <v>0.15410324131931599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9.3248001563633526E-2</v>
      </c>
      <c r="BB57" s="11">
        <f t="shared" si="6"/>
        <v>0.134522225804241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0.13336739619731489</v>
      </c>
      <c r="BG57" s="11">
        <f t="shared" si="8"/>
        <v>0.14835544069619364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5.9112010499872032E-2</v>
      </c>
      <c r="BL57" s="11">
        <f t="shared" si="9"/>
        <v>8.5329857840654014E-2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4.8273281731427004E-2</v>
      </c>
      <c r="BQ57" s="11">
        <f t="shared" si="10"/>
        <v>8.6139806478134448E-2</v>
      </c>
      <c r="BR57" s="33">
        <v>51.355960727296768</v>
      </c>
      <c r="BS57" s="26"/>
      <c r="BT57" s="27"/>
      <c r="BU57" s="11">
        <f t="shared" si="11"/>
        <v>-1</v>
      </c>
      <c r="BV57" s="11">
        <f t="shared" si="12"/>
        <v>-1</v>
      </c>
      <c r="BW57" s="33"/>
    </row>
    <row r="58" spans="1:75" x14ac:dyDescent="0.3">
      <c r="A58" s="12" t="s">
        <v>68</v>
      </c>
      <c r="B58" s="12">
        <f t="shared" si="13"/>
        <v>564.38281269905224</v>
      </c>
      <c r="C58" s="28">
        <v>564.32665740733205</v>
      </c>
      <c r="D58" s="29">
        <v>564.38281269905224</v>
      </c>
      <c r="E58" s="13">
        <v>9.9498585812041524E-5</v>
      </c>
      <c r="F58" s="13">
        <f t="shared" si="14"/>
        <v>0</v>
      </c>
      <c r="G58" s="34">
        <v>142.30606889724729</v>
      </c>
      <c r="H58" s="28">
        <v>564.38281269905224</v>
      </c>
      <c r="I58" s="29">
        <v>564.38281269905247</v>
      </c>
      <c r="J58" s="87">
        <v>0</v>
      </c>
      <c r="K58" s="87">
        <f t="shared" si="15"/>
        <v>4.0287136731868429E-16</v>
      </c>
      <c r="L58" s="34">
        <v>7.3958868980407706</v>
      </c>
      <c r="M58" s="28">
        <v>564.44413253435266</v>
      </c>
      <c r="N58" s="13">
        <f t="shared" si="16"/>
        <v>1.0864936692025276E-4</v>
      </c>
      <c r="O58" s="29">
        <f t="shared" si="17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0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18"/>
        <v>4.939676206990146E-3</v>
      </c>
      <c r="AH58" s="13">
        <f t="shared" si="18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19"/>
        <v>4.939676206990146E-3</v>
      </c>
      <c r="AM58" s="13">
        <f t="shared" si="19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1"/>
        <v>4.939676206990146E-3</v>
      </c>
      <c r="AR58" s="13">
        <f t="shared" si="22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/>
      <c r="BT58" s="29"/>
      <c r="BU58" s="13">
        <f t="shared" si="11"/>
        <v>-1</v>
      </c>
      <c r="BV58" s="13">
        <f t="shared" si="12"/>
        <v>-1</v>
      </c>
      <c r="BW58" s="34"/>
    </row>
    <row r="59" spans="1:75" x14ac:dyDescent="0.3">
      <c r="A59" s="36" t="s">
        <v>69</v>
      </c>
      <c r="B59" s="37"/>
      <c r="C59" s="35">
        <f t="shared" ref="C59:O59" si="23">AVERAGE(C3:C58)</f>
        <v>571.837710409647</v>
      </c>
      <c r="D59" s="35">
        <f t="shared" si="23"/>
        <v>575.77086389263104</v>
      </c>
      <c r="E59" s="1">
        <f t="shared" si="23"/>
        <v>7.0931855719292211E-3</v>
      </c>
      <c r="F59" s="1">
        <f t="shared" si="23"/>
        <v>3.4442811500888976E-4</v>
      </c>
      <c r="G59" s="35">
        <f t="shared" si="23"/>
        <v>1698.1844516737121</v>
      </c>
      <c r="H59" s="35">
        <f t="shared" ref="H59:L59" si="24">AVERAGE(H3:H58)</f>
        <v>575.46621341666742</v>
      </c>
      <c r="I59" s="35">
        <f t="shared" si="24"/>
        <v>575.56277256036822</v>
      </c>
      <c r="J59" s="1">
        <f t="shared" si="24"/>
        <v>1.6019583960531522E-4</v>
      </c>
      <c r="K59" s="1">
        <f t="shared" si="24"/>
        <v>3.7812415064856467E-16</v>
      </c>
      <c r="L59" s="35">
        <f t="shared" si="24"/>
        <v>261.94169850434577</v>
      </c>
      <c r="M59" s="35">
        <f t="shared" si="23"/>
        <v>663.33847506876657</v>
      </c>
      <c r="N59" s="1">
        <f t="shared" si="23"/>
        <v>0.14493091877823555</v>
      </c>
      <c r="O59" s="35">
        <f t="shared" si="23"/>
        <v>40.815406678572671</v>
      </c>
      <c r="P59" s="35">
        <v>0.16369154438565456</v>
      </c>
      <c r="Q59" s="35">
        <f t="shared" ref="Q59:W59" si="25">AVERAGE(Q3:Q58)</f>
        <v>0.33035714285714285</v>
      </c>
      <c r="R59" s="35">
        <f t="shared" si="25"/>
        <v>0.5714285714285714</v>
      </c>
      <c r="S59" s="35">
        <f t="shared" si="25"/>
        <v>0.22321428571428573</v>
      </c>
      <c r="T59" s="35">
        <f t="shared" si="25"/>
        <v>0.16071428571428573</v>
      </c>
      <c r="U59" s="35">
        <f t="shared" si="25"/>
        <v>0.10714285714285714</v>
      </c>
      <c r="V59" s="35">
        <f t="shared" si="25"/>
        <v>673.31638897178686</v>
      </c>
      <c r="W59" s="1">
        <f t="shared" si="25"/>
        <v>0.16082969706188194</v>
      </c>
      <c r="X59" s="35">
        <v>39.777045285714046</v>
      </c>
      <c r="Y59" s="35">
        <v>0.16369154438565456</v>
      </c>
      <c r="Z59" s="35">
        <f t="shared" ref="Z59:AE59" si="26">AVERAGE(Z3:Z58)</f>
        <v>0.32142857142857145</v>
      </c>
      <c r="AA59" s="35">
        <f t="shared" si="26"/>
        <v>0.6696428571428571</v>
      </c>
      <c r="AB59" s="35">
        <f t="shared" si="26"/>
        <v>0.24107142857142858</v>
      </c>
      <c r="AC59" s="35">
        <f t="shared" si="26"/>
        <v>0.19642857142857142</v>
      </c>
      <c r="AD59" s="35">
        <f t="shared" si="26"/>
        <v>5.3571428571428568E-2</v>
      </c>
      <c r="AE59" s="35">
        <f t="shared" si="26"/>
        <v>615.0676392620669</v>
      </c>
      <c r="AF59" s="35"/>
      <c r="AG59" s="1">
        <f>AVERAGE(AG3:AG58)</f>
        <v>6.5963624229844905E-2</v>
      </c>
      <c r="AH59" s="1">
        <f>AVERAGE(AH3:AH58)</f>
        <v>8.1791382660944878E-2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6.5963624229844905E-2</v>
      </c>
      <c r="AM59" s="1">
        <f>AVERAGE(AM3:AM58)</f>
        <v>8.1791382660944878E-2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6.6118014528613114E-2</v>
      </c>
      <c r="AR59" s="1">
        <f>AVERAGE(AR3:AR58)</f>
        <v>8.2013501609732337E-2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6.9775539403738998E-2</v>
      </c>
      <c r="AW59" s="1">
        <f>AVERAGE(AW3:AW58)</f>
        <v>9.1092582332328878E-2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6.7846606387797839E-2</v>
      </c>
      <c r="BB59" s="1">
        <f>AVERAGE(BB3:BB58)</f>
        <v>8.3152161764596319E-2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7.1307432318863259E-2</v>
      </c>
      <c r="BG59" s="1">
        <f>AVERAGE(BG3:BG58)</f>
        <v>8.9979230173374544E-2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3.7647754525157999E-2</v>
      </c>
      <c r="BL59" s="1">
        <f>AVERAGE(BL3:BL58)</f>
        <v>5.8986315930650381E-2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3.6758190751617861E-2</v>
      </c>
      <c r="BQ59" s="1">
        <f>AVERAGE(BQ3:BQ58)</f>
        <v>5.7799602459890138E-2</v>
      </c>
      <c r="BR59" s="35">
        <f>AVERAGE(BR3:BR58)</f>
        <v>33.61863228830709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G60">
        <f>COUNTIF(G3:G58,"&lt;3600")</f>
        <v>35</v>
      </c>
      <c r="L60">
        <f>COUNTIF(L3:L58,"&lt;3600")</f>
        <v>55</v>
      </c>
      <c r="Q60" s="48">
        <f>_xlfn.MODE.SNGL(Q3:Q58)</f>
        <v>0</v>
      </c>
      <c r="R60" s="48">
        <f t="shared" ref="R60:U60" si="27">_xlfn.MODE.SNGL(R3:R58)</f>
        <v>1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Z60" s="48">
        <f>_xlfn.MODE.SNGL(Z3:Z58)</f>
        <v>0</v>
      </c>
      <c r="AA60" s="48">
        <f t="shared" ref="AA60:AD60" si="28">_xlfn.MODE.SNGL(AA3:AA58)</f>
        <v>1</v>
      </c>
      <c r="AB60" s="48">
        <f t="shared" si="28"/>
        <v>0</v>
      </c>
      <c r="AC60" s="48">
        <f t="shared" si="28"/>
        <v>0</v>
      </c>
      <c r="AD60" s="48">
        <f t="shared" si="28"/>
        <v>0</v>
      </c>
    </row>
  </sheetData>
  <mergeCells count="13">
    <mergeCell ref="BI1:BM1"/>
    <mergeCell ref="BN1:BR1"/>
    <mergeCell ref="BS1:BW1"/>
    <mergeCell ref="BD1:BH1"/>
    <mergeCell ref="AT1:AX1"/>
    <mergeCell ref="AY1:BC1"/>
    <mergeCell ref="AO1:AS1"/>
    <mergeCell ref="C1:G1"/>
    <mergeCell ref="AE1:AI1"/>
    <mergeCell ref="AJ1:AN1"/>
    <mergeCell ref="M1:U1"/>
    <mergeCell ref="V1:AD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BW60"/>
  <sheetViews>
    <sheetView tabSelected="1" topLeftCell="A11" zoomScale="55" zoomScaleNormal="55" workbookViewId="0">
      <selection activeCell="H47" sqref="H47"/>
    </sheetView>
  </sheetViews>
  <sheetFormatPr baseColWidth="10" defaultColWidth="10.77734375" defaultRowHeight="14.4" x14ac:dyDescent="0.3"/>
  <cols>
    <col min="1" max="1" width="9.6640625" bestFit="1" customWidth="1"/>
    <col min="2" max="2" width="6.44140625" bestFit="1" customWidth="1"/>
    <col min="3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10" width="8.21875" bestFit="1" customWidth="1"/>
    <col min="11" max="11" width="8.88671875" bestFit="1" customWidth="1"/>
    <col min="12" max="12" width="8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1" width="9.5546875" bestFit="1" customWidth="1"/>
    <col min="62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340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341</v>
      </c>
      <c r="BT1" s="104"/>
      <c r="BU1" s="104"/>
      <c r="BV1" s="104"/>
      <c r="BW1" s="104"/>
    </row>
    <row r="2" spans="1:75" ht="14.4" customHeight="1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79</v>
      </c>
      <c r="B3" s="2">
        <f>MIN(D3,I3,M3,V3,AE3,AJ3,AO3,AT3,AY3,BD3,BI3,BN3,BS3)</f>
        <v>488.99943159674132</v>
      </c>
      <c r="C3" s="18">
        <v>488.95257227952408</v>
      </c>
      <c r="D3" s="19">
        <v>488.99943159674132</v>
      </c>
      <c r="E3" s="3">
        <v>9.5826935962201867E-5</v>
      </c>
      <c r="F3" s="3">
        <f>(D3-B3)/B3</f>
        <v>0</v>
      </c>
      <c r="G3" s="30">
        <v>9.0328919887542725</v>
      </c>
      <c r="H3" s="18">
        <v>488.99943159674137</v>
      </c>
      <c r="I3" s="19">
        <v>488.99943159674149</v>
      </c>
      <c r="J3" s="3">
        <v>0</v>
      </c>
      <c r="K3" s="3">
        <f>(I3-$B3)/$B3</f>
        <v>3.4873303640780846E-16</v>
      </c>
      <c r="L3" s="30">
        <v>2.415889978408813</v>
      </c>
      <c r="M3" s="18">
        <v>641.02733443240743</v>
      </c>
      <c r="N3" s="3">
        <f t="shared" ref="N3:N34" si="0">(M3-B3)/B3</f>
        <v>0.3108958682001855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0.23624173024871237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5.9818378823474128E-2</v>
      </c>
      <c r="AH3" s="4">
        <f>(AF3-$B3)/$B3</f>
        <v>0.11922985940109085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5.9818378823474128E-2</v>
      </c>
      <c r="AM3" s="4">
        <f>(AK3-$B3)/$B3</f>
        <v>0.11922985940109085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5.2836376989236947E-2</v>
      </c>
      <c r="AR3" s="4">
        <f t="shared" ref="AR3:AR34" si="3">(AP3-$B3)/$B3</f>
        <v>0.12407690540723712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7.7553680013523876E-2</v>
      </c>
      <c r="AW3" s="4">
        <f t="shared" si="4"/>
        <v>0.13717331240263839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6.9169225975526022E-2</v>
      </c>
      <c r="BB3" s="4">
        <f t="shared" si="5"/>
        <v>0.10128680904811532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9.9089510705359443E-3</v>
      </c>
      <c r="BG3" s="4">
        <f t="shared" si="6"/>
        <v>0.10960017917291896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3.4873303640780846E-16</v>
      </c>
      <c r="BL3" s="4">
        <f t="shared" ref="BL3:BL58" si="8">(BJ3-$B3)/$B3</f>
        <v>3.1040759446902485E-2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3.4873303640780846E-16</v>
      </c>
      <c r="BQ3" s="4">
        <f t="shared" ref="BQ3:BQ58" si="10">(BO3-$B3)/$B3</f>
        <v>3.4123319823348409E-2</v>
      </c>
      <c r="BR3" s="31">
        <v>34.294718874990942</v>
      </c>
      <c r="BS3" s="20"/>
      <c r="BT3" s="21"/>
      <c r="BU3" s="4">
        <f t="shared" ref="BU3:BV58" si="11">(BS3-$B3)/$B3</f>
        <v>-1</v>
      </c>
      <c r="BV3" s="4">
        <f t="shared" si="11"/>
        <v>-1</v>
      </c>
      <c r="BW3" s="31"/>
    </row>
    <row r="4" spans="1:75" x14ac:dyDescent="0.3">
      <c r="A4" s="2" t="s">
        <v>80</v>
      </c>
      <c r="B4" s="2">
        <f t="shared" ref="B4:B58" si="12">MIN(D4,I4,M4,V4,AE4,AJ4,AO4,AT4,AY4,BD4,BI4,BN4,BS4)</f>
        <v>476.12713253255862</v>
      </c>
      <c r="C4" s="20">
        <v>476.07965533857191</v>
      </c>
      <c r="D4" s="21">
        <v>476.12713253255862</v>
      </c>
      <c r="E4" s="5">
        <v>9.9715371678491116E-5</v>
      </c>
      <c r="F4" s="5">
        <f t="shared" ref="F4:F58" si="13">(D4-B4)/B4</f>
        <v>0</v>
      </c>
      <c r="G4" s="31">
        <v>1005.909930944443</v>
      </c>
      <c r="H4" s="20">
        <v>476.09333951262153</v>
      </c>
      <c r="I4" s="21">
        <v>476.12713253255868</v>
      </c>
      <c r="J4" s="5">
        <v>7.0974783052532079E-5</v>
      </c>
      <c r="K4" s="5">
        <f t="shared" ref="K4:K58" si="14">(I4-$B4)/$B4</f>
        <v>1.1938706067527235E-16</v>
      </c>
      <c r="L4" s="31">
        <v>72.131183862686157</v>
      </c>
      <c r="M4" s="20">
        <v>568.4473623301003</v>
      </c>
      <c r="N4" s="4">
        <f t="shared" si="0"/>
        <v>0.19389827524947578</v>
      </c>
      <c r="O4" s="21">
        <f t="shared" ref="O4:O58" si="15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0.19389827524947578</v>
      </c>
      <c r="X4" s="21">
        <f t="shared" ref="X4:X58" si="16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7">(AE4-$B4)/$B4</f>
        <v>0.11672044847854021</v>
      </c>
      <c r="AH4" s="4">
        <f t="shared" ref="AH4:AH58" si="18">(AF4-$B4)/$B4</f>
        <v>0.17981968957986222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19">(AJ4-$B4)/$B4</f>
        <v>0.11672044847854021</v>
      </c>
      <c r="AM4" s="4">
        <f t="shared" ref="AM4:AM58" si="20">(AK4-$B4)/$B4</f>
        <v>0.17981968957986222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0.12691982911964222</v>
      </c>
      <c r="AR4" s="4">
        <f t="shared" si="3"/>
        <v>0.20915105036967716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5.6760880214810766E-2</v>
      </c>
      <c r="AW4" s="4">
        <f t="shared" si="4"/>
        <v>7.3924434296847363E-2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0.12553074358686811</v>
      </c>
      <c r="BB4" s="4">
        <f t="shared" si="5"/>
        <v>0.15741310207685733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3.2751881945482106E-2</v>
      </c>
      <c r="BG4" s="4">
        <f t="shared" si="6"/>
        <v>7.1498459494805378E-2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1.6204967760604681E-2</v>
      </c>
      <c r="BL4" s="4">
        <f t="shared" si="8"/>
        <v>4.0803058286828058E-2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1.0176843767416314E-2</v>
      </c>
      <c r="BQ4" s="4">
        <f t="shared" si="10"/>
        <v>3.5896340845908557E-2</v>
      </c>
      <c r="BR4" s="31">
        <v>69.548988228850064</v>
      </c>
      <c r="BS4" s="20"/>
      <c r="BT4" s="21"/>
      <c r="BU4" s="4">
        <f t="shared" si="11"/>
        <v>-1</v>
      </c>
      <c r="BV4" s="4">
        <f t="shared" si="11"/>
        <v>-1</v>
      </c>
      <c r="BW4" s="31"/>
    </row>
    <row r="5" spans="1:75" x14ac:dyDescent="0.3">
      <c r="A5" s="2" t="s">
        <v>81</v>
      </c>
      <c r="B5" s="2">
        <f t="shared" si="12"/>
        <v>465.61714087517032</v>
      </c>
      <c r="C5" s="20">
        <v>465.57176931688599</v>
      </c>
      <c r="D5" s="21">
        <v>465.61715028964312</v>
      </c>
      <c r="E5" s="5">
        <v>9.7464134920359594E-5</v>
      </c>
      <c r="F5" s="5">
        <f t="shared" si="13"/>
        <v>2.0219343261004687E-8</v>
      </c>
      <c r="G5" s="31">
        <v>1724.108387947083</v>
      </c>
      <c r="H5" s="20">
        <v>465.60617501585938</v>
      </c>
      <c r="I5" s="21">
        <v>465.61714087517032</v>
      </c>
      <c r="J5" s="5">
        <v>2.3551236301483858E-5</v>
      </c>
      <c r="K5" s="84">
        <f t="shared" si="14"/>
        <v>0</v>
      </c>
      <c r="L5" s="31">
        <v>294.13201594352722</v>
      </c>
      <c r="M5" s="20">
        <v>580.85049606460757</v>
      </c>
      <c r="N5" s="4">
        <f t="shared" si="0"/>
        <v>0.2474852084973623</v>
      </c>
      <c r="O5" s="21">
        <f t="shared" si="15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0.21731932088910161</v>
      </c>
      <c r="X5" s="21">
        <f t="shared" si="16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7"/>
        <v>0.14513467630084265</v>
      </c>
      <c r="AH5" s="4">
        <f t="shared" si="18"/>
        <v>0.15171381294823183</v>
      </c>
      <c r="AI5" s="31">
        <v>11.133316530000011</v>
      </c>
      <c r="AJ5" s="20">
        <v>533.19433389621202</v>
      </c>
      <c r="AK5" s="21">
        <v>536.25769269139641</v>
      </c>
      <c r="AL5" s="4">
        <f t="shared" si="19"/>
        <v>0.14513467630084265</v>
      </c>
      <c r="AM5" s="4">
        <f t="shared" si="20"/>
        <v>0.15171381294823183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0.10549390543623931</v>
      </c>
      <c r="AR5" s="4">
        <f t="shared" si="3"/>
        <v>0.14335200381060167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8.8121253949289019E-2</v>
      </c>
      <c r="AW5" s="4">
        <f t="shared" si="4"/>
        <v>0.11406668394178203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0.10123763970529787</v>
      </c>
      <c r="BB5" s="4">
        <f t="shared" si="5"/>
        <v>0.12747899367149484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7.8342685182649446E-2</v>
      </c>
      <c r="BG5" s="4">
        <f t="shared" si="6"/>
        <v>0.10957663429343324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3.1676769002120075E-2</v>
      </c>
      <c r="BL5" s="4">
        <f t="shared" si="8"/>
        <v>7.7324979552132383E-2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3.0946977840239129E-2</v>
      </c>
      <c r="BQ5" s="4">
        <f t="shared" si="10"/>
        <v>5.6146956824037947E-2</v>
      </c>
      <c r="BR5" s="31">
        <v>175.04066817536949</v>
      </c>
      <c r="BS5" s="20"/>
      <c r="BT5" s="21"/>
      <c r="BU5" s="4">
        <f t="shared" si="11"/>
        <v>-1</v>
      </c>
      <c r="BV5" s="4">
        <f t="shared" si="11"/>
        <v>-1</v>
      </c>
      <c r="BW5" s="31"/>
    </row>
    <row r="6" spans="1:75" x14ac:dyDescent="0.3">
      <c r="A6" s="2" t="s">
        <v>82</v>
      </c>
      <c r="B6" s="2">
        <f t="shared" si="12"/>
        <v>449.6096167149887</v>
      </c>
      <c r="C6" s="20">
        <v>449.56483853076543</v>
      </c>
      <c r="D6" s="21">
        <v>449.60961671499052</v>
      </c>
      <c r="E6" s="5">
        <v>9.9593475229007412E-5</v>
      </c>
      <c r="F6" s="5">
        <f t="shared" si="13"/>
        <v>4.0457084010703647E-15</v>
      </c>
      <c r="G6" s="31">
        <v>2468.3881199359889</v>
      </c>
      <c r="H6" s="20">
        <v>449.59405942087449</v>
      </c>
      <c r="I6" s="21">
        <v>449.6096167149887</v>
      </c>
      <c r="J6" s="5">
        <v>3.46017823811544E-5</v>
      </c>
      <c r="K6" s="5">
        <f t="shared" si="14"/>
        <v>0</v>
      </c>
      <c r="L6" s="31">
        <v>52.549755811691277</v>
      </c>
      <c r="M6" s="20">
        <v>558.32339397871874</v>
      </c>
      <c r="N6" s="4">
        <f t="shared" si="0"/>
        <v>0.24179593412176636</v>
      </c>
      <c r="O6" s="21">
        <f t="shared" si="15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0.21860503142792875</v>
      </c>
      <c r="X6" s="21">
        <f t="shared" si="16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7"/>
        <v>9.3274031585085154E-2</v>
      </c>
      <c r="AH6" s="4">
        <f t="shared" si="18"/>
        <v>0.1835475010048572</v>
      </c>
      <c r="AI6" s="31">
        <v>11.015180580000001</v>
      </c>
      <c r="AJ6" s="20">
        <v>491.54651830542059</v>
      </c>
      <c r="AK6" s="21">
        <v>532.13433829077655</v>
      </c>
      <c r="AL6" s="4">
        <f t="shared" si="19"/>
        <v>9.3274031585085154E-2</v>
      </c>
      <c r="AM6" s="4">
        <f t="shared" si="20"/>
        <v>0.1835475010048572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9.9173075454281528E-2</v>
      </c>
      <c r="AR6" s="4">
        <f t="shared" si="3"/>
        <v>0.17132301323276461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6.9514843245257862E-2</v>
      </c>
      <c r="AW6" s="4">
        <f t="shared" si="4"/>
        <v>8.3547896414900541E-2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9.3138304167628111E-2</v>
      </c>
      <c r="BB6" s="4">
        <f t="shared" si="5"/>
        <v>0.17160524748433847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4.1985074276180152E-2</v>
      </c>
      <c r="BG6" s="4">
        <f t="shared" si="6"/>
        <v>7.3625541383176854E-2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4.2950308079186886E-2</v>
      </c>
      <c r="BL6" s="4">
        <f t="shared" si="8"/>
        <v>8.9115488653837435E-2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7.076254077495954E-2</v>
      </c>
      <c r="BQ6" s="4">
        <f t="shared" si="10"/>
        <v>8.8063893542911872E-2</v>
      </c>
      <c r="BR6" s="31">
        <v>161.58613426443191</v>
      </c>
      <c r="BS6" s="20"/>
      <c r="BT6" s="21"/>
      <c r="BU6" s="4">
        <f t="shared" si="11"/>
        <v>-1</v>
      </c>
      <c r="BV6" s="4">
        <f t="shared" si="11"/>
        <v>-1</v>
      </c>
      <c r="BW6" s="31"/>
    </row>
    <row r="7" spans="1:75" x14ac:dyDescent="0.3">
      <c r="A7" s="2" t="s">
        <v>83</v>
      </c>
      <c r="B7" s="2">
        <f t="shared" si="12"/>
        <v>482.94725475575558</v>
      </c>
      <c r="C7" s="20">
        <v>482.89929724017429</v>
      </c>
      <c r="D7" s="21">
        <v>482.94725475575558</v>
      </c>
      <c r="E7" s="5">
        <v>9.9301766619487472E-5</v>
      </c>
      <c r="F7" s="5">
        <f t="shared" si="13"/>
        <v>0</v>
      </c>
      <c r="G7" s="31">
        <v>459.45095086097717</v>
      </c>
      <c r="H7" s="20">
        <v>482.94725475575899</v>
      </c>
      <c r="I7" s="21">
        <v>482.9472547557591</v>
      </c>
      <c r="J7" s="5">
        <v>0</v>
      </c>
      <c r="K7" s="5">
        <f t="shared" si="14"/>
        <v>7.2974676523473829E-15</v>
      </c>
      <c r="L7" s="31">
        <v>39.136145830154419</v>
      </c>
      <c r="M7" s="20">
        <v>608.69268046712864</v>
      </c>
      <c r="N7" s="4">
        <f t="shared" si="0"/>
        <v>0.26037092968872388</v>
      </c>
      <c r="O7" s="21">
        <f t="shared" si="15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0.2072229727477041</v>
      </c>
      <c r="X7" s="21">
        <f t="shared" si="16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7"/>
        <v>7.0388181724409596E-2</v>
      </c>
      <c r="AH7" s="4">
        <f t="shared" si="18"/>
        <v>7.8742036236915502E-2</v>
      </c>
      <c r="AI7" s="31">
        <v>11.043060900000009</v>
      </c>
      <c r="AJ7" s="20">
        <v>516.94103388680844</v>
      </c>
      <c r="AK7" s="21">
        <v>520.97550499025215</v>
      </c>
      <c r="AL7" s="4">
        <f t="shared" si="19"/>
        <v>7.0388181724409596E-2</v>
      </c>
      <c r="AM7" s="4">
        <f t="shared" si="20"/>
        <v>7.8742036236915502E-2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5.7041104674149072E-2</v>
      </c>
      <c r="AR7" s="4">
        <f t="shared" si="3"/>
        <v>9.2046679723708932E-2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2.7771861395868517E-2</v>
      </c>
      <c r="AW7" s="4">
        <f t="shared" si="4"/>
        <v>0.13052483043008112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5.9895489246370559E-2</v>
      </c>
      <c r="BB7" s="4">
        <f t="shared" si="5"/>
        <v>0.11103643745478724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0.10158847334414757</v>
      </c>
      <c r="BG7" s="4">
        <f t="shared" si="6"/>
        <v>0.15297410539178333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2.1587963175193414E-2</v>
      </c>
      <c r="BL7" s="4">
        <f t="shared" si="8"/>
        <v>4.1616042366504249E-2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7.5328698346811697E-15</v>
      </c>
      <c r="BQ7" s="4">
        <f t="shared" si="10"/>
        <v>1.7675639372436869E-2</v>
      </c>
      <c r="BR7" s="31">
        <v>34.348468578234318</v>
      </c>
      <c r="BS7" s="20"/>
      <c r="BT7" s="21"/>
      <c r="BU7" s="4">
        <f t="shared" si="11"/>
        <v>-1</v>
      </c>
      <c r="BV7" s="4">
        <f t="shared" si="11"/>
        <v>-1</v>
      </c>
      <c r="BW7" s="31"/>
    </row>
    <row r="8" spans="1:75" x14ac:dyDescent="0.3">
      <c r="A8" s="2" t="s">
        <v>84</v>
      </c>
      <c r="B8" s="2">
        <f t="shared" si="12"/>
        <v>482.33461731581292</v>
      </c>
      <c r="C8" s="20">
        <v>482.29248738298139</v>
      </c>
      <c r="D8" s="21">
        <v>482.33463989386968</v>
      </c>
      <c r="E8" s="5">
        <v>8.73926676666001E-5</v>
      </c>
      <c r="F8" s="5">
        <f t="shared" si="13"/>
        <v>4.68099446877462E-8</v>
      </c>
      <c r="G8" s="31">
        <v>265.45412802696228</v>
      </c>
      <c r="H8" s="20">
        <v>482.29175384760271</v>
      </c>
      <c r="I8" s="21">
        <v>482.33461731581292</v>
      </c>
      <c r="J8" s="5">
        <v>8.8866663663154271E-5</v>
      </c>
      <c r="K8" s="5">
        <f t="shared" si="14"/>
        <v>0</v>
      </c>
      <c r="L8" s="31">
        <v>110.5393240451813</v>
      </c>
      <c r="M8" s="20">
        <v>608.78603788693033</v>
      </c>
      <c r="N8" s="4">
        <f t="shared" si="0"/>
        <v>0.26216534337679975</v>
      </c>
      <c r="O8" s="21">
        <f t="shared" si="15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0.20379203772114252</v>
      </c>
      <c r="X8" s="21">
        <f t="shared" si="16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7"/>
        <v>3.2716298369585492E-2</v>
      </c>
      <c r="AH8" s="4">
        <f t="shared" si="18"/>
        <v>7.7755165635313622E-2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19"/>
        <v>3.2716298369585492E-2</v>
      </c>
      <c r="AM8" s="4">
        <f t="shared" si="20"/>
        <v>7.7755165635313622E-2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6.7393474705066819E-2</v>
      </c>
      <c r="AR8" s="4">
        <f t="shared" si="3"/>
        <v>8.0043857925984715E-2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5.5698712985371705E-2</v>
      </c>
      <c r="AW8" s="4">
        <f t="shared" si="4"/>
        <v>0.1213059821594296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4.2001612682764387E-2</v>
      </c>
      <c r="BB8" s="4">
        <f t="shared" si="5"/>
        <v>0.10526213204214002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1.0092629944872099E-2</v>
      </c>
      <c r="BG8" s="4">
        <f t="shared" si="6"/>
        <v>9.8548243582119874E-2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1.7895682467691645E-2</v>
      </c>
      <c r="BL8" s="4">
        <f t="shared" si="8"/>
        <v>5.2605665154264125E-2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4.6809945159148557E-8</v>
      </c>
      <c r="BQ8" s="4">
        <f t="shared" si="10"/>
        <v>2.0485881728725435E-2</v>
      </c>
      <c r="BR8" s="31">
        <v>59.768113875389098</v>
      </c>
      <c r="BS8" s="20"/>
      <c r="BT8" s="21"/>
      <c r="BU8" s="4">
        <f t="shared" si="11"/>
        <v>-1</v>
      </c>
      <c r="BV8" s="4">
        <f t="shared" si="11"/>
        <v>-1</v>
      </c>
      <c r="BW8" s="31"/>
    </row>
    <row r="9" spans="1:75" x14ac:dyDescent="0.3">
      <c r="A9" s="2" t="s">
        <v>85</v>
      </c>
      <c r="B9" s="2">
        <f t="shared" si="12"/>
        <v>481.14015435379588</v>
      </c>
      <c r="C9" s="20">
        <v>481.09221414627501</v>
      </c>
      <c r="D9" s="21">
        <v>481.14015435379781</v>
      </c>
      <c r="E9" s="5">
        <v>9.9638758247430634E-5</v>
      </c>
      <c r="F9" s="5">
        <f t="shared" si="13"/>
        <v>4.0168674839936996E-15</v>
      </c>
      <c r="G9" s="31">
        <v>409.94216012954712</v>
      </c>
      <c r="H9" s="20">
        <v>481.11236828501262</v>
      </c>
      <c r="I9" s="21">
        <v>481.14015435379588</v>
      </c>
      <c r="J9" s="5">
        <v>5.7750467367494878E-5</v>
      </c>
      <c r="K9" s="84">
        <f t="shared" si="14"/>
        <v>0</v>
      </c>
      <c r="L9" s="31">
        <v>14.01894211769104</v>
      </c>
      <c r="M9" s="20">
        <v>611.07784527426315</v>
      </c>
      <c r="N9" s="4">
        <f t="shared" si="0"/>
        <v>0.27006203856542066</v>
      </c>
      <c r="O9" s="21">
        <f t="shared" si="15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0.21671446474877226</v>
      </c>
      <c r="X9" s="21">
        <f t="shared" si="16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7"/>
        <v>3.036291208695829E-2</v>
      </c>
      <c r="AH9" s="4">
        <f t="shared" si="18"/>
        <v>7.331511559970097E-2</v>
      </c>
      <c r="AI9" s="31">
        <v>11.06926038999999</v>
      </c>
      <c r="AJ9" s="20">
        <v>495.74897056194573</v>
      </c>
      <c r="AK9" s="21">
        <v>516.41500038990239</v>
      </c>
      <c r="AL9" s="4">
        <f t="shared" si="19"/>
        <v>3.036291208695829E-2</v>
      </c>
      <c r="AM9" s="4">
        <f t="shared" si="20"/>
        <v>7.331511559970097E-2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2.3702709308261179E-2</v>
      </c>
      <c r="AR9" s="4">
        <f t="shared" si="3"/>
        <v>7.4728266536924451E-2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8.0200482955289379E-2</v>
      </c>
      <c r="AW9" s="4">
        <f t="shared" si="4"/>
        <v>0.14811465245690275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3.8758135178459746E-2</v>
      </c>
      <c r="BB9" s="4">
        <f t="shared" si="5"/>
        <v>9.3465424539115799E-2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4.820469083248681E-2</v>
      </c>
      <c r="BG9" s="4">
        <f t="shared" si="6"/>
        <v>0.15646417624415559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1.3650743186588325E-2</v>
      </c>
      <c r="BL9" s="4">
        <f t="shared" si="8"/>
        <v>3.5560078094050568E-2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0</v>
      </c>
      <c r="BQ9" s="4">
        <f t="shared" si="10"/>
        <v>2.0760800655057896E-2</v>
      </c>
      <c r="BR9" s="31">
        <v>36.336158250458539</v>
      </c>
      <c r="BS9" s="20"/>
      <c r="BT9" s="21"/>
      <c r="BU9" s="4">
        <f t="shared" si="11"/>
        <v>-1</v>
      </c>
      <c r="BV9" s="4">
        <f t="shared" si="11"/>
        <v>-1</v>
      </c>
      <c r="BW9" s="31"/>
    </row>
    <row r="10" spans="1:75" x14ac:dyDescent="0.3">
      <c r="A10" s="2" t="s">
        <v>86</v>
      </c>
      <c r="B10" s="2">
        <f t="shared" si="12"/>
        <v>470.45689548456471</v>
      </c>
      <c r="C10" s="20">
        <v>470.42119889189831</v>
      </c>
      <c r="D10" s="21">
        <v>470.45689548456471</v>
      </c>
      <c r="E10" s="5">
        <v>7.5876436309054075E-5</v>
      </c>
      <c r="F10" s="5">
        <f t="shared" si="13"/>
        <v>0</v>
      </c>
      <c r="G10" s="31">
        <v>1054.9672131538391</v>
      </c>
      <c r="H10" s="20">
        <v>470.45689548456471</v>
      </c>
      <c r="I10" s="21">
        <v>470.45689548456482</v>
      </c>
      <c r="J10" s="5">
        <v>0</v>
      </c>
      <c r="K10" s="84">
        <f t="shared" si="14"/>
        <v>2.4165197452259684E-16</v>
      </c>
      <c r="L10" s="31">
        <v>49.71786093711853</v>
      </c>
      <c r="M10" s="20">
        <v>646.42019285794015</v>
      </c>
      <c r="N10" s="4">
        <f t="shared" si="0"/>
        <v>0.37402639659927917</v>
      </c>
      <c r="O10" s="21">
        <f t="shared" si="15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0.29429735071167523</v>
      </c>
      <c r="X10" s="21">
        <f t="shared" si="16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7"/>
        <v>3.3758656809154318E-2</v>
      </c>
      <c r="AH10" s="4">
        <f t="shared" si="18"/>
        <v>0.11259862204359272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19"/>
        <v>3.3758656809154318E-2</v>
      </c>
      <c r="AM10" s="4">
        <f t="shared" si="20"/>
        <v>0.11259862204359272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2.9611928314438492E-2</v>
      </c>
      <c r="AR10" s="4">
        <f t="shared" si="3"/>
        <v>0.10531992353457903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3.8416742468991946E-2</v>
      </c>
      <c r="AW10" s="4">
        <f t="shared" si="4"/>
        <v>9.3676499385513881E-2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7.0062655953709474E-2</v>
      </c>
      <c r="BB10" s="4">
        <f t="shared" si="5"/>
        <v>0.14577283582585085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5.8417060328665095E-2</v>
      </c>
      <c r="BG10" s="4">
        <f t="shared" si="6"/>
        <v>0.11717657926719731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1.7568865998088365E-2</v>
      </c>
      <c r="BL10" s="4">
        <f t="shared" si="8"/>
        <v>2.9236263557102123E-2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1.7568865998088365E-2</v>
      </c>
      <c r="BQ10" s="4">
        <f t="shared" si="10"/>
        <v>2.829317012779585E-2</v>
      </c>
      <c r="BR10" s="31">
        <v>106.5272432975471</v>
      </c>
      <c r="BS10" s="20"/>
      <c r="BT10" s="21"/>
      <c r="BU10" s="4">
        <f t="shared" si="11"/>
        <v>-1</v>
      </c>
      <c r="BV10" s="4">
        <f t="shared" si="11"/>
        <v>-1</v>
      </c>
      <c r="BW10" s="31"/>
    </row>
    <row r="11" spans="1:75" ht="14.4" customHeight="1" x14ac:dyDescent="0.3">
      <c r="A11" s="2" t="s">
        <v>87</v>
      </c>
      <c r="B11" s="2">
        <f t="shared" si="12"/>
        <v>458.32817186248991</v>
      </c>
      <c r="C11" s="20">
        <v>458.28257413418919</v>
      </c>
      <c r="D11" s="21">
        <v>458.32817186248991</v>
      </c>
      <c r="E11" s="5">
        <v>9.948707301879265E-5</v>
      </c>
      <c r="F11" s="5">
        <f t="shared" si="13"/>
        <v>0</v>
      </c>
      <c r="G11" s="31">
        <v>1289.161755084991</v>
      </c>
      <c r="H11" s="20">
        <v>458.30617405590033</v>
      </c>
      <c r="I11" s="21">
        <v>458.32817186249002</v>
      </c>
      <c r="J11" s="5">
        <v>4.7995754876103653E-5</v>
      </c>
      <c r="K11" s="5">
        <f t="shared" si="14"/>
        <v>2.4804680292645194E-16</v>
      </c>
      <c r="L11" s="31">
        <v>42.419064998626709</v>
      </c>
      <c r="M11" s="20">
        <v>577.9133240768731</v>
      </c>
      <c r="N11" s="4">
        <f t="shared" si="0"/>
        <v>0.26091599765388579</v>
      </c>
      <c r="O11" s="21">
        <f t="shared" si="15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0.25104063246971464</v>
      </c>
      <c r="X11" s="21">
        <f t="shared" si="16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7"/>
        <v>3.0984084819785838E-2</v>
      </c>
      <c r="AH11" s="4">
        <f t="shared" si="18"/>
        <v>0.13008201654734289</v>
      </c>
      <c r="AI11" s="31">
        <v>11.14159557</v>
      </c>
      <c r="AJ11" s="20">
        <v>472.52905081477468</v>
      </c>
      <c r="AK11" s="21">
        <v>517.94842469881974</v>
      </c>
      <c r="AL11" s="4">
        <f t="shared" si="19"/>
        <v>3.0984084819785838E-2</v>
      </c>
      <c r="AM11" s="4">
        <f t="shared" si="20"/>
        <v>0.13008201654734289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1.468940923878384E-2</v>
      </c>
      <c r="AR11" s="4">
        <f t="shared" si="3"/>
        <v>0.14423495340337614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5.2774066275962692E-2</v>
      </c>
      <c r="AW11" s="4">
        <f t="shared" si="4"/>
        <v>0.12950714847346775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6.6148295141507413E-2</v>
      </c>
      <c r="BB11" s="4">
        <f t="shared" si="5"/>
        <v>0.13349310010864496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5.2361225472575712E-2</v>
      </c>
      <c r="BG11" s="4">
        <f t="shared" si="6"/>
        <v>8.4324554202745899E-2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4.3354939373269535E-2</v>
      </c>
      <c r="BL11" s="4">
        <f t="shared" si="8"/>
        <v>9.406924644342099E-2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3.0848997398103921E-2</v>
      </c>
      <c r="BQ11" s="4">
        <f t="shared" si="10"/>
        <v>5.1833205597765657E-2</v>
      </c>
      <c r="BR11" s="31">
        <v>158.10984206870199</v>
      </c>
      <c r="BS11" s="20"/>
      <c r="BT11" s="21"/>
      <c r="BU11" s="4">
        <f t="shared" si="11"/>
        <v>-1</v>
      </c>
      <c r="BV11" s="4">
        <f t="shared" si="11"/>
        <v>-1</v>
      </c>
      <c r="BW11" s="31"/>
    </row>
    <row r="12" spans="1:75" x14ac:dyDescent="0.3">
      <c r="A12" s="2" t="s">
        <v>88</v>
      </c>
      <c r="B12" s="2">
        <f t="shared" si="12"/>
        <v>567.4088582231276</v>
      </c>
      <c r="C12" s="20">
        <v>563.44323574198165</v>
      </c>
      <c r="D12" s="21">
        <v>567.40885851843041</v>
      </c>
      <c r="E12" s="5">
        <v>6.9890039905311854E-3</v>
      </c>
      <c r="F12" s="5">
        <f t="shared" si="13"/>
        <v>5.2044096114725769E-10</v>
      </c>
      <c r="G12" s="31">
        <v>3600.0051460266109</v>
      </c>
      <c r="H12" s="20">
        <v>567.35983837168476</v>
      </c>
      <c r="I12" s="21">
        <v>567.4088582231276</v>
      </c>
      <c r="J12" s="5">
        <v>8.6392467675302831E-5</v>
      </c>
      <c r="K12" s="5">
        <f t="shared" si="14"/>
        <v>0</v>
      </c>
      <c r="L12" s="31">
        <v>94.639403820037842</v>
      </c>
      <c r="M12" s="20">
        <v>712.45999533984377</v>
      </c>
      <c r="N12" s="4">
        <f t="shared" si="0"/>
        <v>0.25563777338787391</v>
      </c>
      <c r="O12" s="21">
        <f t="shared" si="15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0.25345219609374492</v>
      </c>
      <c r="X12" s="21">
        <f t="shared" si="16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7"/>
        <v>0.10740631326027875</v>
      </c>
      <c r="AH12" s="4">
        <f t="shared" si="18"/>
        <v>0.12271341349133186</v>
      </c>
      <c r="AI12" s="31">
        <v>11.12024119</v>
      </c>
      <c r="AJ12" s="20">
        <v>628.35215179609793</v>
      </c>
      <c r="AK12" s="21">
        <v>637.03753606090675</v>
      </c>
      <c r="AL12" s="4">
        <f t="shared" si="19"/>
        <v>0.10740631326027875</v>
      </c>
      <c r="AM12" s="4">
        <f t="shared" si="20"/>
        <v>0.12271341349133186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0.11690651223478225</v>
      </c>
      <c r="AR12" s="4">
        <f t="shared" si="3"/>
        <v>0.12460992959408099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4.3980387865423569E-2</v>
      </c>
      <c r="AW12" s="4">
        <f t="shared" si="4"/>
        <v>0.12170469683241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6.2930836825432185E-2</v>
      </c>
      <c r="BB12" s="4">
        <f t="shared" si="5"/>
        <v>0.11608466037465957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4.3451774565254675E-2</v>
      </c>
      <c r="BG12" s="4">
        <f t="shared" si="6"/>
        <v>9.5663862898348218E-2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1.0701550706025877E-2</v>
      </c>
      <c r="BL12" s="4">
        <f t="shared" si="8"/>
        <v>2.5065808373462593E-2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1.0734927114142553E-2</v>
      </c>
      <c r="BQ12" s="4">
        <f t="shared" si="10"/>
        <v>2.2132759735026174E-2</v>
      </c>
      <c r="BR12" s="31">
        <v>35.225188009627161</v>
      </c>
      <c r="BS12" s="20"/>
      <c r="BT12" s="21"/>
      <c r="BU12" s="4">
        <f t="shared" si="11"/>
        <v>-1</v>
      </c>
      <c r="BV12" s="4">
        <f t="shared" si="11"/>
        <v>-1</v>
      </c>
      <c r="BW12" s="31"/>
    </row>
    <row r="13" spans="1:75" x14ac:dyDescent="0.3">
      <c r="A13" s="2" t="s">
        <v>89</v>
      </c>
      <c r="B13" s="2">
        <f t="shared" si="12"/>
        <v>561.10141749270656</v>
      </c>
      <c r="C13" s="20">
        <v>550.84492747400429</v>
      </c>
      <c r="D13" s="21">
        <v>561.10141749270656</v>
      </c>
      <c r="E13" s="5">
        <v>1.827920888977928E-2</v>
      </c>
      <c r="F13" s="5">
        <f t="shared" si="13"/>
        <v>0</v>
      </c>
      <c r="G13" s="31">
        <v>3600.005388975143</v>
      </c>
      <c r="H13" s="20">
        <v>561.04615604256958</v>
      </c>
      <c r="I13" s="21">
        <v>561.10141749270667</v>
      </c>
      <c r="J13" s="5">
        <v>9.8487454164558413E-5</v>
      </c>
      <c r="K13" s="84">
        <f t="shared" si="14"/>
        <v>2.0261370614536682E-16</v>
      </c>
      <c r="L13" s="31">
        <v>383.99655890464783</v>
      </c>
      <c r="M13" s="20">
        <v>761.82274622925354</v>
      </c>
      <c r="N13" s="4">
        <f t="shared" si="0"/>
        <v>0.35772735993695121</v>
      </c>
      <c r="O13" s="21">
        <f t="shared" si="15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16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7"/>
        <v>0.10851957464652399</v>
      </c>
      <c r="AH13" s="4">
        <f t="shared" si="18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19"/>
        <v>0.10851957464652399</v>
      </c>
      <c r="AM13" s="4">
        <f t="shared" si="20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/>
      <c r="BT13" s="21"/>
      <c r="BU13" s="4">
        <f t="shared" si="11"/>
        <v>-1</v>
      </c>
      <c r="BV13" s="4">
        <f t="shared" si="11"/>
        <v>-1</v>
      </c>
      <c r="BW13" s="31"/>
    </row>
    <row r="14" spans="1:75" x14ac:dyDescent="0.3">
      <c r="A14" s="2" t="s">
        <v>90</v>
      </c>
      <c r="B14" s="2">
        <f t="shared" si="12"/>
        <v>548.80163479719272</v>
      </c>
      <c r="C14" s="20">
        <v>540.59928691047651</v>
      </c>
      <c r="D14" s="21">
        <v>549.01128515834171</v>
      </c>
      <c r="E14" s="5">
        <v>1.5322086221665809E-2</v>
      </c>
      <c r="F14" s="5">
        <f t="shared" si="13"/>
        <v>3.8201482622489516E-4</v>
      </c>
      <c r="G14" s="31">
        <v>3600.0062830448151</v>
      </c>
      <c r="H14" s="20">
        <v>548.74835697399897</v>
      </c>
      <c r="I14" s="21">
        <v>548.80163479719272</v>
      </c>
      <c r="J14" s="5">
        <v>9.7080292432670417E-5</v>
      </c>
      <c r="K14" s="5">
        <f t="shared" si="14"/>
        <v>0</v>
      </c>
      <c r="L14" s="31">
        <v>455.18732786178589</v>
      </c>
      <c r="M14" s="20">
        <v>720.63489400590322</v>
      </c>
      <c r="N14" s="4">
        <f t="shared" si="0"/>
        <v>0.31310631804551886</v>
      </c>
      <c r="O14" s="21">
        <f t="shared" si="15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16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7"/>
        <v>0.13582505360475669</v>
      </c>
      <c r="AH14" s="4">
        <f t="shared" si="18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19"/>
        <v>0.13582505360475669</v>
      </c>
      <c r="AM14" s="4">
        <f t="shared" si="20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/>
      <c r="BT14" s="21"/>
      <c r="BU14" s="4">
        <f t="shared" si="11"/>
        <v>-1</v>
      </c>
      <c r="BV14" s="4">
        <f t="shared" si="11"/>
        <v>-1</v>
      </c>
      <c r="BW14" s="31"/>
    </row>
    <row r="15" spans="1:75" x14ac:dyDescent="0.3">
      <c r="A15" s="2" t="s">
        <v>91</v>
      </c>
      <c r="B15" s="2">
        <f t="shared" si="12"/>
        <v>543.04426206575113</v>
      </c>
      <c r="C15" s="20">
        <v>531.03458224267683</v>
      </c>
      <c r="D15" s="21">
        <v>545.36433082599808</v>
      </c>
      <c r="E15" s="5">
        <v>2.6275551541141431E-2</v>
      </c>
      <c r="F15" s="5">
        <f t="shared" si="13"/>
        <v>4.272338227866301E-3</v>
      </c>
      <c r="G15" s="31">
        <v>3600.0049021244049</v>
      </c>
      <c r="H15" s="20">
        <v>542.99008719507594</v>
      </c>
      <c r="I15" s="21">
        <v>543.04426206575113</v>
      </c>
      <c r="J15" s="5">
        <v>9.97614273079459E-5</v>
      </c>
      <c r="K15" s="84">
        <f t="shared" si="14"/>
        <v>0</v>
      </c>
      <c r="L15" s="31">
        <v>828.31772208213806</v>
      </c>
      <c r="M15" s="20">
        <v>659.11167658083559</v>
      </c>
      <c r="N15" s="4">
        <f t="shared" si="0"/>
        <v>0.21373472223711878</v>
      </c>
      <c r="O15" s="21">
        <f t="shared" si="15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16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7"/>
        <v>0.12423434371280434</v>
      </c>
      <c r="AH15" s="4">
        <f t="shared" si="18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19"/>
        <v>0.12423434371280434</v>
      </c>
      <c r="AM15" s="4">
        <f t="shared" si="20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/>
      <c r="BT15" s="21"/>
      <c r="BU15" s="4">
        <f t="shared" si="11"/>
        <v>-1</v>
      </c>
      <c r="BV15" s="4">
        <f t="shared" si="11"/>
        <v>-1</v>
      </c>
      <c r="BW15" s="31"/>
    </row>
    <row r="16" spans="1:75" x14ac:dyDescent="0.3">
      <c r="A16" s="2" t="s">
        <v>92</v>
      </c>
      <c r="B16" s="2">
        <f t="shared" si="12"/>
        <v>561.14676970944265</v>
      </c>
      <c r="C16" s="20">
        <v>547.10522480926716</v>
      </c>
      <c r="D16" s="21">
        <v>561.14676970944265</v>
      </c>
      <c r="E16" s="5">
        <v>2.5022945258053601E-2</v>
      </c>
      <c r="F16" s="5">
        <f t="shared" si="13"/>
        <v>0</v>
      </c>
      <c r="G16" s="31">
        <v>3600.011476039886</v>
      </c>
      <c r="H16" s="20">
        <v>561.09684176491908</v>
      </c>
      <c r="I16" s="21">
        <v>561.14676970944288</v>
      </c>
      <c r="J16" s="5">
        <v>8.8974840841419419E-5</v>
      </c>
      <c r="K16" s="84">
        <f t="shared" si="14"/>
        <v>4.0519466156949338E-16</v>
      </c>
      <c r="L16" s="31">
        <v>863.27308988571167</v>
      </c>
      <c r="M16" s="20">
        <v>670.08927638950445</v>
      </c>
      <c r="N16" s="4">
        <f t="shared" si="0"/>
        <v>0.19414262464073589</v>
      </c>
      <c r="O16" s="21">
        <f t="shared" si="15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0.1866722019659795</v>
      </c>
      <c r="X16" s="21">
        <f t="shared" si="16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7"/>
        <v>5.1544203608513105E-2</v>
      </c>
      <c r="AH16" s="4">
        <f t="shared" si="18"/>
        <v>0.10856594912027191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19"/>
        <v>5.1544203608513105E-2</v>
      </c>
      <c r="AM16" s="4">
        <f t="shared" si="20"/>
        <v>0.10856594912027191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0.10186978282568236</v>
      </c>
      <c r="AR16" s="4">
        <f t="shared" si="3"/>
        <v>0.12823163890997824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6.7657114034568061E-2</v>
      </c>
      <c r="AW16" s="4">
        <f t="shared" si="4"/>
        <v>0.10374933844185642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5.5264716697468512E-2</v>
      </c>
      <c r="BB16" s="4">
        <f t="shared" si="5"/>
        <v>0.13280308298890589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5.1621744437006158E-2</v>
      </c>
      <c r="BG16" s="4">
        <f t="shared" si="6"/>
        <v>9.5654260421290355E-2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1.7733886646225015E-2</v>
      </c>
      <c r="BL16" s="4">
        <f t="shared" si="8"/>
        <v>3.6030141900623383E-2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1.4723059168055505E-2</v>
      </c>
      <c r="BQ16" s="4">
        <f t="shared" si="10"/>
        <v>2.291875949395298E-2</v>
      </c>
      <c r="BR16" s="31">
        <v>94.035645411349833</v>
      </c>
      <c r="BS16" s="20"/>
      <c r="BT16" s="21"/>
      <c r="BU16" s="4">
        <f t="shared" si="11"/>
        <v>-1</v>
      </c>
      <c r="BV16" s="4">
        <f t="shared" si="11"/>
        <v>-1</v>
      </c>
      <c r="BW16" s="31"/>
    </row>
    <row r="17" spans="1:75" x14ac:dyDescent="0.3">
      <c r="A17" s="2" t="s">
        <v>93</v>
      </c>
      <c r="B17" s="2">
        <f t="shared" si="12"/>
        <v>559.01466977443147</v>
      </c>
      <c r="C17" s="20">
        <v>538.90178845905598</v>
      </c>
      <c r="D17" s="21">
        <v>559.19147114342172</v>
      </c>
      <c r="E17" s="5">
        <v>3.6283963063446313E-2</v>
      </c>
      <c r="F17" s="5">
        <f t="shared" si="13"/>
        <v>3.1627321884342651E-4</v>
      </c>
      <c r="G17" s="31">
        <v>3600.005927085876</v>
      </c>
      <c r="H17" s="20">
        <v>555.72391235265741</v>
      </c>
      <c r="I17" s="21">
        <v>559.01466977443147</v>
      </c>
      <c r="J17" s="5">
        <v>5.8867103131690704E-3</v>
      </c>
      <c r="K17" s="84">
        <f t="shared" si="14"/>
        <v>0</v>
      </c>
      <c r="L17" s="31">
        <v>3600.0179629325871</v>
      </c>
      <c r="M17" s="20">
        <v>653.05307304324447</v>
      </c>
      <c r="N17" s="4">
        <f t="shared" si="0"/>
        <v>0.16822170929209876</v>
      </c>
      <c r="O17" s="21">
        <f t="shared" si="15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0.16436958242880323</v>
      </c>
      <c r="X17" s="21">
        <f t="shared" si="16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7"/>
        <v>8.0906483842025534E-2</v>
      </c>
      <c r="AH17" s="4">
        <f t="shared" si="18"/>
        <v>0.12884416294508411</v>
      </c>
      <c r="AI17" s="31">
        <v>10.9491563900001</v>
      </c>
      <c r="AJ17" s="20">
        <v>604.24258112199175</v>
      </c>
      <c r="AK17" s="21">
        <v>631.0404469755407</v>
      </c>
      <c r="AL17" s="4">
        <f t="shared" si="19"/>
        <v>8.0906483842025534E-2</v>
      </c>
      <c r="AM17" s="4">
        <f t="shared" si="20"/>
        <v>0.12884416294508411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0.10312812502963199</v>
      </c>
      <c r="AR17" s="4">
        <f t="shared" si="3"/>
        <v>0.13017425061072346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6.9562740637790735E-2</v>
      </c>
      <c r="AW17" s="4">
        <f t="shared" si="4"/>
        <v>8.7644297048430339E-2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6.9727094332165909E-2</v>
      </c>
      <c r="BB17" s="4">
        <f t="shared" si="5"/>
        <v>0.12229013539484354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6.1573290278816424E-2</v>
      </c>
      <c r="BG17" s="4">
        <f t="shared" si="6"/>
        <v>8.9672795713399173E-2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2.9691497032051921E-2</v>
      </c>
      <c r="BL17" s="4">
        <f t="shared" si="8"/>
        <v>4.0101511397107159E-2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7.6869491698565891E-3</v>
      </c>
      <c r="BQ17" s="4">
        <f t="shared" si="10"/>
        <v>3.4174529517635985E-2</v>
      </c>
      <c r="BR17" s="31">
        <v>122.53941149767491</v>
      </c>
      <c r="BS17" s="20"/>
      <c r="BT17" s="21"/>
      <c r="BU17" s="4">
        <f t="shared" si="11"/>
        <v>-1</v>
      </c>
      <c r="BV17" s="4">
        <f t="shared" si="11"/>
        <v>-1</v>
      </c>
      <c r="BW17" s="31"/>
    </row>
    <row r="18" spans="1:75" x14ac:dyDescent="0.3">
      <c r="A18" s="2" t="s">
        <v>94</v>
      </c>
      <c r="B18" s="2">
        <f t="shared" si="12"/>
        <v>544.9930877595508</v>
      </c>
      <c r="C18" s="20">
        <v>535.55017414620568</v>
      </c>
      <c r="D18" s="21">
        <v>544.9930877595508</v>
      </c>
      <c r="E18" s="5">
        <v>1.7326666751247999E-2</v>
      </c>
      <c r="F18" s="5">
        <f t="shared" si="13"/>
        <v>0</v>
      </c>
      <c r="G18" s="31">
        <v>3600.005707025528</v>
      </c>
      <c r="H18" s="20">
        <v>544.93964065856994</v>
      </c>
      <c r="I18" s="21">
        <v>544.99308775955114</v>
      </c>
      <c r="J18" s="5">
        <v>9.8069319008602939E-5</v>
      </c>
      <c r="K18" s="84">
        <f t="shared" si="14"/>
        <v>6.2580704384148612E-16</v>
      </c>
      <c r="L18" s="31">
        <v>944.67427206039429</v>
      </c>
      <c r="M18" s="20">
        <v>653.02999388761543</v>
      </c>
      <c r="N18" s="4">
        <f t="shared" si="0"/>
        <v>0.198235369502026</v>
      </c>
      <c r="O18" s="21">
        <f t="shared" si="15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0.18645915157192089</v>
      </c>
      <c r="X18" s="21">
        <f t="shared" si="16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7"/>
        <v>8.561114512666515E-2</v>
      </c>
      <c r="AH18" s="4">
        <f t="shared" si="18"/>
        <v>0.15040308043528869</v>
      </c>
      <c r="AI18" s="31">
        <v>11.03858927000001</v>
      </c>
      <c r="AJ18" s="20">
        <v>591.65057008876306</v>
      </c>
      <c r="AK18" s="21">
        <v>626.96172697452687</v>
      </c>
      <c r="AL18" s="4">
        <f t="shared" si="19"/>
        <v>8.561114512666515E-2</v>
      </c>
      <c r="AM18" s="4">
        <f t="shared" si="20"/>
        <v>0.15040308043528869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9.3920822899226139E-2</v>
      </c>
      <c r="AR18" s="4">
        <f t="shared" si="3"/>
        <v>0.15453360882903125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0.10003058179507694</v>
      </c>
      <c r="AW18" s="4">
        <f t="shared" si="4"/>
        <v>0.1605236270698461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0.10763626482790346</v>
      </c>
      <c r="BB18" s="4">
        <f t="shared" si="5"/>
        <v>0.15727419245663596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0.11182072867995833</v>
      </c>
      <c r="BG18" s="4">
        <f t="shared" si="6"/>
        <v>0.16001083256807488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2.1123111040380449E-2</v>
      </c>
      <c r="BL18" s="4">
        <f t="shared" si="8"/>
        <v>6.2841558017851892E-2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3.3094153565854399E-2</v>
      </c>
      <c r="BQ18" s="4">
        <f t="shared" si="10"/>
        <v>4.8945235830996137E-2</v>
      </c>
      <c r="BR18" s="31">
        <v>123.0617139849812</v>
      </c>
      <c r="BS18" s="20"/>
      <c r="BT18" s="21"/>
      <c r="BU18" s="4">
        <f t="shared" si="11"/>
        <v>-1</v>
      </c>
      <c r="BV18" s="4">
        <f t="shared" si="11"/>
        <v>-1</v>
      </c>
      <c r="BW18" s="31"/>
    </row>
    <row r="19" spans="1:75" x14ac:dyDescent="0.3">
      <c r="A19" s="2" t="s">
        <v>95</v>
      </c>
      <c r="B19" s="2">
        <f t="shared" si="12"/>
        <v>555.61494950815961</v>
      </c>
      <c r="C19" s="20">
        <v>529.78370210340097</v>
      </c>
      <c r="D19" s="21">
        <v>560.18333959560641</v>
      </c>
      <c r="E19" s="5">
        <v>5.4267300263062743E-2</v>
      </c>
      <c r="F19" s="5">
        <f t="shared" si="13"/>
        <v>8.2222231268089929E-3</v>
      </c>
      <c r="G19" s="31">
        <v>3600.007629871368</v>
      </c>
      <c r="H19" s="20">
        <v>541.31825907185976</v>
      </c>
      <c r="I19" s="21">
        <v>555.61494950815961</v>
      </c>
      <c r="J19" s="5">
        <v>2.5731291875705348E-2</v>
      </c>
      <c r="K19" s="5">
        <f t="shared" si="14"/>
        <v>0</v>
      </c>
      <c r="L19" s="31">
        <v>3600.0178890228271</v>
      </c>
      <c r="M19" s="20">
        <v>645.99080373112383</v>
      </c>
      <c r="N19" s="4">
        <f t="shared" si="0"/>
        <v>0.16265914785584254</v>
      </c>
      <c r="O19" s="21">
        <f t="shared" si="15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0.16265914785584254</v>
      </c>
      <c r="X19" s="21">
        <f t="shared" si="16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7"/>
        <v>0.11136354550752361</v>
      </c>
      <c r="AH19" s="4">
        <f t="shared" si="18"/>
        <v>0.16137033169379161</v>
      </c>
      <c r="AI19" s="31">
        <v>10.92096129000006</v>
      </c>
      <c r="AJ19" s="20">
        <v>617.49020022237198</v>
      </c>
      <c r="AK19" s="21">
        <v>645.27471820432061</v>
      </c>
      <c r="AL19" s="4">
        <f t="shared" si="19"/>
        <v>0.11136354550752361</v>
      </c>
      <c r="AM19" s="4">
        <f t="shared" si="20"/>
        <v>0.16137033169379161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0.13657457072761245</v>
      </c>
      <c r="AR19" s="4">
        <f t="shared" si="3"/>
        <v>0.1598608964954181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8.0520907105821604E-2</v>
      </c>
      <c r="AW19" s="4">
        <f t="shared" si="4"/>
        <v>0.12526608819866228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0.14416667794628482</v>
      </c>
      <c r="BB19" s="4">
        <f t="shared" si="5"/>
        <v>0.15685367079233506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9.2046582524739518E-2</v>
      </c>
      <c r="BG19" s="4">
        <f t="shared" si="6"/>
        <v>0.12568194340016137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3.1265399140212535E-2</v>
      </c>
      <c r="BL19" s="4">
        <f t="shared" si="8"/>
        <v>7.7787738016204325E-2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2.4762948496902634E-2</v>
      </c>
      <c r="BQ19" s="4">
        <f t="shared" si="10"/>
        <v>5.3956504326684557E-2</v>
      </c>
      <c r="BR19" s="31">
        <v>136.81135434228929</v>
      </c>
      <c r="BS19" s="20"/>
      <c r="BT19" s="21"/>
      <c r="BU19" s="4">
        <f t="shared" si="11"/>
        <v>-1</v>
      </c>
      <c r="BV19" s="4">
        <f t="shared" si="11"/>
        <v>-1</v>
      </c>
      <c r="BW19" s="31"/>
    </row>
    <row r="20" spans="1:75" x14ac:dyDescent="0.3">
      <c r="A20" s="6" t="s">
        <v>96</v>
      </c>
      <c r="B20" s="6">
        <f t="shared" si="12"/>
        <v>808.53154377190731</v>
      </c>
      <c r="C20" s="23">
        <v>808.46496926535099</v>
      </c>
      <c r="D20" s="24">
        <v>808.53154377190765</v>
      </c>
      <c r="E20" s="7">
        <v>8.2340023799288428E-5</v>
      </c>
      <c r="F20" s="7">
        <f t="shared" si="13"/>
        <v>4.2182709603852357E-16</v>
      </c>
      <c r="G20" s="32">
        <v>2.5583431720733638</v>
      </c>
      <c r="H20" s="23">
        <v>808.53154377190765</v>
      </c>
      <c r="I20" s="24">
        <v>808.53154377190731</v>
      </c>
      <c r="J20" s="7">
        <v>0</v>
      </c>
      <c r="K20" s="85">
        <f t="shared" si="14"/>
        <v>0</v>
      </c>
      <c r="L20" s="32">
        <v>1.282979011535645</v>
      </c>
      <c r="M20" s="23">
        <v>959.29082661965185</v>
      </c>
      <c r="N20" s="8">
        <f t="shared" si="0"/>
        <v>0.18646060751622925</v>
      </c>
      <c r="O20" s="24">
        <f t="shared" si="15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0.1889771410181629</v>
      </c>
      <c r="X20" s="24">
        <f t="shared" si="16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7"/>
        <v>1.8608828451227872E-2</v>
      </c>
      <c r="AH20" s="8">
        <f t="shared" si="18"/>
        <v>4.0832278879913246E-2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19"/>
        <v>1.8608828451227872E-2</v>
      </c>
      <c r="AM20" s="8">
        <f t="shared" si="20"/>
        <v>4.0832278879913246E-2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1.6826885878537354E-2</v>
      </c>
      <c r="AR20" s="8">
        <f t="shared" si="3"/>
        <v>2.8799745644269098E-2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2.0210545748078072E-2</v>
      </c>
      <c r="AW20" s="8">
        <f t="shared" si="4"/>
        <v>4.4046015668041137E-2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9.009959253842497E-3</v>
      </c>
      <c r="BB20" s="8">
        <f t="shared" si="5"/>
        <v>3.4942315275467248E-2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2.3328162780394571E-2</v>
      </c>
      <c r="BG20" s="8">
        <f t="shared" si="6"/>
        <v>4.4383068893981047E-2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1.4608013391177257E-2</v>
      </c>
      <c r="BL20" s="8">
        <f t="shared" si="8"/>
        <v>2.7550488324898856E-2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5.8304974017239705E-3</v>
      </c>
      <c r="BQ20" s="8">
        <f t="shared" si="10"/>
        <v>2.4160219194186105E-2</v>
      </c>
      <c r="BR20" s="32">
        <v>40.627764623612173</v>
      </c>
      <c r="BS20" s="23"/>
      <c r="BT20" s="24"/>
      <c r="BU20" s="8">
        <f t="shared" si="11"/>
        <v>-1</v>
      </c>
      <c r="BV20" s="8">
        <f t="shared" si="11"/>
        <v>-1</v>
      </c>
      <c r="BW20" s="32"/>
    </row>
    <row r="21" spans="1:75" x14ac:dyDescent="0.3">
      <c r="A21" s="6" t="s">
        <v>97</v>
      </c>
      <c r="B21" s="6">
        <f t="shared" si="12"/>
        <v>695.34179663199166</v>
      </c>
      <c r="C21" s="23">
        <v>679.06101854612712</v>
      </c>
      <c r="D21" s="24">
        <v>695.34179663199166</v>
      </c>
      <c r="E21" s="7">
        <v>2.3414065089601921E-2</v>
      </c>
      <c r="F21" s="7">
        <f t="shared" si="13"/>
        <v>0</v>
      </c>
      <c r="G21" s="32">
        <v>3600.0051748752589</v>
      </c>
      <c r="H21" s="23">
        <v>695.27356476551495</v>
      </c>
      <c r="I21" s="24">
        <v>695.34179663199177</v>
      </c>
      <c r="J21" s="7">
        <v>9.8127089162769945E-5</v>
      </c>
      <c r="K21" s="85">
        <f t="shared" si="14"/>
        <v>1.6349777659314873E-16</v>
      </c>
      <c r="L21" s="32">
        <v>2212.7166228294368</v>
      </c>
      <c r="M21" s="23">
        <v>928.38115906365329</v>
      </c>
      <c r="N21" s="8">
        <f t="shared" si="0"/>
        <v>0.33514361363063189</v>
      </c>
      <c r="O21" s="24">
        <f t="shared" si="15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0.42516694467508709</v>
      </c>
      <c r="X21" s="24">
        <f t="shared" si="16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7"/>
        <v>0.18023488360591183</v>
      </c>
      <c r="AH21" s="8">
        <f t="shared" si="18"/>
        <v>0.21659115738092227</v>
      </c>
      <c r="AI21" s="32">
        <v>11.433165009999991</v>
      </c>
      <c r="AJ21" s="23">
        <v>820.66664441428429</v>
      </c>
      <c r="AK21" s="24">
        <v>845.9466811398446</v>
      </c>
      <c r="AL21" s="8">
        <f t="shared" si="19"/>
        <v>0.18023488360591183</v>
      </c>
      <c r="AM21" s="8">
        <f t="shared" si="20"/>
        <v>0.21659115738092227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0.1967371482983413</v>
      </c>
      <c r="AR21" s="8">
        <f t="shared" si="3"/>
        <v>0.21213045716217788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0.19585252175137319</v>
      </c>
      <c r="AW21" s="8">
        <f t="shared" si="4"/>
        <v>0.23548328592458412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0.19015982496263853</v>
      </c>
      <c r="BB21" s="8">
        <f t="shared" si="5"/>
        <v>0.2147849514331884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0.19755210096248604</v>
      </c>
      <c r="BG21" s="8">
        <f t="shared" si="6"/>
        <v>0.24220709120144754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6.9511016404251058E-2</v>
      </c>
      <c r="BL21" s="8">
        <f t="shared" si="8"/>
        <v>0.12814447970753229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6.8225819699563053E-2</v>
      </c>
      <c r="BQ21" s="8">
        <f t="shared" si="10"/>
        <v>0.11407123310254338</v>
      </c>
      <c r="BR21" s="32">
        <v>68.173864900134504</v>
      </c>
      <c r="BS21" s="23"/>
      <c r="BT21" s="24"/>
      <c r="BU21" s="8">
        <f t="shared" si="11"/>
        <v>-1</v>
      </c>
      <c r="BV21" s="8">
        <f t="shared" si="11"/>
        <v>-1</v>
      </c>
      <c r="BW21" s="32"/>
    </row>
    <row r="22" spans="1:75" x14ac:dyDescent="0.3">
      <c r="A22" s="6" t="s">
        <v>98</v>
      </c>
      <c r="B22" s="6">
        <f t="shared" si="12"/>
        <v>632.32537048883592</v>
      </c>
      <c r="C22" s="23">
        <v>613.58254404192803</v>
      </c>
      <c r="D22" s="24">
        <v>633.87783265306564</v>
      </c>
      <c r="E22" s="7">
        <v>3.201766581139056E-2</v>
      </c>
      <c r="F22" s="7">
        <f t="shared" si="13"/>
        <v>2.4551634912727783E-3</v>
      </c>
      <c r="G22" s="32">
        <v>3600.015434980392</v>
      </c>
      <c r="H22" s="23">
        <v>626.55987976895722</v>
      </c>
      <c r="I22" s="24">
        <v>632.32537048883592</v>
      </c>
      <c r="J22" s="7">
        <v>9.1179177508270912E-3</v>
      </c>
      <c r="K22" s="7">
        <f t="shared" si="14"/>
        <v>0</v>
      </c>
      <c r="L22" s="32">
        <v>3600.0149009227748</v>
      </c>
      <c r="M22" s="23">
        <v>838.53414385649455</v>
      </c>
      <c r="N22" s="8">
        <f t="shared" si="0"/>
        <v>0.3261118136193768</v>
      </c>
      <c r="O22" s="24">
        <f t="shared" si="15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0.3274638449731338</v>
      </c>
      <c r="X22" s="24">
        <f t="shared" si="16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7"/>
        <v>0.15088029940695505</v>
      </c>
      <c r="AH22" s="8">
        <f t="shared" si="18"/>
        <v>0.23019380695122468</v>
      </c>
      <c r="AI22" s="32">
        <v>11.19457770999993</v>
      </c>
      <c r="AJ22" s="23">
        <v>727.73081171080526</v>
      </c>
      <c r="AK22" s="24">
        <v>777.88275475350463</v>
      </c>
      <c r="AL22" s="8">
        <f t="shared" si="19"/>
        <v>0.15088029940695505</v>
      </c>
      <c r="AM22" s="8">
        <f t="shared" si="20"/>
        <v>0.23019380695122468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0.17565041475630411</v>
      </c>
      <c r="AR22" s="8">
        <f t="shared" si="3"/>
        <v>0.23477087250805087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0.17942909746271998</v>
      </c>
      <c r="AW22" s="8">
        <f t="shared" si="4"/>
        <v>0.22313376213724218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0.2283150364002644</v>
      </c>
      <c r="BB22" s="8">
        <f t="shared" si="5"/>
        <v>0.23538206938392628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0.17254818598557944</v>
      </c>
      <c r="BG22" s="8">
        <f t="shared" si="6"/>
        <v>0.20504949687245211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6.1354560976895609E-2</v>
      </c>
      <c r="BL22" s="8">
        <f t="shared" si="8"/>
        <v>0.10651985756457095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6.1032342582639988E-2</v>
      </c>
      <c r="BQ22" s="8">
        <f t="shared" si="10"/>
        <v>0.10956754535578975</v>
      </c>
      <c r="BR22" s="32">
        <v>89.104897760227317</v>
      </c>
      <c r="BS22" s="23"/>
      <c r="BT22" s="24"/>
      <c r="BU22" s="8">
        <f t="shared" si="11"/>
        <v>-1</v>
      </c>
      <c r="BV22" s="8">
        <f t="shared" si="11"/>
        <v>-1</v>
      </c>
      <c r="BW22" s="32"/>
    </row>
    <row r="23" spans="1:75" x14ac:dyDescent="0.3">
      <c r="A23" s="6" t="s">
        <v>99</v>
      </c>
      <c r="B23" s="6">
        <f t="shared" si="12"/>
        <v>594.43065788151921</v>
      </c>
      <c r="C23" s="23">
        <v>587.99438537503534</v>
      </c>
      <c r="D23" s="24">
        <v>596.23011173080363</v>
      </c>
      <c r="E23" s="7">
        <v>1.3812999702177611E-2</v>
      </c>
      <c r="F23" s="7">
        <f t="shared" si="13"/>
        <v>3.0271888325838709E-3</v>
      </c>
      <c r="G23" s="32">
        <v>3600.0082879066472</v>
      </c>
      <c r="H23" s="23">
        <v>594.37128525865467</v>
      </c>
      <c r="I23" s="24">
        <v>594.43065788151921</v>
      </c>
      <c r="J23" s="7">
        <v>9.9881495136921523E-5</v>
      </c>
      <c r="K23" s="7">
        <f t="shared" si="14"/>
        <v>0</v>
      </c>
      <c r="L23" s="32">
        <v>1654.103343963623</v>
      </c>
      <c r="M23" s="23">
        <v>726.88405334273227</v>
      </c>
      <c r="N23" s="8">
        <f t="shared" si="0"/>
        <v>0.22282396391407763</v>
      </c>
      <c r="O23" s="24">
        <f t="shared" si="15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0.26092050284669899</v>
      </c>
      <c r="X23" s="24">
        <f t="shared" si="16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7"/>
        <v>0.12864934747656837</v>
      </c>
      <c r="AH23" s="8">
        <f t="shared" si="18"/>
        <v>0.14633872174249488</v>
      </c>
      <c r="AI23" s="32">
        <v>10.999113950000041</v>
      </c>
      <c r="AJ23" s="23">
        <v>670.9037741380439</v>
      </c>
      <c r="AK23" s="24">
        <v>681.41888052045101</v>
      </c>
      <c r="AL23" s="8">
        <f t="shared" si="19"/>
        <v>0.12864934747656837</v>
      </c>
      <c r="AM23" s="8">
        <f t="shared" si="20"/>
        <v>0.14633872174249488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0.1282546655492374</v>
      </c>
      <c r="AR23" s="8">
        <f t="shared" si="3"/>
        <v>0.13915180779859421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7.7223649710534595E-2</v>
      </c>
      <c r="AW23" s="8">
        <f t="shared" si="4"/>
        <v>0.14393404745530972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0.13237134428291891</v>
      </c>
      <c r="BB23" s="8">
        <f t="shared" si="5"/>
        <v>0.14462482916879543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4.8553860819087288E-2</v>
      </c>
      <c r="BG23" s="8">
        <f t="shared" si="6"/>
        <v>0.12845888315361986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3.2765111261432389E-2</v>
      </c>
      <c r="BL23" s="8">
        <f t="shared" si="8"/>
        <v>7.0614631235733305E-2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5.1004000251857071E-2</v>
      </c>
      <c r="BQ23" s="8">
        <f t="shared" si="10"/>
        <v>8.0684684204612556E-2</v>
      </c>
      <c r="BR23" s="32">
        <v>100.4148835482076</v>
      </c>
      <c r="BS23" s="23"/>
      <c r="BT23" s="24"/>
      <c r="BU23" s="8">
        <f t="shared" si="11"/>
        <v>-1</v>
      </c>
      <c r="BV23" s="8">
        <f t="shared" si="11"/>
        <v>-1</v>
      </c>
      <c r="BW23" s="32"/>
    </row>
    <row r="24" spans="1:75" x14ac:dyDescent="0.3">
      <c r="A24" s="6" t="s">
        <v>100</v>
      </c>
      <c r="B24" s="6">
        <f t="shared" si="12"/>
        <v>698.90010103032648</v>
      </c>
      <c r="C24" s="23">
        <v>698.85577499721865</v>
      </c>
      <c r="D24" s="24">
        <v>698.90010103032671</v>
      </c>
      <c r="E24" s="7">
        <v>6.3422559308134899E-5</v>
      </c>
      <c r="F24" s="7">
        <f t="shared" si="13"/>
        <v>3.2533072338669748E-16</v>
      </c>
      <c r="G24" s="32">
        <v>18.952178001403809</v>
      </c>
      <c r="H24" s="23">
        <v>698.90010103032648</v>
      </c>
      <c r="I24" s="24">
        <v>698.90010103032648</v>
      </c>
      <c r="J24" s="7">
        <v>0</v>
      </c>
      <c r="K24" s="85">
        <f t="shared" si="14"/>
        <v>0</v>
      </c>
      <c r="L24" s="32">
        <v>6.1035959720611572</v>
      </c>
      <c r="M24" s="23">
        <v>860.87314939130226</v>
      </c>
      <c r="N24" s="8">
        <f t="shared" si="0"/>
        <v>0.2317542208424255</v>
      </c>
      <c r="O24" s="24">
        <f t="shared" si="15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0.23545303030470879</v>
      </c>
      <c r="X24" s="24">
        <f t="shared" si="16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7"/>
        <v>0.15519439768947796</v>
      </c>
      <c r="AH24" s="8">
        <f t="shared" si="18"/>
        <v>0.20251903886058306</v>
      </c>
      <c r="AI24" s="32">
        <v>11.53340008000005</v>
      </c>
      <c r="AJ24" s="23">
        <v>807.3654812548433</v>
      </c>
      <c r="AK24" s="24">
        <v>840.4406777505526</v>
      </c>
      <c r="AL24" s="8">
        <f t="shared" si="19"/>
        <v>0.15519439768947796</v>
      </c>
      <c r="AM24" s="8">
        <f t="shared" si="20"/>
        <v>0.20251903886058306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0.14814645460989426</v>
      </c>
      <c r="AR24" s="8">
        <f t="shared" si="3"/>
        <v>0.19023172121510054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9.0783350520921499E-2</v>
      </c>
      <c r="AW24" s="8">
        <f t="shared" si="4"/>
        <v>0.10112463092026491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0.14221501969986569</v>
      </c>
      <c r="BB24" s="8">
        <f t="shared" si="5"/>
        <v>0.16842035239364589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9.4557669585531579E-2</v>
      </c>
      <c r="BG24" s="8">
        <f t="shared" si="6"/>
        <v>9.9013714481217832E-2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4.693359284182725E-2</v>
      </c>
      <c r="BL24" s="8">
        <f t="shared" si="8"/>
        <v>6.5379031232263393E-2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4.693359284182725E-2</v>
      </c>
      <c r="BQ24" s="8">
        <f t="shared" si="10"/>
        <v>6.7412150196831458E-2</v>
      </c>
      <c r="BR24" s="32">
        <v>35.651131459325548</v>
      </c>
      <c r="BS24" s="23"/>
      <c r="BT24" s="24"/>
      <c r="BU24" s="8">
        <f t="shared" si="11"/>
        <v>-1</v>
      </c>
      <c r="BV24" s="8">
        <f t="shared" si="11"/>
        <v>-1</v>
      </c>
      <c r="BW24" s="32"/>
    </row>
    <row r="25" spans="1:75" x14ac:dyDescent="0.3">
      <c r="A25" s="6" t="s">
        <v>101</v>
      </c>
      <c r="B25" s="6">
        <f t="shared" si="12"/>
        <v>653.41678188148387</v>
      </c>
      <c r="C25" s="23">
        <v>641.15959652874801</v>
      </c>
      <c r="D25" s="24">
        <v>655.14997301361484</v>
      </c>
      <c r="E25" s="7">
        <v>2.135446395656641E-2</v>
      </c>
      <c r="F25" s="7">
        <f t="shared" si="13"/>
        <v>2.6525047721307738E-3</v>
      </c>
      <c r="G25" s="32">
        <v>3600.005451202393</v>
      </c>
      <c r="H25" s="23">
        <v>653.35148474372579</v>
      </c>
      <c r="I25" s="24">
        <v>653.41678188148387</v>
      </c>
      <c r="J25" s="7">
        <v>9.9931834578933891E-5</v>
      </c>
      <c r="K25" s="7">
        <f t="shared" si="14"/>
        <v>0</v>
      </c>
      <c r="L25" s="32">
        <v>2551.6317970752721</v>
      </c>
      <c r="M25" s="23">
        <v>824.98322260906332</v>
      </c>
      <c r="N25" s="8">
        <f t="shared" si="0"/>
        <v>0.2625681578510452</v>
      </c>
      <c r="O25" s="24">
        <f t="shared" si="15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0.30223886080101231</v>
      </c>
      <c r="X25" s="24">
        <f t="shared" si="16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7"/>
        <v>0.16003963426880677</v>
      </c>
      <c r="AH25" s="8">
        <f t="shared" si="18"/>
        <v>0.18461303065594439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19"/>
        <v>0.16003963426880677</v>
      </c>
      <c r="AM25" s="8">
        <f t="shared" si="20"/>
        <v>0.18461303065594439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0.1652127953391829</v>
      </c>
      <c r="AR25" s="8">
        <f t="shared" si="3"/>
        <v>0.18501542379370206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0.15020911664391207</v>
      </c>
      <c r="AW25" s="8">
        <f t="shared" si="4"/>
        <v>0.16942413902554387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0.14347488316894419</v>
      </c>
      <c r="BB25" s="8">
        <f t="shared" si="5"/>
        <v>0.22352941331559004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0.14650090113890241</v>
      </c>
      <c r="BG25" s="8">
        <f t="shared" si="6"/>
        <v>0.17451973458588541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7.4911629035322461E-2</v>
      </c>
      <c r="BL25" s="8">
        <f t="shared" si="8"/>
        <v>0.10135105435280098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7.6644760534265485E-2</v>
      </c>
      <c r="BQ25" s="8">
        <f t="shared" si="10"/>
        <v>8.8331212027351891E-2</v>
      </c>
      <c r="BR25" s="32">
        <v>60.94136918634176</v>
      </c>
      <c r="BS25" s="23"/>
      <c r="BT25" s="24"/>
      <c r="BU25" s="8">
        <f t="shared" si="11"/>
        <v>-1</v>
      </c>
      <c r="BV25" s="8">
        <f t="shared" si="11"/>
        <v>-1</v>
      </c>
      <c r="BW25" s="32"/>
    </row>
    <row r="26" spans="1:75" x14ac:dyDescent="0.3">
      <c r="A26" s="6" t="s">
        <v>102</v>
      </c>
      <c r="B26" s="6">
        <f t="shared" si="12"/>
        <v>620.36049013584238</v>
      </c>
      <c r="C26" s="23">
        <v>608.1302471974725</v>
      </c>
      <c r="D26" s="24">
        <v>622.6657029444292</v>
      </c>
      <c r="E26" s="7">
        <v>2.3343915809430099E-2</v>
      </c>
      <c r="F26" s="7">
        <f t="shared" si="13"/>
        <v>3.7159246039057646E-3</v>
      </c>
      <c r="G26" s="32">
        <v>3600.0085477828979</v>
      </c>
      <c r="H26" s="23">
        <v>620.29859549950106</v>
      </c>
      <c r="I26" s="24">
        <v>620.36049013584238</v>
      </c>
      <c r="J26" s="7">
        <v>9.9772047584410566E-5</v>
      </c>
      <c r="K26" s="7">
        <f t="shared" si="14"/>
        <v>0</v>
      </c>
      <c r="L26" s="32">
        <v>2938.0355520248409</v>
      </c>
      <c r="M26" s="23">
        <v>767.22128497899132</v>
      </c>
      <c r="N26" s="8">
        <f t="shared" si="0"/>
        <v>0.23673460379623845</v>
      </c>
      <c r="O26" s="24">
        <f t="shared" si="15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16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7"/>
        <v>0.1416095937708535</v>
      </c>
      <c r="AH26" s="8">
        <f t="shared" si="18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19"/>
        <v>0.1416095937708535</v>
      </c>
      <c r="AM26" s="8">
        <f t="shared" si="20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/>
      <c r="BT26" s="24"/>
      <c r="BU26" s="8">
        <f t="shared" si="11"/>
        <v>-1</v>
      </c>
      <c r="BV26" s="8">
        <f t="shared" si="11"/>
        <v>-1</v>
      </c>
      <c r="BW26" s="32"/>
    </row>
    <row r="27" spans="1:75" x14ac:dyDescent="0.3">
      <c r="A27" s="6" t="s">
        <v>103</v>
      </c>
      <c r="B27" s="6">
        <f t="shared" si="12"/>
        <v>590.97156451491287</v>
      </c>
      <c r="C27" s="23">
        <v>586.95977268224692</v>
      </c>
      <c r="D27" s="24">
        <v>592.10982122579389</v>
      </c>
      <c r="E27" s="7">
        <v>8.6977928062135518E-3</v>
      </c>
      <c r="F27" s="7">
        <f t="shared" si="13"/>
        <v>1.9260769539991974E-3</v>
      </c>
      <c r="G27" s="32">
        <v>3600.0056428909302</v>
      </c>
      <c r="H27" s="23">
        <v>590.91414995483137</v>
      </c>
      <c r="I27" s="24">
        <v>590.97156451491287</v>
      </c>
      <c r="J27" s="7">
        <v>9.7152830235791202E-5</v>
      </c>
      <c r="K27" s="85">
        <f t="shared" si="14"/>
        <v>0</v>
      </c>
      <c r="L27" s="32">
        <v>417.52515602111822</v>
      </c>
      <c r="M27" s="23">
        <v>700.35726466493497</v>
      </c>
      <c r="N27" s="8">
        <f t="shared" si="0"/>
        <v>0.18509469273671256</v>
      </c>
      <c r="O27" s="24">
        <f t="shared" si="15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0.18905957897822215</v>
      </c>
      <c r="X27" s="24">
        <f t="shared" si="16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7"/>
        <v>0.14766516690819642</v>
      </c>
      <c r="AH27" s="8">
        <f t="shared" si="18"/>
        <v>0.17068518672607069</v>
      </c>
      <c r="AI27" s="32">
        <v>11.00608346000004</v>
      </c>
      <c r="AJ27" s="23">
        <v>678.23747922700545</v>
      </c>
      <c r="AK27" s="24">
        <v>691.8416563539389</v>
      </c>
      <c r="AL27" s="8">
        <f t="shared" si="19"/>
        <v>0.14766516690819642</v>
      </c>
      <c r="AM27" s="8">
        <f t="shared" si="20"/>
        <v>0.17068518672607069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0.12007878956311487</v>
      </c>
      <c r="AR27" s="8">
        <f t="shared" si="3"/>
        <v>0.1689504146071294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9.5587048779871217E-2</v>
      </c>
      <c r="AW27" s="8">
        <f t="shared" si="4"/>
        <v>0.13439535482155004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0.15675536321391367</v>
      </c>
      <c r="BB27" s="8">
        <f t="shared" si="5"/>
        <v>0.17363186213294476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9.7319254739615932E-2</v>
      </c>
      <c r="BG27" s="8">
        <f t="shared" si="6"/>
        <v>0.14302106085984376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3.4492639579683383E-2</v>
      </c>
      <c r="BL27" s="8">
        <f t="shared" si="8"/>
        <v>6.7787171885960062E-2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3.8159896304280738E-2</v>
      </c>
      <c r="BQ27" s="8">
        <f t="shared" si="10"/>
        <v>5.6935053460025885E-2</v>
      </c>
      <c r="BR27" s="32">
        <v>121.7062933554873</v>
      </c>
      <c r="BS27" s="23"/>
      <c r="BT27" s="24"/>
      <c r="BU27" s="8">
        <f t="shared" si="11"/>
        <v>-1</v>
      </c>
      <c r="BV27" s="8">
        <f t="shared" si="11"/>
        <v>-1</v>
      </c>
      <c r="BW27" s="32"/>
    </row>
    <row r="28" spans="1:75" x14ac:dyDescent="0.3">
      <c r="A28" s="6" t="s">
        <v>104</v>
      </c>
      <c r="B28" s="6">
        <f t="shared" si="12"/>
        <v>618.38296010025647</v>
      </c>
      <c r="C28" s="23">
        <v>617.0109058723524</v>
      </c>
      <c r="D28" s="24">
        <v>618.38296010025647</v>
      </c>
      <c r="E28" s="7">
        <v>2.2187775479476412E-3</v>
      </c>
      <c r="F28" s="7">
        <f t="shared" si="13"/>
        <v>0</v>
      </c>
      <c r="G28" s="32">
        <v>3600.0061810016632</v>
      </c>
      <c r="H28" s="23">
        <v>618.32218163963489</v>
      </c>
      <c r="I28" s="24">
        <v>618.38296010025647</v>
      </c>
      <c r="J28" s="7">
        <v>9.8286118058174673E-5</v>
      </c>
      <c r="K28" s="7">
        <f t="shared" si="14"/>
        <v>0</v>
      </c>
      <c r="L28" s="32">
        <v>385.48349905014038</v>
      </c>
      <c r="M28" s="23">
        <v>739.1307217357346</v>
      </c>
      <c r="N28" s="8">
        <f t="shared" si="0"/>
        <v>0.19526372721509286</v>
      </c>
      <c r="O28" s="24">
        <f t="shared" si="15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0.17697530015401319</v>
      </c>
      <c r="X28" s="24">
        <f t="shared" si="16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7"/>
        <v>9.7120659262680223E-2</v>
      </c>
      <c r="AH28" s="8">
        <f t="shared" si="18"/>
        <v>0.13081232634245368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19"/>
        <v>9.7120659262680223E-2</v>
      </c>
      <c r="AM28" s="8">
        <f t="shared" si="20"/>
        <v>0.13081232634245368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7.6734963386798499E-2</v>
      </c>
      <c r="AR28" s="8">
        <f t="shared" si="3"/>
        <v>0.11733262260594284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8.5784895435234668E-2</v>
      </c>
      <c r="AW28" s="8">
        <f t="shared" si="4"/>
        <v>0.10400901964982671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0.10898668729197467</v>
      </c>
      <c r="BB28" s="8">
        <f t="shared" si="5"/>
        <v>0.12382090856358263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8.7223865365909106E-2</v>
      </c>
      <c r="BG28" s="8">
        <f t="shared" si="6"/>
        <v>0.10792824134142591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3.7949589479330768E-2</v>
      </c>
      <c r="BL28" s="8">
        <f t="shared" si="8"/>
        <v>6.2212805656153787E-2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4.0398733166292236E-2</v>
      </c>
      <c r="BQ28" s="8">
        <f t="shared" si="10"/>
        <v>5.9308166085228445E-2</v>
      </c>
      <c r="BR28" s="32">
        <v>69.984613877348608</v>
      </c>
      <c r="BS28" s="23"/>
      <c r="BT28" s="24"/>
      <c r="BU28" s="8">
        <f t="shared" si="11"/>
        <v>-1</v>
      </c>
      <c r="BV28" s="8">
        <f t="shared" si="11"/>
        <v>-1</v>
      </c>
      <c r="BW28" s="32"/>
    </row>
    <row r="29" spans="1:75" x14ac:dyDescent="0.3">
      <c r="A29" s="6" t="s">
        <v>105</v>
      </c>
      <c r="B29" s="6">
        <f t="shared" si="12"/>
        <v>599.39273134778978</v>
      </c>
      <c r="C29" s="23">
        <v>595.45402814737179</v>
      </c>
      <c r="D29" s="24">
        <v>599.39273134778978</v>
      </c>
      <c r="E29" s="7">
        <v>6.5711560958718928E-3</v>
      </c>
      <c r="F29" s="7">
        <f t="shared" si="13"/>
        <v>0</v>
      </c>
      <c r="G29" s="32">
        <v>3600.0039188861851</v>
      </c>
      <c r="H29" s="23">
        <v>599.33366361711444</v>
      </c>
      <c r="I29" s="24">
        <v>599.39273134778989</v>
      </c>
      <c r="J29" s="7">
        <v>9.8545957576960501E-5</v>
      </c>
      <c r="K29" s="7">
        <f t="shared" si="14"/>
        <v>1.896700306424816E-16</v>
      </c>
      <c r="L29" s="32">
        <v>548.51464509963989</v>
      </c>
      <c r="M29" s="23">
        <v>706.31552141153406</v>
      </c>
      <c r="N29" s="8">
        <f t="shared" si="0"/>
        <v>0.178385196335829</v>
      </c>
      <c r="O29" s="24">
        <f t="shared" si="15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0.168567360605959</v>
      </c>
      <c r="X29" s="24">
        <f t="shared" si="16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7"/>
        <v>8.2771243996556693E-2</v>
      </c>
      <c r="AH29" s="8">
        <f t="shared" si="18"/>
        <v>0.10739048159987256</v>
      </c>
      <c r="AI29" s="32">
        <v>11.09953154999994</v>
      </c>
      <c r="AJ29" s="23">
        <v>649.00521336394024</v>
      </c>
      <c r="AK29" s="24">
        <v>663.76180543469195</v>
      </c>
      <c r="AL29" s="8">
        <f t="shared" si="19"/>
        <v>8.2771243996556693E-2</v>
      </c>
      <c r="AM29" s="8">
        <f t="shared" si="20"/>
        <v>0.10739048159987256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7.4418390322018621E-2</v>
      </c>
      <c r="AR29" s="8">
        <f t="shared" si="3"/>
        <v>0.10084302608449153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8.0726603793054186E-2</v>
      </c>
      <c r="AW29" s="8">
        <f t="shared" si="4"/>
        <v>9.626905788627442E-2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8.596504278150742E-2</v>
      </c>
      <c r="BB29" s="8">
        <f t="shared" si="5"/>
        <v>0.10241788126349445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7.6953173296459246E-2</v>
      </c>
      <c r="BG29" s="8">
        <f t="shared" si="6"/>
        <v>9.7153322955703919E-2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5.2574667771203926E-2</v>
      </c>
      <c r="BL29" s="8">
        <f t="shared" si="8"/>
        <v>7.4353324882643526E-2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3.3346276094921523E-2</v>
      </c>
      <c r="BQ29" s="8">
        <f t="shared" si="10"/>
        <v>7.2289060718792875E-2</v>
      </c>
      <c r="BR29" s="32">
        <v>74.918004072643811</v>
      </c>
      <c r="BS29" s="23"/>
      <c r="BT29" s="24"/>
      <c r="BU29" s="8">
        <f t="shared" si="11"/>
        <v>-1</v>
      </c>
      <c r="BV29" s="8">
        <f t="shared" si="11"/>
        <v>-1</v>
      </c>
      <c r="BW29" s="32"/>
    </row>
    <row r="30" spans="1:75" x14ac:dyDescent="0.3">
      <c r="A30" s="6" t="s">
        <v>106</v>
      </c>
      <c r="B30" s="6">
        <f t="shared" si="12"/>
        <v>609.48562446771484</v>
      </c>
      <c r="C30" s="23">
        <v>597.97471131301472</v>
      </c>
      <c r="D30" s="24">
        <v>609.4856244677153</v>
      </c>
      <c r="E30" s="7">
        <v>1.888627506965658E-2</v>
      </c>
      <c r="F30" s="7">
        <f t="shared" si="13"/>
        <v>7.4611661478252407E-16</v>
      </c>
      <c r="G30" s="32">
        <v>3600.0099427700038</v>
      </c>
      <c r="H30" s="23">
        <v>602.89479571637173</v>
      </c>
      <c r="I30" s="24">
        <v>609.48562446771484</v>
      </c>
      <c r="J30" s="7">
        <v>1.081375587340372E-2</v>
      </c>
      <c r="K30" s="85">
        <f t="shared" si="14"/>
        <v>0</v>
      </c>
      <c r="L30" s="32">
        <v>3600.0189039707179</v>
      </c>
      <c r="M30" s="23">
        <v>719.45015263663868</v>
      </c>
      <c r="N30" s="8">
        <f t="shared" si="0"/>
        <v>0.18042185697974372</v>
      </c>
      <c r="O30" s="24">
        <f t="shared" si="15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0.21578884942321064</v>
      </c>
      <c r="X30" s="24">
        <f t="shared" si="16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7"/>
        <v>0.10396687285756581</v>
      </c>
      <c r="AH30" s="8">
        <f t="shared" si="18"/>
        <v>0.13515316785920736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19"/>
        <v>0.10396687285756581</v>
      </c>
      <c r="AM30" s="8">
        <f t="shared" si="20"/>
        <v>0.13515316785920736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0.11358430812620776</v>
      </c>
      <c r="AR30" s="8">
        <f t="shared" si="3"/>
        <v>0.14549321470452736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9.2825944071830965E-2</v>
      </c>
      <c r="AW30" s="8">
        <f t="shared" si="4"/>
        <v>0.13298752005841274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0.11199888808612528</v>
      </c>
      <c r="BB30" s="8">
        <f t="shared" si="5"/>
        <v>0.13748649601367371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8.1612476184223071E-2</v>
      </c>
      <c r="BG30" s="8">
        <f t="shared" si="6"/>
        <v>0.11570144926553187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3.9050735849433429E-2</v>
      </c>
      <c r="BL30" s="8">
        <f t="shared" si="8"/>
        <v>5.8509155211735872E-2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3.7894077576374086E-2</v>
      </c>
      <c r="BQ30" s="8">
        <f t="shared" si="10"/>
        <v>6.111352098178869E-2</v>
      </c>
      <c r="BR30" s="32">
        <v>51.712195074371991</v>
      </c>
      <c r="BS30" s="23"/>
      <c r="BT30" s="24"/>
      <c r="BU30" s="8">
        <f t="shared" si="11"/>
        <v>-1</v>
      </c>
      <c r="BV30" s="8">
        <f t="shared" si="11"/>
        <v>-1</v>
      </c>
      <c r="BW30" s="32"/>
    </row>
    <row r="31" spans="1:75" x14ac:dyDescent="0.3">
      <c r="A31" s="6" t="s">
        <v>107</v>
      </c>
      <c r="B31" s="6">
        <f t="shared" si="12"/>
        <v>580.91894251928818</v>
      </c>
      <c r="C31" s="23">
        <v>579.98061262605631</v>
      </c>
      <c r="D31" s="24">
        <v>580.91894251928818</v>
      </c>
      <c r="E31" s="7">
        <v>1.6152509834890601E-3</v>
      </c>
      <c r="F31" s="7">
        <f t="shared" si="13"/>
        <v>0</v>
      </c>
      <c r="G31" s="32">
        <v>3600.00523686409</v>
      </c>
      <c r="H31" s="23">
        <v>580.8609312442909</v>
      </c>
      <c r="I31" s="24">
        <v>580.91894251928841</v>
      </c>
      <c r="J31" s="7">
        <v>9.9861221164210221E-5</v>
      </c>
      <c r="K31" s="85">
        <f t="shared" si="14"/>
        <v>3.914034451298386E-16</v>
      </c>
      <c r="L31" s="32">
        <v>145.56267499923709</v>
      </c>
      <c r="M31" s="23">
        <v>670.08650267527184</v>
      </c>
      <c r="N31" s="8">
        <f t="shared" si="0"/>
        <v>0.15349397933089959</v>
      </c>
      <c r="O31" s="24">
        <f t="shared" si="15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0.14839396610958125</v>
      </c>
      <c r="X31" s="24">
        <f t="shared" si="16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7"/>
        <v>4.8125693969193022E-2</v>
      </c>
      <c r="AH31" s="8">
        <f t="shared" si="18"/>
        <v>7.8933828835393807E-2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19"/>
        <v>4.8125693969193022E-2</v>
      </c>
      <c r="AM31" s="8">
        <f t="shared" si="20"/>
        <v>7.8933828835393807E-2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6.3043619130331935E-2</v>
      </c>
      <c r="AR31" s="8">
        <f t="shared" si="3"/>
        <v>8.6606041057177119E-2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5.3987996665348065E-2</v>
      </c>
      <c r="AW31" s="8">
        <f t="shared" si="4"/>
        <v>9.0680976252121889E-2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4.9630059305489936E-2</v>
      </c>
      <c r="BB31" s="8">
        <f t="shared" si="5"/>
        <v>9.6645994413810749E-2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4.7655748567723109E-2</v>
      </c>
      <c r="BG31" s="8">
        <f t="shared" si="6"/>
        <v>8.7199569523665435E-2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2.1225814677620088E-2</v>
      </c>
      <c r="BL31" s="8">
        <f t="shared" si="8"/>
        <v>3.9652247413259969E-2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1.7638509695771989E-2</v>
      </c>
      <c r="BQ31" s="8">
        <f t="shared" si="10"/>
        <v>2.8968370943890136E-2</v>
      </c>
      <c r="BR31" s="32">
        <v>95.130475781112906</v>
      </c>
      <c r="BS31" s="23"/>
      <c r="BT31" s="24"/>
      <c r="BU31" s="8">
        <f t="shared" si="11"/>
        <v>-1</v>
      </c>
      <c r="BV31" s="8">
        <f t="shared" si="11"/>
        <v>-1</v>
      </c>
      <c r="BW31" s="32"/>
    </row>
    <row r="32" spans="1:75" x14ac:dyDescent="0.3">
      <c r="A32" s="6" t="s">
        <v>108</v>
      </c>
      <c r="B32" s="6">
        <f t="shared" si="12"/>
        <v>699.95870279506812</v>
      </c>
      <c r="C32" s="23">
        <v>699.90490222368248</v>
      </c>
      <c r="D32" s="24">
        <v>699.95870279506812</v>
      </c>
      <c r="E32" s="7">
        <v>7.6862493702546791E-5</v>
      </c>
      <c r="F32" s="7">
        <f t="shared" si="13"/>
        <v>0</v>
      </c>
      <c r="G32" s="32">
        <v>11.495259046554571</v>
      </c>
      <c r="H32" s="23">
        <v>699.92317478998791</v>
      </c>
      <c r="I32" s="24">
        <v>699.95870279506823</v>
      </c>
      <c r="J32" s="7">
        <v>5.0757287449178042E-5</v>
      </c>
      <c r="K32" s="85">
        <f t="shared" si="14"/>
        <v>1.6241935026686987E-16</v>
      </c>
      <c r="L32" s="32">
        <v>3.0999851226806641</v>
      </c>
      <c r="M32" s="23">
        <v>890.8622927828651</v>
      </c>
      <c r="N32" s="8">
        <f t="shared" si="0"/>
        <v>0.27273550457403084</v>
      </c>
      <c r="O32" s="24">
        <f t="shared" si="15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0.27273550457403084</v>
      </c>
      <c r="X32" s="24">
        <f t="shared" si="16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7"/>
        <v>0.11841497826046286</v>
      </c>
      <c r="AH32" s="8">
        <f t="shared" si="18"/>
        <v>0.15319324642430918</v>
      </c>
      <c r="AI32" s="32">
        <v>11.44818085999996</v>
      </c>
      <c r="AJ32" s="23">
        <v>782.8442973697679</v>
      </c>
      <c r="AK32" s="24">
        <v>807.18764883919278</v>
      </c>
      <c r="AL32" s="8">
        <f t="shared" si="19"/>
        <v>0.11841497826046286</v>
      </c>
      <c r="AM32" s="8">
        <f t="shared" si="20"/>
        <v>0.15319324642430918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9.3554405756561348E-2</v>
      </c>
      <c r="AR32" s="8">
        <f t="shared" si="3"/>
        <v>0.15204691236725348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6.1934719050698105E-2</v>
      </c>
      <c r="AW32" s="8">
        <f t="shared" si="4"/>
        <v>7.8297700497454825E-2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0.12016978692812291</v>
      </c>
      <c r="BB32" s="8">
        <f t="shared" si="5"/>
        <v>0.16579153008248565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6.0844568496355458E-2</v>
      </c>
      <c r="BG32" s="8">
        <f t="shared" si="6"/>
        <v>7.4748880190905531E-2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4.3952248710503371E-2</v>
      </c>
      <c r="BL32" s="8">
        <f t="shared" si="8"/>
        <v>6.1738189726297396E-2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4.8710193078751463E-2</v>
      </c>
      <c r="BQ32" s="8">
        <f t="shared" si="10"/>
        <v>6.3226414260240726E-2</v>
      </c>
      <c r="BR32" s="32">
        <v>38.051171693392099</v>
      </c>
      <c r="BS32" s="23"/>
      <c r="BT32" s="24"/>
      <c r="BU32" s="8">
        <f t="shared" si="11"/>
        <v>-1</v>
      </c>
      <c r="BV32" s="8">
        <f t="shared" si="11"/>
        <v>-1</v>
      </c>
      <c r="BW32" s="32"/>
    </row>
    <row r="33" spans="1:75" x14ac:dyDescent="0.3">
      <c r="A33" s="6" t="s">
        <v>109</v>
      </c>
      <c r="B33" s="6">
        <f t="shared" si="12"/>
        <v>656.54532129715722</v>
      </c>
      <c r="C33" s="23">
        <v>648.03041482788854</v>
      </c>
      <c r="D33" s="24">
        <v>656.8839477004974</v>
      </c>
      <c r="E33" s="7">
        <v>1.347807767810493E-2</v>
      </c>
      <c r="F33" s="7">
        <f t="shared" si="13"/>
        <v>5.1577003499339688E-4</v>
      </c>
      <c r="G33" s="32">
        <v>3600.0074188709259</v>
      </c>
      <c r="H33" s="23">
        <v>653.64680341635994</v>
      </c>
      <c r="I33" s="24">
        <v>656.54532129715722</v>
      </c>
      <c r="J33" s="7">
        <v>4.4148024314153243E-3</v>
      </c>
      <c r="K33" s="7">
        <f t="shared" si="14"/>
        <v>0</v>
      </c>
      <c r="L33" s="32">
        <v>3600.0175681114201</v>
      </c>
      <c r="M33" s="23">
        <v>831.95313480382731</v>
      </c>
      <c r="N33" s="8">
        <f t="shared" si="0"/>
        <v>0.26716786765018957</v>
      </c>
      <c r="O33" s="24">
        <f t="shared" si="15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0.31807766009094474</v>
      </c>
      <c r="X33" s="24">
        <f t="shared" si="16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7"/>
        <v>0.14805374798177667</v>
      </c>
      <c r="AH33" s="8">
        <f t="shared" si="18"/>
        <v>0.17433845238787052</v>
      </c>
      <c r="AI33" s="32">
        <v>11.18592525000013</v>
      </c>
      <c r="AJ33" s="23">
        <v>753.74931683510113</v>
      </c>
      <c r="AK33" s="24">
        <v>771.00641653460082</v>
      </c>
      <c r="AL33" s="8">
        <f t="shared" si="19"/>
        <v>0.14805374798177667</v>
      </c>
      <c r="AM33" s="8">
        <f t="shared" si="20"/>
        <v>0.17433845238787052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0.14828826083467336</v>
      </c>
      <c r="AR33" s="8">
        <f t="shared" si="3"/>
        <v>0.17199628000040779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0.15138515666693181</v>
      </c>
      <c r="AW33" s="8">
        <f t="shared" si="4"/>
        <v>0.21047292035521822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0.17717694237507436</v>
      </c>
      <c r="BB33" s="8">
        <f t="shared" si="5"/>
        <v>0.20230762029670357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0.16100782240742914</v>
      </c>
      <c r="BG33" s="8">
        <f t="shared" si="6"/>
        <v>0.22012927388503331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8.1348557763652046E-2</v>
      </c>
      <c r="BL33" s="8">
        <f t="shared" si="8"/>
        <v>0.10745350718534967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8.130894968997196E-2</v>
      </c>
      <c r="BQ33" s="8">
        <f t="shared" si="10"/>
        <v>9.8551833656598503E-2</v>
      </c>
      <c r="BR33" s="32">
        <v>62.580729568935929</v>
      </c>
      <c r="BS33" s="23"/>
      <c r="BT33" s="24"/>
      <c r="BU33" s="8">
        <f t="shared" si="11"/>
        <v>-1</v>
      </c>
      <c r="BV33" s="8">
        <f t="shared" si="11"/>
        <v>-1</v>
      </c>
      <c r="BW33" s="32"/>
    </row>
    <row r="34" spans="1:75" x14ac:dyDescent="0.3">
      <c r="A34" s="6" t="s">
        <v>110</v>
      </c>
      <c r="B34" s="6">
        <f t="shared" si="12"/>
        <v>619.15892344970416</v>
      </c>
      <c r="C34" s="23">
        <v>603.82877402752899</v>
      </c>
      <c r="D34" s="24">
        <v>620.52615298711339</v>
      </c>
      <c r="E34" s="7">
        <v>2.690842098951543E-2</v>
      </c>
      <c r="F34" s="7">
        <f t="shared" si="13"/>
        <v>2.2082045265399354E-3</v>
      </c>
      <c r="G34" s="32">
        <v>3600.0064718723302</v>
      </c>
      <c r="H34" s="23">
        <v>610.54072451875652</v>
      </c>
      <c r="I34" s="24">
        <v>619.15892344970416</v>
      </c>
      <c r="J34" s="7">
        <v>1.391920330071399E-2</v>
      </c>
      <c r="K34" s="7">
        <f t="shared" si="14"/>
        <v>0</v>
      </c>
      <c r="L34" s="32">
        <v>3600.0144739151001</v>
      </c>
      <c r="M34" s="23">
        <v>742.01286747200186</v>
      </c>
      <c r="N34" s="8">
        <f t="shared" si="0"/>
        <v>0.19842069518727923</v>
      </c>
      <c r="O34" s="24">
        <f t="shared" si="15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0.21134938842835688</v>
      </c>
      <c r="X34" s="24">
        <f t="shared" si="16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7"/>
        <v>0.11322517144764048</v>
      </c>
      <c r="AH34" s="8">
        <f t="shared" si="18"/>
        <v>0.16275465821152807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19"/>
        <v>0.11322517144764048</v>
      </c>
      <c r="AM34" s="8">
        <f t="shared" si="20"/>
        <v>0.16275465821152807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0.13113852305312795</v>
      </c>
      <c r="AR34" s="8">
        <f t="shared" si="3"/>
        <v>0.16423464321620906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8.9260999360765245E-2</v>
      </c>
      <c r="AW34" s="8">
        <f t="shared" si="4"/>
        <v>0.15796877727475303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0.11932508827652336</v>
      </c>
      <c r="BB34" s="8">
        <f t="shared" si="5"/>
        <v>0.15677308517591035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0.15836341538715906</v>
      </c>
      <c r="BG34" s="8">
        <f t="shared" si="6"/>
        <v>0.17354136586191563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2.729357158638741E-2</v>
      </c>
      <c r="BL34" s="8">
        <f t="shared" si="8"/>
        <v>4.9001877507105975E-2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2.9154848604375019E-2</v>
      </c>
      <c r="BQ34" s="8">
        <f t="shared" si="10"/>
        <v>3.8239856490937113E-2</v>
      </c>
      <c r="BR34" s="32">
        <v>71.273618641868239</v>
      </c>
      <c r="BS34" s="23"/>
      <c r="BT34" s="24"/>
      <c r="BU34" s="8">
        <f t="shared" si="11"/>
        <v>-1</v>
      </c>
      <c r="BV34" s="8">
        <f t="shared" si="11"/>
        <v>-1</v>
      </c>
      <c r="BW34" s="32"/>
    </row>
    <row r="35" spans="1:75" x14ac:dyDescent="0.3">
      <c r="A35" s="6" t="s">
        <v>111</v>
      </c>
      <c r="B35" s="6">
        <f t="shared" si="12"/>
        <v>591.14313739016666</v>
      </c>
      <c r="C35" s="23">
        <v>586.23195481359448</v>
      </c>
      <c r="D35" s="24">
        <v>591.14313739016666</v>
      </c>
      <c r="E35" s="7">
        <v>8.307941454338259E-3</v>
      </c>
      <c r="F35" s="7">
        <f t="shared" si="13"/>
        <v>0</v>
      </c>
      <c r="G35" s="32">
        <v>3600.0092480182652</v>
      </c>
      <c r="H35" s="23">
        <v>591.09505962817434</v>
      </c>
      <c r="I35" s="24">
        <v>591.14313739016666</v>
      </c>
      <c r="J35" s="7">
        <v>8.1330153310373425E-5</v>
      </c>
      <c r="K35" s="7">
        <f t="shared" si="14"/>
        <v>0</v>
      </c>
      <c r="L35" s="32">
        <v>296.11437606811518</v>
      </c>
      <c r="M35" s="23">
        <v>693.10665609660111</v>
      </c>
      <c r="N35" s="8">
        <f t="shared" ref="N35:N58" si="21">(M35-B35)/B35</f>
        <v>0.1724853292835174</v>
      </c>
      <c r="O35" s="24">
        <f t="shared" si="15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58" si="22">(V35-B35)/B35</f>
        <v>0.1724853292835174</v>
      </c>
      <c r="X35" s="24">
        <f t="shared" si="16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7"/>
        <v>0.11887624965886073</v>
      </c>
      <c r="AH35" s="8">
        <f t="shared" si="18"/>
        <v>0.15937256696909699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19"/>
        <v>0.11887624965886073</v>
      </c>
      <c r="AM35" s="8">
        <f t="shared" si="20"/>
        <v>0.15937256696909699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3">(AO35-$B35)/$B35</f>
        <v>0.12396018062137551</v>
      </c>
      <c r="AR35" s="8">
        <f t="shared" ref="AR35:AR58" si="24">(AP35-$B35)/$B35</f>
        <v>0.15960274830507848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3.5031900760180465E-2</v>
      </c>
      <c r="AW35" s="8">
        <f t="shared" si="4"/>
        <v>7.2043277389801472E-2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0.14034463371596695</v>
      </c>
      <c r="BB35" s="8">
        <f t="shared" si="5"/>
        <v>0.16015302799087852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2.6402056273950602E-2</v>
      </c>
      <c r="BG35" s="8">
        <f t="shared" si="6"/>
        <v>7.2100902892180838E-2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4.7158987480647015E-2</v>
      </c>
      <c r="BL35" s="8">
        <f t="shared" si="8"/>
        <v>8.4734548446863664E-2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3.2187296985959186E-2</v>
      </c>
      <c r="BQ35" s="8">
        <f t="shared" si="10"/>
        <v>6.0700832596624524E-2</v>
      </c>
      <c r="BR35" s="32">
        <v>105.4375553486869</v>
      </c>
      <c r="BS35" s="23"/>
      <c r="BT35" s="24"/>
      <c r="BU35" s="8">
        <f t="shared" si="11"/>
        <v>-1</v>
      </c>
      <c r="BV35" s="8">
        <f t="shared" si="11"/>
        <v>-1</v>
      </c>
      <c r="BW35" s="32"/>
    </row>
    <row r="36" spans="1:75" x14ac:dyDescent="0.3">
      <c r="A36" s="6" t="s">
        <v>112</v>
      </c>
      <c r="B36" s="6">
        <f t="shared" si="12"/>
        <v>642.89170155000545</v>
      </c>
      <c r="C36" s="23">
        <v>642.83424732732635</v>
      </c>
      <c r="D36" s="24">
        <v>642.89170155000545</v>
      </c>
      <c r="E36" s="7">
        <v>8.9368431013447008E-5</v>
      </c>
      <c r="F36" s="7">
        <f t="shared" si="13"/>
        <v>0</v>
      </c>
      <c r="G36" s="32">
        <v>915.13516402244568</v>
      </c>
      <c r="H36" s="23">
        <v>642.89170155000545</v>
      </c>
      <c r="I36" s="24">
        <v>642.89170155000568</v>
      </c>
      <c r="J36" s="7">
        <v>0</v>
      </c>
      <c r="K36" s="85">
        <f t="shared" si="14"/>
        <v>3.5367337126149925E-16</v>
      </c>
      <c r="L36" s="32">
        <v>70.035706043243408</v>
      </c>
      <c r="M36" s="23">
        <v>758.3510537121723</v>
      </c>
      <c r="N36" s="8">
        <f t="shared" si="21"/>
        <v>0.17959378210015078</v>
      </c>
      <c r="O36" s="24">
        <f t="shared" si="15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2"/>
        <v>0.17965498320331083</v>
      </c>
      <c r="X36" s="24">
        <f t="shared" si="16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7"/>
        <v>8.4617730753193093E-2</v>
      </c>
      <c r="AH36" s="8">
        <f t="shared" si="18"/>
        <v>0.10139255082389388</v>
      </c>
      <c r="AI36" s="32">
        <v>11.12201851</v>
      </c>
      <c r="AJ36" s="23">
        <v>697.29173845522598</v>
      </c>
      <c r="AK36" s="24">
        <v>708.07613107367399</v>
      </c>
      <c r="AL36" s="8">
        <f t="shared" si="19"/>
        <v>8.4617730753193093E-2</v>
      </c>
      <c r="AM36" s="8">
        <f t="shared" si="20"/>
        <v>0.10139255082389388</v>
      </c>
      <c r="AN36" s="32">
        <v>11.75514070000008</v>
      </c>
      <c r="AO36" s="23">
        <v>694.88198458052022</v>
      </c>
      <c r="AP36" s="24">
        <v>709.3457975452086</v>
      </c>
      <c r="AQ36" s="8">
        <f t="shared" si="23"/>
        <v>8.0869426227102831E-2</v>
      </c>
      <c r="AR36" s="8">
        <f t="shared" si="24"/>
        <v>0.10336748138914063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0.12473269797599267</v>
      </c>
      <c r="AW36" s="8">
        <f t="shared" si="4"/>
        <v>0.14532894030980392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8.4617730753193093E-2</v>
      </c>
      <c r="BB36" s="8">
        <f t="shared" si="5"/>
        <v>0.10139255082389388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7.7814566999325832E-2</v>
      </c>
      <c r="BG36" s="8">
        <f t="shared" si="6"/>
        <v>0.13532128216567546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8.5178885951341668E-2</v>
      </c>
      <c r="BL36" s="8">
        <f t="shared" si="8"/>
        <v>0.12332179897762831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8.4274935083720789E-2</v>
      </c>
      <c r="BQ36" s="8">
        <f t="shared" si="10"/>
        <v>0.12204456075144435</v>
      </c>
      <c r="BR36" s="32">
        <v>40.757730008848007</v>
      </c>
      <c r="BS36" s="23"/>
      <c r="BT36" s="24"/>
      <c r="BU36" s="8">
        <f t="shared" si="11"/>
        <v>-1</v>
      </c>
      <c r="BV36" s="8">
        <f t="shared" si="11"/>
        <v>-1</v>
      </c>
      <c r="BW36" s="32"/>
    </row>
    <row r="37" spans="1:75" x14ac:dyDescent="0.3">
      <c r="A37" s="6" t="s">
        <v>113</v>
      </c>
      <c r="B37" s="6">
        <f t="shared" si="12"/>
        <v>628.23922587588345</v>
      </c>
      <c r="C37" s="23">
        <v>617.04722555925673</v>
      </c>
      <c r="D37" s="24">
        <v>629.12947564562876</v>
      </c>
      <c r="E37" s="7">
        <v>1.9204711516609511E-2</v>
      </c>
      <c r="F37" s="7">
        <f t="shared" si="13"/>
        <v>1.4170553717083403E-3</v>
      </c>
      <c r="G37" s="32">
        <v>3600.010577917099</v>
      </c>
      <c r="H37" s="23">
        <v>622.00815727737711</v>
      </c>
      <c r="I37" s="24">
        <v>628.23922587588345</v>
      </c>
      <c r="J37" s="7">
        <v>9.9183055464558273E-3</v>
      </c>
      <c r="K37" s="7">
        <f t="shared" si="14"/>
        <v>0</v>
      </c>
      <c r="L37" s="32">
        <v>3600.017462015152</v>
      </c>
      <c r="M37" s="23">
        <v>747.4998829490612</v>
      </c>
      <c r="N37" s="8">
        <f t="shared" si="21"/>
        <v>0.18983319118112371</v>
      </c>
      <c r="O37" s="24">
        <f t="shared" si="15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2"/>
        <v>0.22165445493849145</v>
      </c>
      <c r="X37" s="24">
        <f t="shared" si="16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7"/>
        <v>8.9629637282394786E-2</v>
      </c>
      <c r="AH37" s="8">
        <f t="shared" si="18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19"/>
        <v>8.9629637282394786E-2</v>
      </c>
      <c r="AM37" s="8">
        <f t="shared" si="20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3"/>
        <v>0.10644265163494561</v>
      </c>
      <c r="AR37" s="8">
        <f t="shared" si="24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/>
      <c r="BT37" s="24"/>
      <c r="BU37" s="8">
        <f t="shared" si="11"/>
        <v>-1</v>
      </c>
      <c r="BV37" s="8">
        <f t="shared" si="11"/>
        <v>-1</v>
      </c>
      <c r="BW37" s="32"/>
    </row>
    <row r="38" spans="1:75" x14ac:dyDescent="0.3">
      <c r="A38" s="6" t="s">
        <v>114</v>
      </c>
      <c r="B38" s="6">
        <f t="shared" si="12"/>
        <v>611.43689512983053</v>
      </c>
      <c r="C38" s="23">
        <v>599.72508505825715</v>
      </c>
      <c r="D38" s="24">
        <v>614.18066820854551</v>
      </c>
      <c r="E38" s="7">
        <v>2.353636950581714E-2</v>
      </c>
      <c r="F38" s="7">
        <f t="shared" si="13"/>
        <v>4.4874182447435995E-3</v>
      </c>
      <c r="G38" s="32">
        <v>3600.0092430114751</v>
      </c>
      <c r="H38" s="23">
        <v>607.8332584682156</v>
      </c>
      <c r="I38" s="24">
        <v>611.43689512983053</v>
      </c>
      <c r="J38" s="7">
        <v>5.893718044034383E-3</v>
      </c>
      <c r="K38" s="85">
        <f t="shared" si="14"/>
        <v>0</v>
      </c>
      <c r="L38" s="32">
        <v>3600.017893075943</v>
      </c>
      <c r="M38" s="23">
        <v>719.7212955494515</v>
      </c>
      <c r="N38" s="8">
        <f t="shared" si="21"/>
        <v>0.17709824395962923</v>
      </c>
      <c r="O38" s="24">
        <f t="shared" si="15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2"/>
        <v>0.20179340366961601</v>
      </c>
      <c r="X38" s="24">
        <f t="shared" si="16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7"/>
        <v>9.2370705049659232E-2</v>
      </c>
      <c r="AH38" s="8">
        <f t="shared" si="18"/>
        <v>0.15664227470780143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19"/>
        <v>9.2370705049659232E-2</v>
      </c>
      <c r="AM38" s="8">
        <f t="shared" si="20"/>
        <v>0.15664227470780143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3"/>
        <v>8.8667209544220874E-2</v>
      </c>
      <c r="AR38" s="8">
        <f t="shared" si="24"/>
        <v>0.14474052484786801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0.13765947345801743</v>
      </c>
      <c r="AW38" s="8">
        <f t="shared" si="4"/>
        <v>0.15285120048113415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0.12932876902967558</v>
      </c>
      <c r="BB38" s="8">
        <f t="shared" si="5"/>
        <v>0.1565776414639867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0.11279700103242722</v>
      </c>
      <c r="BG38" s="8">
        <f t="shared" si="6"/>
        <v>0.14638738421436623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3.5650406822847008E-2</v>
      </c>
      <c r="BL38" s="8">
        <f t="shared" si="8"/>
        <v>6.4706691995674789E-2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4.4149225470134251E-2</v>
      </c>
      <c r="BQ38" s="8">
        <f t="shared" si="10"/>
        <v>8.2193756817617647E-2</v>
      </c>
      <c r="BR38" s="32">
        <v>69.002752266637984</v>
      </c>
      <c r="BS38" s="23"/>
      <c r="BT38" s="24"/>
      <c r="BU38" s="8">
        <f t="shared" si="11"/>
        <v>-1</v>
      </c>
      <c r="BV38" s="8">
        <f t="shared" si="11"/>
        <v>-1</v>
      </c>
      <c r="BW38" s="32"/>
    </row>
    <row r="39" spans="1:75" x14ac:dyDescent="0.3">
      <c r="A39" s="6" t="s">
        <v>115</v>
      </c>
      <c r="B39" s="6">
        <f t="shared" si="12"/>
        <v>588.49442533557715</v>
      </c>
      <c r="C39" s="23">
        <v>584.83697543104813</v>
      </c>
      <c r="D39" s="24">
        <v>588.49442533557715</v>
      </c>
      <c r="E39" s="7">
        <v>6.2149270189650607E-3</v>
      </c>
      <c r="F39" s="7">
        <f t="shared" si="13"/>
        <v>0</v>
      </c>
      <c r="G39" s="32">
        <v>3600.006752967834</v>
      </c>
      <c r="H39" s="23">
        <v>588.43876369076634</v>
      </c>
      <c r="I39" s="24">
        <v>588.49442533557726</v>
      </c>
      <c r="J39" s="7">
        <v>9.4583130127480228E-5</v>
      </c>
      <c r="K39" s="7">
        <f t="shared" si="14"/>
        <v>1.9318252276865391E-16</v>
      </c>
      <c r="L39" s="32">
        <v>492.63080811500549</v>
      </c>
      <c r="M39" s="23">
        <v>690.05913113468387</v>
      </c>
      <c r="N39" s="8">
        <f t="shared" si="21"/>
        <v>0.17258397263693956</v>
      </c>
      <c r="O39" s="24">
        <f t="shared" si="15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2"/>
        <v>0.17796286923545651</v>
      </c>
      <c r="X39" s="24">
        <f t="shared" si="16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7"/>
        <v>7.2429756389079877E-2</v>
      </c>
      <c r="AH39" s="8">
        <f t="shared" si="18"/>
        <v>0.1108179310249184</v>
      </c>
      <c r="AI39" s="32">
        <v>10.95023513999999</v>
      </c>
      <c r="AJ39" s="23">
        <v>631.11893319896456</v>
      </c>
      <c r="AK39" s="24">
        <v>653.71015997096413</v>
      </c>
      <c r="AL39" s="8">
        <f t="shared" si="19"/>
        <v>7.2429756389079877E-2</v>
      </c>
      <c r="AM39" s="8">
        <f t="shared" si="20"/>
        <v>0.1108179310249184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3"/>
        <v>0.10165995949224782</v>
      </c>
      <c r="AR39" s="8">
        <f t="shared" si="24"/>
        <v>0.13745164064854351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8.2185592928003329E-2</v>
      </c>
      <c r="AW39" s="8">
        <f t="shared" si="4"/>
        <v>0.10638604317647833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0.12312620594855143</v>
      </c>
      <c r="BB39" s="8">
        <f t="shared" si="5"/>
        <v>0.16207714567037032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7.2213559412299427E-2</v>
      </c>
      <c r="BG39" s="8">
        <f t="shared" si="6"/>
        <v>9.8424196862641936E-2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4.207746492622922E-2</v>
      </c>
      <c r="BL39" s="8">
        <f t="shared" si="8"/>
        <v>6.0485782338288822E-2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3.4610842488526035E-2</v>
      </c>
      <c r="BQ39" s="8">
        <f t="shared" si="10"/>
        <v>6.5085903264298264E-2</v>
      </c>
      <c r="BR39" s="32">
        <v>114.05184202250091</v>
      </c>
      <c r="BS39" s="23"/>
      <c r="BT39" s="24"/>
      <c r="BU39" s="8">
        <f t="shared" si="11"/>
        <v>-1</v>
      </c>
      <c r="BV39" s="8">
        <f t="shared" si="11"/>
        <v>-1</v>
      </c>
      <c r="BW39" s="32"/>
    </row>
    <row r="40" spans="1:75" x14ac:dyDescent="0.3">
      <c r="A40" s="6" t="s">
        <v>116</v>
      </c>
      <c r="B40" s="6">
        <f t="shared" si="12"/>
        <v>608.46402356884539</v>
      </c>
      <c r="C40" s="23">
        <v>608.40319136465394</v>
      </c>
      <c r="D40" s="24">
        <v>608.46402356884539</v>
      </c>
      <c r="E40" s="7">
        <v>9.9976665562977608E-5</v>
      </c>
      <c r="F40" s="7">
        <f t="shared" si="13"/>
        <v>0</v>
      </c>
      <c r="G40" s="32">
        <v>3488.543200969696</v>
      </c>
      <c r="H40" s="23">
        <v>608.40518358356303</v>
      </c>
      <c r="I40" s="24">
        <v>608.46402356884596</v>
      </c>
      <c r="J40" s="7">
        <v>9.6702488567173016E-5</v>
      </c>
      <c r="K40" s="7">
        <f t="shared" si="14"/>
        <v>9.3421166509405623E-16</v>
      </c>
      <c r="L40" s="32">
        <v>347.33109998702997</v>
      </c>
      <c r="M40" s="23">
        <v>727.20089677604062</v>
      </c>
      <c r="N40" s="8">
        <f t="shared" si="21"/>
        <v>0.1951419781744263</v>
      </c>
      <c r="O40" s="24">
        <f t="shared" si="15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2"/>
        <v>0.23802933238577434</v>
      </c>
      <c r="X40" s="24">
        <f t="shared" si="16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7"/>
        <v>7.623701988131909E-2</v>
      </c>
      <c r="AH40" s="8">
        <f t="shared" si="18"/>
        <v>0.10480642680361298</v>
      </c>
      <c r="AI40" s="32">
        <v>11.22468855000006</v>
      </c>
      <c r="AJ40" s="23">
        <v>654.85150743073086</v>
      </c>
      <c r="AK40" s="24">
        <v>672.23496371764543</v>
      </c>
      <c r="AL40" s="8">
        <f t="shared" si="19"/>
        <v>7.623701988131909E-2</v>
      </c>
      <c r="AM40" s="8">
        <f t="shared" si="20"/>
        <v>0.10480642680361298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3"/>
        <v>6.8372064972754734E-2</v>
      </c>
      <c r="AR40" s="8">
        <f t="shared" si="24"/>
        <v>0.10473342786126734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8.753992572446663E-2</v>
      </c>
      <c r="AW40" s="8">
        <f t="shared" si="4"/>
        <v>0.10588193342908304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7.623701988131909E-2</v>
      </c>
      <c r="BB40" s="8">
        <f t="shared" si="5"/>
        <v>0.10480642680361298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8.4412840007667841E-2</v>
      </c>
      <c r="BG40" s="8">
        <f t="shared" si="6"/>
        <v>0.10285347332102986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5.2779546215850064E-2</v>
      </c>
      <c r="BL40" s="8">
        <f t="shared" si="8"/>
        <v>8.0851511083165878E-2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7.9316787015376325E-2</v>
      </c>
      <c r="BQ40" s="8">
        <f t="shared" si="10"/>
        <v>8.6602231760038673E-2</v>
      </c>
      <c r="BR40" s="32">
        <v>73.845118030160663</v>
      </c>
      <c r="BS40" s="23"/>
      <c r="BT40" s="24"/>
      <c r="BU40" s="8">
        <f t="shared" si="11"/>
        <v>-1</v>
      </c>
      <c r="BV40" s="8">
        <f t="shared" si="11"/>
        <v>-1</v>
      </c>
      <c r="BW40" s="32"/>
    </row>
    <row r="41" spans="1:75" x14ac:dyDescent="0.3">
      <c r="A41" s="6" t="s">
        <v>117</v>
      </c>
      <c r="B41" s="6">
        <f t="shared" si="12"/>
        <v>624.7750506860034</v>
      </c>
      <c r="C41" s="23">
        <v>606.09625012352308</v>
      </c>
      <c r="D41" s="24">
        <v>626.06234760737675</v>
      </c>
      <c r="E41" s="7">
        <v>3.1891548118418142E-2</v>
      </c>
      <c r="F41" s="7">
        <f t="shared" si="13"/>
        <v>2.0604166570990651E-3</v>
      </c>
      <c r="G41" s="32">
        <v>3600.0118341445918</v>
      </c>
      <c r="H41" s="23">
        <v>614.54358526564522</v>
      </c>
      <c r="I41" s="24">
        <v>624.7750506860034</v>
      </c>
      <c r="J41" s="7">
        <v>1.63762387904639E-2</v>
      </c>
      <c r="K41" s="85">
        <f t="shared" si="14"/>
        <v>0</v>
      </c>
      <c r="L41" s="32">
        <v>3600.0165710449219</v>
      </c>
      <c r="M41" s="23">
        <v>731.60309346314784</v>
      </c>
      <c r="N41" s="8">
        <f t="shared" si="21"/>
        <v>0.1709864096843291</v>
      </c>
      <c r="O41" s="24">
        <f t="shared" si="15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2"/>
        <v>0.18925769917781676</v>
      </c>
      <c r="X41" s="24">
        <f t="shared" si="16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7"/>
        <v>0.11205508970097927</v>
      </c>
      <c r="AH41" s="8">
        <f t="shared" si="18"/>
        <v>0.16362184111679662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19"/>
        <v>0.11205508970097927</v>
      </c>
      <c r="AM41" s="8">
        <f t="shared" si="20"/>
        <v>0.16362184111679662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3"/>
        <v>0.11938707543175707</v>
      </c>
      <c r="AR41" s="8">
        <f t="shared" si="24"/>
        <v>0.18414125115820995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7.3608126166191445E-2</v>
      </c>
      <c r="AW41" s="8">
        <f t="shared" si="4"/>
        <v>8.8769916626586481E-2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0.17310357838184173</v>
      </c>
      <c r="BB41" s="8">
        <f t="shared" si="5"/>
        <v>0.23077648142313206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7.0629087169042995E-2</v>
      </c>
      <c r="BG41" s="8">
        <f t="shared" si="6"/>
        <v>9.2254912262254907E-2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3.294642840419533E-2</v>
      </c>
      <c r="BL41" s="8">
        <f t="shared" si="8"/>
        <v>7.0274110523278865E-2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3.5222542679687267E-2</v>
      </c>
      <c r="BQ41" s="8">
        <f t="shared" si="10"/>
        <v>7.021167206136289E-2</v>
      </c>
      <c r="BR41" s="32">
        <v>56.146328843198717</v>
      </c>
      <c r="BS41" s="23"/>
      <c r="BT41" s="24"/>
      <c r="BU41" s="8">
        <f t="shared" si="11"/>
        <v>-1</v>
      </c>
      <c r="BV41" s="8">
        <f t="shared" si="11"/>
        <v>-1</v>
      </c>
      <c r="BW41" s="32"/>
    </row>
    <row r="42" spans="1:75" x14ac:dyDescent="0.3">
      <c r="A42" s="6" t="s">
        <v>118</v>
      </c>
      <c r="B42" s="6">
        <f t="shared" si="12"/>
        <v>582.12411400424628</v>
      </c>
      <c r="C42" s="23">
        <v>578.7630170018839</v>
      </c>
      <c r="D42" s="24">
        <v>582.12411400424628</v>
      </c>
      <c r="E42" s="7">
        <v>5.773849461830214E-3</v>
      </c>
      <c r="F42" s="7">
        <f t="shared" si="13"/>
        <v>0</v>
      </c>
      <c r="G42" s="32">
        <v>3600.0046660900121</v>
      </c>
      <c r="H42" s="23">
        <v>582.0701597724568</v>
      </c>
      <c r="I42" s="24">
        <v>582.12411400424639</v>
      </c>
      <c r="J42" s="7">
        <v>9.2685100121442114E-5</v>
      </c>
      <c r="K42" s="85">
        <f t="shared" si="14"/>
        <v>1.9529656131164282E-16</v>
      </c>
      <c r="L42" s="32">
        <v>140.81169295310971</v>
      </c>
      <c r="M42" s="23">
        <v>670.08650267527184</v>
      </c>
      <c r="N42" s="8">
        <f t="shared" si="21"/>
        <v>0.15110590088075948</v>
      </c>
      <c r="O42" s="24">
        <f t="shared" si="15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2"/>
        <v>0.15325420314167945</v>
      </c>
      <c r="X42" s="24">
        <f t="shared" si="16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7"/>
        <v>5.9530034311781055E-2</v>
      </c>
      <c r="AH42" s="8">
        <f t="shared" si="18"/>
        <v>9.2647104537776928E-2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19"/>
        <v>5.9530034311781055E-2</v>
      </c>
      <c r="AM42" s="8">
        <f t="shared" si="20"/>
        <v>9.2647104537776928E-2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3"/>
        <v>6.9052720300226064E-2</v>
      </c>
      <c r="AR42" s="8">
        <f t="shared" si="24"/>
        <v>0.10298499009892406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8.6832007095934693E-2</v>
      </c>
      <c r="AW42" s="8">
        <f t="shared" si="4"/>
        <v>0.11393573721506534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7.1060136293209855E-2</v>
      </c>
      <c r="BB42" s="8">
        <f t="shared" si="5"/>
        <v>9.2759479501751022E-2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5.4657900592665058E-2</v>
      </c>
      <c r="BG42" s="8">
        <f t="shared" si="6"/>
        <v>0.10737032606136247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1.7449521500436174E-2</v>
      </c>
      <c r="BL42" s="8">
        <f t="shared" si="8"/>
        <v>3.6899995647567692E-2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2.2425180826153839E-2</v>
      </c>
      <c r="BQ42" s="8">
        <f t="shared" si="10"/>
        <v>3.4537142267870927E-2</v>
      </c>
      <c r="BR42" s="32">
        <v>98.259676722623411</v>
      </c>
      <c r="BS42" s="23"/>
      <c r="BT42" s="24"/>
      <c r="BU42" s="8">
        <f t="shared" si="11"/>
        <v>-1</v>
      </c>
      <c r="BV42" s="8">
        <f t="shared" si="11"/>
        <v>-1</v>
      </c>
      <c r="BW42" s="32"/>
    </row>
    <row r="43" spans="1:75" x14ac:dyDescent="0.3">
      <c r="A43" s="25" t="s">
        <v>119</v>
      </c>
      <c r="B43" s="9">
        <f t="shared" si="12"/>
        <v>721.20987787120021</v>
      </c>
      <c r="C43" s="26">
        <v>721.13816143551401</v>
      </c>
      <c r="D43" s="27">
        <v>721.20987787120021</v>
      </c>
      <c r="E43" s="10">
        <v>9.9439064669877344E-5</v>
      </c>
      <c r="F43" s="10">
        <f t="shared" si="13"/>
        <v>0</v>
      </c>
      <c r="G43" s="33">
        <v>674.7288122177124</v>
      </c>
      <c r="H43" s="26">
        <v>721.16056656548449</v>
      </c>
      <c r="I43" s="27">
        <v>721.20987787120043</v>
      </c>
      <c r="J43" s="10">
        <v>6.8373031525004928E-5</v>
      </c>
      <c r="K43" s="86">
        <f t="shared" si="14"/>
        <v>3.1526700121519742E-16</v>
      </c>
      <c r="L43" s="33">
        <v>42.621265172958367</v>
      </c>
      <c r="M43" s="26">
        <v>998.59907363853642</v>
      </c>
      <c r="N43" s="11">
        <f t="shared" si="21"/>
        <v>0.38461646779729042</v>
      </c>
      <c r="O43" s="27">
        <f t="shared" si="15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2"/>
        <v>0.38461646779729042</v>
      </c>
      <c r="X43" s="27">
        <f t="shared" si="16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7"/>
        <v>7.0914400791166413E-2</v>
      </c>
      <c r="AH43" s="11">
        <f t="shared" si="18"/>
        <v>0.12194423697094207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19"/>
        <v>7.0914400791166413E-2</v>
      </c>
      <c r="AM43" s="11">
        <f t="shared" si="20"/>
        <v>0.12194423697094207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3"/>
        <v>6.4875295074776795E-2</v>
      </c>
      <c r="AR43" s="11">
        <f t="shared" si="24"/>
        <v>9.7349067911883039E-2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5.6210885134645221E-2</v>
      </c>
      <c r="AW43" s="11">
        <f t="shared" si="4"/>
        <v>6.7928943897974187E-2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7.8388592561938683E-2</v>
      </c>
      <c r="BB43" s="11">
        <f t="shared" si="5"/>
        <v>0.10741815053572237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5.8176809924123045E-2</v>
      </c>
      <c r="BG43" s="11">
        <f t="shared" si="6"/>
        <v>7.222547590623718E-2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1.9486340145906361E-2</v>
      </c>
      <c r="BL43" s="11">
        <f t="shared" si="8"/>
        <v>3.6398317313003331E-2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2.1087408092730322E-2</v>
      </c>
      <c r="BQ43" s="11">
        <f t="shared" si="10"/>
        <v>4.4802269292256128E-2</v>
      </c>
      <c r="BR43" s="33">
        <v>39.96502392180264</v>
      </c>
      <c r="BS43" s="26"/>
      <c r="BT43" s="27"/>
      <c r="BU43" s="11">
        <f t="shared" si="11"/>
        <v>-1</v>
      </c>
      <c r="BV43" s="11">
        <f t="shared" si="11"/>
        <v>-1</v>
      </c>
      <c r="BW43" s="33"/>
    </row>
    <row r="44" spans="1:75" x14ac:dyDescent="0.3">
      <c r="A44" s="25" t="s">
        <v>120</v>
      </c>
      <c r="B44" s="9">
        <f t="shared" si="12"/>
        <v>666.00111765257634</v>
      </c>
      <c r="C44" s="26">
        <v>628.77768870870557</v>
      </c>
      <c r="D44" s="27">
        <v>673.8916897977748</v>
      </c>
      <c r="E44" s="10">
        <v>6.694547769627579E-2</v>
      </c>
      <c r="F44" s="10">
        <f t="shared" si="13"/>
        <v>1.1847686041443895E-2</v>
      </c>
      <c r="G44" s="33">
        <v>3600.0069849491119</v>
      </c>
      <c r="H44" s="26">
        <v>644.7222647626221</v>
      </c>
      <c r="I44" s="27">
        <v>666.00111765257634</v>
      </c>
      <c r="J44" s="10">
        <v>3.1950175947083423E-2</v>
      </c>
      <c r="K44" s="86">
        <f t="shared" si="14"/>
        <v>0</v>
      </c>
      <c r="L44" s="33">
        <v>3600.0168371200562</v>
      </c>
      <c r="M44" s="26">
        <v>948.28535881848961</v>
      </c>
      <c r="N44" s="11">
        <f t="shared" si="21"/>
        <v>0.42384950067481508</v>
      </c>
      <c r="O44" s="27">
        <f t="shared" si="15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2"/>
        <v>0.42384950067481508</v>
      </c>
      <c r="X44" s="27">
        <f t="shared" si="16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7"/>
        <v>0.10855635563545621</v>
      </c>
      <c r="AH44" s="11">
        <f t="shared" si="18"/>
        <v>0.15300406340385533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19"/>
        <v>0.10855635563545621</v>
      </c>
      <c r="AM44" s="11">
        <f t="shared" si="20"/>
        <v>0.15300406340385533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3"/>
        <v>0.13528226405898594</v>
      </c>
      <c r="AR44" s="11">
        <f t="shared" si="24"/>
        <v>0.17244953893027351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0.11503822552763332</v>
      </c>
      <c r="AW44" s="11">
        <f t="shared" si="4"/>
        <v>0.13703485450989322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0.13582629098479002</v>
      </c>
      <c r="BB44" s="11">
        <f t="shared" si="5"/>
        <v>0.16596255268693982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0.11080428584090295</v>
      </c>
      <c r="BG44" s="11">
        <f t="shared" si="6"/>
        <v>0.13601205223631124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1.4108993858198332E-2</v>
      </c>
      <c r="BL44" s="11">
        <f t="shared" si="8"/>
        <v>4.0677710969523023E-2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1.8733723308942515E-2</v>
      </c>
      <c r="BQ44" s="11">
        <f t="shared" si="10"/>
        <v>4.901333410651483E-2</v>
      </c>
      <c r="BR44" s="33">
        <v>69.255560221336779</v>
      </c>
      <c r="BS44" s="26"/>
      <c r="BT44" s="27"/>
      <c r="BU44" s="11">
        <f t="shared" si="11"/>
        <v>-1</v>
      </c>
      <c r="BV44" s="11">
        <f t="shared" si="11"/>
        <v>-1</v>
      </c>
      <c r="BW44" s="33"/>
    </row>
    <row r="45" spans="1:75" x14ac:dyDescent="0.3">
      <c r="A45" s="25" t="s">
        <v>121</v>
      </c>
      <c r="B45" s="9">
        <f t="shared" si="12"/>
        <v>633.31636301935532</v>
      </c>
      <c r="C45" s="26">
        <v>601.56653501332016</v>
      </c>
      <c r="D45" s="27">
        <v>634.30995834842997</v>
      </c>
      <c r="E45" s="10">
        <v>5.1620541194654403E-2</v>
      </c>
      <c r="F45" s="10">
        <f t="shared" si="13"/>
        <v>1.5688767685357989E-3</v>
      </c>
      <c r="G45" s="33">
        <v>3600.0067157745361</v>
      </c>
      <c r="H45" s="26">
        <v>612.90118386648396</v>
      </c>
      <c r="I45" s="27">
        <v>633.31636301935532</v>
      </c>
      <c r="J45" s="10">
        <v>3.2235357153162982E-2</v>
      </c>
      <c r="K45" s="10">
        <f t="shared" si="14"/>
        <v>0</v>
      </c>
      <c r="L45" s="33">
        <v>3600.0151991844182</v>
      </c>
      <c r="M45" s="26">
        <v>914.78185305124805</v>
      </c>
      <c r="N45" s="11">
        <f t="shared" si="21"/>
        <v>0.44443110342198849</v>
      </c>
      <c r="O45" s="27">
        <f t="shared" si="15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2"/>
        <v>0.40592120592749426</v>
      </c>
      <c r="X45" s="27">
        <f t="shared" si="16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7"/>
        <v>0.16207080171573562</v>
      </c>
      <c r="AH45" s="11">
        <f t="shared" si="18"/>
        <v>0.18156479302847958</v>
      </c>
      <c r="AI45" s="33">
        <v>11.13268164999999</v>
      </c>
      <c r="AJ45" s="26">
        <v>735.9584537135961</v>
      </c>
      <c r="AK45" s="27">
        <v>748.30431739251401</v>
      </c>
      <c r="AL45" s="11">
        <f t="shared" si="19"/>
        <v>0.16207080171573562</v>
      </c>
      <c r="AM45" s="11">
        <f t="shared" si="20"/>
        <v>0.18156479302847958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3"/>
        <v>0.17287681011362613</v>
      </c>
      <c r="AR45" s="11">
        <f t="shared" si="24"/>
        <v>0.18333853366608921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0.14185825002161018</v>
      </c>
      <c r="AW45" s="11">
        <f t="shared" si="4"/>
        <v>0.1829092381841633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0.18533576472108779</v>
      </c>
      <c r="BB45" s="11">
        <f t="shared" si="5"/>
        <v>0.20633732226309637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0.16060555865353454</v>
      </c>
      <c r="BG45" s="11">
        <f t="shared" si="6"/>
        <v>0.18603395497275249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1.7560822029730874E-2</v>
      </c>
      <c r="BL45" s="11">
        <f t="shared" si="8"/>
        <v>6.2717598030405164E-2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3.8073653061002334E-2</v>
      </c>
      <c r="BQ45" s="11">
        <f t="shared" si="10"/>
        <v>6.1155026427535994E-2</v>
      </c>
      <c r="BR45" s="33">
        <v>128.75457818992439</v>
      </c>
      <c r="BS45" s="26"/>
      <c r="BT45" s="27"/>
      <c r="BU45" s="11">
        <f t="shared" si="11"/>
        <v>-1</v>
      </c>
      <c r="BV45" s="11">
        <f t="shared" si="11"/>
        <v>-1</v>
      </c>
      <c r="BW45" s="33"/>
    </row>
    <row r="46" spans="1:75" x14ac:dyDescent="0.3">
      <c r="A46" s="25" t="s">
        <v>122</v>
      </c>
      <c r="B46" s="9">
        <f t="shared" si="12"/>
        <v>595.6020333682668</v>
      </c>
      <c r="C46" s="26">
        <v>587.65688417125773</v>
      </c>
      <c r="D46" s="27">
        <v>595.60203336826908</v>
      </c>
      <c r="E46" s="10">
        <v>1.333969454751243E-2</v>
      </c>
      <c r="F46" s="10">
        <f t="shared" si="13"/>
        <v>3.8175436399600839E-15</v>
      </c>
      <c r="G46" s="33">
        <v>3600.012959003448</v>
      </c>
      <c r="H46" s="26">
        <v>595.54474866189878</v>
      </c>
      <c r="I46" s="27">
        <v>595.6020333682668</v>
      </c>
      <c r="J46" s="10">
        <v>9.6179501006082746E-5</v>
      </c>
      <c r="K46" s="10">
        <f t="shared" si="14"/>
        <v>0</v>
      </c>
      <c r="L46" s="33">
        <v>373.81562399864202</v>
      </c>
      <c r="M46" s="26">
        <v>729.30037648016639</v>
      </c>
      <c r="N46" s="11">
        <f t="shared" si="21"/>
        <v>0.22447596821623431</v>
      </c>
      <c r="O46" s="27">
        <f t="shared" si="15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2"/>
        <v>0.21323919852315709</v>
      </c>
      <c r="X46" s="27">
        <f t="shared" si="16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7"/>
        <v>0.1466401510663238</v>
      </c>
      <c r="AH46" s="11">
        <f t="shared" si="18"/>
        <v>0.19746318413364081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19"/>
        <v>0.1466401510663238</v>
      </c>
      <c r="AM46" s="11">
        <f t="shared" si="20"/>
        <v>0.19746318413364081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3"/>
        <v>0.13509952028375824</v>
      </c>
      <c r="AR46" s="11">
        <f t="shared" si="24"/>
        <v>0.18941253095661237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0.15737533482530325</v>
      </c>
      <c r="AW46" s="11">
        <f t="shared" si="4"/>
        <v>0.20833972400101297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0.1466401510663238</v>
      </c>
      <c r="BB46" s="11">
        <f t="shared" si="5"/>
        <v>0.19746318413364081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0.15428319710958427</v>
      </c>
      <c r="BG46" s="11">
        <f t="shared" si="6"/>
        <v>0.20384520657362148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6.7560378572511195E-2</v>
      </c>
      <c r="BL46" s="11">
        <f t="shared" si="8"/>
        <v>0.10015383543164405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6.5069125555014318E-2</v>
      </c>
      <c r="BQ46" s="11">
        <f t="shared" si="10"/>
        <v>9.2670895442060516E-2</v>
      </c>
      <c r="BR46" s="33">
        <v>153.3527076423168</v>
      </c>
      <c r="BS46" s="26"/>
      <c r="BT46" s="27"/>
      <c r="BU46" s="11">
        <f t="shared" si="11"/>
        <v>-1</v>
      </c>
      <c r="BV46" s="11">
        <f t="shared" si="11"/>
        <v>-1</v>
      </c>
      <c r="BW46" s="33"/>
    </row>
    <row r="47" spans="1:75" x14ac:dyDescent="0.3">
      <c r="A47" s="25" t="s">
        <v>123</v>
      </c>
      <c r="B47" s="9">
        <f t="shared" si="12"/>
        <v>687.70494959709936</v>
      </c>
      <c r="C47" s="26">
        <v>650.49707474680702</v>
      </c>
      <c r="D47" s="27">
        <v>695.67623456156616</v>
      </c>
      <c r="E47" s="10">
        <v>6.4942796045384193E-2</v>
      </c>
      <c r="F47" s="10">
        <f t="shared" si="13"/>
        <v>1.1591140894269965E-2</v>
      </c>
      <c r="G47" s="33">
        <v>3600.0194170475011</v>
      </c>
      <c r="H47" s="26">
        <v>664.28347445468125</v>
      </c>
      <c r="I47" s="27">
        <v>687.70494959709936</v>
      </c>
      <c r="J47" s="10">
        <v>3.4057447392431217E-2</v>
      </c>
      <c r="K47" s="86">
        <f t="shared" si="14"/>
        <v>0</v>
      </c>
      <c r="L47" s="33">
        <v>3600.016585111618</v>
      </c>
      <c r="M47" s="26">
        <v>1005.0104219543121</v>
      </c>
      <c r="N47" s="11">
        <f t="shared" si="21"/>
        <v>0.46139768594527364</v>
      </c>
      <c r="O47" s="27">
        <f t="shared" si="15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2"/>
        <v>0.4110651064646873</v>
      </c>
      <c r="X47" s="27">
        <f t="shared" si="16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7"/>
        <v>9.3322756910817373E-2</v>
      </c>
      <c r="AH47" s="11">
        <f t="shared" si="18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19"/>
        <v>9.3322756910817373E-2</v>
      </c>
      <c r="AM47" s="11">
        <f t="shared" si="20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3"/>
        <v>0.12565603296603689</v>
      </c>
      <c r="AR47" s="11">
        <f t="shared" si="24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/>
      <c r="BT47" s="27"/>
      <c r="BU47" s="11">
        <f t="shared" si="11"/>
        <v>-1</v>
      </c>
      <c r="BV47" s="11">
        <f t="shared" si="11"/>
        <v>-1</v>
      </c>
      <c r="BW47" s="33"/>
    </row>
    <row r="48" spans="1:75" x14ac:dyDescent="0.3">
      <c r="A48" s="25" t="s">
        <v>124</v>
      </c>
      <c r="B48" s="9">
        <f t="shared" si="12"/>
        <v>644.49438127672613</v>
      </c>
      <c r="C48" s="26">
        <v>626.20019623551332</v>
      </c>
      <c r="D48" s="27">
        <v>644.49438127672613</v>
      </c>
      <c r="E48" s="10">
        <v>2.838532898451292E-2</v>
      </c>
      <c r="F48" s="10">
        <f t="shared" si="13"/>
        <v>0</v>
      </c>
      <c r="G48" s="33">
        <v>3600.0148890018459</v>
      </c>
      <c r="H48" s="26">
        <v>644.4309494668214</v>
      </c>
      <c r="I48" s="27">
        <v>644.49438127672624</v>
      </c>
      <c r="J48" s="10">
        <v>9.8421044073273919E-5</v>
      </c>
      <c r="K48" s="86">
        <f t="shared" si="14"/>
        <v>1.7639694157830429E-16</v>
      </c>
      <c r="L48" s="33">
        <v>1637.920603990555</v>
      </c>
      <c r="M48" s="26">
        <v>866.56795154056067</v>
      </c>
      <c r="N48" s="11">
        <f t="shared" si="21"/>
        <v>0.34457021925297898</v>
      </c>
      <c r="O48" s="27">
        <f t="shared" si="15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2"/>
        <v>0.34457021925297898</v>
      </c>
      <c r="X48" s="27">
        <f t="shared" si="16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7"/>
        <v>0.12755274489662607</v>
      </c>
      <c r="AH48" s="11">
        <f t="shared" si="18"/>
        <v>0.16265400424178658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19"/>
        <v>0.12755274489662607</v>
      </c>
      <c r="AM48" s="11">
        <f t="shared" si="20"/>
        <v>0.16265400424178658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3"/>
        <v>0.13971778487725786</v>
      </c>
      <c r="AR48" s="11">
        <f t="shared" si="24"/>
        <v>0.17367022849156855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0.18740882238707604</v>
      </c>
      <c r="AW48" s="11">
        <f t="shared" si="4"/>
        <v>0.23918270041339379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0.14646250144200509</v>
      </c>
      <c r="BB48" s="11">
        <f t="shared" si="5"/>
        <v>0.18026076622965395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0.20474622970899201</v>
      </c>
      <c r="BG48" s="11">
        <f t="shared" si="6"/>
        <v>0.23887764190687666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6.9271181542270355E-2</v>
      </c>
      <c r="BL48" s="11">
        <f t="shared" si="8"/>
        <v>8.9594076347465704E-2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4.0012398824588874E-2</v>
      </c>
      <c r="BQ48" s="11">
        <f t="shared" si="10"/>
        <v>7.2426249501191475E-2</v>
      </c>
      <c r="BR48" s="33">
        <v>130.65718348417431</v>
      </c>
      <c r="BS48" s="26"/>
      <c r="BT48" s="27"/>
      <c r="BU48" s="11">
        <f t="shared" si="11"/>
        <v>-1</v>
      </c>
      <c r="BV48" s="11">
        <f t="shared" si="11"/>
        <v>-1</v>
      </c>
      <c r="BW48" s="33"/>
    </row>
    <row r="49" spans="1:75" x14ac:dyDescent="0.3">
      <c r="A49" s="25" t="s">
        <v>125</v>
      </c>
      <c r="B49" s="9">
        <f t="shared" si="12"/>
        <v>627.94421007746359</v>
      </c>
      <c r="C49" s="26">
        <v>605.53420138721629</v>
      </c>
      <c r="D49" s="27">
        <v>627.94421007746359</v>
      </c>
      <c r="E49" s="10">
        <v>3.5687897635809443E-2</v>
      </c>
      <c r="F49" s="10">
        <f t="shared" si="13"/>
        <v>0</v>
      </c>
      <c r="G49" s="33">
        <v>3600.0169141292572</v>
      </c>
      <c r="H49" s="26">
        <v>617.59826372180873</v>
      </c>
      <c r="I49" s="27">
        <v>627.94421007746405</v>
      </c>
      <c r="J49" s="10">
        <v>1.6475900549156569E-2</v>
      </c>
      <c r="K49" s="86">
        <f t="shared" si="14"/>
        <v>7.2418432018087434E-16</v>
      </c>
      <c r="L49" s="33">
        <v>3600.0188629627228</v>
      </c>
      <c r="M49" s="26">
        <v>834.33180187939172</v>
      </c>
      <c r="N49" s="11">
        <f t="shared" si="21"/>
        <v>0.3286718604770128</v>
      </c>
      <c r="O49" s="27">
        <f t="shared" si="15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2"/>
        <v>0.26949072777353106</v>
      </c>
      <c r="X49" s="27">
        <f t="shared" si="16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7"/>
        <v>0.13951762386744201</v>
      </c>
      <c r="AH49" s="11">
        <f t="shared" si="18"/>
        <v>0.19516257633189255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19"/>
        <v>0.13951762386744201</v>
      </c>
      <c r="AM49" s="11">
        <f t="shared" si="20"/>
        <v>0.19516257633189255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3"/>
        <v>0.16639456379770992</v>
      </c>
      <c r="AR49" s="11">
        <f t="shared" si="24"/>
        <v>0.19751441237667666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0.10154998220542208</v>
      </c>
      <c r="AW49" s="11">
        <f t="shared" si="4"/>
        <v>0.17187608319636008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0.1531815482585564</v>
      </c>
      <c r="BB49" s="11">
        <f t="shared" si="5"/>
        <v>0.20064018214639134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0.12115742436805663</v>
      </c>
      <c r="BG49" s="11">
        <f t="shared" si="6"/>
        <v>0.18180179464171969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5.9487765582736947E-2</v>
      </c>
      <c r="BL49" s="11">
        <f t="shared" si="8"/>
        <v>0.12928252847275498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4.9691396092529969E-2</v>
      </c>
      <c r="BQ49" s="11">
        <f t="shared" si="10"/>
        <v>0.10101234363198977</v>
      </c>
      <c r="BR49" s="33">
        <v>139.2791009135544</v>
      </c>
      <c r="BS49" s="26"/>
      <c r="BT49" s="27"/>
      <c r="BU49" s="11">
        <f t="shared" si="11"/>
        <v>-1</v>
      </c>
      <c r="BV49" s="11">
        <f t="shared" si="11"/>
        <v>-1</v>
      </c>
      <c r="BW49" s="33"/>
    </row>
    <row r="50" spans="1:75" x14ac:dyDescent="0.3">
      <c r="A50" s="25" t="s">
        <v>126</v>
      </c>
      <c r="B50" s="9">
        <f t="shared" si="12"/>
        <v>592.82206163055423</v>
      </c>
      <c r="C50" s="26">
        <v>580.59604763306857</v>
      </c>
      <c r="D50" s="27">
        <v>597.26692018030485</v>
      </c>
      <c r="E50" s="10">
        <v>2.791193013368435E-2</v>
      </c>
      <c r="F50" s="10">
        <f t="shared" si="13"/>
        <v>7.4977954388624774E-3</v>
      </c>
      <c r="G50" s="33">
        <v>3600.012531042099</v>
      </c>
      <c r="H50" s="26">
        <v>589.37983583693892</v>
      </c>
      <c r="I50" s="27">
        <v>592.82206163055423</v>
      </c>
      <c r="J50" s="10">
        <v>5.8065075785932391E-3</v>
      </c>
      <c r="K50" s="86">
        <f t="shared" si="14"/>
        <v>0</v>
      </c>
      <c r="L50" s="33">
        <v>3600.0212349891658</v>
      </c>
      <c r="M50" s="26">
        <v>720.24971403227551</v>
      </c>
      <c r="N50" s="11">
        <f t="shared" si="21"/>
        <v>0.21495092819459541</v>
      </c>
      <c r="O50" s="27">
        <f t="shared" si="15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2"/>
        <v>0.19513737882144622</v>
      </c>
      <c r="X50" s="27">
        <f t="shared" si="16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7"/>
        <v>0.13528451982229406</v>
      </c>
      <c r="AH50" s="11">
        <f t="shared" si="18"/>
        <v>0.17434485872387886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19"/>
        <v>0.13528451982229406</v>
      </c>
      <c r="AM50" s="11">
        <f t="shared" si="20"/>
        <v>0.17434485872387886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3"/>
        <v>0.10406453310846089</v>
      </c>
      <c r="AR50" s="11">
        <f t="shared" si="24"/>
        <v>0.18352497282283686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0.10791688273297129</v>
      </c>
      <c r="AW50" s="11">
        <f t="shared" si="4"/>
        <v>0.14885101743364484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0.171117581507366</v>
      </c>
      <c r="BB50" s="11">
        <f t="shared" si="5"/>
        <v>0.20563591816579138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8.9881058815222903E-2</v>
      </c>
      <c r="BG50" s="11">
        <f t="shared" si="6"/>
        <v>0.14365247424789646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4.755343182694733E-2</v>
      </c>
      <c r="BL50" s="11">
        <f t="shared" si="8"/>
        <v>9.4426468668305216E-2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5.070034199812188E-2</v>
      </c>
      <c r="BQ50" s="11">
        <f t="shared" si="10"/>
        <v>8.3510538138031637E-2</v>
      </c>
      <c r="BR50" s="33">
        <v>143.46458486840129</v>
      </c>
      <c r="BS50" s="26"/>
      <c r="BT50" s="27"/>
      <c r="BU50" s="11">
        <f t="shared" si="11"/>
        <v>-1</v>
      </c>
      <c r="BV50" s="11">
        <f t="shared" si="11"/>
        <v>-1</v>
      </c>
      <c r="BW50" s="33"/>
    </row>
    <row r="51" spans="1:75" x14ac:dyDescent="0.3">
      <c r="A51" s="25" t="s">
        <v>127</v>
      </c>
      <c r="B51" s="9">
        <f t="shared" si="12"/>
        <v>733.38338217903856</v>
      </c>
      <c r="C51" s="26">
        <v>733.38338217903856</v>
      </c>
      <c r="D51" s="27">
        <v>733.38338217903856</v>
      </c>
      <c r="E51" s="10">
        <v>0</v>
      </c>
      <c r="F51" s="10">
        <f t="shared" si="13"/>
        <v>0</v>
      </c>
      <c r="G51" s="33">
        <v>18.60476183891296</v>
      </c>
      <c r="H51" s="26">
        <v>733.38338217903868</v>
      </c>
      <c r="I51" s="27">
        <v>733.38338217903913</v>
      </c>
      <c r="J51" s="10">
        <v>0</v>
      </c>
      <c r="K51" s="86">
        <f t="shared" si="14"/>
        <v>7.7508463161401456E-16</v>
      </c>
      <c r="L51" s="33">
        <v>5.3632330894470206</v>
      </c>
      <c r="M51" s="26">
        <v>971.47625532751556</v>
      </c>
      <c r="N51" s="11">
        <f t="shared" si="21"/>
        <v>0.32464994290033167</v>
      </c>
      <c r="O51" s="27">
        <f t="shared" si="15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2"/>
        <v>0.3094606560829084</v>
      </c>
      <c r="X51" s="27">
        <f t="shared" si="16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7"/>
        <v>6.8125711542537645E-2</v>
      </c>
      <c r="AH51" s="11">
        <f t="shared" si="18"/>
        <v>9.5412690443185802E-2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19"/>
        <v>6.8125711542537645E-2</v>
      </c>
      <c r="AM51" s="11">
        <f t="shared" si="20"/>
        <v>9.5412690443185802E-2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3"/>
        <v>5.9770451484520822E-2</v>
      </c>
      <c r="AR51" s="11">
        <f t="shared" si="24"/>
        <v>9.50946604537799E-2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3.7220423233370423E-2</v>
      </c>
      <c r="AW51" s="11">
        <f t="shared" si="4"/>
        <v>0.11631953643251565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6.8125711542537645E-2</v>
      </c>
      <c r="BB51" s="11">
        <f t="shared" si="5"/>
        <v>9.5412690443185802E-2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5.9216546465433145E-2</v>
      </c>
      <c r="BG51" s="11">
        <f t="shared" si="6"/>
        <v>0.11661672379933888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1.3066889168445442E-2</v>
      </c>
      <c r="BL51" s="11">
        <f t="shared" si="8"/>
        <v>6.6662610771821673E-2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2.1185957871635484E-2</v>
      </c>
      <c r="BQ51" s="11">
        <f t="shared" si="10"/>
        <v>5.908918271589457E-2</v>
      </c>
      <c r="BR51" s="33">
        <v>41.518915357999497</v>
      </c>
      <c r="BS51" s="26"/>
      <c r="BT51" s="27"/>
      <c r="BU51" s="11">
        <f t="shared" si="11"/>
        <v>-1</v>
      </c>
      <c r="BV51" s="11">
        <f t="shared" si="11"/>
        <v>-1</v>
      </c>
      <c r="BW51" s="33"/>
    </row>
    <row r="52" spans="1:75" x14ac:dyDescent="0.3">
      <c r="A52" s="25" t="s">
        <v>128</v>
      </c>
      <c r="B52" s="9">
        <f t="shared" si="12"/>
        <v>669.44060275198854</v>
      </c>
      <c r="C52" s="26">
        <v>639.88465644279574</v>
      </c>
      <c r="D52" s="27">
        <v>669.8325112245202</v>
      </c>
      <c r="E52" s="10">
        <v>4.4709467336800868E-2</v>
      </c>
      <c r="F52" s="10">
        <f t="shared" si="13"/>
        <v>5.8542680399213925E-4</v>
      </c>
      <c r="G52" s="33">
        <v>3600.005962133408</v>
      </c>
      <c r="H52" s="26">
        <v>653.8153456236106</v>
      </c>
      <c r="I52" s="27">
        <v>669.44060275198854</v>
      </c>
      <c r="J52" s="10">
        <v>2.3340766998810769E-2</v>
      </c>
      <c r="K52" s="86">
        <f t="shared" si="14"/>
        <v>0</v>
      </c>
      <c r="L52" s="33">
        <v>3600.0176498889919</v>
      </c>
      <c r="M52" s="26">
        <v>944.04826704620757</v>
      </c>
      <c r="N52" s="11">
        <f t="shared" si="21"/>
        <v>0.41020467411946704</v>
      </c>
      <c r="O52" s="27">
        <f t="shared" si="15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2"/>
        <v>0.40544922680631384</v>
      </c>
      <c r="X52" s="27">
        <f t="shared" si="16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7"/>
        <v>7.1492565233825717E-2</v>
      </c>
      <c r="AH52" s="11">
        <f t="shared" si="18"/>
        <v>0.13508132938945264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19"/>
        <v>7.1492565233825717E-2</v>
      </c>
      <c r="AM52" s="11">
        <f t="shared" si="20"/>
        <v>0.13508132938945264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3"/>
        <v>8.5617931600250427E-2</v>
      </c>
      <c r="AR52" s="11">
        <f t="shared" si="24"/>
        <v>0.13158752485379521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8.4879332874259888E-2</v>
      </c>
      <c r="AW52" s="11">
        <f t="shared" si="4"/>
        <v>0.11086561330010937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0.12743754837007276</v>
      </c>
      <c r="BB52" s="11">
        <f t="shared" si="5"/>
        <v>0.15448278853142461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9.3270861467613833E-2</v>
      </c>
      <c r="BG52" s="11">
        <f t="shared" si="6"/>
        <v>0.10521806448060997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4.4847579428339349E-2</v>
      </c>
      <c r="BL52" s="11">
        <f t="shared" si="8"/>
        <v>6.1839390679792786E-2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1.5084312201962592E-2</v>
      </c>
      <c r="BQ52" s="11">
        <f t="shared" si="10"/>
        <v>4.782261907963236E-2</v>
      </c>
      <c r="BR52" s="33">
        <v>75.529896336607635</v>
      </c>
      <c r="BS52" s="26"/>
      <c r="BT52" s="27"/>
      <c r="BU52" s="11">
        <f t="shared" si="11"/>
        <v>-1</v>
      </c>
      <c r="BV52" s="11">
        <f t="shared" si="11"/>
        <v>-1</v>
      </c>
      <c r="BW52" s="33"/>
    </row>
    <row r="53" spans="1:75" x14ac:dyDescent="0.3">
      <c r="A53" s="25" t="s">
        <v>129</v>
      </c>
      <c r="B53" s="9">
        <f t="shared" si="12"/>
        <v>627.63117903986983</v>
      </c>
      <c r="C53" s="26">
        <v>600.97388871587691</v>
      </c>
      <c r="D53" s="27">
        <v>637.22415245682737</v>
      </c>
      <c r="E53" s="10">
        <v>5.6887774264646633E-2</v>
      </c>
      <c r="F53" s="10">
        <f t="shared" si="13"/>
        <v>1.5284411828667528E-2</v>
      </c>
      <c r="G53" s="33">
        <v>3600.019922971725</v>
      </c>
      <c r="H53" s="26">
        <v>615.23863396057914</v>
      </c>
      <c r="I53" s="27">
        <v>627.63117903986983</v>
      </c>
      <c r="J53" s="10">
        <v>1.9744948136974461E-2</v>
      </c>
      <c r="K53" s="10">
        <f t="shared" si="14"/>
        <v>0</v>
      </c>
      <c r="L53" s="33">
        <v>3600.01527094841</v>
      </c>
      <c r="M53" s="26">
        <v>947.64694630574854</v>
      </c>
      <c r="N53" s="11">
        <f t="shared" si="21"/>
        <v>0.50987869620408055</v>
      </c>
      <c r="O53" s="27">
        <f t="shared" si="15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2"/>
        <v>0.37886990741517601</v>
      </c>
      <c r="X53" s="27">
        <f t="shared" si="16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7"/>
        <v>0.1328432990125494</v>
      </c>
      <c r="AH53" s="11">
        <f t="shared" si="18"/>
        <v>0.18434693595619464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19"/>
        <v>0.1328432990125494</v>
      </c>
      <c r="AM53" s="11">
        <f t="shared" si="20"/>
        <v>0.18434693595619464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3"/>
        <v>0.14777585773662388</v>
      </c>
      <c r="AR53" s="11">
        <f t="shared" si="24"/>
        <v>0.18617360410944561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0.13721326073170523</v>
      </c>
      <c r="AW53" s="11">
        <f t="shared" si="4"/>
        <v>0.1731439867606486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0.15484849456706523</v>
      </c>
      <c r="BB53" s="11">
        <f t="shared" si="5"/>
        <v>0.18964111558320945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0.13624288723393449</v>
      </c>
      <c r="BG53" s="11">
        <f t="shared" si="6"/>
        <v>0.17071606462205802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3.7487795154537866E-2</v>
      </c>
      <c r="BL53" s="11">
        <f t="shared" si="8"/>
        <v>7.2469485479583998E-2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3.3474154715617127E-2</v>
      </c>
      <c r="BQ53" s="11">
        <f t="shared" si="10"/>
        <v>7.4170319280804711E-2</v>
      </c>
      <c r="BR53" s="33">
        <v>110.08768088221549</v>
      </c>
      <c r="BS53" s="26"/>
      <c r="BT53" s="27"/>
      <c r="BU53" s="11">
        <f t="shared" si="11"/>
        <v>-1</v>
      </c>
      <c r="BV53" s="11">
        <f t="shared" si="11"/>
        <v>-1</v>
      </c>
      <c r="BW53" s="33"/>
    </row>
    <row r="54" spans="1:75" x14ac:dyDescent="0.3">
      <c r="A54" s="25" t="s">
        <v>130</v>
      </c>
      <c r="B54" s="9">
        <f t="shared" si="12"/>
        <v>593.53837532758484</v>
      </c>
      <c r="C54" s="26">
        <v>586.84547829608277</v>
      </c>
      <c r="D54" s="27">
        <v>596.33096492100503</v>
      </c>
      <c r="E54" s="10">
        <v>1.5906413020456169E-2</v>
      </c>
      <c r="F54" s="10">
        <f t="shared" si="13"/>
        <v>4.7049857422932547E-3</v>
      </c>
      <c r="G54" s="33">
        <v>3600.0127151012421</v>
      </c>
      <c r="H54" s="26">
        <v>593.48747809876431</v>
      </c>
      <c r="I54" s="27">
        <v>593.53837532758484</v>
      </c>
      <c r="J54" s="10">
        <v>8.5752212385569081E-5</v>
      </c>
      <c r="K54" s="86">
        <f t="shared" si="14"/>
        <v>0</v>
      </c>
      <c r="L54" s="33">
        <v>377.45965719223022</v>
      </c>
      <c r="M54" s="26">
        <v>695.25440122181419</v>
      </c>
      <c r="N54" s="11">
        <f t="shared" si="21"/>
        <v>0.17137228210069885</v>
      </c>
      <c r="O54" s="27">
        <f t="shared" si="15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2"/>
        <v>0.17137228210069885</v>
      </c>
      <c r="X54" s="27">
        <f t="shared" si="16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7"/>
        <v>0.11506736844285689</v>
      </c>
      <c r="AH54" s="11">
        <f t="shared" si="18"/>
        <v>0.2108441736807998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19"/>
        <v>0.11506736844285689</v>
      </c>
      <c r="AM54" s="11">
        <f t="shared" si="20"/>
        <v>0.2108441736807998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3"/>
        <v>0.14570413517421146</v>
      </c>
      <c r="AR54" s="11">
        <f t="shared" si="24"/>
        <v>0.19400848688554581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0.15007517012978575</v>
      </c>
      <c r="AW54" s="11">
        <f t="shared" si="4"/>
        <v>0.18932156796396127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0.13805411604113665</v>
      </c>
      <c r="BB54" s="11">
        <f t="shared" si="5"/>
        <v>0.17841347730126952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0.1416134602770347</v>
      </c>
      <c r="BG54" s="11">
        <f t="shared" si="6"/>
        <v>0.1913463098295648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7.8654046961082733E-2</v>
      </c>
      <c r="BL54" s="11">
        <f t="shared" si="8"/>
        <v>0.1076732554557174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5.9897238891997308E-2</v>
      </c>
      <c r="BQ54" s="11">
        <f t="shared" si="10"/>
        <v>8.054729193463453E-2</v>
      </c>
      <c r="BR54" s="33">
        <v>119.0733854912221</v>
      </c>
      <c r="BS54" s="26"/>
      <c r="BT54" s="27"/>
      <c r="BU54" s="11">
        <f t="shared" si="11"/>
        <v>-1</v>
      </c>
      <c r="BV54" s="11">
        <f t="shared" si="11"/>
        <v>-1</v>
      </c>
      <c r="BW54" s="33"/>
    </row>
    <row r="55" spans="1:75" x14ac:dyDescent="0.3">
      <c r="A55" s="25" t="s">
        <v>131</v>
      </c>
      <c r="B55" s="9">
        <f t="shared" si="12"/>
        <v>679.64290391682653</v>
      </c>
      <c r="C55" s="26">
        <v>661.95413600631855</v>
      </c>
      <c r="D55" s="27">
        <v>679.64290391682653</v>
      </c>
      <c r="E55" s="10">
        <v>2.6026561608403241E-2</v>
      </c>
      <c r="F55" s="10">
        <f t="shared" si="13"/>
        <v>0</v>
      </c>
      <c r="G55" s="33">
        <v>3600.014089107513</v>
      </c>
      <c r="H55" s="26">
        <v>679.57558269866252</v>
      </c>
      <c r="I55" s="27">
        <v>679.64290391682698</v>
      </c>
      <c r="J55" s="10">
        <v>9.9053808663728863E-5</v>
      </c>
      <c r="K55" s="86">
        <f t="shared" si="14"/>
        <v>6.6909747496181502E-16</v>
      </c>
      <c r="L55" s="33">
        <v>1089.0786738395691</v>
      </c>
      <c r="M55" s="26">
        <v>982.67311864649241</v>
      </c>
      <c r="N55" s="11">
        <f t="shared" si="21"/>
        <v>0.44586681179672871</v>
      </c>
      <c r="O55" s="27">
        <f t="shared" si="15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2"/>
        <v>0.36762909274758271</v>
      </c>
      <c r="X55" s="27">
        <f t="shared" si="16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7"/>
        <v>0.11760193997557519</v>
      </c>
      <c r="AH55" s="11">
        <f t="shared" si="18"/>
        <v>0.16311112443268697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19"/>
        <v>0.11760193997557519</v>
      </c>
      <c r="AM55" s="11">
        <f t="shared" si="20"/>
        <v>0.16311112443268697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3"/>
        <v>0.1159939215008902</v>
      </c>
      <c r="AR55" s="11">
        <f t="shared" si="24"/>
        <v>0.16769946529995533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0.11162399709676146</v>
      </c>
      <c r="AW55" s="11">
        <f t="shared" si="4"/>
        <v>0.14851738313742058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0.12434852622120909</v>
      </c>
      <c r="BB55" s="11">
        <f t="shared" si="5"/>
        <v>0.17970545241492777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0.10557745751260292</v>
      </c>
      <c r="BG55" s="11">
        <f t="shared" si="6"/>
        <v>0.1425120982660748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4.2095156406402948E-2</v>
      </c>
      <c r="BL55" s="11">
        <f t="shared" si="8"/>
        <v>6.8280684144008216E-2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3.3229115789764618E-2</v>
      </c>
      <c r="BQ55" s="11">
        <f t="shared" si="10"/>
        <v>6.3468681812844943E-2</v>
      </c>
      <c r="BR55" s="33">
        <v>58.325637871958307</v>
      </c>
      <c r="BS55" s="26"/>
      <c r="BT55" s="27"/>
      <c r="BU55" s="11">
        <f t="shared" si="11"/>
        <v>-1</v>
      </c>
      <c r="BV55" s="11">
        <f t="shared" si="11"/>
        <v>-1</v>
      </c>
      <c r="BW55" s="33"/>
    </row>
    <row r="56" spans="1:75" x14ac:dyDescent="0.3">
      <c r="A56" s="25" t="s">
        <v>132</v>
      </c>
      <c r="B56" s="9">
        <f t="shared" si="12"/>
        <v>675.81225611128286</v>
      </c>
      <c r="C56" s="26">
        <v>664.15373232683976</v>
      </c>
      <c r="D56" s="27">
        <v>675.81225611128286</v>
      </c>
      <c r="E56" s="10">
        <v>1.7251128074424301E-2</v>
      </c>
      <c r="F56" s="10">
        <f t="shared" si="13"/>
        <v>0</v>
      </c>
      <c r="G56" s="33">
        <v>3600.005524873734</v>
      </c>
      <c r="H56" s="26">
        <v>675.7460937698462</v>
      </c>
      <c r="I56" s="27">
        <v>675.81225611128366</v>
      </c>
      <c r="J56" s="10">
        <v>9.7900475818617425E-5</v>
      </c>
      <c r="K56" s="86">
        <f t="shared" si="14"/>
        <v>1.1775576084258973E-15</v>
      </c>
      <c r="L56" s="33">
        <v>2208.4903030395508</v>
      </c>
      <c r="M56" s="26">
        <v>911.97997492701063</v>
      </c>
      <c r="N56" s="11">
        <f t="shared" si="21"/>
        <v>0.3494575848249179</v>
      </c>
      <c r="O56" s="27">
        <f t="shared" si="15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2"/>
        <v>0.34068242861451259</v>
      </c>
      <c r="X56" s="27">
        <f t="shared" si="16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7"/>
        <v>5.0955881508264002E-2</v>
      </c>
      <c r="AH56" s="11">
        <f t="shared" si="18"/>
        <v>0.10336821255474071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19"/>
        <v>5.0955881508264002E-2</v>
      </c>
      <c r="AM56" s="11">
        <f t="shared" si="20"/>
        <v>0.10336821255474071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3"/>
        <v>5.8872342416613654E-2</v>
      </c>
      <c r="AR56" s="11">
        <f t="shared" si="24"/>
        <v>0.10304611558038863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0.11663749127170599</v>
      </c>
      <c r="AW56" s="11">
        <f t="shared" si="4"/>
        <v>0.20930794614183698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6.3487137711924352E-2</v>
      </c>
      <c r="BB56" s="11">
        <f t="shared" si="5"/>
        <v>0.10896759224497464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0.11097730771330491</v>
      </c>
      <c r="BG56" s="11">
        <f t="shared" si="6"/>
        <v>0.22120271386605495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6.6087827195619911E-2</v>
      </c>
      <c r="BL56" s="11">
        <f t="shared" si="8"/>
        <v>0.10900919971775293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2.0450995031628463E-2</v>
      </c>
      <c r="BQ56" s="11">
        <f t="shared" si="10"/>
        <v>8.2912308694469208E-2</v>
      </c>
      <c r="BR56" s="33">
        <v>103.1741328684613</v>
      </c>
      <c r="BS56" s="26"/>
      <c r="BT56" s="27"/>
      <c r="BU56" s="11">
        <f t="shared" si="11"/>
        <v>-1</v>
      </c>
      <c r="BV56" s="11">
        <f t="shared" si="11"/>
        <v>-1</v>
      </c>
      <c r="BW56" s="33"/>
    </row>
    <row r="57" spans="1:75" x14ac:dyDescent="0.3">
      <c r="A57" s="25" t="s">
        <v>133</v>
      </c>
      <c r="B57" s="9">
        <f t="shared" si="12"/>
        <v>637.46335845642989</v>
      </c>
      <c r="C57" s="26">
        <v>615.58460592654285</v>
      </c>
      <c r="D57" s="27">
        <v>637.48702864436495</v>
      </c>
      <c r="E57" s="10">
        <v>3.4357440596704883E-2</v>
      </c>
      <c r="F57" s="10">
        <f t="shared" si="13"/>
        <v>3.7131840789066192E-5</v>
      </c>
      <c r="G57" s="33">
        <v>3600.0079290866852</v>
      </c>
      <c r="H57" s="26">
        <v>629.52744019142131</v>
      </c>
      <c r="I57" s="27">
        <v>637.46335845642989</v>
      </c>
      <c r="J57" s="10">
        <v>1.2449214781888941E-2</v>
      </c>
      <c r="K57" s="86">
        <f t="shared" si="14"/>
        <v>0</v>
      </c>
      <c r="L57" s="33">
        <v>3600.015163898468</v>
      </c>
      <c r="M57" s="26">
        <v>827.7147079792835</v>
      </c>
      <c r="N57" s="11">
        <f t="shared" si="21"/>
        <v>0.29845064347468236</v>
      </c>
      <c r="O57" s="27">
        <f t="shared" si="15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2"/>
        <v>0.26708230401407573</v>
      </c>
      <c r="X57" s="27">
        <f t="shared" si="16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7"/>
        <v>0.1771394485559544</v>
      </c>
      <c r="AH57" s="11">
        <f t="shared" si="18"/>
        <v>0.20422601607475335</v>
      </c>
      <c r="AI57" s="33">
        <v>11.122255500000209</v>
      </c>
      <c r="AJ57" s="26">
        <v>750.38326624802858</v>
      </c>
      <c r="AK57" s="27">
        <v>767.649960547619</v>
      </c>
      <c r="AL57" s="11">
        <f t="shared" si="19"/>
        <v>0.1771394485559544</v>
      </c>
      <c r="AM57" s="11">
        <f t="shared" si="20"/>
        <v>0.20422601607475335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3"/>
        <v>0.15997329290342835</v>
      </c>
      <c r="AR57" s="11">
        <f t="shared" si="24"/>
        <v>0.18644355928043083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0.111147665094086</v>
      </c>
      <c r="AW57" s="11">
        <f t="shared" si="4"/>
        <v>0.17107920532290458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0.14928502480793182</v>
      </c>
      <c r="BB57" s="11">
        <f t="shared" si="5"/>
        <v>0.17929569731784914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0.11858766543192327</v>
      </c>
      <c r="BG57" s="11">
        <f t="shared" si="6"/>
        <v>0.17500505653090789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3.9677924162031052E-2</v>
      </c>
      <c r="BL57" s="11">
        <f t="shared" si="8"/>
        <v>7.6206158393793619E-2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4.6484857101770805E-2</v>
      </c>
      <c r="BQ57" s="11">
        <f t="shared" si="10"/>
        <v>7.0576588411323943E-2</v>
      </c>
      <c r="BR57" s="33">
        <v>130.82386278845371</v>
      </c>
      <c r="BS57" s="26"/>
      <c r="BT57" s="27"/>
      <c r="BU57" s="11">
        <f t="shared" si="11"/>
        <v>-1</v>
      </c>
      <c r="BV57" s="11">
        <f t="shared" si="11"/>
        <v>-1</v>
      </c>
      <c r="BW57" s="33"/>
    </row>
    <row r="58" spans="1:75" x14ac:dyDescent="0.3">
      <c r="A58" s="25" t="s">
        <v>134</v>
      </c>
      <c r="B58" s="12">
        <f t="shared" si="12"/>
        <v>587.83561115473731</v>
      </c>
      <c r="C58" s="28">
        <v>582.81328818191685</v>
      </c>
      <c r="D58" s="29">
        <v>587.83561115473947</v>
      </c>
      <c r="E58" s="13">
        <v>8.5437542018864023E-3</v>
      </c>
      <c r="F58" s="13">
        <f t="shared" si="13"/>
        <v>3.6745815934280136E-15</v>
      </c>
      <c r="G58" s="34">
        <v>3600.0056879520421</v>
      </c>
      <c r="H58" s="28">
        <v>587.77818385428509</v>
      </c>
      <c r="I58" s="29">
        <v>587.83561115473731</v>
      </c>
      <c r="J58" s="13">
        <v>9.7692789212245021E-5</v>
      </c>
      <c r="K58" s="87">
        <f t="shared" si="14"/>
        <v>0</v>
      </c>
      <c r="L58" s="34">
        <v>192.08104109764099</v>
      </c>
      <c r="M58" s="28">
        <v>688.90151581531381</v>
      </c>
      <c r="N58" s="13">
        <f t="shared" si="21"/>
        <v>0.1719288568823584</v>
      </c>
      <c r="O58" s="29">
        <f t="shared" si="15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2"/>
        <v>0.1719288568823584</v>
      </c>
      <c r="X58" s="29">
        <f t="shared" si="16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7"/>
        <v>0.13958051171908584</v>
      </c>
      <c r="AH58" s="13">
        <f t="shared" si="18"/>
        <v>0.17660961062301242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19"/>
        <v>0.13958051171908584</v>
      </c>
      <c r="AM58" s="13">
        <f t="shared" si="20"/>
        <v>0.17660961062301242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3"/>
        <v>7.7552695520489462E-2</v>
      </c>
      <c r="AR58" s="13">
        <f t="shared" si="24"/>
        <v>0.15694440079517311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9.6408184513281203E-2</v>
      </c>
      <c r="AW58" s="13">
        <f t="shared" si="4"/>
        <v>0.15342911526851102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9.1252655109012121E-2</v>
      </c>
      <c r="BB58" s="13">
        <f t="shared" si="5"/>
        <v>0.16073640273582027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0.12894015293609515</v>
      </c>
      <c r="BG58" s="13">
        <f t="shared" si="6"/>
        <v>0.17724269322913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5.277963699167014E-2</v>
      </c>
      <c r="BL58" s="13">
        <f t="shared" si="8"/>
        <v>7.4982297155722313E-2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1.732067808165158E-2</v>
      </c>
      <c r="BQ58" s="13">
        <f t="shared" si="10"/>
        <v>5.223105993312438E-2</v>
      </c>
      <c r="BR58" s="34">
        <v>143.19338942673059</v>
      </c>
      <c r="BS58" s="28"/>
      <c r="BT58" s="29"/>
      <c r="BU58" s="13">
        <f t="shared" si="11"/>
        <v>-1</v>
      </c>
      <c r="BV58" s="13">
        <f t="shared" si="11"/>
        <v>-1</v>
      </c>
      <c r="BW58" s="34"/>
    </row>
    <row r="59" spans="1:75" x14ac:dyDescent="0.3">
      <c r="A59" s="36" t="s">
        <v>69</v>
      </c>
      <c r="B59" s="37"/>
      <c r="C59" s="35">
        <f t="shared" ref="C59:M59" si="25">AVERAGE(C3:C58)</f>
        <v>590.54125162333423</v>
      </c>
      <c r="D59" s="35">
        <f t="shared" si="25"/>
        <v>601.4776957501482</v>
      </c>
      <c r="E59" s="1">
        <f t="shared" si="25"/>
        <v>1.7516015103459577E-2</v>
      </c>
      <c r="F59" s="1">
        <f t="shared" si="25"/>
        <v>1.621001710666436E-3</v>
      </c>
      <c r="G59" s="35">
        <f t="shared" si="25"/>
        <v>2818.1569284243242</v>
      </c>
      <c r="H59" s="35">
        <f t="shared" ref="H59:L59" si="26">AVERAGE(H3:H58)</f>
        <v>597.28951287663142</v>
      </c>
      <c r="I59" s="35">
        <f t="shared" si="26"/>
        <v>600.4681931090646</v>
      </c>
      <c r="J59" s="1">
        <f t="shared" si="26"/>
        <v>5.0156385458771588E-3</v>
      </c>
      <c r="K59" s="1">
        <f t="shared" si="26"/>
        <v>2.8410436856214557E-16</v>
      </c>
      <c r="L59" s="35">
        <f t="shared" si="26"/>
        <v>1492.593802196639</v>
      </c>
      <c r="M59" s="35">
        <f t="shared" si="25"/>
        <v>759.08067277931764</v>
      </c>
      <c r="N59" s="1">
        <f t="shared" ref="N59:U59" si="27">AVERAGE(N3:N58)</f>
        <v>0.26134399200384273</v>
      </c>
      <c r="O59" s="35">
        <f t="shared" si="27"/>
        <v>35.923179658928184</v>
      </c>
      <c r="P59" s="35">
        <f t="shared" si="27"/>
        <v>0.14783201505731758</v>
      </c>
      <c r="Q59" s="35">
        <f t="shared" si="27"/>
        <v>0.32142857142857145</v>
      </c>
      <c r="R59" s="35">
        <f t="shared" si="27"/>
        <v>0.32142857142857145</v>
      </c>
      <c r="S59" s="35">
        <f t="shared" si="27"/>
        <v>0.22321428571428573</v>
      </c>
      <c r="T59" s="35">
        <f t="shared" si="27"/>
        <v>0.17857142857142858</v>
      </c>
      <c r="U59" s="35">
        <f t="shared" si="27"/>
        <v>0</v>
      </c>
      <c r="V59" s="35">
        <f>AVERAGE(V3:V58)</f>
        <v>756.22674868181343</v>
      </c>
      <c r="W59" s="1">
        <f t="shared" ref="W59:AD59" si="28">AVERAGE(W3:W58)</f>
        <v>0.25549995158504923</v>
      </c>
      <c r="X59" s="35">
        <f t="shared" si="28"/>
        <v>36.585941930357002</v>
      </c>
      <c r="Y59" s="35">
        <f t="shared" si="28"/>
        <v>0.15055943181216871</v>
      </c>
      <c r="Z59" s="35">
        <f t="shared" si="28"/>
        <v>0.25892857142857145</v>
      </c>
      <c r="AA59" s="35">
        <f t="shared" si="28"/>
        <v>0.35714285714285715</v>
      </c>
      <c r="AB59" s="35">
        <f t="shared" si="28"/>
        <v>0.2767857142857143</v>
      </c>
      <c r="AC59" s="35">
        <f t="shared" si="28"/>
        <v>0.21428571428571427</v>
      </c>
      <c r="AD59" s="35">
        <f t="shared" si="28"/>
        <v>2.6785714285714284E-2</v>
      </c>
      <c r="AE59" s="35">
        <f>AVERAGE(AE3:AE58)</f>
        <v>663.04860010144876</v>
      </c>
      <c r="AF59" s="35"/>
      <c r="AG59" s="1">
        <f>AVERAGE(AG3:AG58)</f>
        <v>0.10313466348901035</v>
      </c>
      <c r="AH59" s="1">
        <f>AVERAGE(AH3:AH58)</f>
        <v>0.14765356470791696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0.10313466348901035</v>
      </c>
      <c r="AM59" s="1">
        <f>AVERAGE(AM3:AM58)</f>
        <v>0.14765356470791696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0.10570360739440265</v>
      </c>
      <c r="AR59" s="1">
        <f>AVERAGE(AR3:AR58)</f>
        <v>0.14890031400363804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9.5169898831747965E-2</v>
      </c>
      <c r="AW59" s="1">
        <f>AVERAGE(AW3:AW58)</f>
        <v>0.13703494137983144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0.11403004343767488</v>
      </c>
      <c r="BB59" s="1">
        <f>AVERAGE(BB3:BB58)</f>
        <v>0.15278128198513338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9.2556898473278998E-2</v>
      </c>
      <c r="BG59" s="1">
        <f>AVERAGE(BG3:BG58)</f>
        <v>0.13463997292502997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3.8626067747860211E-2</v>
      </c>
      <c r="BL59" s="1">
        <f>AVERAGE(BL3:BL58)</f>
        <v>6.9380635435477775E-2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3.503214630476776E-2</v>
      </c>
      <c r="BQ59" s="1">
        <f>AVERAGE(BQ3:BQ58)</f>
        <v>6.0946710748885406E-2</v>
      </c>
      <c r="BR59" s="35">
        <f>AVERAGE(BR3:BR58)</f>
        <v>91.113569698831995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G60">
        <f>COUNTIF(G3:G58,"&lt;3600")</f>
        <v>16</v>
      </c>
      <c r="L60">
        <f>COUNTIF(L3:L58,"&lt;3600")</f>
        <v>39</v>
      </c>
      <c r="M60" s="48">
        <f t="shared" ref="M60:P60" si="29">_xlfn.MODE.SNGL(R3:R58)</f>
        <v>0</v>
      </c>
      <c r="N60" s="48">
        <f t="shared" si="29"/>
        <v>0</v>
      </c>
      <c r="O60" s="48">
        <f t="shared" si="29"/>
        <v>0</v>
      </c>
      <c r="P60" s="48">
        <f t="shared" si="29"/>
        <v>0</v>
      </c>
      <c r="U60" s="48">
        <f>_xlfn.MODE.SNGL(Z3:Z58)</f>
        <v>0</v>
      </c>
      <c r="V60" s="48">
        <f t="shared" ref="V60:Y60" si="30">_xlfn.MODE.SNGL(AA3:AA58)</f>
        <v>0</v>
      </c>
      <c r="W60" s="48">
        <f t="shared" si="30"/>
        <v>0</v>
      </c>
      <c r="X60" s="48">
        <f t="shared" si="30"/>
        <v>0</v>
      </c>
      <c r="Y60" s="48">
        <f t="shared" si="30"/>
        <v>0</v>
      </c>
    </row>
  </sheetData>
  <mergeCells count="13">
    <mergeCell ref="BN1:BR1"/>
    <mergeCell ref="BS1:BW1"/>
    <mergeCell ref="BI1:BM1"/>
    <mergeCell ref="BD1:BH1"/>
    <mergeCell ref="AT1:AX1"/>
    <mergeCell ref="AY1:BC1"/>
    <mergeCell ref="C1:G1"/>
    <mergeCell ref="M1:U1"/>
    <mergeCell ref="V1:AD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BW60"/>
  <sheetViews>
    <sheetView topLeftCell="A44" zoomScale="85" zoomScaleNormal="85" workbookViewId="0">
      <selection activeCell="L60" sqref="L60"/>
    </sheetView>
  </sheetViews>
  <sheetFormatPr baseColWidth="10" defaultColWidth="10.77734375" defaultRowHeight="14.4" x14ac:dyDescent="0.3"/>
  <cols>
    <col min="1" max="1" width="9.6640625" bestFit="1" customWidth="1"/>
    <col min="2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5" t="s">
        <v>340</v>
      </c>
      <c r="I1" s="106"/>
      <c r="J1" s="106"/>
      <c r="K1" s="106"/>
      <c r="L1" s="107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341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135</v>
      </c>
      <c r="B3" s="2">
        <f>MIN(D3,I3,M3,V3,AE3,AJ3,AO3,AT3,AY3,BD3,BI3,BN3,BS3)</f>
        <v>528.2775707679582</v>
      </c>
      <c r="C3" s="18"/>
      <c r="D3" s="19"/>
      <c r="E3" s="3">
        <v>9.9243481870493077E-5</v>
      </c>
      <c r="F3" s="5">
        <f t="shared" ref="F3:F58" si="0">(D3-B3)/B3</f>
        <v>-1</v>
      </c>
      <c r="G3" s="30"/>
      <c r="H3" s="18">
        <v>528.22576704935341</v>
      </c>
      <c r="I3" s="19">
        <v>528.2775707679582</v>
      </c>
      <c r="J3" s="3">
        <v>9.8061552243012829E-5</v>
      </c>
      <c r="K3" s="3">
        <f>(I3-$B3)/$B3</f>
        <v>0</v>
      </c>
      <c r="L3" s="30">
        <v>129.8209969997406</v>
      </c>
      <c r="M3" s="18">
        <v>685.08323787613494</v>
      </c>
      <c r="N3" s="3">
        <f t="shared" ref="N3:N34" si="1">(M3-B3)/B3</f>
        <v>0.29682438889129448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0.2528922670707518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2.6650791711828443E-2</v>
      </c>
      <c r="AH3" s="4">
        <f>(AF3-$B3)/$B3</f>
        <v>8.4214398393618203E-2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2.6650791711828443E-2</v>
      </c>
      <c r="AM3" s="4">
        <f>(AK3-$B3)/$B3</f>
        <v>8.4214398393618203E-2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3.841745953370003E-2</v>
      </c>
      <c r="AR3" s="4">
        <f t="shared" ref="AR3:AR34" si="4">(AP3-$B3)/$B3</f>
        <v>0.10172860677452653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8.3453571195532775E-2</v>
      </c>
      <c r="AW3" s="4">
        <f t="shared" si="5"/>
        <v>0.10805174952566605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7.9163901348016777E-2</v>
      </c>
      <c r="BB3" s="4">
        <f t="shared" si="6"/>
        <v>0.10402418055860023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4.5382706742880634E-2</v>
      </c>
      <c r="BG3" s="4">
        <f t="shared" si="7"/>
        <v>0.10140806410507183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3.9350585873960904E-2</v>
      </c>
      <c r="BL3" s="4">
        <f t="shared" si="8"/>
        <v>7.0327860005811454E-2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4.228789806560166E-2</v>
      </c>
      <c r="BQ3" s="4">
        <f t="shared" si="9"/>
        <v>8.4739802007097909E-2</v>
      </c>
      <c r="BR3" s="31">
        <v>28.593985080905259</v>
      </c>
      <c r="BS3" s="20"/>
      <c r="BT3" s="21"/>
      <c r="BU3" s="4">
        <f t="shared" ref="BU3:BV58" si="10">(BS3-$B3)/$B3</f>
        <v>-1</v>
      </c>
      <c r="BV3" s="4">
        <f t="shared" si="10"/>
        <v>-1</v>
      </c>
      <c r="BW3" s="31"/>
    </row>
    <row r="4" spans="1:75" x14ac:dyDescent="0.3">
      <c r="A4" s="17" t="s">
        <v>136</v>
      </c>
      <c r="B4" s="2">
        <f t="shared" ref="B4:B58" si="11">MIN(D4,I4,M4,V4,AE4,AJ4,AO4,AT4,AY4,BD4,BI4,BN4,BS4)</f>
        <v>505.2067373721938</v>
      </c>
      <c r="C4" s="20"/>
      <c r="D4" s="21"/>
      <c r="E4" s="5">
        <v>1.0862550653946019E-2</v>
      </c>
      <c r="F4" s="5">
        <f t="shared" si="0"/>
        <v>-1</v>
      </c>
      <c r="G4" s="31"/>
      <c r="H4" s="20">
        <v>505.15990293546872</v>
      </c>
      <c r="I4" s="21">
        <v>505.2067373721938</v>
      </c>
      <c r="J4" s="5">
        <v>9.2703507812718291E-5</v>
      </c>
      <c r="K4" s="5">
        <f t="shared" ref="K4:K58" si="12">(I4-$B4)/$B4</f>
        <v>0</v>
      </c>
      <c r="L4" s="31">
        <v>607.70638799667358</v>
      </c>
      <c r="M4" s="20">
        <v>711.29532867658907</v>
      </c>
      <c r="N4" s="4">
        <f t="shared" si="1"/>
        <v>0.40792922195842873</v>
      </c>
      <c r="O4" s="21">
        <f t="shared" ref="O4:O58" si="13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14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5">(AE4-$B4)/$B4</f>
        <v>0.10869410926389057</v>
      </c>
      <c r="AH4" s="4">
        <f t="shared" si="15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6">(AJ4-$B4)/$B4</f>
        <v>0.10869410926389057</v>
      </c>
      <c r="AM4" s="4">
        <f t="shared" si="16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/>
      <c r="BT4" s="21"/>
      <c r="BU4" s="4">
        <f t="shared" si="10"/>
        <v>-1</v>
      </c>
      <c r="BV4" s="4">
        <f t="shared" si="10"/>
        <v>-1</v>
      </c>
      <c r="BW4" s="31"/>
    </row>
    <row r="5" spans="1:75" x14ac:dyDescent="0.3">
      <c r="A5" s="17" t="s">
        <v>137</v>
      </c>
      <c r="B5" s="2">
        <f t="shared" si="11"/>
        <v>496.37134539273552</v>
      </c>
      <c r="C5" s="20"/>
      <c r="D5" s="21"/>
      <c r="E5" s="5">
        <v>2.0511559131871991E-2</v>
      </c>
      <c r="F5" s="5">
        <f t="shared" si="0"/>
        <v>-1</v>
      </c>
      <c r="G5" s="31"/>
      <c r="H5" s="20">
        <v>496.32494057355092</v>
      </c>
      <c r="I5" s="21">
        <v>496.37134539273552</v>
      </c>
      <c r="J5" s="5">
        <v>9.3488110494718515E-5</v>
      </c>
      <c r="K5" s="84">
        <f t="shared" si="12"/>
        <v>0</v>
      </c>
      <c r="L5" s="31">
        <v>1893.232623100281</v>
      </c>
      <c r="M5" s="20">
        <v>669.97077418699359</v>
      </c>
      <c r="N5" s="4">
        <f t="shared" si="1"/>
        <v>0.34973700719348322</v>
      </c>
      <c r="O5" s="21">
        <f t="shared" si="13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14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5"/>
        <v>8.5438158743613962E-2</v>
      </c>
      <c r="AH5" s="4">
        <f t="shared" si="15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6"/>
        <v>8.5438158743613962E-2</v>
      </c>
      <c r="AM5" s="4">
        <f t="shared" si="16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/>
      <c r="BT5" s="21"/>
      <c r="BU5" s="4">
        <f t="shared" si="10"/>
        <v>-1</v>
      </c>
      <c r="BV5" s="4">
        <f t="shared" si="10"/>
        <v>-1</v>
      </c>
      <c r="BW5" s="31"/>
    </row>
    <row r="6" spans="1:75" x14ac:dyDescent="0.3">
      <c r="A6" s="17" t="s">
        <v>138</v>
      </c>
      <c r="B6" s="2">
        <f t="shared" si="11"/>
        <v>484.40798218764229</v>
      </c>
      <c r="C6" s="20"/>
      <c r="D6" s="21"/>
      <c r="E6" s="5">
        <v>2.5923333472617511E-2</v>
      </c>
      <c r="F6" s="5">
        <f t="shared" si="0"/>
        <v>-1</v>
      </c>
      <c r="G6" s="31"/>
      <c r="H6" s="20">
        <v>484.35956360313168</v>
      </c>
      <c r="I6" s="21">
        <v>484.40798218764229</v>
      </c>
      <c r="J6" s="5">
        <v>9.9954142563422587E-5</v>
      </c>
      <c r="K6" s="5">
        <f t="shared" si="12"/>
        <v>0</v>
      </c>
      <c r="L6" s="31">
        <v>2531.854095935822</v>
      </c>
      <c r="M6" s="20">
        <v>613.74039798382887</v>
      </c>
      <c r="N6" s="4">
        <f t="shared" si="1"/>
        <v>0.26699067841967938</v>
      </c>
      <c r="O6" s="21">
        <f t="shared" si="13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0.21707897099299206</v>
      </c>
      <c r="X6" s="21">
        <f t="shared" si="14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5"/>
        <v>0.10610172864494644</v>
      </c>
      <c r="AH6" s="4">
        <f t="shared" si="15"/>
        <v>0.1392946338661708</v>
      </c>
      <c r="AI6" s="31">
        <v>10.99856630999966</v>
      </c>
      <c r="AJ6" s="20">
        <v>535.80450646716156</v>
      </c>
      <c r="AK6" s="21">
        <v>551.88341470832052</v>
      </c>
      <c r="AL6" s="4">
        <f t="shared" si="16"/>
        <v>0.10610172864494644</v>
      </c>
      <c r="AM6" s="4">
        <f t="shared" si="16"/>
        <v>0.1392946338661708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9.5465448387999946E-2</v>
      </c>
      <c r="AR6" s="4">
        <f t="shared" si="4"/>
        <v>0.14623238445894224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0.12521529395420164</v>
      </c>
      <c r="AW6" s="4">
        <f t="shared" si="5"/>
        <v>0.19449402767941909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9.5253495000486577E-2</v>
      </c>
      <c r="BB6" s="4">
        <f t="shared" si="6"/>
        <v>0.15507891514766145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0.14289301416034647</v>
      </c>
      <c r="BG6" s="4">
        <f t="shared" si="7"/>
        <v>0.19508117331183916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4.7991287910404197E-2</v>
      </c>
      <c r="BL6" s="4">
        <f t="shared" si="8"/>
        <v>0.10408919403137204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4.6688467649687405E-2</v>
      </c>
      <c r="BQ6" s="4">
        <f t="shared" si="9"/>
        <v>6.9334919233020972E-2</v>
      </c>
      <c r="BR6" s="31">
        <v>237.0218965029344</v>
      </c>
      <c r="BS6" s="20"/>
      <c r="BT6" s="21"/>
      <c r="BU6" s="4">
        <f t="shared" si="10"/>
        <v>-1</v>
      </c>
      <c r="BV6" s="4">
        <f t="shared" si="10"/>
        <v>-1</v>
      </c>
      <c r="BW6" s="31"/>
    </row>
    <row r="7" spans="1:75" x14ac:dyDescent="0.3">
      <c r="A7" s="17" t="s">
        <v>139</v>
      </c>
      <c r="B7" s="2">
        <f t="shared" si="11"/>
        <v>519.17091820236067</v>
      </c>
      <c r="C7" s="20"/>
      <c r="D7" s="21"/>
      <c r="E7" s="5">
        <v>1.150588050763008E-2</v>
      </c>
      <c r="F7" s="5">
        <f t="shared" si="0"/>
        <v>-1</v>
      </c>
      <c r="G7" s="31"/>
      <c r="H7" s="20">
        <v>519.13196168481636</v>
      </c>
      <c r="I7" s="21">
        <v>519.17091820236067</v>
      </c>
      <c r="J7" s="5">
        <v>7.503601642248073E-5</v>
      </c>
      <c r="K7" s="5">
        <f t="shared" si="12"/>
        <v>0</v>
      </c>
      <c r="L7" s="31">
        <v>434.80753111839289</v>
      </c>
      <c r="M7" s="20">
        <v>629.30746622936852</v>
      </c>
      <c r="N7" s="4">
        <f t="shared" si="1"/>
        <v>0.21213928624576617</v>
      </c>
      <c r="O7" s="21">
        <f t="shared" si="13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0.21213928624576617</v>
      </c>
      <c r="X7" s="21">
        <f t="shared" si="14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5"/>
        <v>4.4309268338921785E-2</v>
      </c>
      <c r="AH7" s="4">
        <f t="shared" si="15"/>
        <v>0.12443632635873336</v>
      </c>
      <c r="AI7" s="31">
        <v>11.08194691000026</v>
      </c>
      <c r="AJ7" s="20">
        <v>542.17500173075348</v>
      </c>
      <c r="AK7" s="21">
        <v>583.77464001575288</v>
      </c>
      <c r="AL7" s="4">
        <f t="shared" si="16"/>
        <v>4.4309268338921785E-2</v>
      </c>
      <c r="AM7" s="4">
        <f t="shared" si="16"/>
        <v>0.12443632635873336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4.3327157781799963E-2</v>
      </c>
      <c r="AR7" s="4">
        <f t="shared" si="4"/>
        <v>0.12624439216254849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5.4898332797479008E-2</v>
      </c>
      <c r="AW7" s="4">
        <f t="shared" si="5"/>
        <v>0.107472029178076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7.4602897080122119E-2</v>
      </c>
      <c r="BB7" s="4">
        <f t="shared" si="6"/>
        <v>0.13068782299069884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5.4898332797479008E-2</v>
      </c>
      <c r="BG7" s="4">
        <f t="shared" si="7"/>
        <v>9.5349294490767983E-2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3.2758411514508701E-2</v>
      </c>
      <c r="BL7" s="4">
        <f t="shared" si="8"/>
        <v>6.0096124583770699E-2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3.0044685707942873E-2</v>
      </c>
      <c r="BQ7" s="4">
        <f t="shared" si="9"/>
        <v>5.0696659591694303E-2</v>
      </c>
      <c r="BR7" s="31">
        <v>34.810042603313917</v>
      </c>
      <c r="BS7" s="20"/>
      <c r="BT7" s="21"/>
      <c r="BU7" s="4">
        <f t="shared" si="10"/>
        <v>-1</v>
      </c>
      <c r="BV7" s="4">
        <f t="shared" si="10"/>
        <v>-1</v>
      </c>
      <c r="BW7" s="31"/>
    </row>
    <row r="8" spans="1:75" x14ac:dyDescent="0.3">
      <c r="A8" s="17" t="s">
        <v>140</v>
      </c>
      <c r="B8" s="2">
        <f t="shared" si="11"/>
        <v>518.42028669976821</v>
      </c>
      <c r="C8" s="20"/>
      <c r="D8" s="21"/>
      <c r="E8" s="5">
        <v>1.653924773393127E-2</v>
      </c>
      <c r="F8" s="5">
        <f t="shared" si="0"/>
        <v>-1</v>
      </c>
      <c r="G8" s="31"/>
      <c r="H8" s="20">
        <v>518.375338598805</v>
      </c>
      <c r="I8" s="21">
        <v>518.42028669976821</v>
      </c>
      <c r="J8" s="5">
        <v>8.6702048736070393E-5</v>
      </c>
      <c r="K8" s="5">
        <f t="shared" si="12"/>
        <v>0</v>
      </c>
      <c r="L8" s="31">
        <v>407.5117781162262</v>
      </c>
      <c r="M8" s="20">
        <v>625.15058707202365</v>
      </c>
      <c r="N8" s="4">
        <f t="shared" si="1"/>
        <v>0.2058760104696018</v>
      </c>
      <c r="O8" s="21">
        <f t="shared" si="13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0.19649647605541859</v>
      </c>
      <c r="X8" s="21">
        <f t="shared" si="14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5"/>
        <v>7.5060707188914902E-2</v>
      </c>
      <c r="AH8" s="4">
        <f t="shared" si="15"/>
        <v>0.11896641852698275</v>
      </c>
      <c r="AI8" s="31">
        <v>11.09514275999973</v>
      </c>
      <c r="AJ8" s="20">
        <v>557.33328004053283</v>
      </c>
      <c r="AK8" s="21">
        <v>580.09489150017123</v>
      </c>
      <c r="AL8" s="4">
        <f t="shared" si="16"/>
        <v>7.5060707188914902E-2</v>
      </c>
      <c r="AM8" s="4">
        <f t="shared" si="16"/>
        <v>0.11896641852698275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7.2370903644742315E-2</v>
      </c>
      <c r="AR8" s="4">
        <f t="shared" si="4"/>
        <v>0.10513571663318948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5.9659834365393405E-2</v>
      </c>
      <c r="AW8" s="4">
        <f t="shared" si="5"/>
        <v>0.10161147716146259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0.10430562998422109</v>
      </c>
      <c r="BB8" s="4">
        <f t="shared" si="6"/>
        <v>0.11943913302593258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8.2330567702342206E-2</v>
      </c>
      <c r="BG8" s="4">
        <f t="shared" si="7"/>
        <v>0.12277901941623381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2.3668339741864265E-2</v>
      </c>
      <c r="BL8" s="4">
        <f t="shared" si="8"/>
        <v>5.5513222226711248E-2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2.5337420020345527E-2</v>
      </c>
      <c r="BQ8" s="4">
        <f t="shared" si="9"/>
        <v>6.6293828622523601E-2</v>
      </c>
      <c r="BR8" s="31">
        <v>32.003227033652372</v>
      </c>
      <c r="BS8" s="20"/>
      <c r="BT8" s="21"/>
      <c r="BU8" s="4">
        <f t="shared" si="10"/>
        <v>-1</v>
      </c>
      <c r="BV8" s="4">
        <f t="shared" si="10"/>
        <v>-1</v>
      </c>
      <c r="BW8" s="31"/>
    </row>
    <row r="9" spans="1:75" x14ac:dyDescent="0.3">
      <c r="A9" s="17" t="s">
        <v>141</v>
      </c>
      <c r="B9" s="2">
        <f t="shared" si="11"/>
        <v>517.28125068300687</v>
      </c>
      <c r="C9" s="20"/>
      <c r="D9" s="21"/>
      <c r="E9" s="5">
        <v>1.8368149622764559E-2</v>
      </c>
      <c r="F9" s="5">
        <f t="shared" si="0"/>
        <v>-1</v>
      </c>
      <c r="G9" s="31"/>
      <c r="H9" s="20">
        <v>517.23162658441231</v>
      </c>
      <c r="I9" s="21">
        <v>517.28125068300687</v>
      </c>
      <c r="J9" s="5">
        <v>9.5932529023699809E-5</v>
      </c>
      <c r="K9" s="84">
        <f t="shared" si="12"/>
        <v>0</v>
      </c>
      <c r="L9" s="31">
        <v>2438.010102987289</v>
      </c>
      <c r="M9" s="20">
        <v>638.84074593904177</v>
      </c>
      <c r="N9" s="4">
        <f t="shared" si="1"/>
        <v>0.23499690950625099</v>
      </c>
      <c r="O9" s="21">
        <f t="shared" si="13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0.23499690950625099</v>
      </c>
      <c r="X9" s="21">
        <f t="shared" si="14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5"/>
        <v>5.1903190527329883E-2</v>
      </c>
      <c r="AH9" s="4">
        <f t="shared" si="15"/>
        <v>0.14934247684378416</v>
      </c>
      <c r="AI9" s="31">
        <v>11.10148801000032</v>
      </c>
      <c r="AJ9" s="20">
        <v>544.12979799342247</v>
      </c>
      <c r="AK9" s="21">
        <v>594.53331388485753</v>
      </c>
      <c r="AL9" s="4">
        <f t="shared" si="16"/>
        <v>5.1903190527329883E-2</v>
      </c>
      <c r="AM9" s="4">
        <f t="shared" si="16"/>
        <v>0.14934247684378416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8.142980802445221E-2</v>
      </c>
      <c r="AR9" s="4">
        <f t="shared" si="4"/>
        <v>0.14552635291619348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5.0106614889043055E-2</v>
      </c>
      <c r="AW9" s="4">
        <f t="shared" si="5"/>
        <v>0.10214414339606324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7.3154997431979452E-2</v>
      </c>
      <c r="BB9" s="4">
        <f t="shared" si="6"/>
        <v>0.16714392400529873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5.0106614889043055E-2</v>
      </c>
      <c r="BG9" s="4">
        <f t="shared" si="7"/>
        <v>8.4656755792099483E-2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2.0785764383968213E-2</v>
      </c>
      <c r="BL9" s="4">
        <f t="shared" si="8"/>
        <v>6.6652955371511183E-2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2.1817658183586039E-2</v>
      </c>
      <c r="BQ9" s="4">
        <f t="shared" si="9"/>
        <v>4.9226099214655331E-2</v>
      </c>
      <c r="BR9" s="31">
        <v>32.152094493806359</v>
      </c>
      <c r="BS9" s="20"/>
      <c r="BT9" s="21"/>
      <c r="BU9" s="4">
        <f t="shared" si="10"/>
        <v>-1</v>
      </c>
      <c r="BV9" s="4">
        <f t="shared" si="10"/>
        <v>-1</v>
      </c>
      <c r="BW9" s="31"/>
    </row>
    <row r="10" spans="1:75" x14ac:dyDescent="0.3">
      <c r="A10" s="17" t="s">
        <v>142</v>
      </c>
      <c r="B10" s="2">
        <f t="shared" si="11"/>
        <v>506.75289342510803</v>
      </c>
      <c r="C10" s="20"/>
      <c r="D10" s="21"/>
      <c r="E10" s="5">
        <v>2.429354027990133E-2</v>
      </c>
      <c r="F10" s="5">
        <f t="shared" si="0"/>
        <v>-1</v>
      </c>
      <c r="G10" s="31"/>
      <c r="H10" s="20">
        <v>506.70236001929271</v>
      </c>
      <c r="I10" s="21">
        <v>506.75289342510803</v>
      </c>
      <c r="J10" s="5">
        <v>9.9720014371599926E-5</v>
      </c>
      <c r="K10" s="84">
        <f t="shared" si="12"/>
        <v>0</v>
      </c>
      <c r="L10" s="31">
        <v>1756.0927770137789</v>
      </c>
      <c r="M10" s="20">
        <v>632.63145292205274</v>
      </c>
      <c r="N10" s="4">
        <f t="shared" si="1"/>
        <v>0.24840225113692035</v>
      </c>
      <c r="O10" s="21">
        <f t="shared" si="13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14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5"/>
        <v>0.10680925823029053</v>
      </c>
      <c r="AH10" s="4">
        <f t="shared" si="15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6"/>
        <v>0.10680925823029053</v>
      </c>
      <c r="AM10" s="4">
        <f t="shared" si="16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/>
      <c r="BT10" s="21"/>
      <c r="BU10" s="4">
        <f t="shared" si="10"/>
        <v>-1</v>
      </c>
      <c r="BV10" s="4">
        <f t="shared" si="10"/>
        <v>-1</v>
      </c>
      <c r="BW10" s="31"/>
    </row>
    <row r="11" spans="1:75" x14ac:dyDescent="0.3">
      <c r="A11" s="17" t="s">
        <v>143</v>
      </c>
      <c r="B11" s="2">
        <f t="shared" si="11"/>
        <v>497.20886504187098</v>
      </c>
      <c r="C11" s="20"/>
      <c r="D11" s="21"/>
      <c r="E11" s="5">
        <v>4.4597387370823867E-2</v>
      </c>
      <c r="F11" s="5">
        <f t="shared" si="0"/>
        <v>-1</v>
      </c>
      <c r="G11" s="31"/>
      <c r="H11" s="20">
        <v>492.46657865069062</v>
      </c>
      <c r="I11" s="21">
        <v>497.20886504187098</v>
      </c>
      <c r="J11" s="5">
        <v>9.5378154425726086E-3</v>
      </c>
      <c r="K11" s="5">
        <f t="shared" si="12"/>
        <v>0</v>
      </c>
      <c r="L11" s="31">
        <v>3600.0194299221039</v>
      </c>
      <c r="M11" s="20">
        <v>628.85418069750995</v>
      </c>
      <c r="N11" s="4">
        <f t="shared" si="1"/>
        <v>0.26476864133255718</v>
      </c>
      <c r="O11" s="21">
        <f t="shared" si="13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0.23779978923844403</v>
      </c>
      <c r="X11" s="21">
        <f t="shared" si="14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5"/>
        <v>7.6536047292139711E-2</v>
      </c>
      <c r="AH11" s="4">
        <f t="shared" si="15"/>
        <v>0.12295130485131747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6"/>
        <v>7.6536047292139711E-2</v>
      </c>
      <c r="AM11" s="4">
        <f t="shared" si="16"/>
        <v>0.12295130485131747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0.1209723482851968</v>
      </c>
      <c r="AR11" s="4">
        <f t="shared" si="4"/>
        <v>0.14018078032569084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8.319966388012412E-2</v>
      </c>
      <c r="AW11" s="4">
        <f t="shared" si="5"/>
        <v>0.15330157808679826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3.1075948335349091E-2</v>
      </c>
      <c r="BB11" s="4">
        <f t="shared" si="6"/>
        <v>0.11638041945876219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9.7254326306531913E-2</v>
      </c>
      <c r="BG11" s="4">
        <f t="shared" si="7"/>
        <v>0.14214002803309711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5.6852032304127428E-2</v>
      </c>
      <c r="BL11" s="4">
        <f t="shared" si="8"/>
        <v>8.7645737417415756E-2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3.7750515257739078E-2</v>
      </c>
      <c r="BQ11" s="4">
        <f t="shared" si="9"/>
        <v>6.8430783901934231E-2</v>
      </c>
      <c r="BR11" s="31">
        <v>153.97534236833451</v>
      </c>
      <c r="BS11" s="20"/>
      <c r="BT11" s="21"/>
      <c r="BU11" s="4">
        <f t="shared" si="10"/>
        <v>-1</v>
      </c>
      <c r="BV11" s="4">
        <f t="shared" si="10"/>
        <v>-1</v>
      </c>
      <c r="BW11" s="31"/>
    </row>
    <row r="12" spans="1:75" x14ac:dyDescent="0.3">
      <c r="A12" s="17" t="s">
        <v>144</v>
      </c>
      <c r="B12" s="2">
        <f t="shared" si="11"/>
        <v>603.23017036687122</v>
      </c>
      <c r="C12" s="20"/>
      <c r="D12" s="21"/>
      <c r="E12" s="5">
        <v>2.3463760835520431E-2</v>
      </c>
      <c r="F12" s="5">
        <f t="shared" si="0"/>
        <v>-1</v>
      </c>
      <c r="G12" s="31"/>
      <c r="H12" s="20">
        <v>603.17074280224472</v>
      </c>
      <c r="I12" s="21">
        <v>603.23017036687122</v>
      </c>
      <c r="J12" s="5">
        <v>9.8515570914244931E-5</v>
      </c>
      <c r="K12" s="5">
        <f t="shared" si="12"/>
        <v>0</v>
      </c>
      <c r="L12" s="31">
        <v>3077.0101370811458</v>
      </c>
      <c r="M12" s="20">
        <v>748.91760393457832</v>
      </c>
      <c r="N12" s="4">
        <f t="shared" si="1"/>
        <v>0.2415121801336681</v>
      </c>
      <c r="O12" s="21">
        <f t="shared" si="13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0.44950009048338008</v>
      </c>
      <c r="X12" s="21">
        <f t="shared" si="14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5"/>
        <v>8.9922059061699408E-2</v>
      </c>
      <c r="AH12" s="4">
        <f t="shared" si="15"/>
        <v>0.11765034326566431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6"/>
        <v>8.9922059061699408E-2</v>
      </c>
      <c r="AM12" s="4">
        <f t="shared" si="16"/>
        <v>0.11765034326566431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9.2653382127567616E-2</v>
      </c>
      <c r="AR12" s="4">
        <f t="shared" si="4"/>
        <v>0.10851685093508011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9.9333478928412822E-2</v>
      </c>
      <c r="AW12" s="4">
        <f t="shared" si="5"/>
        <v>0.14992795822858834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9.7444831958684114E-2</v>
      </c>
      <c r="BB12" s="4">
        <f t="shared" si="6"/>
        <v>0.1211391290155856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0.10471378257913895</v>
      </c>
      <c r="BG12" s="4">
        <f t="shared" si="7"/>
        <v>0.14034149474893901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4.516336693092643E-2</v>
      </c>
      <c r="BL12" s="4">
        <f t="shared" si="8"/>
        <v>7.6720327564319346E-2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3.5030407545758382E-2</v>
      </c>
      <c r="BQ12" s="4">
        <f t="shared" si="9"/>
        <v>5.2272673519034051E-2</v>
      </c>
      <c r="BR12" s="31">
        <v>32.65503552630544</v>
      </c>
      <c r="BS12" s="20"/>
      <c r="BT12" s="21"/>
      <c r="BU12" s="4">
        <f t="shared" si="10"/>
        <v>-1</v>
      </c>
      <c r="BV12" s="4">
        <f t="shared" si="10"/>
        <v>-1</v>
      </c>
      <c r="BW12" s="31"/>
    </row>
    <row r="13" spans="1:75" x14ac:dyDescent="0.3">
      <c r="A13" s="17" t="s">
        <v>145</v>
      </c>
      <c r="B13" s="2">
        <f t="shared" si="11"/>
        <v>588.72300670093875</v>
      </c>
      <c r="C13" s="20"/>
      <c r="D13" s="21"/>
      <c r="E13" s="5">
        <v>4.6274012660262077E-2</v>
      </c>
      <c r="F13" s="5">
        <f t="shared" si="0"/>
        <v>-1</v>
      </c>
      <c r="G13" s="31"/>
      <c r="H13" s="20">
        <v>583.16164111756223</v>
      </c>
      <c r="I13" s="21">
        <v>588.72300670093875</v>
      </c>
      <c r="J13" s="5">
        <v>9.4464892998506189E-3</v>
      </c>
      <c r="K13" s="84">
        <f t="shared" si="12"/>
        <v>0</v>
      </c>
      <c r="L13" s="31">
        <v>3600.017663955688</v>
      </c>
      <c r="M13" s="20">
        <v>787.56360529942742</v>
      </c>
      <c r="N13" s="4">
        <f t="shared" si="1"/>
        <v>0.33774898608556725</v>
      </c>
      <c r="O13" s="21">
        <f t="shared" si="13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0.33774898608556725</v>
      </c>
      <c r="X13" s="21">
        <f t="shared" si="14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5"/>
        <v>0.13266986258147306</v>
      </c>
      <c r="AH13" s="4">
        <f t="shared" si="15"/>
        <v>0.15398571558463206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6"/>
        <v>0.13266986258147306</v>
      </c>
      <c r="AM13" s="4">
        <f t="shared" si="16"/>
        <v>0.15398571558463206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0.11848883406315427</v>
      </c>
      <c r="AR13" s="4">
        <f t="shared" si="4"/>
        <v>0.1432506737618173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8.5184887518952826E-2</v>
      </c>
      <c r="AW13" s="4">
        <f t="shared" si="5"/>
        <v>0.10085958395159549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0.12827720669244833</v>
      </c>
      <c r="BB13" s="4">
        <f t="shared" si="6"/>
        <v>0.142462799429663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8.4212539152781499E-2</v>
      </c>
      <c r="BG13" s="4">
        <f t="shared" si="7"/>
        <v>9.4326154577023466E-2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6.8872311349669285E-2</v>
      </c>
      <c r="BL13" s="4">
        <f t="shared" si="8"/>
        <v>8.565320781734459E-2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4.3248841349895581E-2</v>
      </c>
      <c r="BQ13" s="4">
        <f t="shared" si="9"/>
        <v>6.6763711371605375E-2</v>
      </c>
      <c r="BR13" s="31">
        <v>42.184846857376399</v>
      </c>
      <c r="BS13" s="20"/>
      <c r="BT13" s="21"/>
      <c r="BU13" s="4">
        <f t="shared" si="10"/>
        <v>-1</v>
      </c>
      <c r="BV13" s="4">
        <f t="shared" si="10"/>
        <v>-1</v>
      </c>
      <c r="BW13" s="31"/>
    </row>
    <row r="14" spans="1:75" x14ac:dyDescent="0.3">
      <c r="A14" s="17" t="s">
        <v>146</v>
      </c>
      <c r="B14" s="2">
        <f t="shared" si="11"/>
        <v>574.8735419905812</v>
      </c>
      <c r="C14" s="20"/>
      <c r="D14" s="21"/>
      <c r="E14" s="5">
        <v>5.2030835552014307E-2</v>
      </c>
      <c r="F14" s="5">
        <f t="shared" si="0"/>
        <v>-1</v>
      </c>
      <c r="G14" s="31"/>
      <c r="H14" s="20">
        <v>574.81809283675148</v>
      </c>
      <c r="I14" s="21">
        <v>574.8735419905812</v>
      </c>
      <c r="J14" s="5">
        <v>9.6454523959104899E-5</v>
      </c>
      <c r="K14" s="5">
        <f t="shared" si="12"/>
        <v>0</v>
      </c>
      <c r="L14" s="31">
        <v>1704.3686881065371</v>
      </c>
      <c r="M14" s="20">
        <v>768.01364763825472</v>
      </c>
      <c r="N14" s="4">
        <f t="shared" si="1"/>
        <v>0.33596972471354047</v>
      </c>
      <c r="O14" s="21">
        <f t="shared" si="13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0.3900809519017655</v>
      </c>
      <c r="X14" s="21">
        <f t="shared" si="14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5"/>
        <v>0.14122650567369979</v>
      </c>
      <c r="AH14" s="4">
        <f t="shared" si="15"/>
        <v>0.21053974349235166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6"/>
        <v>0.14122650567369979</v>
      </c>
      <c r="AM14" s="4">
        <f t="shared" si="16"/>
        <v>0.21053974349235166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0.16603359204843546</v>
      </c>
      <c r="AR14" s="4">
        <f t="shared" si="4"/>
        <v>0.20561256448235429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7.2220111123902975E-2</v>
      </c>
      <c r="AW14" s="4">
        <f t="shared" si="5"/>
        <v>0.15251228219368912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0.15228874516510107</v>
      </c>
      <c r="BB14" s="4">
        <f t="shared" si="6"/>
        <v>0.198695823322565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9.3244809698997677E-2</v>
      </c>
      <c r="BG14" s="4">
        <f t="shared" si="7"/>
        <v>0.14503214725641897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3.8975074900928684E-2</v>
      </c>
      <c r="BL14" s="4">
        <f t="shared" si="8"/>
        <v>7.0669650590500566E-2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2.4520085424353025E-2</v>
      </c>
      <c r="BQ14" s="4">
        <f t="shared" si="9"/>
        <v>6.522674040963318E-2</v>
      </c>
      <c r="BR14" s="31">
        <v>151.63749745003881</v>
      </c>
      <c r="BS14" s="20"/>
      <c r="BT14" s="21"/>
      <c r="BU14" s="4">
        <f t="shared" si="10"/>
        <v>-1</v>
      </c>
      <c r="BV14" s="4">
        <f t="shared" si="10"/>
        <v>-1</v>
      </c>
      <c r="BW14" s="31"/>
    </row>
    <row r="15" spans="1:75" x14ac:dyDescent="0.3">
      <c r="A15" s="17" t="s">
        <v>147</v>
      </c>
      <c r="B15" s="2">
        <f t="shared" si="11"/>
        <v>563.58334667139718</v>
      </c>
      <c r="C15" s="20"/>
      <c r="D15" s="21"/>
      <c r="E15" s="5">
        <v>6.2616510964139949E-2</v>
      </c>
      <c r="F15" s="5">
        <f t="shared" si="0"/>
        <v>-1</v>
      </c>
      <c r="G15" s="31"/>
      <c r="H15" s="20">
        <v>563.52943664344264</v>
      </c>
      <c r="I15" s="21">
        <v>563.58334667139718</v>
      </c>
      <c r="J15" s="5">
        <v>9.5655821401755225E-5</v>
      </c>
      <c r="K15" s="84">
        <f t="shared" si="12"/>
        <v>0</v>
      </c>
      <c r="L15" s="31">
        <v>677.03944206237793</v>
      </c>
      <c r="M15" s="20">
        <v>721.64854241571823</v>
      </c>
      <c r="N15" s="4">
        <f t="shared" si="1"/>
        <v>0.28046463167848451</v>
      </c>
      <c r="O15" s="21">
        <f t="shared" si="13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0.29023299788222851</v>
      </c>
      <c r="X15" s="21">
        <f t="shared" si="14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5"/>
        <v>0.20329576964025184</v>
      </c>
      <c r="AH15" s="4">
        <f t="shared" si="15"/>
        <v>0.23424018866809709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6"/>
        <v>0.20329576964025184</v>
      </c>
      <c r="AM15" s="4">
        <f t="shared" si="16"/>
        <v>0.23424018866809709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0.18719082183591912</v>
      </c>
      <c r="AR15" s="4">
        <f t="shared" si="4"/>
        <v>0.22638269690352028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0.16536461936583038</v>
      </c>
      <c r="AW15" s="4">
        <f t="shared" si="5"/>
        <v>0.20665638110434797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0.16025593649022554</v>
      </c>
      <c r="BB15" s="4">
        <f t="shared" si="6"/>
        <v>0.21402576042610294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0.12988147589685678</v>
      </c>
      <c r="BG15" s="4">
        <f t="shared" si="7"/>
        <v>0.18051843036534226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3.1435742307461413E-2</v>
      </c>
      <c r="BL15" s="4">
        <f t="shared" si="8"/>
        <v>7.4289232362470009E-2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6.0599419046643371E-2</v>
      </c>
      <c r="BQ15" s="4">
        <f t="shared" si="9"/>
        <v>7.7632856551852925E-2</v>
      </c>
      <c r="BR15" s="31">
        <v>199.85310998465869</v>
      </c>
      <c r="BS15" s="20"/>
      <c r="BT15" s="21"/>
      <c r="BU15" s="4">
        <f t="shared" si="10"/>
        <v>-1</v>
      </c>
      <c r="BV15" s="4">
        <f t="shared" si="10"/>
        <v>-1</v>
      </c>
      <c r="BW15" s="31"/>
    </row>
    <row r="16" spans="1:75" x14ac:dyDescent="0.3">
      <c r="A16" s="17" t="s">
        <v>148</v>
      </c>
      <c r="B16" s="2">
        <f t="shared" si="11"/>
        <v>585.09053802193421</v>
      </c>
      <c r="C16" s="20"/>
      <c r="D16" s="21"/>
      <c r="E16" s="5">
        <v>3.6552049576943933E-2</v>
      </c>
      <c r="F16" s="5">
        <f t="shared" si="0"/>
        <v>-1</v>
      </c>
      <c r="G16" s="31"/>
      <c r="H16" s="20">
        <v>581.48278933622225</v>
      </c>
      <c r="I16" s="21">
        <v>585.09053802193421</v>
      </c>
      <c r="J16" s="5">
        <v>6.1661374629450568E-3</v>
      </c>
      <c r="K16" s="84">
        <f t="shared" si="12"/>
        <v>0</v>
      </c>
      <c r="L16" s="31">
        <v>3600.0169160366058</v>
      </c>
      <c r="M16" s="20">
        <v>748.63804914704417</v>
      </c>
      <c r="N16" s="4">
        <f t="shared" si="1"/>
        <v>0.2795251341408273</v>
      </c>
      <c r="O16" s="21">
        <f t="shared" si="13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0.31736010835333778</v>
      </c>
      <c r="X16" s="21">
        <f t="shared" si="14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5"/>
        <v>8.7701583027321756E-2</v>
      </c>
      <c r="AH16" s="4">
        <f t="shared" si="15"/>
        <v>0.12769308681980887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6"/>
        <v>8.7701583027321756E-2</v>
      </c>
      <c r="AM16" s="4">
        <f t="shared" si="16"/>
        <v>0.12769308681980887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9.7028178153062902E-2</v>
      </c>
      <c r="AR16" s="4">
        <f t="shared" si="4"/>
        <v>0.13639885995014331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0.14571687562276103</v>
      </c>
      <c r="AW16" s="4">
        <f t="shared" si="5"/>
        <v>0.17843333111057938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9.1107699568342165E-2</v>
      </c>
      <c r="BB16" s="4">
        <f t="shared" si="6"/>
        <v>0.13230082243243449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0.14571687562276103</v>
      </c>
      <c r="BG16" s="4">
        <f t="shared" si="7"/>
        <v>0.19932829420883691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5.0884137191256965E-2</v>
      </c>
      <c r="BL16" s="4">
        <f t="shared" si="8"/>
        <v>8.8226112758995653E-2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5.2849013784606082E-2</v>
      </c>
      <c r="BQ16" s="4">
        <f t="shared" si="9"/>
        <v>8.5504245734836198E-2</v>
      </c>
      <c r="BR16" s="31">
        <v>64.436552689969545</v>
      </c>
      <c r="BS16" s="20"/>
      <c r="BT16" s="21"/>
      <c r="BU16" s="4">
        <f t="shared" si="10"/>
        <v>-1</v>
      </c>
      <c r="BV16" s="4">
        <f t="shared" si="10"/>
        <v>-1</v>
      </c>
      <c r="BW16" s="31"/>
    </row>
    <row r="17" spans="1:75" x14ac:dyDescent="0.3">
      <c r="A17" s="17" t="s">
        <v>149</v>
      </c>
      <c r="B17" s="2">
        <f t="shared" si="11"/>
        <v>579.52878607877403</v>
      </c>
      <c r="C17" s="20"/>
      <c r="D17" s="21"/>
      <c r="E17" s="5">
        <v>2.8268522806866619E-2</v>
      </c>
      <c r="F17" s="5">
        <f t="shared" si="0"/>
        <v>-1</v>
      </c>
      <c r="G17" s="31"/>
      <c r="H17" s="20">
        <v>570.54467862382114</v>
      </c>
      <c r="I17" s="21">
        <v>579.52878607877403</v>
      </c>
      <c r="J17" s="5">
        <v>1.550243520385108E-2</v>
      </c>
      <c r="K17" s="84">
        <f t="shared" si="12"/>
        <v>0</v>
      </c>
      <c r="L17" s="31">
        <v>3600.016041040421</v>
      </c>
      <c r="M17" s="20">
        <v>717.31932141121331</v>
      </c>
      <c r="N17" s="4">
        <f t="shared" si="1"/>
        <v>0.23776305619736673</v>
      </c>
      <c r="O17" s="21">
        <f t="shared" si="13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0.25104549158537259</v>
      </c>
      <c r="X17" s="21">
        <f t="shared" si="14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5"/>
        <v>0.14006334789577299</v>
      </c>
      <c r="AH17" s="4">
        <f t="shared" si="15"/>
        <v>0.1531272337274911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6"/>
        <v>0.14006334789577299</v>
      </c>
      <c r="AM17" s="4">
        <f t="shared" si="16"/>
        <v>0.1531272337274911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0.10163333209144604</v>
      </c>
      <c r="AR17" s="4">
        <f t="shared" si="4"/>
        <v>0.1469683022366913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0.13167801365212353</v>
      </c>
      <c r="AW17" s="4">
        <f t="shared" si="5"/>
        <v>0.17302970996553133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0.12863354084343154</v>
      </c>
      <c r="BB17" s="4">
        <f t="shared" si="6"/>
        <v>0.14798638636948494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0.11291116596638937</v>
      </c>
      <c r="BG17" s="4">
        <f t="shared" si="7"/>
        <v>0.16706054378274005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6.9503255061728803E-2</v>
      </c>
      <c r="BL17" s="4">
        <f t="shared" si="8"/>
        <v>0.13107800778782402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5.913903453994715E-2</v>
      </c>
      <c r="BQ17" s="4">
        <f t="shared" si="9"/>
        <v>9.7591889527744904E-2</v>
      </c>
      <c r="BR17" s="31">
        <v>120.3594040125608</v>
      </c>
      <c r="BS17" s="20"/>
      <c r="BT17" s="21"/>
      <c r="BU17" s="4">
        <f t="shared" si="10"/>
        <v>-1</v>
      </c>
      <c r="BV17" s="4">
        <f t="shared" si="10"/>
        <v>-1</v>
      </c>
      <c r="BW17" s="31"/>
    </row>
    <row r="18" spans="1:75" x14ac:dyDescent="0.3">
      <c r="A18" s="17" t="s">
        <v>150</v>
      </c>
      <c r="B18" s="2">
        <f t="shared" si="11"/>
        <v>573.03544905024944</v>
      </c>
      <c r="C18" s="20"/>
      <c r="D18" s="21"/>
      <c r="E18" s="5">
        <v>4.3086465724926283E-2</v>
      </c>
      <c r="F18" s="5">
        <f t="shared" si="0"/>
        <v>-1</v>
      </c>
      <c r="G18" s="31"/>
      <c r="H18" s="20">
        <v>566.0727047214848</v>
      </c>
      <c r="I18" s="21">
        <v>573.03544905024944</v>
      </c>
      <c r="J18" s="5">
        <v>1.215063455551376E-2</v>
      </c>
      <c r="K18" s="84">
        <f t="shared" si="12"/>
        <v>0</v>
      </c>
      <c r="L18" s="31">
        <v>3600.0170960426331</v>
      </c>
      <c r="M18" s="20">
        <v>691.05604808772523</v>
      </c>
      <c r="N18" s="4">
        <f t="shared" si="1"/>
        <v>0.20595689015938448</v>
      </c>
      <c r="O18" s="21">
        <f t="shared" si="13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0.24800585109016368</v>
      </c>
      <c r="X18" s="21">
        <f t="shared" si="14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5"/>
        <v>0.12970071616061168</v>
      </c>
      <c r="AH18" s="4">
        <f t="shared" si="15"/>
        <v>0.1752148484113448</v>
      </c>
      <c r="AI18" s="31">
        <v>11.00367215999904</v>
      </c>
      <c r="AJ18" s="20">
        <v>647.3585571774845</v>
      </c>
      <c r="AK18" s="21">
        <v>673.4397683899158</v>
      </c>
      <c r="AL18" s="4">
        <f t="shared" si="16"/>
        <v>0.12970071616061168</v>
      </c>
      <c r="AM18" s="4">
        <f t="shared" si="16"/>
        <v>0.1752148484113448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0.13219610831953277</v>
      </c>
      <c r="AR18" s="4">
        <f t="shared" si="4"/>
        <v>0.15825687238917927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0.13930591847184173</v>
      </c>
      <c r="AW18" s="4">
        <f t="shared" si="5"/>
        <v>0.17304218676502767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0.11160853549856305</v>
      </c>
      <c r="BB18" s="4">
        <f t="shared" si="6"/>
        <v>0.15302139659086478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0.13487280994791481</v>
      </c>
      <c r="BG18" s="4">
        <f t="shared" si="7"/>
        <v>0.18045254642753622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7.5091538053168344E-2</v>
      </c>
      <c r="BL18" s="4">
        <f t="shared" si="8"/>
        <v>0.11596564194652433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5.5100414837898841E-2</v>
      </c>
      <c r="BQ18" s="4">
        <f t="shared" si="9"/>
        <v>0.10864910786339105</v>
      </c>
      <c r="BR18" s="31">
        <v>136.7279930822551</v>
      </c>
      <c r="BS18" s="20"/>
      <c r="BT18" s="21"/>
      <c r="BU18" s="4">
        <f t="shared" si="10"/>
        <v>-1</v>
      </c>
      <c r="BV18" s="4">
        <f t="shared" si="10"/>
        <v>-1</v>
      </c>
      <c r="BW18" s="31"/>
    </row>
    <row r="19" spans="1:75" x14ac:dyDescent="0.3">
      <c r="A19" s="17" t="s">
        <v>151</v>
      </c>
      <c r="B19" s="2">
        <f t="shared" si="11"/>
        <v>576.58703834681626</v>
      </c>
      <c r="C19" s="20"/>
      <c r="D19" s="21"/>
      <c r="E19" s="5">
        <v>6.8388676118356306E-2</v>
      </c>
      <c r="F19" s="5">
        <f t="shared" si="0"/>
        <v>-1</v>
      </c>
      <c r="G19" s="31"/>
      <c r="H19" s="20">
        <v>564.15438304730276</v>
      </c>
      <c r="I19" s="21">
        <v>576.58703834681626</v>
      </c>
      <c r="J19" s="5">
        <v>2.1562495291535089E-2</v>
      </c>
      <c r="K19" s="5">
        <f t="shared" si="12"/>
        <v>0</v>
      </c>
      <c r="L19" s="31">
        <v>3600.0202248096471</v>
      </c>
      <c r="M19" s="20">
        <v>702.13504850913603</v>
      </c>
      <c r="N19" s="4">
        <f t="shared" si="1"/>
        <v>0.21774337925162102</v>
      </c>
      <c r="O19" s="21">
        <f t="shared" si="13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0.20209097507613497</v>
      </c>
      <c r="X19" s="21">
        <f t="shared" si="14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5"/>
        <v>7.8407137021805171E-2</v>
      </c>
      <c r="AH19" s="4">
        <f t="shared" si="15"/>
        <v>0.11134813536690875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6"/>
        <v>7.8407137021805171E-2</v>
      </c>
      <c r="AM19" s="4">
        <f t="shared" si="16"/>
        <v>0.11134813536690875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8.1817323582522208E-2</v>
      </c>
      <c r="AR19" s="4">
        <f t="shared" si="4"/>
        <v>0.1195767408692512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7.2574918131371693E-2</v>
      </c>
      <c r="AW19" s="4">
        <f t="shared" si="5"/>
        <v>0.13046880363670477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0.10404609052372499</v>
      </c>
      <c r="BB19" s="4">
        <f t="shared" si="6"/>
        <v>0.1442078385329876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7.3121138723109311E-2</v>
      </c>
      <c r="BG19" s="4">
        <f t="shared" si="7"/>
        <v>0.13249379730760313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5.0034888286047595E-2</v>
      </c>
      <c r="BL19" s="4">
        <f t="shared" si="8"/>
        <v>7.9635746325956047E-2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3.8499929103145751E-2</v>
      </c>
      <c r="BQ19" s="4">
        <f t="shared" si="9"/>
        <v>6.2913429431234735E-2</v>
      </c>
      <c r="BR19" s="31">
        <v>144.54073194898669</v>
      </c>
      <c r="BS19" s="20"/>
      <c r="BT19" s="21"/>
      <c r="BU19" s="4">
        <f t="shared" si="10"/>
        <v>-1</v>
      </c>
      <c r="BV19" s="4">
        <f t="shared" si="10"/>
        <v>-1</v>
      </c>
      <c r="BW19" s="31"/>
    </row>
    <row r="20" spans="1:75" x14ac:dyDescent="0.3">
      <c r="A20" s="22" t="s">
        <v>152</v>
      </c>
      <c r="B20" s="6">
        <f t="shared" si="11"/>
        <v>821.82437145988445</v>
      </c>
      <c r="C20" s="23"/>
      <c r="D20" s="24"/>
      <c r="E20" s="7">
        <v>6.1116365503238843E-5</v>
      </c>
      <c r="F20" s="7">
        <f t="shared" si="0"/>
        <v>-1</v>
      </c>
      <c r="G20" s="32"/>
      <c r="H20" s="23">
        <v>821.74580703575066</v>
      </c>
      <c r="I20" s="24">
        <v>821.82437145988445</v>
      </c>
      <c r="J20" s="7">
        <v>9.5597583696097166E-5</v>
      </c>
      <c r="K20" s="85">
        <f t="shared" si="12"/>
        <v>0</v>
      </c>
      <c r="L20" s="32">
        <v>5.1705029010772714</v>
      </c>
      <c r="M20" s="23">
        <v>971.09698268692307</v>
      </c>
      <c r="N20" s="8">
        <f t="shared" si="1"/>
        <v>0.18163565892049605</v>
      </c>
      <c r="O20" s="24">
        <f t="shared" si="13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14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5"/>
        <v>2.2661911681909862E-2</v>
      </c>
      <c r="AH20" s="8">
        <f t="shared" si="15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6"/>
        <v>2.2661911681909862E-2</v>
      </c>
      <c r="AM20" s="8">
        <f t="shared" si="16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/>
      <c r="BT20" s="24"/>
      <c r="BU20" s="8">
        <f t="shared" si="10"/>
        <v>-1</v>
      </c>
      <c r="BV20" s="8">
        <f t="shared" si="10"/>
        <v>-1</v>
      </c>
      <c r="BW20" s="32"/>
    </row>
    <row r="21" spans="1:75" x14ac:dyDescent="0.3">
      <c r="A21" s="22" t="s">
        <v>153</v>
      </c>
      <c r="B21" s="6">
        <f t="shared" si="11"/>
        <v>711.39058841107135</v>
      </c>
      <c r="C21" s="23"/>
      <c r="D21" s="24"/>
      <c r="E21" s="7">
        <v>3.1730626478821328E-2</v>
      </c>
      <c r="F21" s="7">
        <f t="shared" si="0"/>
        <v>-1</v>
      </c>
      <c r="G21" s="32"/>
      <c r="H21" s="23">
        <v>705.47334048779101</v>
      </c>
      <c r="I21" s="24">
        <v>711.39058841107135</v>
      </c>
      <c r="J21" s="7">
        <v>8.3178608484220044E-3</v>
      </c>
      <c r="K21" s="85">
        <f t="shared" si="12"/>
        <v>0</v>
      </c>
      <c r="L21" s="32">
        <v>3600.0171010494232</v>
      </c>
      <c r="M21" s="23">
        <v>952.62143813234059</v>
      </c>
      <c r="N21" s="8">
        <f t="shared" si="1"/>
        <v>0.33909761198847338</v>
      </c>
      <c r="O21" s="24">
        <f t="shared" si="13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14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5"/>
        <v>0.17992898971370971</v>
      </c>
      <c r="AH21" s="8">
        <f t="shared" si="15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6"/>
        <v>0.17992898971370971</v>
      </c>
      <c r="AM21" s="8">
        <f t="shared" si="16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/>
      <c r="BT21" s="24"/>
      <c r="BU21" s="8">
        <f t="shared" si="10"/>
        <v>-1</v>
      </c>
      <c r="BV21" s="8">
        <f t="shared" si="10"/>
        <v>-1</v>
      </c>
      <c r="BW21" s="32"/>
    </row>
    <row r="22" spans="1:75" x14ac:dyDescent="0.3">
      <c r="A22" s="22" t="s">
        <v>154</v>
      </c>
      <c r="B22" s="6">
        <f t="shared" si="11"/>
        <v>645.36802915610133</v>
      </c>
      <c r="C22" s="23"/>
      <c r="D22" s="24"/>
      <c r="E22" s="7">
        <v>4.5596997938074348E-2</v>
      </c>
      <c r="F22" s="7">
        <f t="shared" si="0"/>
        <v>-1</v>
      </c>
      <c r="G22" s="32"/>
      <c r="H22" s="23">
        <v>640.34111425165315</v>
      </c>
      <c r="I22" s="24">
        <v>645.36802915610133</v>
      </c>
      <c r="J22" s="7">
        <v>7.7892220831286994E-3</v>
      </c>
      <c r="K22" s="7">
        <f t="shared" si="12"/>
        <v>0</v>
      </c>
      <c r="L22" s="32">
        <v>3600.019972801208</v>
      </c>
      <c r="M22" s="23">
        <v>858.51203771594612</v>
      </c>
      <c r="N22" s="8">
        <f t="shared" si="1"/>
        <v>0.33026738067356232</v>
      </c>
      <c r="O22" s="24">
        <f t="shared" si="13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0.31306404942921695</v>
      </c>
      <c r="X22" s="24">
        <f t="shared" si="14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5"/>
        <v>0.21514677772866889</v>
      </c>
      <c r="AH22" s="8">
        <f t="shared" si="15"/>
        <v>0.25913507872296043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6"/>
        <v>0.21514677772866889</v>
      </c>
      <c r="AM22" s="8">
        <f t="shared" si="16"/>
        <v>0.25913507872296043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0.24386876751754782</v>
      </c>
      <c r="AR22" s="8">
        <f t="shared" si="4"/>
        <v>0.28047145738660467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0.15607276147368407</v>
      </c>
      <c r="AW22" s="8">
        <f t="shared" si="5"/>
        <v>0.19472322244799453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0.15845451199236202</v>
      </c>
      <c r="BB22" s="8">
        <f t="shared" si="6"/>
        <v>0.27199289950947642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0.18378352142213875</v>
      </c>
      <c r="BG22" s="8">
        <f t="shared" si="7"/>
        <v>0.19808157812123511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4.5577965281840931E-2</v>
      </c>
      <c r="BL22" s="8">
        <f t="shared" si="8"/>
        <v>8.9156016666661897E-2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3.1627901146006041E-2</v>
      </c>
      <c r="BQ22" s="8">
        <f t="shared" si="9"/>
        <v>7.660478199274004E-2</v>
      </c>
      <c r="BR22" s="32">
        <v>83.583495894074446</v>
      </c>
      <c r="BS22" s="23"/>
      <c r="BT22" s="24"/>
      <c r="BU22" s="8">
        <f t="shared" si="10"/>
        <v>-1</v>
      </c>
      <c r="BV22" s="8">
        <f t="shared" si="10"/>
        <v>-1</v>
      </c>
      <c r="BW22" s="32"/>
    </row>
    <row r="23" spans="1:75" x14ac:dyDescent="0.3">
      <c r="A23" s="22" t="s">
        <v>155</v>
      </c>
      <c r="B23" s="6">
        <f t="shared" si="11"/>
        <v>610.2381610861745</v>
      </c>
      <c r="C23" s="23"/>
      <c r="D23" s="24"/>
      <c r="E23" s="7">
        <v>4.3632704019040951E-2</v>
      </c>
      <c r="F23" s="7">
        <f t="shared" si="0"/>
        <v>-1</v>
      </c>
      <c r="G23" s="32"/>
      <c r="H23" s="23">
        <v>608.39228335313987</v>
      </c>
      <c r="I23" s="24">
        <v>610.2381610861745</v>
      </c>
      <c r="J23" s="7">
        <v>3.024848085129398E-3</v>
      </c>
      <c r="K23" s="7">
        <f t="shared" si="12"/>
        <v>0</v>
      </c>
      <c r="L23" s="32">
        <v>3600.017452955246</v>
      </c>
      <c r="M23" s="23">
        <v>752.71554353638044</v>
      </c>
      <c r="N23" s="8">
        <f t="shared" si="1"/>
        <v>0.23347832294953128</v>
      </c>
      <c r="O23" s="24">
        <f t="shared" si="13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0.1532409402393739</v>
      </c>
      <c r="X23" s="24">
        <f t="shared" si="14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5"/>
        <v>0.11121048921800254</v>
      </c>
      <c r="AH23" s="8">
        <f t="shared" si="15"/>
        <v>0.13758180892230099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6"/>
        <v>0.11121048921800254</v>
      </c>
      <c r="AM23" s="8">
        <f t="shared" si="16"/>
        <v>0.13758180892230099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9.1623263083879899E-2</v>
      </c>
      <c r="AR23" s="8">
        <f t="shared" si="4"/>
        <v>0.13542900082300174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9.8606300798070853E-2</v>
      </c>
      <c r="AW23" s="8">
        <f t="shared" si="5"/>
        <v>0.16303312921146113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0.10340923129365945</v>
      </c>
      <c r="BB23" s="8">
        <f t="shared" si="6"/>
        <v>0.13581233806353962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0.14780219694429744</v>
      </c>
      <c r="BG23" s="8">
        <f t="shared" si="7"/>
        <v>0.188390230948737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5.5389405014121207E-2</v>
      </c>
      <c r="BL23" s="8">
        <f t="shared" si="8"/>
        <v>8.6144381264402811E-2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4.2821013364339404E-2</v>
      </c>
      <c r="BQ23" s="8">
        <f t="shared" si="9"/>
        <v>6.8550139166778226E-2</v>
      </c>
      <c r="BR23" s="32">
        <v>130.56297723818571</v>
      </c>
      <c r="BS23" s="23"/>
      <c r="BT23" s="24"/>
      <c r="BU23" s="8">
        <f t="shared" si="10"/>
        <v>-1</v>
      </c>
      <c r="BV23" s="8">
        <f t="shared" si="10"/>
        <v>-1</v>
      </c>
      <c r="BW23" s="32"/>
    </row>
    <row r="24" spans="1:75" x14ac:dyDescent="0.3">
      <c r="A24" s="22" t="s">
        <v>156</v>
      </c>
      <c r="B24" s="6">
        <f t="shared" si="11"/>
        <v>711.59589879153202</v>
      </c>
      <c r="C24" s="23"/>
      <c r="D24" s="24"/>
      <c r="E24" s="7">
        <v>8.1956267782979967E-5</v>
      </c>
      <c r="F24" s="7">
        <f t="shared" si="0"/>
        <v>-1</v>
      </c>
      <c r="G24" s="32"/>
      <c r="H24" s="23">
        <v>711.53963729820521</v>
      </c>
      <c r="I24" s="24">
        <v>711.59589879153202</v>
      </c>
      <c r="J24" s="7">
        <v>7.9063824598307617E-5</v>
      </c>
      <c r="K24" s="85">
        <f t="shared" si="12"/>
        <v>0</v>
      </c>
      <c r="L24" s="32">
        <v>4.0438361167907706</v>
      </c>
      <c r="M24" s="23">
        <v>838.17948131241565</v>
      </c>
      <c r="N24" s="8">
        <f t="shared" si="1"/>
        <v>0.17788689161342025</v>
      </c>
      <c r="O24" s="24">
        <f t="shared" si="13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0.17638420983332631</v>
      </c>
      <c r="X24" s="24">
        <f t="shared" si="14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5"/>
        <v>0.12051448180344222</v>
      </c>
      <c r="AH24" s="8">
        <f t="shared" si="15"/>
        <v>0.14217158426702778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6"/>
        <v>0.12051448180344222</v>
      </c>
      <c r="AM24" s="8">
        <f t="shared" si="16"/>
        <v>0.14217158426702778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0.1027702670169955</v>
      </c>
      <c r="AR24" s="8">
        <f t="shared" si="4"/>
        <v>0.12949038874197805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8.3386150700498041E-2</v>
      </c>
      <c r="AW24" s="8">
        <f t="shared" si="5"/>
        <v>0.11071009258148608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9.198623995290689E-2</v>
      </c>
      <c r="BB24" s="8">
        <f t="shared" si="6"/>
        <v>0.13326586701563514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0.10500272216893705</v>
      </c>
      <c r="BG24" s="8">
        <f t="shared" si="7"/>
        <v>0.11457825437143408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7.1533028949804733E-2</v>
      </c>
      <c r="BL24" s="8">
        <f t="shared" si="8"/>
        <v>9.5907741473842373E-2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6.9347476562881913E-2</v>
      </c>
      <c r="BQ24" s="8">
        <f t="shared" si="9"/>
        <v>9.509938007455411E-2</v>
      </c>
      <c r="BR24" s="32">
        <v>36.323818367533377</v>
      </c>
      <c r="BS24" s="23"/>
      <c r="BT24" s="24"/>
      <c r="BU24" s="8">
        <f t="shared" si="10"/>
        <v>-1</v>
      </c>
      <c r="BV24" s="8">
        <f t="shared" si="10"/>
        <v>-1</v>
      </c>
      <c r="BW24" s="32"/>
    </row>
    <row r="25" spans="1:75" x14ac:dyDescent="0.3">
      <c r="A25" s="22" t="s">
        <v>157</v>
      </c>
      <c r="B25" s="6">
        <f t="shared" si="11"/>
        <v>669.37392907744004</v>
      </c>
      <c r="C25" s="23"/>
      <c r="D25" s="24"/>
      <c r="E25" s="7">
        <v>4.0346412038946233E-2</v>
      </c>
      <c r="F25" s="7">
        <f t="shared" si="0"/>
        <v>-1</v>
      </c>
      <c r="G25" s="32"/>
      <c r="H25" s="23">
        <v>663.24240278692616</v>
      </c>
      <c r="I25" s="24">
        <v>669.37392907744004</v>
      </c>
      <c r="J25" s="7">
        <v>9.1600912795701626E-3</v>
      </c>
      <c r="K25" s="7">
        <f t="shared" si="12"/>
        <v>0</v>
      </c>
      <c r="L25" s="32">
        <v>3600.0185971260071</v>
      </c>
      <c r="M25" s="23">
        <v>853.9709490697802</v>
      </c>
      <c r="N25" s="8">
        <f t="shared" si="1"/>
        <v>0.27577563447497833</v>
      </c>
      <c r="O25" s="24">
        <f t="shared" si="13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0.31428176512387013</v>
      </c>
      <c r="X25" s="24">
        <f t="shared" si="14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5"/>
        <v>0.16839945139652643</v>
      </c>
      <c r="AH25" s="8">
        <f t="shared" si="15"/>
        <v>0.22276371099334741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6"/>
        <v>0.16839945139652643</v>
      </c>
      <c r="AM25" s="8">
        <f t="shared" si="16"/>
        <v>0.22276371099334741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0.2043424738482876</v>
      </c>
      <c r="AR25" s="8">
        <f t="shared" si="4"/>
        <v>0.23692113326037612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0.17061712923309155</v>
      </c>
      <c r="AW25" s="8">
        <f t="shared" si="5"/>
        <v>0.20354321548348733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0.15532905432760147</v>
      </c>
      <c r="BB25" s="8">
        <f t="shared" si="6"/>
        <v>0.1999464600099663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0.17634466112845354</v>
      </c>
      <c r="BG25" s="8">
        <f t="shared" si="7"/>
        <v>0.20008110617189365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4.4439917379074961E-2</v>
      </c>
      <c r="BL25" s="8">
        <f t="shared" si="8"/>
        <v>0.10788207586769595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4.5362114246291163E-2</v>
      </c>
      <c r="BQ25" s="8">
        <f t="shared" si="9"/>
        <v>0.10701263243355125</v>
      </c>
      <c r="BR25" s="32">
        <v>68.186018992215395</v>
      </c>
      <c r="BS25" s="23"/>
      <c r="BT25" s="24"/>
      <c r="BU25" s="8">
        <f t="shared" si="10"/>
        <v>-1</v>
      </c>
      <c r="BV25" s="8">
        <f t="shared" si="10"/>
        <v>-1</v>
      </c>
      <c r="BW25" s="32"/>
    </row>
    <row r="26" spans="1:75" x14ac:dyDescent="0.3">
      <c r="A26" s="22" t="s">
        <v>158</v>
      </c>
      <c r="B26" s="6">
        <f t="shared" si="11"/>
        <v>635.1810094588443</v>
      </c>
      <c r="C26" s="23"/>
      <c r="D26" s="24"/>
      <c r="E26" s="7">
        <v>3.245911738565669E-2</v>
      </c>
      <c r="F26" s="7">
        <f t="shared" si="0"/>
        <v>-1</v>
      </c>
      <c r="G26" s="32"/>
      <c r="H26" s="23">
        <v>627.98236043058102</v>
      </c>
      <c r="I26" s="24">
        <v>635.1810094588443</v>
      </c>
      <c r="J26" s="7">
        <v>1.133322457860648E-2</v>
      </c>
      <c r="K26" s="7">
        <f t="shared" si="12"/>
        <v>0</v>
      </c>
      <c r="L26" s="32">
        <v>3600.0171639919281</v>
      </c>
      <c r="M26" s="23">
        <v>794.17742595385539</v>
      </c>
      <c r="N26" s="8">
        <f t="shared" si="1"/>
        <v>0.25031670362826403</v>
      </c>
      <c r="O26" s="24">
        <f t="shared" si="13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0.25038252215077544</v>
      </c>
      <c r="X26" s="24">
        <f t="shared" si="14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5"/>
        <v>0.17153005771456484</v>
      </c>
      <c r="AH26" s="8">
        <f t="shared" si="15"/>
        <v>0.23743975736179987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6"/>
        <v>0.17153005771456484</v>
      </c>
      <c r="AM26" s="8">
        <f t="shared" si="16"/>
        <v>0.23743975736179987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0.17943136741677931</v>
      </c>
      <c r="AR26" s="8">
        <f t="shared" si="4"/>
        <v>0.23930329848010601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0.12406384401971081</v>
      </c>
      <c r="AW26" s="8">
        <f t="shared" si="5"/>
        <v>0.18276468951966279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0.17803855894886145</v>
      </c>
      <c r="BB26" s="8">
        <f t="shared" si="6"/>
        <v>0.23713989071220731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0.15746792703390042</v>
      </c>
      <c r="BG26" s="8">
        <f t="shared" si="7"/>
        <v>0.18438515895905969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4.1485621331121554E-2</v>
      </c>
      <c r="BL26" s="8">
        <f t="shared" si="8"/>
        <v>9.2479711253798613E-2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4.7758733817993455E-2</v>
      </c>
      <c r="BQ26" s="8">
        <f t="shared" si="9"/>
        <v>9.8458392632336314E-2</v>
      </c>
      <c r="BR26" s="32">
        <v>61.498302860744303</v>
      </c>
      <c r="BS26" s="23"/>
      <c r="BT26" s="24"/>
      <c r="BU26" s="8">
        <f t="shared" si="10"/>
        <v>-1</v>
      </c>
      <c r="BV26" s="8">
        <f t="shared" si="10"/>
        <v>-1</v>
      </c>
      <c r="BW26" s="32"/>
    </row>
    <row r="27" spans="1:75" x14ac:dyDescent="0.3">
      <c r="A27" s="22" t="s">
        <v>159</v>
      </c>
      <c r="B27" s="6">
        <f t="shared" si="11"/>
        <v>606.97770261824485</v>
      </c>
      <c r="C27" s="23"/>
      <c r="D27" s="24"/>
      <c r="E27" s="7">
        <v>3.8425946102330903E-2</v>
      </c>
      <c r="F27" s="7">
        <f t="shared" si="0"/>
        <v>-1</v>
      </c>
      <c r="G27" s="32"/>
      <c r="H27" s="23">
        <v>606.9211372738705</v>
      </c>
      <c r="I27" s="24">
        <v>606.97770261824485</v>
      </c>
      <c r="J27" s="7">
        <v>9.3191799518087108E-5</v>
      </c>
      <c r="K27" s="85">
        <f t="shared" si="12"/>
        <v>0</v>
      </c>
      <c r="L27" s="32">
        <v>960.67562985420227</v>
      </c>
      <c r="M27" s="23">
        <v>736.11153736378537</v>
      </c>
      <c r="N27" s="8">
        <f t="shared" si="1"/>
        <v>0.21274889372132094</v>
      </c>
      <c r="O27" s="24">
        <f t="shared" si="13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14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5"/>
        <v>0.10315060469436746</v>
      </c>
      <c r="AH27" s="8">
        <f t="shared" si="15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6"/>
        <v>0.10315060469436746</v>
      </c>
      <c r="AM27" s="8">
        <f t="shared" si="16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/>
      <c r="BT27" s="24"/>
      <c r="BU27" s="8">
        <f t="shared" si="10"/>
        <v>-1</v>
      </c>
      <c r="BV27" s="8">
        <f t="shared" si="10"/>
        <v>-1</v>
      </c>
      <c r="BW27" s="32"/>
    </row>
    <row r="28" spans="1:75" x14ac:dyDescent="0.3">
      <c r="A28" s="22" t="s">
        <v>160</v>
      </c>
      <c r="B28" s="6">
        <f t="shared" si="11"/>
        <v>642.64920826709078</v>
      </c>
      <c r="C28" s="23"/>
      <c r="D28" s="24"/>
      <c r="E28" s="7">
        <v>2.2898370316198381E-2</v>
      </c>
      <c r="F28" s="7">
        <f t="shared" si="0"/>
        <v>-1</v>
      </c>
      <c r="G28" s="32"/>
      <c r="H28" s="23">
        <v>638.38142201786161</v>
      </c>
      <c r="I28" s="24">
        <v>642.64920826709078</v>
      </c>
      <c r="J28" s="7">
        <v>6.640926642915209E-3</v>
      </c>
      <c r="K28" s="7">
        <f t="shared" si="12"/>
        <v>0</v>
      </c>
      <c r="L28" s="32">
        <v>3600.0158939361572</v>
      </c>
      <c r="M28" s="23">
        <v>782.07879143729883</v>
      </c>
      <c r="N28" s="8">
        <f t="shared" si="1"/>
        <v>0.2169606394539583</v>
      </c>
      <c r="O28" s="24">
        <f t="shared" si="13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0.22496342132769639</v>
      </c>
      <c r="X28" s="24">
        <f t="shared" si="14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5"/>
        <v>0.11072915180013504</v>
      </c>
      <c r="AH28" s="8">
        <f t="shared" si="15"/>
        <v>0.14194876020702424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6"/>
        <v>0.11072915180013504</v>
      </c>
      <c r="AM28" s="8">
        <f t="shared" si="16"/>
        <v>0.14194876020702424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0.10564143391302082</v>
      </c>
      <c r="AR28" s="8">
        <f t="shared" si="4"/>
        <v>0.13716707502894049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6.3619285385551616E-2</v>
      </c>
      <c r="AW28" s="8">
        <f t="shared" si="5"/>
        <v>9.5946244421200477E-2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0.11072915180013504</v>
      </c>
      <c r="BB28" s="8">
        <f t="shared" si="6"/>
        <v>0.13475289410206753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7.1867700921783115E-2</v>
      </c>
      <c r="BG28" s="8">
        <f t="shared" si="7"/>
        <v>0.10217038671374311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4.1636784343106234E-2</v>
      </c>
      <c r="BL28" s="8">
        <f t="shared" si="8"/>
        <v>6.1408662632164525E-2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3.3929373178411548E-2</v>
      </c>
      <c r="BQ28" s="8">
        <f t="shared" si="9"/>
        <v>7.1386777288193176E-2</v>
      </c>
      <c r="BR28" s="32">
        <v>48.648547180369498</v>
      </c>
      <c r="BS28" s="23"/>
      <c r="BT28" s="24"/>
      <c r="BU28" s="8">
        <f t="shared" si="10"/>
        <v>-1</v>
      </c>
      <c r="BV28" s="8">
        <f t="shared" si="10"/>
        <v>-1</v>
      </c>
      <c r="BW28" s="32"/>
    </row>
    <row r="29" spans="1:75" x14ac:dyDescent="0.3">
      <c r="A29" s="22" t="s">
        <v>161</v>
      </c>
      <c r="B29" s="6">
        <f t="shared" si="11"/>
        <v>616.05077451527211</v>
      </c>
      <c r="C29" s="23"/>
      <c r="D29" s="24"/>
      <c r="E29" s="7">
        <v>2.303083503095292E-2</v>
      </c>
      <c r="F29" s="7">
        <f t="shared" si="0"/>
        <v>-1</v>
      </c>
      <c r="G29" s="32"/>
      <c r="H29" s="23">
        <v>615.99037382866948</v>
      </c>
      <c r="I29" s="24">
        <v>616.05077451527211</v>
      </c>
      <c r="J29" s="7">
        <v>9.8044981194823848E-5</v>
      </c>
      <c r="K29" s="7">
        <f t="shared" si="12"/>
        <v>0</v>
      </c>
      <c r="L29" s="32">
        <v>1752.40535402298</v>
      </c>
      <c r="M29" s="23">
        <v>740.15105365309807</v>
      </c>
      <c r="N29" s="8">
        <f t="shared" si="1"/>
        <v>0.20144488777807629</v>
      </c>
      <c r="O29" s="24">
        <f t="shared" si="13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0.23172709668189984</v>
      </c>
      <c r="X29" s="24">
        <f t="shared" si="14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5"/>
        <v>0.10136057122385704</v>
      </c>
      <c r="AH29" s="8">
        <f t="shared" si="15"/>
        <v>0.14275363130996255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6"/>
        <v>0.10136057122385704</v>
      </c>
      <c r="AM29" s="8">
        <f t="shared" si="16"/>
        <v>0.14275363130996255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0.10387459706720552</v>
      </c>
      <c r="AR29" s="8">
        <f t="shared" si="4"/>
        <v>0.14130162027885379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0.11801146011502273</v>
      </c>
      <c r="AW29" s="8">
        <f t="shared" si="5"/>
        <v>0.1330728276694868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0.10136057122385704</v>
      </c>
      <c r="BB29" s="8">
        <f t="shared" si="6"/>
        <v>0.14275363130996255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9.5944267807163988E-2</v>
      </c>
      <c r="BG29" s="8">
        <f t="shared" si="7"/>
        <v>0.12900505538178142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4.3164494091454605E-2</v>
      </c>
      <c r="BL29" s="8">
        <f t="shared" si="8"/>
        <v>6.5817646639999103E-2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4.8769572412566929E-2</v>
      </c>
      <c r="BQ29" s="8">
        <f t="shared" si="9"/>
        <v>6.2443318372067423E-2</v>
      </c>
      <c r="BR29" s="32">
        <v>73.1987853789702</v>
      </c>
      <c r="BS29" s="23"/>
      <c r="BT29" s="24"/>
      <c r="BU29" s="8">
        <f t="shared" si="10"/>
        <v>-1</v>
      </c>
      <c r="BV29" s="8">
        <f t="shared" si="10"/>
        <v>-1</v>
      </c>
      <c r="BW29" s="32"/>
    </row>
    <row r="30" spans="1:75" x14ac:dyDescent="0.3">
      <c r="A30" s="22" t="s">
        <v>162</v>
      </c>
      <c r="B30" s="6">
        <f t="shared" si="11"/>
        <v>621.83325189768902</v>
      </c>
      <c r="C30" s="23"/>
      <c r="D30" s="24"/>
      <c r="E30" s="7">
        <v>3.4592194303664892E-2</v>
      </c>
      <c r="F30" s="7">
        <f t="shared" si="0"/>
        <v>-1</v>
      </c>
      <c r="G30" s="32"/>
      <c r="H30" s="23">
        <v>621.77268592720452</v>
      </c>
      <c r="I30" s="24">
        <v>621.83325189768902</v>
      </c>
      <c r="J30" s="7">
        <v>9.7399054005946749E-5</v>
      </c>
      <c r="K30" s="85">
        <f t="shared" si="12"/>
        <v>0</v>
      </c>
      <c r="L30" s="32">
        <v>591.76397609710693</v>
      </c>
      <c r="M30" s="23">
        <v>738.16874441656364</v>
      </c>
      <c r="N30" s="8">
        <f t="shared" si="1"/>
        <v>0.1870847082619754</v>
      </c>
      <c r="O30" s="24">
        <f t="shared" si="13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0.1870847082619754</v>
      </c>
      <c r="X30" s="24">
        <f t="shared" si="14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5"/>
        <v>0.160288433934826</v>
      </c>
      <c r="AH30" s="8">
        <f t="shared" si="15"/>
        <v>0.19396959092240088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6"/>
        <v>0.160288433934826</v>
      </c>
      <c r="AM30" s="8">
        <f t="shared" si="16"/>
        <v>0.19396959092240088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0.14682928612443785</v>
      </c>
      <c r="AR30" s="8">
        <f t="shared" si="4"/>
        <v>0.1986367958802483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9.2865046455079786E-2</v>
      </c>
      <c r="AW30" s="8">
        <f t="shared" si="5"/>
        <v>0.13832983749481223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0.16014731468482404</v>
      </c>
      <c r="BB30" s="8">
        <f t="shared" si="6"/>
        <v>0.19588805156180253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0.14171725989269995</v>
      </c>
      <c r="BG30" s="8">
        <f t="shared" si="7"/>
        <v>0.15150037132453981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8.0276010589203195E-2</v>
      </c>
      <c r="BL30" s="8">
        <f t="shared" si="8"/>
        <v>0.11237072111214276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8.4329436040663938E-2</v>
      </c>
      <c r="BQ30" s="8">
        <f t="shared" si="9"/>
        <v>0.10660428731237775</v>
      </c>
      <c r="BR30" s="32">
        <v>50.311683523654928</v>
      </c>
      <c r="BS30" s="23"/>
      <c r="BT30" s="24"/>
      <c r="BU30" s="8">
        <f t="shared" si="10"/>
        <v>-1</v>
      </c>
      <c r="BV30" s="8">
        <f t="shared" si="10"/>
        <v>-1</v>
      </c>
      <c r="BW30" s="32"/>
    </row>
    <row r="31" spans="1:75" x14ac:dyDescent="0.3">
      <c r="A31" s="22" t="s">
        <v>163</v>
      </c>
      <c r="B31" s="6">
        <f t="shared" si="11"/>
        <v>595.74134737393183</v>
      </c>
      <c r="C31" s="23"/>
      <c r="D31" s="24"/>
      <c r="E31" s="7">
        <v>9.989436978599481E-5</v>
      </c>
      <c r="F31" s="7">
        <f t="shared" si="0"/>
        <v>-1</v>
      </c>
      <c r="G31" s="32"/>
      <c r="H31" s="23">
        <v>595.68745004011635</v>
      </c>
      <c r="I31" s="24">
        <v>595.74134737393183</v>
      </c>
      <c r="J31" s="7">
        <v>9.0471030847263513E-5</v>
      </c>
      <c r="K31" s="85">
        <f t="shared" si="12"/>
        <v>0</v>
      </c>
      <c r="L31" s="32">
        <v>106.85474491119381</v>
      </c>
      <c r="M31" s="23">
        <v>679.15839381835599</v>
      </c>
      <c r="N31" s="8">
        <f t="shared" si="1"/>
        <v>0.14002225430907581</v>
      </c>
      <c r="O31" s="24">
        <f t="shared" si="13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0.14002225430907581</v>
      </c>
      <c r="X31" s="24">
        <f t="shared" si="14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5"/>
        <v>0.10131189397276086</v>
      </c>
      <c r="AH31" s="8">
        <f t="shared" si="15"/>
        <v>0.13062966871148035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6"/>
        <v>0.10131189397276086</v>
      </c>
      <c r="AM31" s="8">
        <f t="shared" si="16"/>
        <v>0.13062966871148035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8.3480612417022107E-2</v>
      </c>
      <c r="AR31" s="8">
        <f t="shared" si="4"/>
        <v>0.12935925145360702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8.3435894902612578E-2</v>
      </c>
      <c r="AW31" s="8">
        <f t="shared" si="5"/>
        <v>0.12645862120102538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9.1606342655712589E-2</v>
      </c>
      <c r="BB31" s="8">
        <f t="shared" si="6"/>
        <v>0.13019979479619895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6.3346744312001727E-2</v>
      </c>
      <c r="BG31" s="8">
        <f t="shared" si="7"/>
        <v>0.1097949517777997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5.4255834436950957E-2</v>
      </c>
      <c r="BL31" s="8">
        <f t="shared" si="8"/>
        <v>8.3011020054866796E-2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4.6483616833323721E-2</v>
      </c>
      <c r="BQ31" s="8">
        <f t="shared" si="9"/>
        <v>6.9329490185075962E-2</v>
      </c>
      <c r="BR31" s="32">
        <v>75.924591901898381</v>
      </c>
      <c r="BS31" s="23"/>
      <c r="BT31" s="24"/>
      <c r="BU31" s="8">
        <f t="shared" si="10"/>
        <v>-1</v>
      </c>
      <c r="BV31" s="8">
        <f t="shared" si="10"/>
        <v>-1</v>
      </c>
      <c r="BW31" s="32"/>
    </row>
    <row r="32" spans="1:75" x14ac:dyDescent="0.3">
      <c r="A32" s="22" t="s">
        <v>164</v>
      </c>
      <c r="B32" s="6">
        <f t="shared" si="11"/>
        <v>715.77828981174559</v>
      </c>
      <c r="C32" s="23"/>
      <c r="D32" s="24"/>
      <c r="E32" s="7">
        <v>9.945101176056177E-5</v>
      </c>
      <c r="F32" s="7">
        <f t="shared" si="0"/>
        <v>-1</v>
      </c>
      <c r="G32" s="32"/>
      <c r="H32" s="23">
        <v>715.72021297428978</v>
      </c>
      <c r="I32" s="24">
        <v>715.77828981174559</v>
      </c>
      <c r="J32" s="7">
        <v>8.1138025953981729E-5</v>
      </c>
      <c r="K32" s="85">
        <f t="shared" si="12"/>
        <v>0</v>
      </c>
      <c r="L32" s="32">
        <v>9.772273063659668</v>
      </c>
      <c r="M32" s="23">
        <v>856.70463965714941</v>
      </c>
      <c r="N32" s="8">
        <f t="shared" si="1"/>
        <v>0.19688547676190121</v>
      </c>
      <c r="O32" s="24">
        <f t="shared" si="13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0.19925848960745307</v>
      </c>
      <c r="X32" s="24">
        <f t="shared" si="14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5"/>
        <v>0.10928724168282414</v>
      </c>
      <c r="AH32" s="8">
        <f t="shared" si="15"/>
        <v>0.14216475187513464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6"/>
        <v>0.10928724168282414</v>
      </c>
      <c r="AM32" s="8">
        <f t="shared" si="16"/>
        <v>0.14216475187513464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0.10029167699953559</v>
      </c>
      <c r="AR32" s="8">
        <f t="shared" si="4"/>
        <v>0.14053920460587596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9.9015596857789948E-2</v>
      </c>
      <c r="AW32" s="8">
        <f t="shared" si="5"/>
        <v>0.10806115781177265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0.13249962723847608</v>
      </c>
      <c r="BB32" s="8">
        <f t="shared" si="6"/>
        <v>0.15316044182230096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9.9185324783677947E-2</v>
      </c>
      <c r="BG32" s="8">
        <f t="shared" si="7"/>
        <v>0.11073575894037807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0.10091112124882544</v>
      </c>
      <c r="BL32" s="8">
        <f t="shared" si="8"/>
        <v>0.10843084297403431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9.2338586503444703E-2</v>
      </c>
      <c r="BQ32" s="8">
        <f t="shared" si="9"/>
        <v>0.10915900974224305</v>
      </c>
      <c r="BR32" s="32">
        <v>34.179246220178896</v>
      </c>
      <c r="BS32" s="23"/>
      <c r="BT32" s="24"/>
      <c r="BU32" s="8">
        <f t="shared" si="10"/>
        <v>-1</v>
      </c>
      <c r="BV32" s="8">
        <f t="shared" si="10"/>
        <v>-1</v>
      </c>
      <c r="BW32" s="32"/>
    </row>
    <row r="33" spans="1:75" x14ac:dyDescent="0.3">
      <c r="A33" s="22" t="s">
        <v>165</v>
      </c>
      <c r="B33" s="6">
        <f t="shared" si="11"/>
        <v>674.33953699477206</v>
      </c>
      <c r="C33" s="23"/>
      <c r="D33" s="24"/>
      <c r="E33" s="7">
        <v>2.750454644332662E-2</v>
      </c>
      <c r="F33" s="7">
        <f t="shared" si="0"/>
        <v>-1</v>
      </c>
      <c r="G33" s="32"/>
      <c r="H33" s="23">
        <v>666.62014771020051</v>
      </c>
      <c r="I33" s="24">
        <v>674.33953699477206</v>
      </c>
      <c r="J33" s="7">
        <v>1.144733307344456E-2</v>
      </c>
      <c r="K33" s="7">
        <f t="shared" si="12"/>
        <v>0</v>
      </c>
      <c r="L33" s="32">
        <v>3600.0156979560852</v>
      </c>
      <c r="M33" s="23">
        <v>845.37722221223248</v>
      </c>
      <c r="N33" s="8">
        <f t="shared" si="1"/>
        <v>0.2536373382164398</v>
      </c>
      <c r="O33" s="24">
        <f t="shared" si="13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14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5"/>
        <v>0.1491676743052873</v>
      </c>
      <c r="AH33" s="8">
        <f t="shared" si="15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6"/>
        <v>0.1491676743052873</v>
      </c>
      <c r="AM33" s="8">
        <f t="shared" si="16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/>
      <c r="BT33" s="24"/>
      <c r="BU33" s="8">
        <f t="shared" si="10"/>
        <v>-1</v>
      </c>
      <c r="BV33" s="8">
        <f t="shared" si="10"/>
        <v>-1</v>
      </c>
      <c r="BW33" s="32"/>
    </row>
    <row r="34" spans="1:75" x14ac:dyDescent="0.3">
      <c r="A34" s="22" t="s">
        <v>166</v>
      </c>
      <c r="B34" s="6">
        <f t="shared" si="11"/>
        <v>633.1361896701967</v>
      </c>
      <c r="C34" s="23"/>
      <c r="D34" s="24"/>
      <c r="E34" s="7">
        <v>3.4212987754389967E-2</v>
      </c>
      <c r="F34" s="7">
        <f t="shared" si="0"/>
        <v>-1</v>
      </c>
      <c r="G34" s="32"/>
      <c r="H34" s="23">
        <v>626.72362529983229</v>
      </c>
      <c r="I34" s="24">
        <v>633.1361896701967</v>
      </c>
      <c r="J34" s="7">
        <v>1.0128254355045481E-2</v>
      </c>
      <c r="K34" s="7">
        <f t="shared" si="12"/>
        <v>0</v>
      </c>
      <c r="L34" s="32">
        <v>3600.0247120857239</v>
      </c>
      <c r="M34" s="23">
        <v>750.08019635101152</v>
      </c>
      <c r="N34" s="8">
        <f t="shared" si="1"/>
        <v>0.1847059267639265</v>
      </c>
      <c r="O34" s="24">
        <f t="shared" si="13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0.18477195785842396</v>
      </c>
      <c r="X34" s="24">
        <f t="shared" si="14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5"/>
        <v>0.16717064617317764</v>
      </c>
      <c r="AH34" s="8">
        <f t="shared" si="15"/>
        <v>0.23314630195396885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6"/>
        <v>0.16717064617317764</v>
      </c>
      <c r="AM34" s="8">
        <f t="shared" si="16"/>
        <v>0.23314630195396885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0.18050950327799811</v>
      </c>
      <c r="AR34" s="8">
        <f t="shared" si="4"/>
        <v>0.22257372254375699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0.13254992453706113</v>
      </c>
      <c r="AW34" s="8">
        <f t="shared" si="5"/>
        <v>0.14736742469251307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0.18191910839385864</v>
      </c>
      <c r="BB34" s="8">
        <f t="shared" si="6"/>
        <v>0.22012611952305183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0.10985863189391752</v>
      </c>
      <c r="BG34" s="8">
        <f t="shared" si="7"/>
        <v>0.14108248596949929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5.8513738795205078E-2</v>
      </c>
      <c r="BL34" s="8">
        <f t="shared" si="8"/>
        <v>9.6911215189918506E-2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5.5556042241635531E-2</v>
      </c>
      <c r="BQ34" s="8">
        <f t="shared" si="9"/>
        <v>9.1308497669324723E-2</v>
      </c>
      <c r="BR34" s="32">
        <v>76.14168248288334</v>
      </c>
      <c r="BS34" s="23"/>
      <c r="BT34" s="24"/>
      <c r="BU34" s="8">
        <f t="shared" si="10"/>
        <v>-1</v>
      </c>
      <c r="BV34" s="8">
        <f t="shared" si="10"/>
        <v>-1</v>
      </c>
      <c r="BW34" s="32"/>
    </row>
    <row r="35" spans="1:75" x14ac:dyDescent="0.3">
      <c r="A35" s="22" t="s">
        <v>167</v>
      </c>
      <c r="B35" s="6">
        <f t="shared" si="11"/>
        <v>606.18810046702765</v>
      </c>
      <c r="C35" s="23"/>
      <c r="D35" s="24"/>
      <c r="E35" s="7">
        <v>2.2883437678296651E-2</v>
      </c>
      <c r="F35" s="7">
        <f t="shared" si="0"/>
        <v>-1</v>
      </c>
      <c r="G35" s="32"/>
      <c r="H35" s="23">
        <v>606.12789540523738</v>
      </c>
      <c r="I35" s="24">
        <v>606.18810046702765</v>
      </c>
      <c r="J35" s="7">
        <v>9.9317458960158599E-5</v>
      </c>
      <c r="K35" s="7">
        <f t="shared" si="12"/>
        <v>0</v>
      </c>
      <c r="L35" s="32">
        <v>674.03299593925476</v>
      </c>
      <c r="M35" s="23">
        <v>704.28452262280837</v>
      </c>
      <c r="N35" s="8">
        <f t="shared" ref="N35:N58" si="17">(M35-B35)/B35</f>
        <v>0.16182505410482975</v>
      </c>
      <c r="O35" s="24">
        <f t="shared" si="13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58" si="18">(V35-B35)/B35</f>
        <v>0.16182505410482975</v>
      </c>
      <c r="X35" s="24">
        <f t="shared" si="14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5"/>
        <v>0.11478904393083214</v>
      </c>
      <c r="AH35" s="8">
        <f t="shared" si="15"/>
        <v>0.13010694235715617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6"/>
        <v>0.11478904393083214</v>
      </c>
      <c r="AM35" s="8">
        <f t="shared" si="16"/>
        <v>0.13010694235715617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19">(AO35-$B35)/$B35</f>
        <v>9.804271484809747E-2</v>
      </c>
      <c r="AR35" s="8">
        <f t="shared" ref="AR35:AR58" si="20">(AP35-$B35)/$B35</f>
        <v>0.13108631688968331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0.13104327486755094</v>
      </c>
      <c r="AW35" s="8">
        <f t="shared" si="5"/>
        <v>0.18060343389686917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0.10871404467303442</v>
      </c>
      <c r="BB35" s="8">
        <f t="shared" si="6"/>
        <v>0.13090951439497742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0.14717417693611931</v>
      </c>
      <c r="BG35" s="8">
        <f t="shared" si="7"/>
        <v>0.18926091551101834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6.1535368039312567E-2</v>
      </c>
      <c r="BL35" s="8">
        <f t="shared" si="8"/>
        <v>0.11339080827754702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5.3738633180340216E-2</v>
      </c>
      <c r="BQ35" s="8">
        <f t="shared" si="9"/>
        <v>9.8095274878739869E-2</v>
      </c>
      <c r="BR35" s="32">
        <v>142.19732949715109</v>
      </c>
      <c r="BS35" s="23"/>
      <c r="BT35" s="24"/>
      <c r="BU35" s="8">
        <f t="shared" si="10"/>
        <v>-1</v>
      </c>
      <c r="BV35" s="8">
        <f t="shared" si="10"/>
        <v>-1</v>
      </c>
      <c r="BW35" s="32"/>
    </row>
    <row r="36" spans="1:75" x14ac:dyDescent="0.3">
      <c r="A36" s="22" t="s">
        <v>168</v>
      </c>
      <c r="B36" s="6">
        <f t="shared" si="11"/>
        <v>671.29259402600212</v>
      </c>
      <c r="C36" s="23"/>
      <c r="D36" s="24"/>
      <c r="E36" s="7">
        <v>1.8069679899040791E-2</v>
      </c>
      <c r="F36" s="7">
        <f t="shared" si="0"/>
        <v>-1</v>
      </c>
      <c r="G36" s="32"/>
      <c r="H36" s="23">
        <v>662.68376711198755</v>
      </c>
      <c r="I36" s="24">
        <v>671.29259402600212</v>
      </c>
      <c r="J36" s="7">
        <v>1.28242542679999E-2</v>
      </c>
      <c r="K36" s="85">
        <f t="shared" si="12"/>
        <v>0</v>
      </c>
      <c r="L36" s="32">
        <v>3600.0156600475311</v>
      </c>
      <c r="M36" s="23">
        <v>842.17275857255242</v>
      </c>
      <c r="N36" s="8">
        <f t="shared" si="17"/>
        <v>0.2545539248715909</v>
      </c>
      <c r="O36" s="24">
        <f t="shared" si="13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18"/>
        <v>0.23211115713824765</v>
      </c>
      <c r="X36" s="24">
        <f t="shared" si="14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5"/>
        <v>9.8899507857363872E-2</v>
      </c>
      <c r="AH36" s="8">
        <f t="shared" si="15"/>
        <v>0.14649479202711518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6"/>
        <v>9.8899507857363872E-2</v>
      </c>
      <c r="AM36" s="8">
        <f t="shared" si="16"/>
        <v>0.14649479202711518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19"/>
        <v>7.3493683437284504E-2</v>
      </c>
      <c r="AR36" s="8">
        <f t="shared" si="20"/>
        <v>0.13547190759086153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8.4134272153811543E-2</v>
      </c>
      <c r="AW36" s="8">
        <f t="shared" si="5"/>
        <v>0.13293958812269729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9.8899507857363872E-2</v>
      </c>
      <c r="BB36" s="8">
        <f t="shared" si="6"/>
        <v>0.14649479202711518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5.6591773991759665E-2</v>
      </c>
      <c r="BG36" s="8">
        <f t="shared" si="7"/>
        <v>0.12417072579303627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3.9403171996929616E-2</v>
      </c>
      <c r="BL36" s="8">
        <f t="shared" si="8"/>
        <v>8.0452688481582102E-2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4.5614918685227997E-2</v>
      </c>
      <c r="BQ36" s="8">
        <f t="shared" si="9"/>
        <v>6.9576073366290861E-2</v>
      </c>
      <c r="BR36" s="32">
        <v>44.839736406505111</v>
      </c>
      <c r="BS36" s="23"/>
      <c r="BT36" s="24"/>
      <c r="BU36" s="8">
        <f t="shared" si="10"/>
        <v>-1</v>
      </c>
      <c r="BV36" s="8">
        <f t="shared" si="10"/>
        <v>-1</v>
      </c>
      <c r="BW36" s="32"/>
    </row>
    <row r="37" spans="1:75" x14ac:dyDescent="0.3">
      <c r="A37" s="22" t="s">
        <v>169</v>
      </c>
      <c r="B37" s="6">
        <f t="shared" si="11"/>
        <v>646.49507758706068</v>
      </c>
      <c r="C37" s="23"/>
      <c r="D37" s="24"/>
      <c r="E37" s="7">
        <v>4.6634226227400828E-2</v>
      </c>
      <c r="F37" s="7">
        <f t="shared" si="0"/>
        <v>-1</v>
      </c>
      <c r="G37" s="32"/>
      <c r="H37" s="23">
        <v>638.17643911092352</v>
      </c>
      <c r="I37" s="24">
        <v>646.49507758706068</v>
      </c>
      <c r="J37" s="7">
        <v>1.2867288189083999E-2</v>
      </c>
      <c r="K37" s="7">
        <f t="shared" si="12"/>
        <v>0</v>
      </c>
      <c r="L37" s="32">
        <v>3600.0153379440312</v>
      </c>
      <c r="M37" s="23">
        <v>772.13515281646744</v>
      </c>
      <c r="N37" s="8">
        <f t="shared" si="17"/>
        <v>0.19434034315982454</v>
      </c>
      <c r="O37" s="24">
        <f t="shared" si="13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18"/>
        <v>0.22096540209990317</v>
      </c>
      <c r="X37" s="24">
        <f t="shared" si="14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5"/>
        <v>0.12766234848984856</v>
      </c>
      <c r="AH37" s="8">
        <f t="shared" si="15"/>
        <v>0.18436932977389159</v>
      </c>
      <c r="AI37" s="32">
        <v>11.10012917999993</v>
      </c>
      <c r="AJ37" s="23">
        <v>729.0281574789517</v>
      </c>
      <c r="AK37" s="24">
        <v>765.68894174390709</v>
      </c>
      <c r="AL37" s="8">
        <f t="shared" si="16"/>
        <v>0.12766234848984856</v>
      </c>
      <c r="AM37" s="8">
        <f t="shared" si="16"/>
        <v>0.18436932977389159</v>
      </c>
      <c r="AN37" s="32">
        <v>11.14880257999976</v>
      </c>
      <c r="AO37" s="23">
        <v>731.1568757955348</v>
      </c>
      <c r="AP37" s="24">
        <v>762.01079517207552</v>
      </c>
      <c r="AQ37" s="8">
        <f t="shared" si="19"/>
        <v>0.13095505463778739</v>
      </c>
      <c r="AR37" s="8">
        <f t="shared" si="20"/>
        <v>0.17867996461188654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0.11489894873347495</v>
      </c>
      <c r="AW37" s="8">
        <f t="shared" si="5"/>
        <v>0.14065727667652994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0.11666223739875584</v>
      </c>
      <c r="BB37" s="8">
        <f t="shared" si="6"/>
        <v>0.17056854897643078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9.7864850765767994E-2</v>
      </c>
      <c r="BG37" s="8">
        <f t="shared" si="7"/>
        <v>0.1324167165017551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9.0957353669530866E-2</v>
      </c>
      <c r="BL37" s="8">
        <f t="shared" si="8"/>
        <v>0.16032742950814471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8.2004968576247145E-2</v>
      </c>
      <c r="BQ37" s="8">
        <f t="shared" si="9"/>
        <v>0.11988968097174718</v>
      </c>
      <c r="BR37" s="32">
        <v>65.052660142630344</v>
      </c>
      <c r="BS37" s="23"/>
      <c r="BT37" s="24"/>
      <c r="BU37" s="8">
        <f t="shared" si="10"/>
        <v>-1</v>
      </c>
      <c r="BV37" s="8">
        <f t="shared" si="10"/>
        <v>-1</v>
      </c>
      <c r="BW37" s="32"/>
    </row>
    <row r="38" spans="1:75" x14ac:dyDescent="0.3">
      <c r="A38" s="22" t="s">
        <v>170</v>
      </c>
      <c r="B38" s="6">
        <f t="shared" si="11"/>
        <v>626.07080926829269</v>
      </c>
      <c r="C38" s="23"/>
      <c r="D38" s="24"/>
      <c r="E38" s="7">
        <v>5.5118268368098793E-2</v>
      </c>
      <c r="F38" s="7">
        <f t="shared" si="0"/>
        <v>-1</v>
      </c>
      <c r="G38" s="32"/>
      <c r="H38" s="23">
        <v>623.24898938448189</v>
      </c>
      <c r="I38" s="24">
        <v>626.07080926829269</v>
      </c>
      <c r="J38" s="7">
        <v>4.5071896693424512E-3</v>
      </c>
      <c r="K38" s="85">
        <f t="shared" si="12"/>
        <v>0</v>
      </c>
      <c r="L38" s="32">
        <v>3600.0177249908452</v>
      </c>
      <c r="M38" s="23">
        <v>724.44205440616372</v>
      </c>
      <c r="N38" s="8">
        <f t="shared" si="17"/>
        <v>0.1571247911284035</v>
      </c>
      <c r="O38" s="24">
        <f t="shared" si="13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18"/>
        <v>0.1571247911284035</v>
      </c>
      <c r="X38" s="24">
        <f t="shared" si="14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5"/>
        <v>0.10750618049413548</v>
      </c>
      <c r="AH38" s="8">
        <f t="shared" si="15"/>
        <v>0.14305135537496799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6"/>
        <v>0.10750618049413548</v>
      </c>
      <c r="AM38" s="8">
        <f t="shared" si="16"/>
        <v>0.14305135537496799</v>
      </c>
      <c r="AN38" s="32">
        <v>11.113179209999361</v>
      </c>
      <c r="AO38" s="23">
        <v>702.8684517148306</v>
      </c>
      <c r="AP38" s="24">
        <v>723.72413356443394</v>
      </c>
      <c r="AQ38" s="8">
        <f t="shared" si="19"/>
        <v>0.12266606477994647</v>
      </c>
      <c r="AR38" s="8">
        <f t="shared" si="20"/>
        <v>0.15597808243171654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0.10037185395125679</v>
      </c>
      <c r="AW38" s="8">
        <f t="shared" si="5"/>
        <v>0.11057096135348628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0.13127177487277128</v>
      </c>
      <c r="BB38" s="8">
        <f t="shared" si="6"/>
        <v>0.150111057790974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9.8628577095581399E-2</v>
      </c>
      <c r="BG38" s="8">
        <f t="shared" si="7"/>
        <v>0.11209856262622638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6.1844475148923946E-2</v>
      </c>
      <c r="BL38" s="8">
        <f t="shared" si="8"/>
        <v>9.6009647370958379E-2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5.2363855730440681E-2</v>
      </c>
      <c r="BQ38" s="8">
        <f t="shared" si="9"/>
        <v>9.5244107344395229E-2</v>
      </c>
      <c r="BR38" s="32">
        <v>97.425750095024711</v>
      </c>
      <c r="BS38" s="23"/>
      <c r="BT38" s="24"/>
      <c r="BU38" s="8">
        <f t="shared" si="10"/>
        <v>-1</v>
      </c>
      <c r="BV38" s="8">
        <f t="shared" si="10"/>
        <v>-1</v>
      </c>
      <c r="BW38" s="32"/>
    </row>
    <row r="39" spans="1:75" x14ac:dyDescent="0.3">
      <c r="A39" s="22" t="s">
        <v>171</v>
      </c>
      <c r="B39" s="6">
        <f t="shared" si="11"/>
        <v>601.07416254610064</v>
      </c>
      <c r="C39" s="23"/>
      <c r="D39" s="24"/>
      <c r="E39" s="7">
        <v>2.0521956928409531E-2</v>
      </c>
      <c r="F39" s="7">
        <f t="shared" si="0"/>
        <v>-1</v>
      </c>
      <c r="G39" s="32"/>
      <c r="H39" s="23">
        <v>601.01405601729346</v>
      </c>
      <c r="I39" s="24">
        <v>601.07416254610064</v>
      </c>
      <c r="J39" s="7">
        <v>9.999852356360641E-5</v>
      </c>
      <c r="K39" s="7">
        <f t="shared" si="12"/>
        <v>0</v>
      </c>
      <c r="L39" s="32">
        <v>367.59642195701599</v>
      </c>
      <c r="M39" s="23">
        <v>703.687237101454</v>
      </c>
      <c r="N39" s="8">
        <f t="shared" si="17"/>
        <v>0.17071616274553017</v>
      </c>
      <c r="O39" s="24">
        <f t="shared" si="13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18"/>
        <v>0.17071616274553017</v>
      </c>
      <c r="X39" s="24">
        <f t="shared" si="14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5"/>
        <v>0.11660745332783932</v>
      </c>
      <c r="AH39" s="8">
        <f t="shared" si="15"/>
        <v>0.13650883430358796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6"/>
        <v>0.11660745332783932</v>
      </c>
      <c r="AM39" s="8">
        <f t="shared" si="16"/>
        <v>0.13650883430358796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19"/>
        <v>9.9056035187375019E-2</v>
      </c>
      <c r="AR39" s="8">
        <f t="shared" si="20"/>
        <v>0.13159377328300567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8.6427099072404576E-2</v>
      </c>
      <c r="AW39" s="8">
        <f t="shared" si="5"/>
        <v>0.12192483558456735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0.11399959325874398</v>
      </c>
      <c r="BB39" s="8">
        <f t="shared" si="6"/>
        <v>0.12931762635071273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8.7907485407154318E-2</v>
      </c>
      <c r="BG39" s="8">
        <f t="shared" si="7"/>
        <v>0.11245119833595099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5.3948357949897885E-2</v>
      </c>
      <c r="BL39" s="8">
        <f t="shared" si="8"/>
        <v>0.11692613416718983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3.8613764687279832E-2</v>
      </c>
      <c r="BQ39" s="8">
        <f t="shared" si="9"/>
        <v>8.782262700052304E-2</v>
      </c>
      <c r="BR39" s="32">
        <v>151.63566251415759</v>
      </c>
      <c r="BS39" s="23"/>
      <c r="BT39" s="24"/>
      <c r="BU39" s="8">
        <f t="shared" si="10"/>
        <v>-1</v>
      </c>
      <c r="BV39" s="8">
        <f t="shared" si="10"/>
        <v>-1</v>
      </c>
      <c r="BW39" s="32"/>
    </row>
    <row r="40" spans="1:75" x14ac:dyDescent="0.3">
      <c r="A40" s="22" t="s">
        <v>172</v>
      </c>
      <c r="B40" s="6">
        <f t="shared" si="11"/>
        <v>630.45848862907599</v>
      </c>
      <c r="C40" s="23"/>
      <c r="D40" s="24"/>
      <c r="E40" s="7">
        <v>2.3512522982474811E-2</v>
      </c>
      <c r="F40" s="7">
        <f t="shared" si="0"/>
        <v>-1</v>
      </c>
      <c r="G40" s="32"/>
      <c r="H40" s="23">
        <v>630.39587476049201</v>
      </c>
      <c r="I40" s="24">
        <v>630.45848862907599</v>
      </c>
      <c r="J40" s="7">
        <v>9.9314815666959991E-5</v>
      </c>
      <c r="K40" s="7">
        <f t="shared" si="12"/>
        <v>0</v>
      </c>
      <c r="L40" s="32">
        <v>2675.4807999134059</v>
      </c>
      <c r="M40" s="23">
        <v>708.64888132688054</v>
      </c>
      <c r="N40" s="8">
        <f t="shared" si="17"/>
        <v>0.12402147660479372</v>
      </c>
      <c r="O40" s="24">
        <f t="shared" si="13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18"/>
        <v>0.17219015072000407</v>
      </c>
      <c r="X40" s="24">
        <f t="shared" si="14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5"/>
        <v>6.7946775423428876E-2</v>
      </c>
      <c r="AH40" s="8">
        <f t="shared" si="15"/>
        <v>0.11198079313775028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6"/>
        <v>6.7946775423428876E-2</v>
      </c>
      <c r="AM40" s="8">
        <f t="shared" si="16"/>
        <v>0.11198079313775028</v>
      </c>
      <c r="AN40" s="32">
        <v>10.94767207000004</v>
      </c>
      <c r="AO40" s="23">
        <v>685.85837497060152</v>
      </c>
      <c r="AP40" s="24">
        <v>705.13481679076187</v>
      </c>
      <c r="AQ40" s="8">
        <f t="shared" si="19"/>
        <v>8.7872377548586719E-2</v>
      </c>
      <c r="AR40" s="8">
        <f t="shared" si="20"/>
        <v>0.11844765279323721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8.724740255843294E-2</v>
      </c>
      <c r="AW40" s="8">
        <f t="shared" si="5"/>
        <v>9.9781290860683311E-2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6.7946775423428876E-2</v>
      </c>
      <c r="BB40" s="8">
        <f t="shared" si="6"/>
        <v>0.11198079313775028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8.5276615660804675E-2</v>
      </c>
      <c r="BG40" s="8">
        <f t="shared" si="7"/>
        <v>9.4946216264852099E-2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4.1710532379144322E-2</v>
      </c>
      <c r="BL40" s="8">
        <f t="shared" si="8"/>
        <v>7.3031230925007018E-2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4.7618339537337045E-2</v>
      </c>
      <c r="BQ40" s="8">
        <f t="shared" si="9"/>
        <v>5.6473821745554348E-2</v>
      </c>
      <c r="BR40" s="32">
        <v>72.38852335438132</v>
      </c>
      <c r="BS40" s="23"/>
      <c r="BT40" s="24"/>
      <c r="BU40" s="8">
        <f t="shared" si="10"/>
        <v>-1</v>
      </c>
      <c r="BV40" s="8">
        <f t="shared" si="10"/>
        <v>-1</v>
      </c>
      <c r="BW40" s="32"/>
    </row>
    <row r="41" spans="1:75" x14ac:dyDescent="0.3">
      <c r="A41" s="22" t="s">
        <v>173</v>
      </c>
      <c r="B41" s="6">
        <f t="shared" si="11"/>
        <v>639.20457438085327</v>
      </c>
      <c r="C41" s="23"/>
      <c r="D41" s="24"/>
      <c r="E41" s="7">
        <v>4.3210098258112097E-2</v>
      </c>
      <c r="F41" s="7">
        <f t="shared" si="0"/>
        <v>-1</v>
      </c>
      <c r="G41" s="32"/>
      <c r="H41" s="23">
        <v>629.39773633058246</v>
      </c>
      <c r="I41" s="24">
        <v>639.20457438085327</v>
      </c>
      <c r="J41" s="7">
        <v>1.534225261102002E-2</v>
      </c>
      <c r="K41" s="85">
        <f t="shared" si="12"/>
        <v>0</v>
      </c>
      <c r="L41" s="32">
        <v>3600.0174579620361</v>
      </c>
      <c r="M41" s="23">
        <v>772.920224212726</v>
      </c>
      <c r="N41" s="8">
        <f t="shared" si="17"/>
        <v>0.20919069604811957</v>
      </c>
      <c r="O41" s="24">
        <f t="shared" si="13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18"/>
        <v>0.21597293280712851</v>
      </c>
      <c r="X41" s="24">
        <f t="shared" si="14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5"/>
        <v>0.11394379778816051</v>
      </c>
      <c r="AH41" s="8">
        <f t="shared" si="15"/>
        <v>0.14974830265378716</v>
      </c>
      <c r="AI41" s="32">
        <v>11.09548433999953</v>
      </c>
      <c r="AJ41" s="23">
        <v>712.03797114937242</v>
      </c>
      <c r="AK41" s="24">
        <v>734.9243744429225</v>
      </c>
      <c r="AL41" s="8">
        <f t="shared" si="16"/>
        <v>0.11394379778816051</v>
      </c>
      <c r="AM41" s="8">
        <f t="shared" si="16"/>
        <v>0.14974830265378716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19"/>
        <v>9.5454543402423819E-2</v>
      </c>
      <c r="AR41" s="8">
        <f t="shared" si="20"/>
        <v>0.12058707442686273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0.10893954297130595</v>
      </c>
      <c r="AW41" s="8">
        <f t="shared" si="5"/>
        <v>0.13268023332795303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9.6267997949881598E-2</v>
      </c>
      <c r="BB41" s="8">
        <f t="shared" si="6"/>
        <v>0.1302601169631675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0.12045178944302522</v>
      </c>
      <c r="BG41" s="8">
        <f t="shared" si="7"/>
        <v>0.13858008161554625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8.1719714647152178E-2</v>
      </c>
      <c r="BL41" s="8">
        <f t="shared" si="8"/>
        <v>9.1557408672146678E-2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5.9460521569115563E-2</v>
      </c>
      <c r="BQ41" s="8">
        <f t="shared" si="9"/>
        <v>8.3097090896918357E-2</v>
      </c>
      <c r="BR41" s="32">
        <v>60.745149542763833</v>
      </c>
      <c r="BS41" s="23"/>
      <c r="BT41" s="24"/>
      <c r="BU41" s="8">
        <f t="shared" si="10"/>
        <v>-1</v>
      </c>
      <c r="BV41" s="8">
        <f t="shared" si="10"/>
        <v>-1</v>
      </c>
      <c r="BW41" s="32"/>
    </row>
    <row r="42" spans="1:75" x14ac:dyDescent="0.3">
      <c r="A42" s="22" t="s">
        <v>174</v>
      </c>
      <c r="B42" s="6">
        <f t="shared" si="11"/>
        <v>596.94651885888993</v>
      </c>
      <c r="C42" s="23"/>
      <c r="D42" s="24"/>
      <c r="E42" s="7">
        <v>5.1356110107575806E-3</v>
      </c>
      <c r="F42" s="7">
        <f t="shared" si="0"/>
        <v>-1</v>
      </c>
      <c r="G42" s="32"/>
      <c r="H42" s="23">
        <v>596.88886473583398</v>
      </c>
      <c r="I42" s="24">
        <v>596.94651885888993</v>
      </c>
      <c r="J42" s="7">
        <v>9.6581722540131759E-5</v>
      </c>
      <c r="K42" s="85">
        <f t="shared" si="12"/>
        <v>0</v>
      </c>
      <c r="L42" s="32">
        <v>339.07432508468628</v>
      </c>
      <c r="M42" s="23">
        <v>677.40410327316044</v>
      </c>
      <c r="N42" s="8">
        <f t="shared" si="17"/>
        <v>0.13478189732653353</v>
      </c>
      <c r="O42" s="24">
        <f t="shared" si="13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18"/>
        <v>0.13478189732653353</v>
      </c>
      <c r="X42" s="24">
        <f t="shared" si="14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5"/>
        <v>0.1093380133497662</v>
      </c>
      <c r="AH42" s="8">
        <f t="shared" si="15"/>
        <v>0.12703849906818476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6"/>
        <v>0.1093380133497662</v>
      </c>
      <c r="AM42" s="8">
        <f t="shared" si="16"/>
        <v>0.12703849906818476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19"/>
        <v>0.10003615514186633</v>
      </c>
      <c r="AR42" s="8">
        <f t="shared" si="20"/>
        <v>0.12812992483805444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0.10399003976289645</v>
      </c>
      <c r="AW42" s="8">
        <f t="shared" si="5"/>
        <v>0.14079589161278455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0.10705495101249451</v>
      </c>
      <c r="BB42" s="8">
        <f t="shared" si="6"/>
        <v>0.1253909975976869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0.10141796606500812</v>
      </c>
      <c r="BG42" s="8">
        <f t="shared" si="7"/>
        <v>0.1368125682363045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3.3027238957452777E-2</v>
      </c>
      <c r="BL42" s="8">
        <f t="shared" si="8"/>
        <v>7.7457093241765015E-2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2.6733410872292997E-2</v>
      </c>
      <c r="BQ42" s="8">
        <f t="shared" si="9"/>
        <v>5.5961782086256802E-2</v>
      </c>
      <c r="BR42" s="32">
        <v>104.9825244704261</v>
      </c>
      <c r="BS42" s="23"/>
      <c r="BT42" s="24"/>
      <c r="BU42" s="8">
        <f t="shared" si="10"/>
        <v>-1</v>
      </c>
      <c r="BV42" s="8">
        <f t="shared" si="10"/>
        <v>-1</v>
      </c>
      <c r="BW42" s="32"/>
    </row>
    <row r="43" spans="1:75" x14ac:dyDescent="0.3">
      <c r="A43" s="25" t="s">
        <v>175</v>
      </c>
      <c r="B43" s="9">
        <f t="shared" si="11"/>
        <v>735.32821248264645</v>
      </c>
      <c r="C43" s="26"/>
      <c r="D43" s="27"/>
      <c r="E43" s="10">
        <v>9.4023782005894153E-5</v>
      </c>
      <c r="F43" s="10">
        <f t="shared" si="0"/>
        <v>-1</v>
      </c>
      <c r="G43" s="33"/>
      <c r="H43" s="26">
        <v>735.26206846684943</v>
      </c>
      <c r="I43" s="27">
        <v>735.32821248264645</v>
      </c>
      <c r="J43" s="10">
        <v>8.995169051598057E-5</v>
      </c>
      <c r="K43" s="86">
        <f t="shared" si="12"/>
        <v>0</v>
      </c>
      <c r="L43" s="33">
        <v>49.051119089126587</v>
      </c>
      <c r="M43" s="26">
        <v>1006.918011935995</v>
      </c>
      <c r="N43" s="11">
        <f t="shared" si="17"/>
        <v>0.36934500110691448</v>
      </c>
      <c r="O43" s="27">
        <f t="shared" si="13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18"/>
        <v>0.34903915413121506</v>
      </c>
      <c r="X43" s="27">
        <f t="shared" si="14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5"/>
        <v>0.10242519427982297</v>
      </c>
      <c r="AH43" s="11">
        <f t="shared" si="15"/>
        <v>0.13248916516029144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6"/>
        <v>0.10242519427982297</v>
      </c>
      <c r="AM43" s="11">
        <f t="shared" si="16"/>
        <v>0.13248916516029144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19"/>
        <v>5.9041657459076885E-2</v>
      </c>
      <c r="AR43" s="11">
        <f t="shared" si="20"/>
        <v>0.13791034198484051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0.12612091756985294</v>
      </c>
      <c r="AW43" s="11">
        <f t="shared" si="5"/>
        <v>0.18257809411009587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0.12986881672116157</v>
      </c>
      <c r="BB43" s="11">
        <f t="shared" si="6"/>
        <v>0.1507318930107939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0.1197701215677392</v>
      </c>
      <c r="BG43" s="11">
        <f t="shared" si="7"/>
        <v>0.17081215014087969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8.5298147005836891E-2</v>
      </c>
      <c r="BL43" s="11">
        <f t="shared" si="8"/>
        <v>0.15033722410449704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3.3951986747885687E-2</v>
      </c>
      <c r="BQ43" s="11">
        <f t="shared" si="9"/>
        <v>0.12185251833626126</v>
      </c>
      <c r="BR43" s="33">
        <v>50.903103322908279</v>
      </c>
      <c r="BS43" s="26"/>
      <c r="BT43" s="27"/>
      <c r="BU43" s="11">
        <f t="shared" si="10"/>
        <v>-1</v>
      </c>
      <c r="BV43" s="11">
        <f t="shared" si="10"/>
        <v>-1</v>
      </c>
      <c r="BW43" s="33"/>
    </row>
    <row r="44" spans="1:75" x14ac:dyDescent="0.3">
      <c r="A44" s="25" t="s">
        <v>176</v>
      </c>
      <c r="B44" s="9">
        <f t="shared" si="11"/>
        <v>691.25868406485927</v>
      </c>
      <c r="C44" s="26"/>
      <c r="D44" s="27"/>
      <c r="E44" s="10">
        <v>7.2521998454189801E-2</v>
      </c>
      <c r="F44" s="10">
        <f t="shared" si="0"/>
        <v>-1</v>
      </c>
      <c r="G44" s="33"/>
      <c r="H44" s="26">
        <v>662.88506831596601</v>
      </c>
      <c r="I44" s="27">
        <v>691.25868406485927</v>
      </c>
      <c r="J44" s="10">
        <v>4.104630640159955E-2</v>
      </c>
      <c r="K44" s="86">
        <f t="shared" si="12"/>
        <v>0</v>
      </c>
      <c r="L44" s="33">
        <v>3600.01700091362</v>
      </c>
      <c r="M44" s="26">
        <v>1009.8550950365</v>
      </c>
      <c r="N44" s="11">
        <f t="shared" si="17"/>
        <v>0.46089317691920306</v>
      </c>
      <c r="O44" s="27">
        <f t="shared" si="13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18"/>
        <v>0.43604512263975037</v>
      </c>
      <c r="X44" s="27">
        <f t="shared" si="14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5"/>
        <v>0.11927762208802679</v>
      </c>
      <c r="AH44" s="11">
        <f t="shared" si="15"/>
        <v>0.16884791656270995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6"/>
        <v>0.11927762208802679</v>
      </c>
      <c r="AM44" s="11">
        <f t="shared" si="16"/>
        <v>0.16884791656270995</v>
      </c>
      <c r="AN44" s="33">
        <v>11.12428846000039</v>
      </c>
      <c r="AO44" s="26">
        <v>758.4791035916096</v>
      </c>
      <c r="AP44" s="27">
        <v>814.14783934551849</v>
      </c>
      <c r="AQ44" s="11">
        <f t="shared" si="19"/>
        <v>9.7243508221074568E-2</v>
      </c>
      <c r="AR44" s="11">
        <f t="shared" si="20"/>
        <v>0.17777592978365941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0.14099112120081081</v>
      </c>
      <c r="AW44" s="11">
        <f t="shared" si="5"/>
        <v>0.17276403916198643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0.12812978344713283</v>
      </c>
      <c r="BB44" s="11">
        <f t="shared" si="6"/>
        <v>0.16356369650475092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0.11288605122415449</v>
      </c>
      <c r="BG44" s="11">
        <f t="shared" si="7"/>
        <v>0.15050689017137195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3.1063032238218286E-2</v>
      </c>
      <c r="BL44" s="11">
        <f t="shared" si="8"/>
        <v>6.4620856244058042E-2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3.7296834036473311E-2</v>
      </c>
      <c r="BQ44" s="11">
        <f t="shared" si="9"/>
        <v>5.6356784572866067E-2</v>
      </c>
      <c r="BR44" s="33">
        <v>86.05279303286224</v>
      </c>
      <c r="BS44" s="26"/>
      <c r="BT44" s="27"/>
      <c r="BU44" s="11">
        <f t="shared" si="10"/>
        <v>-1</v>
      </c>
      <c r="BV44" s="11">
        <f t="shared" si="10"/>
        <v>-1</v>
      </c>
      <c r="BW44" s="33"/>
    </row>
    <row r="45" spans="1:75" x14ac:dyDescent="0.3">
      <c r="A45" s="25" t="s">
        <v>177</v>
      </c>
      <c r="B45" s="9">
        <f t="shared" si="11"/>
        <v>656.96036460398693</v>
      </c>
      <c r="C45" s="26"/>
      <c r="D45" s="27"/>
      <c r="E45" s="10">
        <v>9.7499538030316579E-2</v>
      </c>
      <c r="F45" s="10">
        <f t="shared" si="0"/>
        <v>-1</v>
      </c>
      <c r="G45" s="33"/>
      <c r="H45" s="26">
        <v>627.22136403096852</v>
      </c>
      <c r="I45" s="27">
        <v>656.96036460398693</v>
      </c>
      <c r="J45" s="10">
        <v>4.5267571950013512E-2</v>
      </c>
      <c r="K45" s="10">
        <f t="shared" si="12"/>
        <v>0</v>
      </c>
      <c r="L45" s="33">
        <v>3600.0264239311218</v>
      </c>
      <c r="M45" s="26">
        <v>933.55699060509608</v>
      </c>
      <c r="N45" s="11">
        <f t="shared" si="17"/>
        <v>0.42102483026938842</v>
      </c>
      <c r="O45" s="27">
        <f t="shared" si="13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18"/>
        <v>0.42102483026938842</v>
      </c>
      <c r="X45" s="27">
        <f t="shared" si="14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5"/>
        <v>0.18319950047781114</v>
      </c>
      <c r="AH45" s="11">
        <f t="shared" si="15"/>
        <v>0.21414792665469032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6"/>
        <v>0.18319950047781114</v>
      </c>
      <c r="AM45" s="11">
        <f t="shared" si="16"/>
        <v>0.21414792665469032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19"/>
        <v>0.19338943456502142</v>
      </c>
      <c r="AR45" s="11">
        <f t="shared" si="20"/>
        <v>0.21776342982545158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0.11234383910191355</v>
      </c>
      <c r="AW45" s="11">
        <f t="shared" si="5"/>
        <v>0.15292197859912104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0.19695216301595683</v>
      </c>
      <c r="BB45" s="11">
        <f t="shared" si="6"/>
        <v>0.24273692927338364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0.11179268520985142</v>
      </c>
      <c r="BG45" s="11">
        <f t="shared" si="7"/>
        <v>0.13850081316861237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5.4456820851842544E-2</v>
      </c>
      <c r="BL45" s="11">
        <f t="shared" si="8"/>
        <v>8.6072389130973787E-2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3.7333416730595155E-2</v>
      </c>
      <c r="BQ45" s="11">
        <f t="shared" si="9"/>
        <v>8.1405745221274514E-2</v>
      </c>
      <c r="BR45" s="33">
        <v>115.1554716587067</v>
      </c>
      <c r="BS45" s="26"/>
      <c r="BT45" s="27"/>
      <c r="BU45" s="11">
        <f t="shared" si="10"/>
        <v>-1</v>
      </c>
      <c r="BV45" s="11">
        <f t="shared" si="10"/>
        <v>-1</v>
      </c>
      <c r="BW45" s="33"/>
    </row>
    <row r="46" spans="1:75" x14ac:dyDescent="0.3">
      <c r="A46" s="25" t="s">
        <v>178</v>
      </c>
      <c r="B46" s="9">
        <f t="shared" si="11"/>
        <v>612.17260420461275</v>
      </c>
      <c r="C46" s="26"/>
      <c r="D46" s="27"/>
      <c r="E46" s="10">
        <v>3.7913602466812017E-2</v>
      </c>
      <c r="F46" s="10">
        <f t="shared" si="0"/>
        <v>-1</v>
      </c>
      <c r="G46" s="33"/>
      <c r="H46" s="26">
        <v>612.11212156106524</v>
      </c>
      <c r="I46" s="27">
        <v>612.17260420461275</v>
      </c>
      <c r="J46" s="10">
        <v>9.8799984076178957E-5</v>
      </c>
      <c r="K46" s="10">
        <f t="shared" si="12"/>
        <v>0</v>
      </c>
      <c r="L46" s="33">
        <v>885.8773078918457</v>
      </c>
      <c r="M46" s="26">
        <v>745.04914171636528</v>
      </c>
      <c r="N46" s="11">
        <f t="shared" si="17"/>
        <v>0.21705730801919362</v>
      </c>
      <c r="O46" s="27">
        <f t="shared" si="13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18"/>
        <v>0.22237899281587067</v>
      </c>
      <c r="X46" s="27">
        <f t="shared" si="14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5"/>
        <v>0.12344704316546944</v>
      </c>
      <c r="AH46" s="11">
        <f t="shared" si="15"/>
        <v>0.15261116582417789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6"/>
        <v>0.12344704316546944</v>
      </c>
      <c r="AM46" s="11">
        <f t="shared" si="16"/>
        <v>0.15261116582417789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19"/>
        <v>0.12398696068394148</v>
      </c>
      <c r="AR46" s="11">
        <f t="shared" si="20"/>
        <v>0.1568791650409688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0.16305929521586909</v>
      </c>
      <c r="AW46" s="11">
        <f t="shared" si="5"/>
        <v>0.19158042516393231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0.12407164085543047</v>
      </c>
      <c r="BB46" s="11">
        <f t="shared" si="6"/>
        <v>0.1628055055418679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0.14948568124209408</v>
      </c>
      <c r="BG46" s="11">
        <f t="shared" si="7"/>
        <v>0.18615978642532041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5.9893170603515775E-2</v>
      </c>
      <c r="BL46" s="11">
        <f t="shared" si="8"/>
        <v>8.0207075236668396E-2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6.5920064892791619E-2</v>
      </c>
      <c r="BQ46" s="11">
        <f t="shared" si="9"/>
        <v>9.5757150039551361E-2</v>
      </c>
      <c r="BR46" s="33">
        <v>171.31938261277969</v>
      </c>
      <c r="BS46" s="26"/>
      <c r="BT46" s="27"/>
      <c r="BU46" s="11">
        <f t="shared" si="10"/>
        <v>-1</v>
      </c>
      <c r="BV46" s="11">
        <f t="shared" si="10"/>
        <v>-1</v>
      </c>
      <c r="BW46" s="33"/>
    </row>
    <row r="47" spans="1:75" x14ac:dyDescent="0.3">
      <c r="A47" s="25" t="s">
        <v>179</v>
      </c>
      <c r="B47" s="9">
        <f t="shared" si="11"/>
        <v>710.93649682943192</v>
      </c>
      <c r="C47" s="26"/>
      <c r="D47" s="27"/>
      <c r="E47" s="10">
        <v>6.100353203789869E-2</v>
      </c>
      <c r="F47" s="10">
        <f t="shared" si="0"/>
        <v>-1</v>
      </c>
      <c r="G47" s="33"/>
      <c r="H47" s="26">
        <v>675.35835553182596</v>
      </c>
      <c r="I47" s="27">
        <v>710.93649682943192</v>
      </c>
      <c r="J47" s="10">
        <v>5.0044049582872313E-2</v>
      </c>
      <c r="K47" s="86">
        <f t="shared" si="12"/>
        <v>0</v>
      </c>
      <c r="L47" s="33">
        <v>3600.0025820732121</v>
      </c>
      <c r="M47" s="26">
        <v>1034.710455990526</v>
      </c>
      <c r="N47" s="11">
        <f t="shared" si="17"/>
        <v>0.45541895880297456</v>
      </c>
      <c r="O47" s="27">
        <f t="shared" si="13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18"/>
        <v>0.38585813042927208</v>
      </c>
      <c r="X47" s="27">
        <f t="shared" si="14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5"/>
        <v>0.10364556341624216</v>
      </c>
      <c r="AH47" s="11">
        <f t="shared" si="15"/>
        <v>0.16316498568682142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6"/>
        <v>0.10364556341624216</v>
      </c>
      <c r="AM47" s="11">
        <f t="shared" si="16"/>
        <v>0.16316498568682142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19"/>
        <v>0.10181303214626339</v>
      </c>
      <c r="AR47" s="11">
        <f t="shared" si="20"/>
        <v>0.15961253668264772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5.3366445664137223E-2</v>
      </c>
      <c r="AW47" s="11">
        <f t="shared" si="5"/>
        <v>0.12871289656204954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0.10364556341624216</v>
      </c>
      <c r="BB47" s="11">
        <f t="shared" si="6"/>
        <v>0.16316498568682142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8.6857453908901774E-2</v>
      </c>
      <c r="BG47" s="11">
        <f t="shared" si="7"/>
        <v>0.14120661020527608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1.7193142804253266E-2</v>
      </c>
      <c r="BL47" s="11">
        <f t="shared" si="8"/>
        <v>4.9601525002785016E-2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1.2149311690269889E-2</v>
      </c>
      <c r="BQ47" s="11">
        <f t="shared" si="9"/>
        <v>3.494584105512781E-2</v>
      </c>
      <c r="BR47" s="33">
        <v>79.890902438759809</v>
      </c>
      <c r="BS47" s="26"/>
      <c r="BT47" s="27"/>
      <c r="BU47" s="11">
        <f t="shared" si="10"/>
        <v>-1</v>
      </c>
      <c r="BV47" s="11">
        <f t="shared" si="10"/>
        <v>-1</v>
      </c>
      <c r="BW47" s="33"/>
    </row>
    <row r="48" spans="1:75" x14ac:dyDescent="0.3">
      <c r="A48" s="25" t="s">
        <v>180</v>
      </c>
      <c r="B48" s="9">
        <f t="shared" si="11"/>
        <v>665.67881872353712</v>
      </c>
      <c r="C48" s="26"/>
      <c r="D48" s="27"/>
      <c r="E48" s="10">
        <v>2.8819049606550289E-2</v>
      </c>
      <c r="F48" s="10">
        <f t="shared" si="0"/>
        <v>-1</v>
      </c>
      <c r="G48" s="33"/>
      <c r="H48" s="26">
        <v>659.7640395571932</v>
      </c>
      <c r="I48" s="27">
        <v>665.67881872353712</v>
      </c>
      <c r="J48" s="10">
        <v>8.8853347890587939E-3</v>
      </c>
      <c r="K48" s="86">
        <f t="shared" si="12"/>
        <v>0</v>
      </c>
      <c r="L48" s="33">
        <v>3600.015820980072</v>
      </c>
      <c r="M48" s="26">
        <v>913.55210561858917</v>
      </c>
      <c r="N48" s="11">
        <f t="shared" si="17"/>
        <v>0.37236168543015674</v>
      </c>
      <c r="O48" s="27">
        <f t="shared" si="13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18"/>
        <v>0.34206967332945148</v>
      </c>
      <c r="X48" s="27">
        <f t="shared" si="14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5"/>
        <v>0.1266391598412574</v>
      </c>
      <c r="AH48" s="11">
        <f t="shared" si="15"/>
        <v>0.18892538790435723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6"/>
        <v>0.1266391598412574</v>
      </c>
      <c r="AM48" s="11">
        <f t="shared" si="16"/>
        <v>0.18892538790435723</v>
      </c>
      <c r="AN48" s="33">
        <v>11.08730137999955</v>
      </c>
      <c r="AO48" s="26">
        <v>760.84868549803628</v>
      </c>
      <c r="AP48" s="27">
        <v>800.2911652930643</v>
      </c>
      <c r="AQ48" s="11">
        <f t="shared" si="19"/>
        <v>0.14296664411974347</v>
      </c>
      <c r="AR48" s="11">
        <f t="shared" si="20"/>
        <v>0.20221816104596982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0.12313766733769804</v>
      </c>
      <c r="AW48" s="11">
        <f t="shared" si="5"/>
        <v>0.18144051614039125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0.15547211440681863</v>
      </c>
      <c r="BB48" s="11">
        <f t="shared" si="6"/>
        <v>0.20707344367410641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0.11000025062177242</v>
      </c>
      <c r="BG48" s="11">
        <f t="shared" si="7"/>
        <v>0.1451777819610777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4.3574357522743828E-2</v>
      </c>
      <c r="BL48" s="11">
        <f t="shared" si="8"/>
        <v>8.4789919814971623E-2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6.2858615458617345E-2</v>
      </c>
      <c r="BQ48" s="11">
        <f t="shared" si="9"/>
        <v>8.518289738659042E-2</v>
      </c>
      <c r="BR48" s="33">
        <v>140.60419201068581</v>
      </c>
      <c r="BS48" s="26"/>
      <c r="BT48" s="27"/>
      <c r="BU48" s="11">
        <f t="shared" si="10"/>
        <v>-1</v>
      </c>
      <c r="BV48" s="11">
        <f t="shared" si="10"/>
        <v>-1</v>
      </c>
      <c r="BW48" s="33"/>
    </row>
    <row r="49" spans="1:75" x14ac:dyDescent="0.3">
      <c r="A49" s="25" t="s">
        <v>181</v>
      </c>
      <c r="B49" s="9">
        <f t="shared" si="11"/>
        <v>646.69851014409858</v>
      </c>
      <c r="C49" s="26"/>
      <c r="D49" s="27"/>
      <c r="E49" s="10">
        <v>5.7624211053888888E-2</v>
      </c>
      <c r="F49" s="10">
        <f t="shared" si="0"/>
        <v>-1</v>
      </c>
      <c r="G49" s="33"/>
      <c r="H49" s="26">
        <v>628.95022744664391</v>
      </c>
      <c r="I49" s="27">
        <v>646.69851014409858</v>
      </c>
      <c r="J49" s="10">
        <v>2.7444446552845211E-2</v>
      </c>
      <c r="K49" s="86">
        <f t="shared" si="12"/>
        <v>0</v>
      </c>
      <c r="L49" s="33">
        <v>3600.0176150798802</v>
      </c>
      <c r="M49" s="26">
        <v>867.75711442595389</v>
      </c>
      <c r="N49" s="11">
        <f t="shared" si="17"/>
        <v>0.34182637011580347</v>
      </c>
      <c r="O49" s="27">
        <f t="shared" si="13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18"/>
        <v>0.31262214296009649</v>
      </c>
      <c r="X49" s="27">
        <f t="shared" si="14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5"/>
        <v>0.17318175169469527</v>
      </c>
      <c r="AH49" s="11">
        <f t="shared" si="15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6"/>
        <v>0.17318175169469527</v>
      </c>
      <c r="AM49" s="11">
        <f t="shared" si="16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19"/>
        <v>0.18009281067867966</v>
      </c>
      <c r="AR49" s="11">
        <f t="shared" si="20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/>
      <c r="BT49" s="27"/>
      <c r="BU49" s="11">
        <f t="shared" si="10"/>
        <v>-1</v>
      </c>
      <c r="BV49" s="11">
        <f t="shared" si="10"/>
        <v>-1</v>
      </c>
      <c r="BW49" s="33"/>
    </row>
    <row r="50" spans="1:75" x14ac:dyDescent="0.3">
      <c r="A50" s="25" t="s">
        <v>182</v>
      </c>
      <c r="B50" s="9">
        <f t="shared" si="11"/>
        <v>610.37099212298381</v>
      </c>
      <c r="C50" s="26"/>
      <c r="D50" s="27"/>
      <c r="E50" s="10">
        <v>3.2369694761539697E-2</v>
      </c>
      <c r="F50" s="10">
        <f t="shared" si="0"/>
        <v>-1</v>
      </c>
      <c r="G50" s="33"/>
      <c r="H50" s="26">
        <v>602.30764981714992</v>
      </c>
      <c r="I50" s="27">
        <v>610.37099212298381</v>
      </c>
      <c r="J50" s="10">
        <v>1.3210559495607141E-2</v>
      </c>
      <c r="K50" s="86">
        <f t="shared" si="12"/>
        <v>0</v>
      </c>
      <c r="L50" s="33">
        <v>3600.017183065414</v>
      </c>
      <c r="M50" s="26">
        <v>700.26612042729357</v>
      </c>
      <c r="N50" s="11">
        <f t="shared" si="17"/>
        <v>0.14727948979298278</v>
      </c>
      <c r="O50" s="27">
        <f t="shared" si="13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18"/>
        <v>0.14524774855195999</v>
      </c>
      <c r="X50" s="27">
        <f t="shared" si="14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5"/>
        <v>0.11561556004946942</v>
      </c>
      <c r="AH50" s="11">
        <f t="shared" si="15"/>
        <v>0.15471111736681717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6"/>
        <v>0.11561556004946942</v>
      </c>
      <c r="AM50" s="11">
        <f t="shared" si="16"/>
        <v>0.15471111736681717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19"/>
        <v>0.10349582105121577</v>
      </c>
      <c r="AR50" s="11">
        <f t="shared" si="20"/>
        <v>0.1611236255344333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0.11775759627206879</v>
      </c>
      <c r="AW50" s="11">
        <f t="shared" si="5"/>
        <v>0.1322469032412002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0.11561556004946942</v>
      </c>
      <c r="BB50" s="11">
        <f t="shared" si="6"/>
        <v>0.15471111736681717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9.9230463155895662E-2</v>
      </c>
      <c r="BG50" s="11">
        <f t="shared" si="7"/>
        <v>0.12364050229095162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5.1748954771010484E-2</v>
      </c>
      <c r="BL50" s="11">
        <f t="shared" si="8"/>
        <v>7.1689252079808197E-2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4.1967942895821793E-2</v>
      </c>
      <c r="BQ50" s="11">
        <f t="shared" si="9"/>
        <v>6.4601880056426475E-2</v>
      </c>
      <c r="BR50" s="33">
        <v>182.1623170558363</v>
      </c>
      <c r="BS50" s="26"/>
      <c r="BT50" s="27"/>
      <c r="BU50" s="11">
        <f t="shared" si="10"/>
        <v>-1</v>
      </c>
      <c r="BV50" s="11">
        <f t="shared" si="10"/>
        <v>-1</v>
      </c>
      <c r="BW50" s="33"/>
    </row>
    <row r="51" spans="1:75" x14ac:dyDescent="0.3">
      <c r="A51" s="25" t="s">
        <v>183</v>
      </c>
      <c r="B51" s="9">
        <f t="shared" si="11"/>
        <v>750.06270397085734</v>
      </c>
      <c r="C51" s="26"/>
      <c r="D51" s="27"/>
      <c r="E51" s="10">
        <v>9.4616980102778426E-5</v>
      </c>
      <c r="F51" s="10">
        <f t="shared" si="0"/>
        <v>-1</v>
      </c>
      <c r="G51" s="33"/>
      <c r="H51" s="26">
        <v>750.06270397085711</v>
      </c>
      <c r="I51" s="27">
        <v>750.06270397085734</v>
      </c>
      <c r="J51" s="10">
        <v>0</v>
      </c>
      <c r="K51" s="86">
        <f t="shared" si="12"/>
        <v>0</v>
      </c>
      <c r="L51" s="33">
        <v>12.184190034866329</v>
      </c>
      <c r="M51" s="26">
        <v>1006.444153870593</v>
      </c>
      <c r="N51" s="11">
        <f t="shared" si="17"/>
        <v>0.34181335579338051</v>
      </c>
      <c r="O51" s="27">
        <f t="shared" si="13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18"/>
        <v>0.32727803008291928</v>
      </c>
      <c r="X51" s="27">
        <f t="shared" si="14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5"/>
        <v>8.5076952712702061E-2</v>
      </c>
      <c r="AH51" s="11">
        <f t="shared" si="15"/>
        <v>0.13781869925318468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6"/>
        <v>8.5076952712702061E-2</v>
      </c>
      <c r="AM51" s="11">
        <f t="shared" si="16"/>
        <v>0.13781869925318468</v>
      </c>
      <c r="AN51" s="33">
        <v>11.28919905000075</v>
      </c>
      <c r="AO51" s="26">
        <v>836.1798995002539</v>
      </c>
      <c r="AP51" s="27">
        <v>851.74401660886838</v>
      </c>
      <c r="AQ51" s="11">
        <f t="shared" si="19"/>
        <v>0.11481332837040051</v>
      </c>
      <c r="AR51" s="11">
        <f t="shared" si="20"/>
        <v>0.13556374967013654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0.1249192174472636</v>
      </c>
      <c r="AW51" s="11">
        <f t="shared" si="5"/>
        <v>0.18408080634820492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0.11795729595685991</v>
      </c>
      <c r="BB51" s="11">
        <f t="shared" si="6"/>
        <v>0.15061253106257227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0.11031302977680366</v>
      </c>
      <c r="BG51" s="11">
        <f t="shared" si="7"/>
        <v>0.17744328102081286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5.3658736324884451E-2</v>
      </c>
      <c r="BL51" s="11">
        <f t="shared" si="8"/>
        <v>0.11467188588894531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4.9167691732416793E-2</v>
      </c>
      <c r="BQ51" s="11">
        <f t="shared" si="9"/>
        <v>0.12030192462483734</v>
      </c>
      <c r="BR51" s="33">
        <v>42.665050136111667</v>
      </c>
      <c r="BS51" s="26"/>
      <c r="BT51" s="27"/>
      <c r="BU51" s="11">
        <f t="shared" si="10"/>
        <v>-1</v>
      </c>
      <c r="BV51" s="11">
        <f t="shared" si="10"/>
        <v>-1</v>
      </c>
      <c r="BW51" s="33"/>
    </row>
    <row r="52" spans="1:75" x14ac:dyDescent="0.3">
      <c r="A52" s="25" t="s">
        <v>184</v>
      </c>
      <c r="B52" s="9">
        <f t="shared" si="11"/>
        <v>688.42930629983414</v>
      </c>
      <c r="C52" s="26"/>
      <c r="D52" s="27"/>
      <c r="E52" s="10">
        <v>5.3627877175976717E-2</v>
      </c>
      <c r="F52" s="10">
        <f t="shared" si="0"/>
        <v>-1</v>
      </c>
      <c r="G52" s="33"/>
      <c r="H52" s="26">
        <v>663.19135390290126</v>
      </c>
      <c r="I52" s="27">
        <v>688.42930629983414</v>
      </c>
      <c r="J52" s="10">
        <v>3.6660194686628553E-2</v>
      </c>
      <c r="K52" s="86">
        <f t="shared" si="12"/>
        <v>0</v>
      </c>
      <c r="L52" s="33">
        <v>3600.015722990036</v>
      </c>
      <c r="M52" s="26">
        <v>958.77330668301465</v>
      </c>
      <c r="N52" s="11">
        <f t="shared" si="17"/>
        <v>0.39269682145901647</v>
      </c>
      <c r="O52" s="27">
        <f t="shared" si="13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18"/>
        <v>0.40484979674424937</v>
      </c>
      <c r="X52" s="27">
        <f t="shared" si="14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5"/>
        <v>0.1258789861239831</v>
      </c>
      <c r="AH52" s="11">
        <f t="shared" si="15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6"/>
        <v>0.1258789861239831</v>
      </c>
      <c r="AM52" s="11">
        <f t="shared" si="16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19"/>
        <v>0.14488782275585402</v>
      </c>
      <c r="AR52" s="11">
        <f t="shared" si="20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/>
      <c r="BT52" s="27"/>
      <c r="BU52" s="11">
        <f t="shared" si="10"/>
        <v>-1</v>
      </c>
      <c r="BV52" s="11">
        <f t="shared" si="10"/>
        <v>-1</v>
      </c>
      <c r="BW52" s="33"/>
    </row>
    <row r="53" spans="1:75" x14ac:dyDescent="0.3">
      <c r="A53" s="25" t="s">
        <v>185</v>
      </c>
      <c r="B53" s="9">
        <f t="shared" si="11"/>
        <v>663.16777683312955</v>
      </c>
      <c r="C53" s="26"/>
      <c r="D53" s="27"/>
      <c r="E53" s="10">
        <v>9.0371495984475927E-2</v>
      </c>
      <c r="F53" s="10">
        <f t="shared" si="0"/>
        <v>-1</v>
      </c>
      <c r="G53" s="33"/>
      <c r="H53" s="26">
        <v>621.35714780436399</v>
      </c>
      <c r="I53" s="27">
        <v>663.16777683312955</v>
      </c>
      <c r="J53" s="10">
        <v>6.3046834435211113E-2</v>
      </c>
      <c r="K53" s="10">
        <f t="shared" si="12"/>
        <v>0</v>
      </c>
      <c r="L53" s="33">
        <v>3600.1439371109009</v>
      </c>
      <c r="M53" s="26">
        <v>966.36168625883761</v>
      </c>
      <c r="N53" s="11">
        <f t="shared" si="17"/>
        <v>0.45719035215126202</v>
      </c>
      <c r="O53" s="27">
        <f t="shared" si="13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18"/>
        <v>0.42132641962835876</v>
      </c>
      <c r="X53" s="27">
        <f t="shared" si="14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5"/>
        <v>0.22380080302305314</v>
      </c>
      <c r="AH53" s="11">
        <f t="shared" si="15"/>
        <v>0.252500970270158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6"/>
        <v>0.22380080302305314</v>
      </c>
      <c r="AM53" s="11">
        <f t="shared" si="16"/>
        <v>0.252500970270158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19"/>
        <v>0.22024215431471061</v>
      </c>
      <c r="AR53" s="11">
        <f t="shared" si="20"/>
        <v>0.23982004430101064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0.10829243185076268</v>
      </c>
      <c r="AW53" s="11">
        <f t="shared" si="5"/>
        <v>0.18823328480673948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0.19106611347665359</v>
      </c>
      <c r="BB53" s="11">
        <f t="shared" si="6"/>
        <v>0.22854545309647989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0.1487071487200437</v>
      </c>
      <c r="BG53" s="11">
        <f t="shared" si="7"/>
        <v>0.20271556780111641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6.1325007408389295E-2</v>
      </c>
      <c r="BL53" s="11">
        <f t="shared" si="8"/>
        <v>9.5034421491767079E-2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8.052261014619597E-3</v>
      </c>
      <c r="BQ53" s="11">
        <f t="shared" si="9"/>
        <v>8.504811004104873E-2</v>
      </c>
      <c r="BR53" s="33">
        <v>126.4859022375196</v>
      </c>
      <c r="BS53" s="26"/>
      <c r="BT53" s="27"/>
      <c r="BU53" s="11">
        <f t="shared" si="10"/>
        <v>-1</v>
      </c>
      <c r="BV53" s="11">
        <f t="shared" si="10"/>
        <v>-1</v>
      </c>
      <c r="BW53" s="33"/>
    </row>
    <row r="54" spans="1:75" x14ac:dyDescent="0.3">
      <c r="A54" s="25" t="s">
        <v>186</v>
      </c>
      <c r="B54" s="9">
        <f t="shared" si="11"/>
        <v>612.17260420461275</v>
      </c>
      <c r="C54" s="26"/>
      <c r="D54" s="27"/>
      <c r="E54" s="10">
        <v>4.6319929151947721E-2</v>
      </c>
      <c r="F54" s="10">
        <f t="shared" si="0"/>
        <v>-1</v>
      </c>
      <c r="G54" s="33"/>
      <c r="H54" s="26">
        <v>612.11143617023197</v>
      </c>
      <c r="I54" s="27">
        <v>612.17260420461275</v>
      </c>
      <c r="J54" s="10">
        <v>9.9919587973121054E-5</v>
      </c>
      <c r="K54" s="86">
        <f t="shared" si="12"/>
        <v>0</v>
      </c>
      <c r="L54" s="33">
        <v>2300.9104640483861</v>
      </c>
      <c r="M54" s="26">
        <v>749.7150054965108</v>
      </c>
      <c r="N54" s="11">
        <f t="shared" si="17"/>
        <v>0.22467911884198893</v>
      </c>
      <c r="O54" s="27">
        <f t="shared" si="13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18"/>
        <v>0.2010149326686993</v>
      </c>
      <c r="X54" s="27">
        <f t="shared" si="14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5"/>
        <v>0.10770204289368084</v>
      </c>
      <c r="AH54" s="11">
        <f t="shared" si="15"/>
        <v>0.15008538460636128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6"/>
        <v>0.10770204289368084</v>
      </c>
      <c r="AM54" s="11">
        <f t="shared" si="16"/>
        <v>0.15008538460636128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19"/>
        <v>0.10787591301871748</v>
      </c>
      <c r="AR54" s="11">
        <f t="shared" si="20"/>
        <v>0.14683258747652142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0.11172493545343862</v>
      </c>
      <c r="AW54" s="11">
        <f t="shared" si="5"/>
        <v>0.19629433901054544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0.10444209835799682</v>
      </c>
      <c r="BB54" s="11">
        <f t="shared" si="6"/>
        <v>0.13585718841399608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0.11910129618575974</v>
      </c>
      <c r="BG54" s="11">
        <f t="shared" si="7"/>
        <v>0.17976616893250763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8.8085022472927266E-2</v>
      </c>
      <c r="BL54" s="11">
        <f t="shared" si="8"/>
        <v>0.10494404383367319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5.7882580517797808E-2</v>
      </c>
      <c r="BQ54" s="11">
        <f t="shared" si="9"/>
        <v>8.7524795652665535E-2</v>
      </c>
      <c r="BR54" s="33">
        <v>172.61366077903659</v>
      </c>
      <c r="BS54" s="26"/>
      <c r="BT54" s="27"/>
      <c r="BU54" s="11">
        <f t="shared" si="10"/>
        <v>-1</v>
      </c>
      <c r="BV54" s="11">
        <f t="shared" si="10"/>
        <v>-1</v>
      </c>
      <c r="BW54" s="33"/>
    </row>
    <row r="55" spans="1:75" x14ac:dyDescent="0.3">
      <c r="A55" s="25" t="s">
        <v>187</v>
      </c>
      <c r="B55" s="9">
        <f t="shared" si="11"/>
        <v>696.51159616139057</v>
      </c>
      <c r="C55" s="26"/>
      <c r="D55" s="27"/>
      <c r="E55" s="10">
        <v>3.2095273198163743E-2</v>
      </c>
      <c r="F55" s="10">
        <f t="shared" si="0"/>
        <v>-1</v>
      </c>
      <c r="G55" s="33"/>
      <c r="H55" s="26">
        <v>696.44595032161612</v>
      </c>
      <c r="I55" s="27">
        <v>696.51159616139057</v>
      </c>
      <c r="J55" s="10">
        <v>9.424945705969494E-5</v>
      </c>
      <c r="K55" s="86">
        <f t="shared" si="12"/>
        <v>0</v>
      </c>
      <c r="L55" s="33">
        <v>2528.0893759727478</v>
      </c>
      <c r="M55" s="26">
        <v>986.43600154181229</v>
      </c>
      <c r="N55" s="11">
        <f t="shared" si="17"/>
        <v>0.41625208679690462</v>
      </c>
      <c r="O55" s="27">
        <f t="shared" si="13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18"/>
        <v>0.40090910402719793</v>
      </c>
      <c r="X55" s="27">
        <f t="shared" si="14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5"/>
        <v>0.14089639946493324</v>
      </c>
      <c r="AH55" s="11">
        <f t="shared" si="15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6"/>
        <v>0.14089639946493324</v>
      </c>
      <c r="AM55" s="11">
        <f t="shared" si="16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19"/>
        <v>0.13908198157285523</v>
      </c>
      <c r="AR55" s="11">
        <f t="shared" si="20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/>
      <c r="BT55" s="27"/>
      <c r="BU55" s="11">
        <f t="shared" si="10"/>
        <v>-1</v>
      </c>
      <c r="BV55" s="11">
        <f t="shared" si="10"/>
        <v>-1</v>
      </c>
      <c r="BW55" s="33"/>
    </row>
    <row r="56" spans="1:75" x14ac:dyDescent="0.3">
      <c r="A56" s="25" t="s">
        <v>188</v>
      </c>
      <c r="B56" s="9">
        <f t="shared" si="11"/>
        <v>696.89152631189472</v>
      </c>
      <c r="C56" s="26"/>
      <c r="D56" s="27"/>
      <c r="E56" s="10">
        <v>3.7036160943488897E-2</v>
      </c>
      <c r="F56" s="10">
        <f t="shared" si="0"/>
        <v>-1</v>
      </c>
      <c r="G56" s="33"/>
      <c r="H56" s="26">
        <v>691.18729577459931</v>
      </c>
      <c r="I56" s="27">
        <v>696.89152631189472</v>
      </c>
      <c r="J56" s="10">
        <v>8.1852488112224234E-3</v>
      </c>
      <c r="K56" s="86">
        <f t="shared" si="12"/>
        <v>0</v>
      </c>
      <c r="L56" s="33">
        <v>3600.0168399810791</v>
      </c>
      <c r="M56" s="26">
        <v>928.95858555683174</v>
      </c>
      <c r="N56" s="11">
        <f t="shared" si="17"/>
        <v>0.33300312958759537</v>
      </c>
      <c r="O56" s="27">
        <f t="shared" si="13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18"/>
        <v>0.38034790774887617</v>
      </c>
      <c r="X56" s="27">
        <f t="shared" si="14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5"/>
        <v>0.16666831076674238</v>
      </c>
      <c r="AH56" s="11">
        <f t="shared" si="15"/>
        <v>0.2482768986331553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6"/>
        <v>0.16666831076674238</v>
      </c>
      <c r="AM56" s="11">
        <f t="shared" si="16"/>
        <v>0.2482768986331553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19"/>
        <v>0.18946137756872966</v>
      </c>
      <c r="AR56" s="11">
        <f t="shared" si="20"/>
        <v>0.24140349815689549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0.11437368865321787</v>
      </c>
      <c r="AW56" s="11">
        <f t="shared" si="5"/>
        <v>0.22861785862296385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0.1530668530308277</v>
      </c>
      <c r="BB56" s="11">
        <f t="shared" si="6"/>
        <v>0.22628693845638989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0.1335066864561347</v>
      </c>
      <c r="BG56" s="11">
        <f t="shared" si="7"/>
        <v>0.20122429439795447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5.3863311212878462E-2</v>
      </c>
      <c r="BL56" s="11">
        <f t="shared" si="8"/>
        <v>0.10573978259608476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5.2028886419923565E-2</v>
      </c>
      <c r="BQ56" s="11">
        <f t="shared" si="9"/>
        <v>9.5767806870393365E-2</v>
      </c>
      <c r="BR56" s="33">
        <v>103.3031056461856</v>
      </c>
      <c r="BS56" s="26"/>
      <c r="BT56" s="27"/>
      <c r="BU56" s="11">
        <f t="shared" si="10"/>
        <v>-1</v>
      </c>
      <c r="BV56" s="11">
        <f t="shared" si="10"/>
        <v>-1</v>
      </c>
      <c r="BW56" s="33"/>
    </row>
    <row r="57" spans="1:75" x14ac:dyDescent="0.3">
      <c r="A57" s="25" t="s">
        <v>189</v>
      </c>
      <c r="B57" s="9">
        <f t="shared" si="11"/>
        <v>652.09045632735626</v>
      </c>
      <c r="C57" s="26"/>
      <c r="D57" s="27"/>
      <c r="E57" s="10">
        <v>5.7740550117422539E-2</v>
      </c>
      <c r="F57" s="10">
        <f t="shared" si="0"/>
        <v>-1</v>
      </c>
      <c r="G57" s="33"/>
      <c r="H57" s="26">
        <v>640.90184363154572</v>
      </c>
      <c r="I57" s="27">
        <v>652.09045632735626</v>
      </c>
      <c r="J57" s="10">
        <v>1.7158068466184579E-2</v>
      </c>
      <c r="K57" s="86">
        <f t="shared" si="12"/>
        <v>0</v>
      </c>
      <c r="L57" s="33">
        <v>3600.0163269042969</v>
      </c>
      <c r="M57" s="26">
        <v>866.98686346472527</v>
      </c>
      <c r="N57" s="11">
        <f t="shared" si="17"/>
        <v>0.32954999578998401</v>
      </c>
      <c r="O57" s="27">
        <f t="shared" si="13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18"/>
        <v>0.33971709914235187</v>
      </c>
      <c r="X57" s="27">
        <f t="shared" si="14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5"/>
        <v>0.14912268578773361</v>
      </c>
      <c r="AH57" s="11">
        <f t="shared" si="15"/>
        <v>0.21625154136795063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6"/>
        <v>0.14912268578773361</v>
      </c>
      <c r="AM57" s="11">
        <f t="shared" si="16"/>
        <v>0.21625154136795063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19"/>
        <v>0.16965405555063415</v>
      </c>
      <c r="AR57" s="11">
        <f t="shared" si="20"/>
        <v>0.22592439861260355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0.12543893298219527</v>
      </c>
      <c r="AW57" s="11">
        <f t="shared" si="5"/>
        <v>0.17611051659007262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0.17810125239045024</v>
      </c>
      <c r="BB57" s="11">
        <f t="shared" si="6"/>
        <v>0.27073744984641535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0.14316227557099884</v>
      </c>
      <c r="BG57" s="11">
        <f t="shared" si="7"/>
        <v>0.19394445479086786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5.9003728925398811E-2</v>
      </c>
      <c r="BL57" s="11">
        <f t="shared" si="8"/>
        <v>0.10855863244212367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9.0532724693135808E-2</v>
      </c>
      <c r="BQ57" s="11">
        <f t="shared" si="9"/>
        <v>0.11928845209813799</v>
      </c>
      <c r="BR57" s="33">
        <v>107.2078176675364</v>
      </c>
      <c r="BS57" s="26"/>
      <c r="BT57" s="27"/>
      <c r="BU57" s="11">
        <f t="shared" si="10"/>
        <v>-1</v>
      </c>
      <c r="BV57" s="11">
        <f t="shared" si="10"/>
        <v>-1</v>
      </c>
      <c r="BW57" s="33"/>
    </row>
    <row r="58" spans="1:75" x14ac:dyDescent="0.3">
      <c r="A58" s="25" t="s">
        <v>190</v>
      </c>
      <c r="B58" s="12">
        <f t="shared" si="11"/>
        <v>601.2158894684776</v>
      </c>
      <c r="C58" s="28"/>
      <c r="D58" s="29"/>
      <c r="E58" s="13">
        <v>1.3020707569419721E-2</v>
      </c>
      <c r="F58" s="13">
        <f t="shared" si="0"/>
        <v>-1</v>
      </c>
      <c r="G58" s="34"/>
      <c r="H58" s="28">
        <v>601.16180233637647</v>
      </c>
      <c r="I58" s="29">
        <v>601.2158894684776</v>
      </c>
      <c r="J58" s="13">
        <v>8.9962911905893764E-5</v>
      </c>
      <c r="K58" s="87">
        <f t="shared" si="12"/>
        <v>0</v>
      </c>
      <c r="L58" s="34">
        <v>79.615141868591309</v>
      </c>
      <c r="M58" s="28">
        <v>744.94519196631779</v>
      </c>
      <c r="N58" s="13">
        <f t="shared" si="17"/>
        <v>0.23906437773111464</v>
      </c>
      <c r="O58" s="29">
        <f t="shared" si="13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18"/>
        <v>0.22190726036806421</v>
      </c>
      <c r="X58" s="29">
        <f t="shared" si="14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5"/>
        <v>0.15501259765842021</v>
      </c>
      <c r="AH58" s="13">
        <f t="shared" si="15"/>
        <v>0.17321468925471672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6"/>
        <v>0.15501259765842021</v>
      </c>
      <c r="AM58" s="13">
        <f t="shared" si="16"/>
        <v>0.17321468925471672</v>
      </c>
      <c r="AN58" s="34">
        <v>10.80360211999978</v>
      </c>
      <c r="AO58" s="28">
        <v>683.9470411770335</v>
      </c>
      <c r="AP58" s="29">
        <v>706.39344107579404</v>
      </c>
      <c r="AQ58" s="13">
        <f t="shared" si="19"/>
        <v>0.13760639590163989</v>
      </c>
      <c r="AR58" s="13">
        <f t="shared" si="20"/>
        <v>0.17494140366167255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9.0444383250845334E-2</v>
      </c>
      <c r="AW58" s="13">
        <f t="shared" si="5"/>
        <v>0.18343537776083657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0.11537678494128248</v>
      </c>
      <c r="BB58" s="13">
        <f t="shared" si="6"/>
        <v>0.16565223682966218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0.16131801367383805</v>
      </c>
      <c r="BG58" s="13">
        <f t="shared" si="7"/>
        <v>0.18672888665319815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5.7253830284685087E-2</v>
      </c>
      <c r="BL58" s="13">
        <f t="shared" si="8"/>
        <v>9.0732173192022453E-2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4.9095779447789638E-2</v>
      </c>
      <c r="BQ58" s="13">
        <f t="shared" si="9"/>
        <v>9.0646110305135377E-2</v>
      </c>
      <c r="BR58" s="34">
        <v>204.35327075086531</v>
      </c>
      <c r="BS58" s="28"/>
      <c r="BT58" s="29"/>
      <c r="BU58" s="13">
        <f t="shared" si="10"/>
        <v>-1</v>
      </c>
      <c r="BV58" s="13">
        <f t="shared" si="10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1">AVERAGE(C3:C58)</f>
        <v>#DIV/0!</v>
      </c>
      <c r="D59" s="35" t="e">
        <f t="shared" si="21"/>
        <v>#DIV/0!</v>
      </c>
      <c r="E59" s="1">
        <f t="shared" si="21"/>
        <v>3.3239159731918121E-2</v>
      </c>
      <c r="F59" s="1">
        <f t="shared" si="21"/>
        <v>-1</v>
      </c>
      <c r="G59" s="35" t="e">
        <f t="shared" si="21"/>
        <v>#DIV/0!</v>
      </c>
      <c r="H59" s="35">
        <f t="shared" si="21"/>
        <v>616.24393859002555</v>
      </c>
      <c r="I59" s="35">
        <f t="shared" si="21"/>
        <v>622.08758721620029</v>
      </c>
      <c r="J59" s="1">
        <f t="shared" si="21"/>
        <v>8.9505820428792647E-3</v>
      </c>
      <c r="K59" s="1">
        <f t="shared" si="21"/>
        <v>0</v>
      </c>
      <c r="L59" s="35">
        <f t="shared" si="21"/>
        <v>2317.8689753030026</v>
      </c>
      <c r="M59" s="35">
        <f t="shared" si="21"/>
        <v>789.20091500483863</v>
      </c>
      <c r="N59" s="1">
        <f t="shared" ref="N59:U59" si="22">AVERAGE(N3:N58)</f>
        <v>0.26664834127905951</v>
      </c>
      <c r="O59" s="35">
        <f t="shared" si="22"/>
        <v>35.359423194642886</v>
      </c>
      <c r="P59" s="35">
        <f t="shared" si="22"/>
        <v>0.14551202960758383</v>
      </c>
      <c r="Q59" s="35">
        <f t="shared" si="22"/>
        <v>0.32142857142857145</v>
      </c>
      <c r="R59" s="35">
        <f t="shared" si="22"/>
        <v>0.25892857142857145</v>
      </c>
      <c r="S59" s="35">
        <f t="shared" si="22"/>
        <v>0.26785714285714285</v>
      </c>
      <c r="T59" s="35">
        <f t="shared" si="22"/>
        <v>0.19642857142857142</v>
      </c>
      <c r="U59" s="35">
        <f t="shared" si="22"/>
        <v>0</v>
      </c>
      <c r="V59" s="35">
        <f>AVERAGE(V3:V58)</f>
        <v>788.75144468130179</v>
      </c>
      <c r="W59" s="1">
        <f t="shared" ref="W59:AD59" si="23">AVERAGE(W3:W58)</f>
        <v>0.26508097719351514</v>
      </c>
      <c r="X59" s="35">
        <f t="shared" si="23"/>
        <v>35.79164148928362</v>
      </c>
      <c r="Y59" s="35">
        <f t="shared" si="23"/>
        <v>0.14729070571721653</v>
      </c>
      <c r="Z59" s="35">
        <f t="shared" si="23"/>
        <v>0.3392857142857143</v>
      </c>
      <c r="AA59" s="35">
        <f t="shared" si="23"/>
        <v>0.3482142857142857</v>
      </c>
      <c r="AB59" s="35">
        <f t="shared" si="23"/>
        <v>0.20535714285714285</v>
      </c>
      <c r="AC59" s="35">
        <f t="shared" si="23"/>
        <v>0.16964285714285715</v>
      </c>
      <c r="AD59" s="35">
        <f t="shared" si="23"/>
        <v>1.7857142857142856E-2</v>
      </c>
      <c r="AE59" s="35">
        <f>AVERAGE(AE3:AE58)</f>
        <v>697.554944056056</v>
      </c>
      <c r="AF59" s="35"/>
      <c r="AG59" s="1">
        <f>AVERAGE(AG3:AG58)</f>
        <v>0.12026128414560695</v>
      </c>
      <c r="AH59" s="1">
        <f>AVERAGE(AH3:AH58)</f>
        <v>0.16140878949725543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0.12026128414560695</v>
      </c>
      <c r="AM59" s="1">
        <f>AVERAGE(AM3:AM58)</f>
        <v>0.16140878949725543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0.12164677420306684</v>
      </c>
      <c r="AR59" s="1">
        <f>AVERAGE(AR3:AR58)</f>
        <v>0.16148053920684763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0.10779281263493599</v>
      </c>
      <c r="AW59" s="1">
        <f>AVERAGE(AW3:AW58)</f>
        <v>0.15161263566021627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0.11868988659345481</v>
      </c>
      <c r="BB59" s="1">
        <f>AVERAGE(BB3:BB58)</f>
        <v>0.16236257684288383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0.11140196655758673</v>
      </c>
      <c r="BG59" s="1">
        <f>AVERAGE(BG3:BG58)</f>
        <v>0.14914297107980995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5.3991401725771257E-2</v>
      </c>
      <c r="BL59" s="1">
        <f>AVERAGE(BL3:BL58)</f>
        <v>9.0039017453467346E-2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4.8090664723309438E-2</v>
      </c>
      <c r="BQ59" s="1">
        <f>AVERAGE(BQ3:BQ58)</f>
        <v>8.1148251783643377E-2</v>
      </c>
      <c r="BR59" s="35">
        <f>AVERAGE(BR3:BR58)</f>
        <v>95.504542940485862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G60">
        <f>COUNTIF(G3:G58,"&lt;3600")</f>
        <v>0</v>
      </c>
      <c r="L60">
        <f>COUNTIF(L3:L58,"&lt;3600")</f>
        <v>28</v>
      </c>
      <c r="Q60" s="48">
        <f>_xlfn.MODE.SNGL(Q3:Q58)</f>
        <v>0</v>
      </c>
      <c r="R60" s="48">
        <f t="shared" ref="R60:U60" si="24">_xlfn.MODE.SNGL(R3:R58)</f>
        <v>0</v>
      </c>
      <c r="S60" s="48">
        <f t="shared" si="24"/>
        <v>0</v>
      </c>
      <c r="T60" s="48">
        <f t="shared" si="24"/>
        <v>0</v>
      </c>
      <c r="U60" s="48">
        <f t="shared" si="24"/>
        <v>0</v>
      </c>
      <c r="Z60" s="48">
        <f>_xlfn.MODE.SNGL(Z3:Z58)</f>
        <v>0</v>
      </c>
      <c r="AA60" s="48">
        <f t="shared" ref="AA60:AD60" si="25">_xlfn.MODE.SNGL(AA3:AA58)</f>
        <v>0</v>
      </c>
      <c r="AB60" s="48">
        <f t="shared" si="25"/>
        <v>0</v>
      </c>
      <c r="AC60" s="48">
        <f t="shared" si="25"/>
        <v>0</v>
      </c>
      <c r="AD60" s="48">
        <f t="shared" si="25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BW60"/>
  <sheetViews>
    <sheetView topLeftCell="BD27" zoomScale="85" zoomScaleNormal="85" workbookViewId="0">
      <selection activeCell="BR3" sqref="BR3:BR58"/>
    </sheetView>
  </sheetViews>
  <sheetFormatPr baseColWidth="10" defaultColWidth="10.77734375" defaultRowHeight="14.4" x14ac:dyDescent="0.3"/>
  <cols>
    <col min="1" max="1" width="9.33203125" bestFit="1" customWidth="1"/>
    <col min="2" max="2" width="6.44140625" bestFit="1" customWidth="1"/>
    <col min="3" max="4" width="6.6640625" bestFit="1" customWidth="1"/>
    <col min="5" max="5" width="7.109375" bestFit="1" customWidth="1"/>
    <col min="6" max="6" width="8.33203125" bestFit="1" customWidth="1"/>
    <col min="7" max="7" width="9.332031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7.6640625" bestFit="1" customWidth="1"/>
    <col min="13" max="13" width="7.77734375" bestFit="1" customWidth="1"/>
    <col min="14" max="14" width="7.109375" bestFit="1" customWidth="1"/>
    <col min="15" max="15" width="6.5546875" bestFit="1" customWidth="1"/>
    <col min="16" max="16" width="5.6640625" bestFit="1" customWidth="1"/>
    <col min="17" max="21" width="4.5546875" bestFit="1" customWidth="1"/>
    <col min="22" max="22" width="7.77734375" bestFit="1" customWidth="1"/>
    <col min="23" max="23" width="7.109375" bestFit="1" customWidth="1"/>
    <col min="24" max="24" width="6.5546875" bestFit="1" customWidth="1"/>
    <col min="25" max="25" width="5.6640625" bestFit="1" customWidth="1"/>
    <col min="26" max="30" width="4.5546875" bestFit="1" customWidth="1"/>
    <col min="31" max="32" width="6.6640625" bestFit="1" customWidth="1"/>
    <col min="33" max="33" width="8.33203125" bestFit="1" customWidth="1"/>
    <col min="34" max="34" width="8.109375" bestFit="1" customWidth="1"/>
    <col min="35" max="35" width="5.6640625" bestFit="1" customWidth="1"/>
    <col min="36" max="37" width="6.6640625" bestFit="1" customWidth="1"/>
    <col min="38" max="38" width="8.33203125" bestFit="1" customWidth="1"/>
    <col min="39" max="39" width="8.109375" bestFit="1" customWidth="1"/>
    <col min="40" max="40" width="5.6640625" bestFit="1" customWidth="1"/>
    <col min="41" max="42" width="6.6640625" bestFit="1" customWidth="1"/>
    <col min="43" max="43" width="8.33203125" bestFit="1" customWidth="1"/>
    <col min="44" max="44" width="8.109375" bestFit="1" customWidth="1"/>
    <col min="45" max="45" width="5.6640625" bestFit="1" customWidth="1"/>
    <col min="46" max="47" width="6.6640625" bestFit="1" customWidth="1"/>
    <col min="48" max="48" width="8.33203125" bestFit="1" customWidth="1"/>
    <col min="49" max="49" width="8.109375" bestFit="1" customWidth="1"/>
    <col min="50" max="50" width="5.6640625" bestFit="1" customWidth="1"/>
    <col min="51" max="52" width="6.6640625" bestFit="1" customWidth="1"/>
    <col min="53" max="53" width="8.33203125" bestFit="1" customWidth="1"/>
    <col min="54" max="54" width="8.109375" bestFit="1" customWidth="1"/>
    <col min="55" max="55" width="5.6640625" bestFit="1" customWidth="1"/>
    <col min="56" max="57" width="6.6640625" bestFit="1" customWidth="1"/>
    <col min="58" max="58" width="8.33203125" bestFit="1" customWidth="1"/>
    <col min="59" max="59" width="8.109375" bestFit="1" customWidth="1"/>
    <col min="60" max="60" width="5.664062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340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341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191</v>
      </c>
      <c r="B3" s="2">
        <f>MIN(D3,I3,M3,V3,AE3,AJ3,AO3,AT3,AY3,BD3,BI3,BN3,BS3)</f>
        <v>579.16624373503623</v>
      </c>
      <c r="C3" s="18"/>
      <c r="D3" s="19"/>
      <c r="E3" s="3">
        <v>2.6211343685321679E-2</v>
      </c>
      <c r="F3" s="3">
        <f>(D3-B3)/B3</f>
        <v>-1</v>
      </c>
      <c r="G3" s="38"/>
      <c r="H3" s="18"/>
      <c r="I3" s="19"/>
      <c r="J3" s="3"/>
      <c r="K3" s="3">
        <f>(I3-$B3)/$B3</f>
        <v>-1</v>
      </c>
      <c r="L3" s="30"/>
      <c r="M3" s="18">
        <v>725.35585230730624</v>
      </c>
      <c r="N3" s="3">
        <f t="shared" ref="N3:N34" si="0">(M3-B3)/B3</f>
        <v>0.25241389696591249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0.25002224375387166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1.8149797436206806E-2</v>
      </c>
      <c r="AH3" s="4">
        <f>(AF3-$B3)/$B3</f>
        <v>6.233363046650138E-2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1.8149797436206806E-2</v>
      </c>
      <c r="AM3" s="4">
        <f>(AK3-$B3)/$B3</f>
        <v>6.233363046650138E-2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2.7897658366370977E-2</v>
      </c>
      <c r="AR3" s="4">
        <f t="shared" ref="AR3:AR34" si="3">(AP3-$B3)/$B3</f>
        <v>7.1473227578547099E-2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2.2611861623761668E-2</v>
      </c>
      <c r="AW3" s="4">
        <f t="shared" si="4"/>
        <v>6.9066278674409495E-2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1.3782677421199473E-2</v>
      </c>
      <c r="BB3" s="4">
        <f t="shared" si="5"/>
        <v>3.921997187264608E-2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1.9978791774969862E-2</v>
      </c>
      <c r="BG3" s="4">
        <f t="shared" si="6"/>
        <v>6.5859291521051744E-2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2.464817580311392E-2</v>
      </c>
      <c r="BL3" s="4">
        <f t="shared" si="7"/>
        <v>7.0770024812615379E-2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0</v>
      </c>
      <c r="BQ3" s="4">
        <f t="shared" si="8"/>
        <v>2.7514428966496095E-2</v>
      </c>
      <c r="BR3" s="31">
        <v>40.667943523451683</v>
      </c>
      <c r="BS3" s="20"/>
      <c r="BT3" s="21"/>
      <c r="BU3" s="4">
        <f t="shared" ref="BU3:BV58" si="9">(BS3-$B3)/$B3</f>
        <v>-1</v>
      </c>
      <c r="BV3" s="4">
        <f t="shared" si="9"/>
        <v>-1</v>
      </c>
      <c r="BW3" s="31"/>
    </row>
    <row r="4" spans="1:75" x14ac:dyDescent="0.3">
      <c r="A4" s="17" t="s">
        <v>192</v>
      </c>
      <c r="B4" s="2">
        <f t="shared" ref="B4:B58" si="10">MIN(D4,I4,M4,V4,AE4,AJ4,AO4,AT4,AY4,BD4,BI4,BN4,BS4)</f>
        <v>573.10401961037678</v>
      </c>
      <c r="C4" s="20"/>
      <c r="D4" s="21"/>
      <c r="E4" s="5">
        <v>5.9271026046113708E-2</v>
      </c>
      <c r="F4" s="5">
        <f t="shared" ref="F4:F58" si="11">(D4-B4)/B4</f>
        <v>-1</v>
      </c>
      <c r="G4" s="39"/>
      <c r="H4" s="20"/>
      <c r="I4" s="21"/>
      <c r="J4" s="5"/>
      <c r="K4" s="5">
        <f t="shared" ref="K4:K58" si="12">(I4-$B4)/$B4</f>
        <v>-1</v>
      </c>
      <c r="L4" s="31"/>
      <c r="M4" s="20">
        <v>696.81365887194318</v>
      </c>
      <c r="N4" s="4">
        <f t="shared" si="0"/>
        <v>0.21585896282086811</v>
      </c>
      <c r="O4" s="21">
        <f t="shared" ref="O4:O58" si="13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0.21585896282086811</v>
      </c>
      <c r="X4" s="21">
        <f t="shared" ref="X4:X58" si="14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5">(AE4-$B4)/$B4</f>
        <v>3.4755192174863038E-2</v>
      </c>
      <c r="AH4" s="4">
        <f t="shared" si="15"/>
        <v>9.5625711744524819E-2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6">(AJ4-$B4)/$B4</f>
        <v>3.4755192174863038E-2</v>
      </c>
      <c r="AM4" s="4">
        <f t="shared" si="16"/>
        <v>9.5625711744524819E-2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3.4907261706721211E-2</v>
      </c>
      <c r="AR4" s="4">
        <f t="shared" si="3"/>
        <v>0.11604765591561086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2.3823200357591511E-2</v>
      </c>
      <c r="AW4" s="4">
        <f t="shared" si="4"/>
        <v>3.4835542472053685E-2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3.310345341953664E-2</v>
      </c>
      <c r="BB4" s="4">
        <f t="shared" si="5"/>
        <v>0.102221255319978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2.0844981070136145E-2</v>
      </c>
      <c r="BG4" s="4">
        <f t="shared" si="6"/>
        <v>3.2684169642433633E-2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0</v>
      </c>
      <c r="BL4" s="4">
        <f t="shared" si="7"/>
        <v>1.1966529721572972E-2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9.01115451600909E-3</v>
      </c>
      <c r="BQ4" s="4">
        <f t="shared" si="8"/>
        <v>1.4655826366276214E-2</v>
      </c>
      <c r="BR4" s="31">
        <v>56.251648494414987</v>
      </c>
      <c r="BS4" s="20"/>
      <c r="BT4" s="21"/>
      <c r="BU4" s="4">
        <f t="shared" si="9"/>
        <v>-1</v>
      </c>
      <c r="BV4" s="4">
        <f t="shared" si="9"/>
        <v>-1</v>
      </c>
      <c r="BW4" s="31"/>
    </row>
    <row r="5" spans="1:75" x14ac:dyDescent="0.3">
      <c r="A5" s="17" t="s">
        <v>193</v>
      </c>
      <c r="B5" s="2">
        <f t="shared" si="10"/>
        <v>554.90415931671691</v>
      </c>
      <c r="C5" s="20"/>
      <c r="D5" s="21"/>
      <c r="E5" s="5">
        <v>7.32794569663721E-2</v>
      </c>
      <c r="F5" s="5">
        <f t="shared" si="11"/>
        <v>-1</v>
      </c>
      <c r="G5" s="39"/>
      <c r="H5" s="20"/>
      <c r="I5" s="21"/>
      <c r="J5" s="5"/>
      <c r="K5" s="84">
        <f t="shared" si="12"/>
        <v>-1</v>
      </c>
      <c r="L5" s="31"/>
      <c r="M5" s="20">
        <v>691.01819085793966</v>
      </c>
      <c r="N5" s="4">
        <f t="shared" si="0"/>
        <v>0.24529286590467661</v>
      </c>
      <c r="O5" s="21">
        <f t="shared" si="13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0.24529286590467661</v>
      </c>
      <c r="X5" s="21">
        <f t="shared" si="14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5"/>
        <v>2.7989988886776437E-2</v>
      </c>
      <c r="AH5" s="4">
        <f t="shared" si="15"/>
        <v>8.6940409183142872E-2</v>
      </c>
      <c r="AI5" s="31">
        <v>10.94863855000003</v>
      </c>
      <c r="AJ5" s="20">
        <v>570.43592056921784</v>
      </c>
      <c r="AK5" s="21">
        <v>603.14775398514018</v>
      </c>
      <c r="AL5" s="4">
        <f t="shared" si="16"/>
        <v>2.7989988886776437E-2</v>
      </c>
      <c r="AM5" s="4">
        <f t="shared" si="16"/>
        <v>8.6940409183142872E-2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4.6149331264820799E-2</v>
      </c>
      <c r="AR5" s="4">
        <f t="shared" si="3"/>
        <v>0.10694018704019818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6.4977580219523406E-2</v>
      </c>
      <c r="AW5" s="4">
        <f t="shared" si="4"/>
        <v>8.5103880226000517E-2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6.4523798590212539E-2</v>
      </c>
      <c r="BB5" s="4">
        <f t="shared" si="5"/>
        <v>0.13388669138007372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4.4387747807546077E-2</v>
      </c>
      <c r="BG5" s="4">
        <f t="shared" si="6"/>
        <v>8.5612647736285019E-2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1.6619382459626648E-2</v>
      </c>
      <c r="BL5" s="4">
        <f t="shared" si="7"/>
        <v>3.7656047067257316E-2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0</v>
      </c>
      <c r="BQ5" s="4">
        <f t="shared" si="8"/>
        <v>2.6451143423632559E-2</v>
      </c>
      <c r="BR5" s="31">
        <v>158.36117354165759</v>
      </c>
      <c r="BS5" s="20"/>
      <c r="BT5" s="21"/>
      <c r="BU5" s="4">
        <f t="shared" si="9"/>
        <v>-1</v>
      </c>
      <c r="BV5" s="4">
        <f t="shared" si="9"/>
        <v>-1</v>
      </c>
      <c r="BW5" s="31"/>
    </row>
    <row r="6" spans="1:75" x14ac:dyDescent="0.3">
      <c r="A6" s="17" t="s">
        <v>194</v>
      </c>
      <c r="B6" s="2">
        <f t="shared" si="10"/>
        <v>541.78251702635953</v>
      </c>
      <c r="C6" s="20"/>
      <c r="D6" s="21"/>
      <c r="E6" s="5">
        <v>5.8706488420119433E-2</v>
      </c>
      <c r="F6" s="5">
        <f t="shared" si="11"/>
        <v>-1</v>
      </c>
      <c r="G6" s="39"/>
      <c r="H6" s="20"/>
      <c r="I6" s="21"/>
      <c r="J6" s="5"/>
      <c r="K6" s="5">
        <f t="shared" si="12"/>
        <v>-1</v>
      </c>
      <c r="L6" s="31"/>
      <c r="M6" s="20">
        <v>590.62220637497887</v>
      </c>
      <c r="N6" s="4">
        <f t="shared" si="0"/>
        <v>9.0146300062766943E-2</v>
      </c>
      <c r="O6" s="21">
        <f t="shared" si="13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7.93070882017365E-2</v>
      </c>
      <c r="X6" s="21">
        <f t="shared" si="14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5"/>
        <v>3.5770532903942429E-2</v>
      </c>
      <c r="AH6" s="4">
        <f t="shared" si="15"/>
        <v>6.8772367873336598E-2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6"/>
        <v>3.5770532903942429E-2</v>
      </c>
      <c r="AM6" s="4">
        <f t="shared" si="16"/>
        <v>6.8772367873336598E-2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1.6314477964533704E-2</v>
      </c>
      <c r="AR6" s="4">
        <f t="shared" si="3"/>
        <v>5.599969584604976E-2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7.4283122193760903E-2</v>
      </c>
      <c r="AW6" s="4">
        <f t="shared" si="4"/>
        <v>0.15072787430074927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2.4765054149811304E-2</v>
      </c>
      <c r="BB6" s="4">
        <f t="shared" si="5"/>
        <v>4.7577198725945916E-2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1.1050609841105339E-2</v>
      </c>
      <c r="BG6" s="4">
        <f t="shared" si="6"/>
        <v>0.13992902313251621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0</v>
      </c>
      <c r="BL6" s="4">
        <f t="shared" si="7"/>
        <v>5.0740330912549527E-3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0</v>
      </c>
      <c r="BQ6" s="4">
        <f t="shared" si="8"/>
        <v>6.7012010720500503E-3</v>
      </c>
      <c r="BR6" s="31">
        <v>87.632342485152179</v>
      </c>
      <c r="BS6" s="20"/>
      <c r="BT6" s="21"/>
      <c r="BU6" s="4">
        <f t="shared" si="9"/>
        <v>-1</v>
      </c>
      <c r="BV6" s="4">
        <f t="shared" si="9"/>
        <v>-1</v>
      </c>
      <c r="BW6" s="31"/>
    </row>
    <row r="7" spans="1:75" x14ac:dyDescent="0.3">
      <c r="A7" s="17" t="s">
        <v>195</v>
      </c>
      <c r="B7" s="2">
        <f t="shared" si="10"/>
        <v>570.09476861963299</v>
      </c>
      <c r="C7" s="20"/>
      <c r="D7" s="21"/>
      <c r="E7" s="5">
        <v>2.6262126756953701E-2</v>
      </c>
      <c r="F7" s="5">
        <f t="shared" si="11"/>
        <v>-1</v>
      </c>
      <c r="G7" s="39"/>
      <c r="H7" s="20"/>
      <c r="I7" s="21"/>
      <c r="J7" s="5"/>
      <c r="K7" s="5">
        <f t="shared" si="12"/>
        <v>-1</v>
      </c>
      <c r="L7" s="31"/>
      <c r="M7" s="20">
        <v>784.25444982689532</v>
      </c>
      <c r="N7" s="4">
        <f t="shared" si="0"/>
        <v>0.37565628207009488</v>
      </c>
      <c r="O7" s="21">
        <f t="shared" si="13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0.37565628207009488</v>
      </c>
      <c r="X7" s="21">
        <f t="shared" si="14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5"/>
        <v>8.9747557220618938E-3</v>
      </c>
      <c r="AH7" s="4">
        <f t="shared" si="15"/>
        <v>0.12075305800987766</v>
      </c>
      <c r="AI7" s="31">
        <v>10.9763552700002</v>
      </c>
      <c r="AJ7" s="20">
        <v>575.21122990641959</v>
      </c>
      <c r="AK7" s="21">
        <v>638.93545528588731</v>
      </c>
      <c r="AL7" s="4">
        <f t="shared" si="16"/>
        <v>8.9747557220618938E-3</v>
      </c>
      <c r="AM7" s="4">
        <f t="shared" si="16"/>
        <v>0.12075305800987766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0.10342664312988499</v>
      </c>
      <c r="AR7" s="4">
        <f t="shared" si="3"/>
        <v>0.17716994013509985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3.3503656017504921E-2</v>
      </c>
      <c r="AW7" s="4">
        <f t="shared" si="4"/>
        <v>7.398905540059543E-2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4.8380388223778457E-2</v>
      </c>
      <c r="BB7" s="4">
        <f t="shared" si="5"/>
        <v>0.14528993237025759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7.2146678762717811E-2</v>
      </c>
      <c r="BG7" s="4">
        <f t="shared" si="6"/>
        <v>9.3296121815606745E-2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5.7780765598426339E-4</v>
      </c>
      <c r="BL7" s="4">
        <f t="shared" si="7"/>
        <v>6.0212146607882225E-2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0</v>
      </c>
      <c r="BQ7" s="4">
        <f t="shared" si="8"/>
        <v>1.6618507576241323E-2</v>
      </c>
      <c r="BR7" s="31">
        <v>41.465984711796047</v>
      </c>
      <c r="BS7" s="20"/>
      <c r="BT7" s="21"/>
      <c r="BU7" s="4">
        <f t="shared" si="9"/>
        <v>-1</v>
      </c>
      <c r="BV7" s="4">
        <f t="shared" si="9"/>
        <v>-1</v>
      </c>
      <c r="BW7" s="31"/>
    </row>
    <row r="8" spans="1:75" x14ac:dyDescent="0.3">
      <c r="A8" s="17" t="s">
        <v>196</v>
      </c>
      <c r="B8" s="2">
        <f t="shared" si="10"/>
        <v>576.82235073959123</v>
      </c>
      <c r="C8" s="20"/>
      <c r="D8" s="21"/>
      <c r="E8" s="5">
        <v>3.562284145779715E-2</v>
      </c>
      <c r="F8" s="5">
        <f t="shared" si="11"/>
        <v>-1</v>
      </c>
      <c r="G8" s="39"/>
      <c r="H8" s="20"/>
      <c r="I8" s="21"/>
      <c r="J8" s="5"/>
      <c r="K8" s="5">
        <f t="shared" si="12"/>
        <v>-1</v>
      </c>
      <c r="L8" s="31"/>
      <c r="M8" s="20">
        <v>754.49862224602487</v>
      </c>
      <c r="N8" s="4">
        <f t="shared" si="0"/>
        <v>0.3080259828327046</v>
      </c>
      <c r="O8" s="21">
        <f t="shared" si="13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0.33862360162513777</v>
      </c>
      <c r="X8" s="21">
        <f t="shared" si="14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5"/>
        <v>2.453603405428724E-3</v>
      </c>
      <c r="AH8" s="4">
        <f t="shared" si="15"/>
        <v>0.11166448668548377</v>
      </c>
      <c r="AI8" s="31">
        <v>11.00994682999954</v>
      </c>
      <c r="AJ8" s="20">
        <v>578.23764402369329</v>
      </c>
      <c r="AK8" s="21">
        <v>641.23292244364177</v>
      </c>
      <c r="AL8" s="4">
        <f t="shared" si="16"/>
        <v>2.453603405428724E-3</v>
      </c>
      <c r="AM8" s="4">
        <f t="shared" si="16"/>
        <v>0.11166448668548377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0.1339754103645831</v>
      </c>
      <c r="AR8" s="4">
        <f t="shared" si="3"/>
        <v>0.18327353321962761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4.6479572072387988E-2</v>
      </c>
      <c r="AW8" s="4">
        <f t="shared" si="4"/>
        <v>0.14893207307850667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2.5446112647998297E-2</v>
      </c>
      <c r="BB8" s="4">
        <f t="shared" si="5"/>
        <v>7.4195454042703946E-2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3.3887154760006796E-2</v>
      </c>
      <c r="BG8" s="4">
        <f t="shared" si="6"/>
        <v>0.10848993991244416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0</v>
      </c>
      <c r="BL8" s="4">
        <f t="shared" si="7"/>
        <v>1.94164379704088E-2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7.3858786727480318E-5</v>
      </c>
      <c r="BQ8" s="4">
        <f t="shared" si="8"/>
        <v>1.4865213005085871E-2</v>
      </c>
      <c r="BR8" s="31">
        <v>38.10613307245076</v>
      </c>
      <c r="BS8" s="20"/>
      <c r="BT8" s="21"/>
      <c r="BU8" s="4">
        <f t="shared" si="9"/>
        <v>-1</v>
      </c>
      <c r="BV8" s="4">
        <f t="shared" si="9"/>
        <v>-1</v>
      </c>
      <c r="BW8" s="31"/>
    </row>
    <row r="9" spans="1:75" x14ac:dyDescent="0.3">
      <c r="A9" s="17" t="s">
        <v>197</v>
      </c>
      <c r="B9" s="2">
        <f t="shared" si="10"/>
        <v>570.82244706456186</v>
      </c>
      <c r="C9" s="20"/>
      <c r="D9" s="21"/>
      <c r="E9" s="5">
        <v>3.754126406084362E-2</v>
      </c>
      <c r="F9" s="5">
        <f t="shared" si="11"/>
        <v>-1</v>
      </c>
      <c r="G9" s="39"/>
      <c r="H9" s="20"/>
      <c r="I9" s="21"/>
      <c r="J9" s="5"/>
      <c r="K9" s="84">
        <f t="shared" si="12"/>
        <v>-1</v>
      </c>
      <c r="L9" s="31"/>
      <c r="M9" s="20">
        <v>776.69996242285993</v>
      </c>
      <c r="N9" s="4">
        <f t="shared" si="0"/>
        <v>0.36066821901804547</v>
      </c>
      <c r="O9" s="21">
        <f t="shared" si="13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0.37390260992695967</v>
      </c>
      <c r="X9" s="21">
        <f t="shared" si="14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5"/>
        <v>8.4609992100691256E-2</v>
      </c>
      <c r="AH9" s="4">
        <f t="shared" si="15"/>
        <v>0.16239355533790725</v>
      </c>
      <c r="AI9" s="31">
        <v>11.015636779999481</v>
      </c>
      <c r="AJ9" s="20">
        <v>619.11972980159169</v>
      </c>
      <c r="AK9" s="21">
        <v>663.52033371006041</v>
      </c>
      <c r="AL9" s="4">
        <f t="shared" si="16"/>
        <v>8.4609992100691256E-2</v>
      </c>
      <c r="AM9" s="4">
        <f t="shared" si="16"/>
        <v>0.16239355533790725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4.2719443274068188E-2</v>
      </c>
      <c r="AR9" s="4">
        <f t="shared" si="3"/>
        <v>0.15740815252959384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3.100017783079808E-2</v>
      </c>
      <c r="AW9" s="4">
        <f t="shared" si="4"/>
        <v>4.3859455922595297E-2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3.0860386460915809E-2</v>
      </c>
      <c r="BB9" s="4">
        <f t="shared" si="5"/>
        <v>0.13818613592830928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2.0056227282211053E-2</v>
      </c>
      <c r="BG9" s="4">
        <f t="shared" si="6"/>
        <v>4.5176363061731548E-2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2.7490381965469537E-3</v>
      </c>
      <c r="BL9" s="4">
        <f t="shared" si="7"/>
        <v>4.1042072496326021E-2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0</v>
      </c>
      <c r="BQ9" s="4">
        <f t="shared" si="8"/>
        <v>4.3572376934906641E-2</v>
      </c>
      <c r="BR9" s="31">
        <v>34.764437577500942</v>
      </c>
      <c r="BS9" s="20"/>
      <c r="BT9" s="21"/>
      <c r="BU9" s="4">
        <f t="shared" si="9"/>
        <v>-1</v>
      </c>
      <c r="BV9" s="4">
        <f t="shared" si="9"/>
        <v>-1</v>
      </c>
      <c r="BW9" s="31"/>
    </row>
    <row r="10" spans="1:75" x14ac:dyDescent="0.3">
      <c r="A10" s="17" t="s">
        <v>198</v>
      </c>
      <c r="B10" s="2">
        <f t="shared" si="10"/>
        <v>567.31537705767312</v>
      </c>
      <c r="C10" s="20"/>
      <c r="D10" s="21"/>
      <c r="E10" s="5">
        <v>5.3340377010218341E-2</v>
      </c>
      <c r="F10" s="5">
        <f t="shared" si="11"/>
        <v>-1</v>
      </c>
      <c r="G10" s="39"/>
      <c r="H10" s="20"/>
      <c r="I10" s="21"/>
      <c r="J10" s="5"/>
      <c r="K10" s="84">
        <f t="shared" si="12"/>
        <v>-1</v>
      </c>
      <c r="L10" s="31"/>
      <c r="M10" s="20">
        <v>740.54395302239129</v>
      </c>
      <c r="N10" s="4">
        <f t="shared" si="0"/>
        <v>0.30534792986425224</v>
      </c>
      <c r="O10" s="21">
        <f t="shared" si="13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0.36843859584808442</v>
      </c>
      <c r="X10" s="21">
        <f t="shared" si="14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5"/>
        <v>5.2380011139074048E-2</v>
      </c>
      <c r="AH10" s="4">
        <f t="shared" si="15"/>
        <v>0.10799191704530071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6"/>
        <v>5.2380011139074048E-2</v>
      </c>
      <c r="AM10" s="4">
        <f t="shared" si="16"/>
        <v>0.10799191704530071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4.0100946826000058E-2</v>
      </c>
      <c r="AR10" s="4">
        <f t="shared" si="3"/>
        <v>8.8780960479952306E-2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2.5749563922868781E-2</v>
      </c>
      <c r="AW10" s="4">
        <f t="shared" si="4"/>
        <v>9.7606611807735416E-2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2.4322770568593121E-2</v>
      </c>
      <c r="BB10" s="4">
        <f t="shared" si="5"/>
        <v>0.13453967928039706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3.4405113328153512E-2</v>
      </c>
      <c r="BG10" s="4">
        <f t="shared" si="6"/>
        <v>8.7007416479237099E-2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3.4680639957531951E-3</v>
      </c>
      <c r="BL10" s="4">
        <f t="shared" si="7"/>
        <v>1.8551722839490834E-2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0</v>
      </c>
      <c r="BQ10" s="4">
        <f t="shared" si="8"/>
        <v>1.4961280291160643E-2</v>
      </c>
      <c r="BR10" s="31">
        <v>43.615578805468978</v>
      </c>
      <c r="BS10" s="20"/>
      <c r="BT10" s="21"/>
      <c r="BU10" s="4">
        <f t="shared" si="9"/>
        <v>-1</v>
      </c>
      <c r="BV10" s="4">
        <f t="shared" si="9"/>
        <v>-1</v>
      </c>
      <c r="BW10" s="31"/>
    </row>
    <row r="11" spans="1:75" x14ac:dyDescent="0.3">
      <c r="A11" s="17" t="s">
        <v>199</v>
      </c>
      <c r="B11" s="2">
        <f t="shared" si="10"/>
        <v>547.12490985103693</v>
      </c>
      <c r="C11" s="20"/>
      <c r="D11" s="21"/>
      <c r="E11" s="5">
        <v>7.2486893709555522E-2</v>
      </c>
      <c r="F11" s="5">
        <f t="shared" si="11"/>
        <v>-1</v>
      </c>
      <c r="G11" s="39"/>
      <c r="H11" s="20"/>
      <c r="I11" s="21"/>
      <c r="J11" s="5"/>
      <c r="K11" s="5">
        <f t="shared" si="12"/>
        <v>-1</v>
      </c>
      <c r="L11" s="31"/>
      <c r="M11" s="20">
        <v>621.44277927200426</v>
      </c>
      <c r="N11" s="4">
        <f t="shared" si="0"/>
        <v>0.13583345975090313</v>
      </c>
      <c r="O11" s="21">
        <f t="shared" si="13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0.10267775603407199</v>
      </c>
      <c r="X11" s="21">
        <f t="shared" si="14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5"/>
        <v>6.380402317692252E-2</v>
      </c>
      <c r="AH11" s="4">
        <f t="shared" si="15"/>
        <v>0.14823955018142759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6"/>
        <v>6.380402317692252E-2</v>
      </c>
      <c r="AM11" s="4">
        <f t="shared" si="16"/>
        <v>0.14823955018142759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7.0330889567848179E-2</v>
      </c>
      <c r="AR11" s="4">
        <f t="shared" si="3"/>
        <v>0.1597115562065419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2.1207714044225633E-2</v>
      </c>
      <c r="AW11" s="4">
        <f t="shared" si="4"/>
        <v>3.84394747950937E-2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7.078448107428123E-2</v>
      </c>
      <c r="BB11" s="4">
        <f t="shared" si="5"/>
        <v>0.10611863041002477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1.6372248903911063E-2</v>
      </c>
      <c r="BG11" s="4">
        <f t="shared" si="6"/>
        <v>3.7521645417615102E-2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0</v>
      </c>
      <c r="BL11" s="4">
        <f t="shared" si="7"/>
        <v>2.4573241109938871E-3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0</v>
      </c>
      <c r="BQ11" s="4">
        <f t="shared" si="8"/>
        <v>1.7678711115014045E-3</v>
      </c>
      <c r="BR11" s="31">
        <v>104.02964657712729</v>
      </c>
      <c r="BS11" s="20"/>
      <c r="BT11" s="21"/>
      <c r="BU11" s="4">
        <f t="shared" si="9"/>
        <v>-1</v>
      </c>
      <c r="BV11" s="4">
        <f t="shared" si="9"/>
        <v>-1</v>
      </c>
      <c r="BW11" s="31"/>
    </row>
    <row r="12" spans="1:75" x14ac:dyDescent="0.3">
      <c r="A12" s="17" t="s">
        <v>200</v>
      </c>
      <c r="B12" s="2">
        <f t="shared" si="10"/>
        <v>701.33850609272667</v>
      </c>
      <c r="C12" s="20"/>
      <c r="D12" s="21"/>
      <c r="E12" s="5">
        <v>4.0852270503542273E-2</v>
      </c>
      <c r="F12" s="5">
        <f t="shared" si="11"/>
        <v>-1</v>
      </c>
      <c r="G12" s="39"/>
      <c r="H12" s="20"/>
      <c r="I12" s="21"/>
      <c r="J12" s="5"/>
      <c r="K12" s="5">
        <f t="shared" si="12"/>
        <v>-1</v>
      </c>
      <c r="L12" s="31"/>
      <c r="M12" s="20">
        <v>825.01877165871667</v>
      </c>
      <c r="N12" s="4">
        <f t="shared" si="0"/>
        <v>0.17634888786448261</v>
      </c>
      <c r="O12" s="21">
        <f t="shared" si="13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0.17634888786448261</v>
      </c>
      <c r="X12" s="21">
        <f t="shared" si="14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5"/>
        <v>8.3499758338202723E-2</v>
      </c>
      <c r="AH12" s="4">
        <f t="shared" si="15"/>
        <v>0.10925026454738285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6"/>
        <v>8.3499758338202723E-2</v>
      </c>
      <c r="AM12" s="4">
        <f t="shared" si="16"/>
        <v>0.10925026454738285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5.2561198152860797E-2</v>
      </c>
      <c r="AR12" s="4">
        <f t="shared" si="3"/>
        <v>9.2050777482212479E-2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5.6003273485817219E-2</v>
      </c>
      <c r="AW12" s="4">
        <f t="shared" si="4"/>
        <v>0.1005491899730694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5.8053525436608119E-2</v>
      </c>
      <c r="BB12" s="4">
        <f t="shared" si="5"/>
        <v>0.11088648588414396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6.6101750206312496E-2</v>
      </c>
      <c r="BG12" s="4">
        <f t="shared" si="6"/>
        <v>9.7009707026347647E-2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6.7320865117712955E-3</v>
      </c>
      <c r="BL12" s="4">
        <f t="shared" si="7"/>
        <v>4.5577740545378165E-2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0</v>
      </c>
      <c r="BQ12" s="4">
        <f t="shared" si="8"/>
        <v>2.5967269969425749E-2</v>
      </c>
      <c r="BR12" s="31">
        <v>40.342696651816368</v>
      </c>
      <c r="BS12" s="20"/>
      <c r="BT12" s="21"/>
      <c r="BU12" s="4">
        <f t="shared" si="9"/>
        <v>-1</v>
      </c>
      <c r="BV12" s="4">
        <f t="shared" si="9"/>
        <v>-1</v>
      </c>
      <c r="BW12" s="31"/>
    </row>
    <row r="13" spans="1:75" x14ac:dyDescent="0.3">
      <c r="A13" s="17" t="s">
        <v>201</v>
      </c>
      <c r="B13" s="2">
        <f t="shared" si="10"/>
        <v>693.63250069179765</v>
      </c>
      <c r="C13" s="20"/>
      <c r="D13" s="21"/>
      <c r="E13" s="5">
        <v>6.3652883274308986E-2</v>
      </c>
      <c r="F13" s="5">
        <f t="shared" si="11"/>
        <v>-1</v>
      </c>
      <c r="G13" s="39"/>
      <c r="H13" s="20"/>
      <c r="I13" s="21"/>
      <c r="J13" s="5"/>
      <c r="K13" s="84">
        <f t="shared" si="12"/>
        <v>-1</v>
      </c>
      <c r="L13" s="31"/>
      <c r="M13" s="20">
        <v>873.17557533196953</v>
      </c>
      <c r="N13" s="4">
        <f t="shared" si="0"/>
        <v>0.25884466841029469</v>
      </c>
      <c r="O13" s="21">
        <f t="shared" si="13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0.40731935421724857</v>
      </c>
      <c r="X13" s="21">
        <f t="shared" si="14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5"/>
        <v>7.1837611584736838E-2</v>
      </c>
      <c r="AH13" s="4">
        <f t="shared" si="15"/>
        <v>0.11014266216337462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6"/>
        <v>7.1837611584736838E-2</v>
      </c>
      <c r="AM13" s="4">
        <f t="shared" si="16"/>
        <v>0.11014266216337462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7.6021968248896579E-2</v>
      </c>
      <c r="AR13" s="4">
        <f t="shared" si="3"/>
        <v>0.1260197077419872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7.5491758847308632E-2</v>
      </c>
      <c r="AW13" s="4">
        <f t="shared" si="4"/>
        <v>0.10952651580387487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7.492148659103412E-2</v>
      </c>
      <c r="BB13" s="4">
        <f t="shared" si="5"/>
        <v>0.12512876749652674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7.7540002173502057E-2</v>
      </c>
      <c r="BG13" s="4">
        <f t="shared" si="6"/>
        <v>0.11844487662013066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0</v>
      </c>
      <c r="BL13" s="4">
        <f t="shared" si="7"/>
        <v>2.8785658676953416E-2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1.3879063109777146E-2</v>
      </c>
      <c r="BQ13" s="4">
        <f t="shared" si="8"/>
        <v>3.2541385383518202E-2</v>
      </c>
      <c r="BR13" s="31">
        <v>46.575475267134607</v>
      </c>
      <c r="BS13" s="20"/>
      <c r="BT13" s="21"/>
      <c r="BU13" s="4">
        <f t="shared" si="9"/>
        <v>-1</v>
      </c>
      <c r="BV13" s="4">
        <f t="shared" si="9"/>
        <v>-1</v>
      </c>
      <c r="BW13" s="31"/>
    </row>
    <row r="14" spans="1:75" x14ac:dyDescent="0.3">
      <c r="A14" s="17" t="s">
        <v>202</v>
      </c>
      <c r="B14" s="2">
        <f t="shared" si="10"/>
        <v>667.07748384232241</v>
      </c>
      <c r="C14" s="20"/>
      <c r="D14" s="21"/>
      <c r="E14" s="5">
        <v>5.5798693968841732E-2</v>
      </c>
      <c r="F14" s="5">
        <f t="shared" si="11"/>
        <v>-1</v>
      </c>
      <c r="G14" s="39"/>
      <c r="H14" s="20"/>
      <c r="I14" s="21"/>
      <c r="J14" s="5"/>
      <c r="K14" s="5">
        <f t="shared" si="12"/>
        <v>-1</v>
      </c>
      <c r="L14" s="31"/>
      <c r="M14" s="20">
        <v>846.14588394163036</v>
      </c>
      <c r="N14" s="4">
        <f t="shared" si="0"/>
        <v>0.26843718224138785</v>
      </c>
      <c r="O14" s="21">
        <f t="shared" si="13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0.3042914046346899</v>
      </c>
      <c r="X14" s="21">
        <f t="shared" si="14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5"/>
        <v>0.14519028690014518</v>
      </c>
      <c r="AH14" s="4">
        <f t="shared" si="15"/>
        <v>0.17856663764269168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6"/>
        <v>0.14519028690014518</v>
      </c>
      <c r="AM14" s="4">
        <f t="shared" si="16"/>
        <v>0.17856663764269168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9.4848101764516218E-2</v>
      </c>
      <c r="AR14" s="4">
        <f t="shared" si="3"/>
        <v>0.17078548086897241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9.3575672984905087E-2</v>
      </c>
      <c r="AW14" s="4">
        <f t="shared" si="4"/>
        <v>0.14990835892795878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9.4736453357950279E-2</v>
      </c>
      <c r="BB14" s="4">
        <f t="shared" si="5"/>
        <v>0.17580042574884613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9.2267124607838619E-2</v>
      </c>
      <c r="BG14" s="4">
        <f t="shared" si="6"/>
        <v>0.14470362969474748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1.312792470039165E-2</v>
      </c>
      <c r="BL14" s="4">
        <f t="shared" si="7"/>
        <v>5.1342807424443623E-2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0</v>
      </c>
      <c r="BQ14" s="4">
        <f t="shared" si="8"/>
        <v>4.4723670426861623E-2</v>
      </c>
      <c r="BR14" s="31">
        <v>125.14809367395939</v>
      </c>
      <c r="BS14" s="20"/>
      <c r="BT14" s="21"/>
      <c r="BU14" s="4">
        <f t="shared" si="9"/>
        <v>-1</v>
      </c>
      <c r="BV14" s="4">
        <f t="shared" si="9"/>
        <v>-1</v>
      </c>
      <c r="BW14" s="31"/>
    </row>
    <row r="15" spans="1:75" x14ac:dyDescent="0.3">
      <c r="A15" s="17" t="s">
        <v>203</v>
      </c>
      <c r="B15" s="2">
        <f t="shared" si="10"/>
        <v>674.58191909728328</v>
      </c>
      <c r="C15" s="20"/>
      <c r="D15" s="21"/>
      <c r="E15" s="5">
        <v>7.4197070777455867E-2</v>
      </c>
      <c r="F15" s="5">
        <f t="shared" si="11"/>
        <v>-1</v>
      </c>
      <c r="G15" s="39"/>
      <c r="H15" s="20"/>
      <c r="I15" s="21"/>
      <c r="J15" s="5"/>
      <c r="K15" s="84">
        <f t="shared" si="12"/>
        <v>-1</v>
      </c>
      <c r="L15" s="31"/>
      <c r="M15" s="20">
        <v>802.37593498106651</v>
      </c>
      <c r="N15" s="4">
        <f t="shared" si="0"/>
        <v>0.18944180427307555</v>
      </c>
      <c r="O15" s="21">
        <f t="shared" si="13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0.24112357603909451</v>
      </c>
      <c r="X15" s="21">
        <f t="shared" si="14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5"/>
        <v>0.10283958091856273</v>
      </c>
      <c r="AH15" s="4">
        <f t="shared" si="15"/>
        <v>0.13877491375368978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6"/>
        <v>0.10283958091856273</v>
      </c>
      <c r="AM15" s="4">
        <f t="shared" si="16"/>
        <v>0.13877491375368978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9.1836978652934331E-2</v>
      </c>
      <c r="AR15" s="4">
        <f t="shared" si="3"/>
        <v>0.13601905196647743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5.5447204706451009E-2</v>
      </c>
      <c r="AW15" s="4">
        <f t="shared" si="4"/>
        <v>8.856864587175417E-2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0.11292585916304725</v>
      </c>
      <c r="BB15" s="4">
        <f t="shared" si="5"/>
        <v>0.16410747011670943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3.3922242267474575E-2</v>
      </c>
      <c r="BG15" s="4">
        <f t="shared" si="6"/>
        <v>9.3807587883771831E-2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1.4145863792794918E-2</v>
      </c>
      <c r="BL15" s="4">
        <f t="shared" si="7"/>
        <v>5.8691070126509558E-2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0</v>
      </c>
      <c r="BQ15" s="4">
        <f t="shared" si="8"/>
        <v>3.498263495229112E-2</v>
      </c>
      <c r="BR15" s="31">
        <v>203.7325510006398</v>
      </c>
      <c r="BS15" s="20"/>
      <c r="BT15" s="21"/>
      <c r="BU15" s="4">
        <f t="shared" si="9"/>
        <v>-1</v>
      </c>
      <c r="BV15" s="4">
        <f t="shared" si="9"/>
        <v>-1</v>
      </c>
      <c r="BW15" s="31"/>
    </row>
    <row r="16" spans="1:75" x14ac:dyDescent="0.3">
      <c r="A16" s="17" t="s">
        <v>204</v>
      </c>
      <c r="B16" s="2">
        <f t="shared" si="10"/>
        <v>681.72108792136146</v>
      </c>
      <c r="C16" s="20"/>
      <c r="D16" s="21"/>
      <c r="E16" s="5">
        <v>7.2553942363888027E-2</v>
      </c>
      <c r="F16" s="5">
        <f t="shared" si="11"/>
        <v>-1</v>
      </c>
      <c r="G16" s="39"/>
      <c r="H16" s="20"/>
      <c r="I16" s="21"/>
      <c r="J16" s="5"/>
      <c r="K16" s="84">
        <f t="shared" si="12"/>
        <v>-1</v>
      </c>
      <c r="L16" s="31"/>
      <c r="M16" s="20">
        <v>746.4396814561328</v>
      </c>
      <c r="N16" s="4">
        <f t="shared" si="0"/>
        <v>9.4934122886098579E-2</v>
      </c>
      <c r="O16" s="21">
        <f t="shared" si="13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9.4934122886098579E-2</v>
      </c>
      <c r="X16" s="21">
        <f t="shared" si="14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5"/>
        <v>3.40190566578909E-2</v>
      </c>
      <c r="AH16" s="4">
        <f t="shared" si="15"/>
        <v>8.7049491953884228E-2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6"/>
        <v>3.40190566578909E-2</v>
      </c>
      <c r="AM16" s="4">
        <f t="shared" si="16"/>
        <v>8.7049491953884228E-2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5.6772993227073895E-2</v>
      </c>
      <c r="AR16" s="4">
        <f t="shared" si="3"/>
        <v>8.0788730960077063E-2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2.6289123016329515E-2</v>
      </c>
      <c r="AW16" s="4">
        <f t="shared" si="4"/>
        <v>4.5713803558602314E-2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3.9217959407051597E-2</v>
      </c>
      <c r="BB16" s="4">
        <f t="shared" si="5"/>
        <v>5.9773848766151001E-2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4.1047698006440168E-2</v>
      </c>
      <c r="BG16" s="4">
        <f t="shared" si="6"/>
        <v>5.0615816810577481E-2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1.5809471661951784E-2</v>
      </c>
      <c r="BL16" s="4">
        <f t="shared" si="7"/>
        <v>3.1739849889188404E-2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0</v>
      </c>
      <c r="BQ16" s="4">
        <f t="shared" si="8"/>
        <v>2.0017539644887689E-2</v>
      </c>
      <c r="BR16" s="31">
        <v>43.271498592756693</v>
      </c>
      <c r="BS16" s="20"/>
      <c r="BT16" s="21"/>
      <c r="BU16" s="4">
        <f t="shared" si="9"/>
        <v>-1</v>
      </c>
      <c r="BV16" s="4">
        <f t="shared" si="9"/>
        <v>-1</v>
      </c>
      <c r="BW16" s="31"/>
    </row>
    <row r="17" spans="1:75" x14ac:dyDescent="0.3">
      <c r="A17" s="17" t="s">
        <v>205</v>
      </c>
      <c r="B17" s="2">
        <f t="shared" si="10"/>
        <v>668.70465923979998</v>
      </c>
      <c r="C17" s="20"/>
      <c r="D17" s="21"/>
      <c r="E17" s="5">
        <v>5.8599517274722623E-2</v>
      </c>
      <c r="F17" s="5">
        <f t="shared" si="11"/>
        <v>-1</v>
      </c>
      <c r="G17" s="39"/>
      <c r="H17" s="20"/>
      <c r="I17" s="21"/>
      <c r="J17" s="5"/>
      <c r="K17" s="84">
        <f t="shared" si="12"/>
        <v>-1</v>
      </c>
      <c r="L17" s="31"/>
      <c r="M17" s="20">
        <v>734.19552773211728</v>
      </c>
      <c r="N17" s="4">
        <f t="shared" si="0"/>
        <v>9.79369106935324E-2</v>
      </c>
      <c r="O17" s="21">
        <f t="shared" si="13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9.79369106935324E-2</v>
      </c>
      <c r="X17" s="21">
        <f t="shared" si="14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5"/>
        <v>4.9051177870100424E-2</v>
      </c>
      <c r="AH17" s="4">
        <f t="shared" si="15"/>
        <v>8.5862221143549522E-2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6"/>
        <v>4.9051177870100424E-2</v>
      </c>
      <c r="AM17" s="4">
        <f t="shared" si="16"/>
        <v>8.5862221143549522E-2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5.9280905494500789E-2</v>
      </c>
      <c r="AR17" s="4">
        <f t="shared" si="3"/>
        <v>9.4458862048568779E-2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6.6943461785294409E-2</v>
      </c>
      <c r="AW17" s="4">
        <f t="shared" si="4"/>
        <v>9.4120300507915283E-2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6.3285506125141583E-2</v>
      </c>
      <c r="BB17" s="4">
        <f t="shared" si="5"/>
        <v>0.10174901613837285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6.1194854076759619E-2</v>
      </c>
      <c r="BG17" s="4">
        <f t="shared" si="6"/>
        <v>8.3322141034616659E-2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1.6051592470464209E-2</v>
      </c>
      <c r="BL17" s="4">
        <f t="shared" si="7"/>
        <v>3.6262997358711441E-2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0</v>
      </c>
      <c r="BQ17" s="4">
        <f t="shared" si="8"/>
        <v>2.7683096818154937E-2</v>
      </c>
      <c r="BR17" s="31">
        <v>112.6507156537846</v>
      </c>
      <c r="BS17" s="20"/>
      <c r="BT17" s="21"/>
      <c r="BU17" s="4">
        <f t="shared" si="9"/>
        <v>-1</v>
      </c>
      <c r="BV17" s="4">
        <f t="shared" si="9"/>
        <v>-1</v>
      </c>
      <c r="BW17" s="31"/>
    </row>
    <row r="18" spans="1:75" x14ac:dyDescent="0.3">
      <c r="A18" s="17" t="s">
        <v>206</v>
      </c>
      <c r="B18" s="2">
        <f t="shared" si="10"/>
        <v>674.85185328712839</v>
      </c>
      <c r="C18" s="20"/>
      <c r="D18" s="21"/>
      <c r="E18" s="5">
        <v>5.8684514322113392E-2</v>
      </c>
      <c r="F18" s="5">
        <f t="shared" si="11"/>
        <v>-1</v>
      </c>
      <c r="G18" s="39"/>
      <c r="H18" s="20"/>
      <c r="I18" s="21"/>
      <c r="J18" s="5"/>
      <c r="K18" s="84">
        <f t="shared" si="12"/>
        <v>-1</v>
      </c>
      <c r="L18" s="31"/>
      <c r="M18" s="20">
        <v>757.92442689876134</v>
      </c>
      <c r="N18" s="4">
        <f t="shared" si="0"/>
        <v>0.12309749644606542</v>
      </c>
      <c r="O18" s="21">
        <f t="shared" si="13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0.11099724755376374</v>
      </c>
      <c r="X18" s="21">
        <f t="shared" si="14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5"/>
        <v>2.3190333060567257E-2</v>
      </c>
      <c r="AH18" s="4">
        <f t="shared" si="15"/>
        <v>5.8261671473196858E-2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6"/>
        <v>2.3190333060567257E-2</v>
      </c>
      <c r="AM18" s="4">
        <f t="shared" si="16"/>
        <v>5.8261671473196858E-2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4.7882705571055457E-2</v>
      </c>
      <c r="AR18" s="4">
        <f t="shared" si="3"/>
        <v>6.1692161980184158E-2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2.5230373926403545E-2</v>
      </c>
      <c r="AW18" s="4">
        <f t="shared" si="4"/>
        <v>8.0369810097467423E-2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2.0136040794914618E-2</v>
      </c>
      <c r="BB18" s="4">
        <f t="shared" si="5"/>
        <v>5.1519503932133393E-2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4.6571155078651491E-2</v>
      </c>
      <c r="BG18" s="4">
        <f t="shared" si="6"/>
        <v>7.1955683023455341E-2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0</v>
      </c>
      <c r="BL18" s="4">
        <f t="shared" si="7"/>
        <v>2.4750680393928443E-2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2.2876342886216459E-2</v>
      </c>
      <c r="BQ18" s="4">
        <f t="shared" si="8"/>
        <v>4.7719770313302289E-2</v>
      </c>
      <c r="BR18" s="31">
        <v>137.29800181090829</v>
      </c>
      <c r="BS18" s="20"/>
      <c r="BT18" s="21"/>
      <c r="BU18" s="4">
        <f t="shared" si="9"/>
        <v>-1</v>
      </c>
      <c r="BV18" s="4">
        <f t="shared" si="9"/>
        <v>-1</v>
      </c>
      <c r="BW18" s="31"/>
    </row>
    <row r="19" spans="1:75" x14ac:dyDescent="0.3">
      <c r="A19" s="17" t="s">
        <v>207</v>
      </c>
      <c r="B19" s="2">
        <f t="shared" si="10"/>
        <v>661.91815411441451</v>
      </c>
      <c r="C19" s="20"/>
      <c r="D19" s="21"/>
      <c r="E19" s="5">
        <v>8.7334048280058307E-2</v>
      </c>
      <c r="F19" s="5">
        <f t="shared" si="11"/>
        <v>-1</v>
      </c>
      <c r="G19" s="39"/>
      <c r="H19" s="20"/>
      <c r="I19" s="21"/>
      <c r="J19" s="5"/>
      <c r="K19" s="5">
        <f t="shared" si="12"/>
        <v>-1</v>
      </c>
      <c r="L19" s="31"/>
      <c r="M19" s="20">
        <v>731.95172029332639</v>
      </c>
      <c r="N19" s="4">
        <f t="shared" si="0"/>
        <v>0.10580396646260645</v>
      </c>
      <c r="O19" s="21">
        <f t="shared" si="13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0.10580396646260645</v>
      </c>
      <c r="X19" s="21">
        <f t="shared" si="14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5"/>
        <v>5.4674164664425519E-2</v>
      </c>
      <c r="AH19" s="4">
        <f t="shared" si="15"/>
        <v>8.6562324346141792E-2</v>
      </c>
      <c r="AI19" s="31">
        <v>11.0610035600017</v>
      </c>
      <c r="AJ19" s="20">
        <v>698.10797626683859</v>
      </c>
      <c r="AK19" s="21">
        <v>719.21532806146593</v>
      </c>
      <c r="AL19" s="4">
        <f t="shared" si="16"/>
        <v>5.4674164664425519E-2</v>
      </c>
      <c r="AM19" s="4">
        <f t="shared" si="16"/>
        <v>8.6562324346141792E-2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5.5953222951600656E-2</v>
      </c>
      <c r="AR19" s="4">
        <f t="shared" si="3"/>
        <v>9.3342109691290018E-2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4.1341235001371393E-2</v>
      </c>
      <c r="AW19" s="4">
        <f t="shared" si="4"/>
        <v>8.1626121123735781E-2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3.8900597622636819E-2</v>
      </c>
      <c r="BB19" s="4">
        <f t="shared" si="5"/>
        <v>7.7917037489645888E-2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3.910850344606355E-2</v>
      </c>
      <c r="BG19" s="4">
        <f t="shared" si="6"/>
        <v>7.3059001619881381E-2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5.1082201286800841E-3</v>
      </c>
      <c r="BL19" s="4">
        <f t="shared" si="7"/>
        <v>2.3895927278300817E-2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0</v>
      </c>
      <c r="BQ19" s="4">
        <f t="shared" si="8"/>
        <v>2.0786050259803755E-2</v>
      </c>
      <c r="BR19" s="31">
        <v>201.1179831173271</v>
      </c>
      <c r="BS19" s="20"/>
      <c r="BT19" s="21"/>
      <c r="BU19" s="4">
        <f t="shared" si="9"/>
        <v>-1</v>
      </c>
      <c r="BV19" s="4">
        <f t="shared" si="9"/>
        <v>-1</v>
      </c>
      <c r="BW19" s="31"/>
    </row>
    <row r="20" spans="1:75" x14ac:dyDescent="0.3">
      <c r="A20" s="22" t="s">
        <v>208</v>
      </c>
      <c r="B20" s="6">
        <f t="shared" si="10"/>
        <v>882.3693720286476</v>
      </c>
      <c r="C20" s="23"/>
      <c r="D20" s="24"/>
      <c r="E20" s="7">
        <v>9.8531550773216906E-5</v>
      </c>
      <c r="F20" s="7">
        <f t="shared" si="11"/>
        <v>-1</v>
      </c>
      <c r="G20" s="40"/>
      <c r="H20" s="23"/>
      <c r="I20" s="24"/>
      <c r="J20" s="7"/>
      <c r="K20" s="85">
        <f t="shared" si="12"/>
        <v>-1</v>
      </c>
      <c r="L20" s="32"/>
      <c r="M20" s="23">
        <v>1072.603163934627</v>
      </c>
      <c r="N20" s="8">
        <f t="shared" si="0"/>
        <v>0.21559428277594742</v>
      </c>
      <c r="O20" s="24">
        <f t="shared" si="13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0.21559428277594742</v>
      </c>
      <c r="X20" s="24">
        <f t="shared" si="14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5"/>
        <v>6.4103274734564029E-3</v>
      </c>
      <c r="AH20" s="8">
        <f t="shared" si="15"/>
        <v>3.9080025727038614E-2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6"/>
        <v>6.4103274734564029E-3</v>
      </c>
      <c r="AM20" s="8">
        <f t="shared" si="16"/>
        <v>3.9080025727038614E-2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1.6420813200326713E-2</v>
      </c>
      <c r="AR20" s="8">
        <f t="shared" si="3"/>
        <v>3.608629292093983E-2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7.0648168364213339E-3</v>
      </c>
      <c r="AW20" s="8">
        <f t="shared" si="4"/>
        <v>3.0589396472670876E-2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2.7185484858602095E-2</v>
      </c>
      <c r="BB20" s="8">
        <f t="shared" si="5"/>
        <v>4.1995076436297352E-2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7.1974641114904833E-3</v>
      </c>
      <c r="BG20" s="8">
        <f t="shared" si="6"/>
        <v>2.7746954855387668E-2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0</v>
      </c>
      <c r="BL20" s="8">
        <f t="shared" si="7"/>
        <v>2.499580641981855E-2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4.4706026061022428E-3</v>
      </c>
      <c r="BQ20" s="8">
        <f t="shared" si="8"/>
        <v>3.0698656641608531E-2</v>
      </c>
      <c r="BR20" s="32">
        <v>38.812268825620407</v>
      </c>
      <c r="BS20" s="23"/>
      <c r="BT20" s="24"/>
      <c r="BU20" s="8">
        <f t="shared" si="9"/>
        <v>-1</v>
      </c>
      <c r="BV20" s="8">
        <f t="shared" si="9"/>
        <v>-1</v>
      </c>
      <c r="BW20" s="32"/>
    </row>
    <row r="21" spans="1:75" x14ac:dyDescent="0.3">
      <c r="A21" s="22" t="s">
        <v>209</v>
      </c>
      <c r="B21" s="6">
        <f t="shared" si="10"/>
        <v>800.40314051483642</v>
      </c>
      <c r="C21" s="23"/>
      <c r="D21" s="24"/>
      <c r="E21" s="7">
        <v>2.286581645446031E-2</v>
      </c>
      <c r="F21" s="7">
        <f t="shared" si="11"/>
        <v>-1</v>
      </c>
      <c r="G21" s="40"/>
      <c r="H21" s="23"/>
      <c r="I21" s="24"/>
      <c r="J21" s="7"/>
      <c r="K21" s="85">
        <f t="shared" si="12"/>
        <v>-1</v>
      </c>
      <c r="L21" s="32"/>
      <c r="M21" s="23">
        <v>951.216284927228</v>
      </c>
      <c r="N21" s="8">
        <f t="shared" si="0"/>
        <v>0.18842148009987233</v>
      </c>
      <c r="O21" s="24">
        <f t="shared" si="13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0.31587102196186867</v>
      </c>
      <c r="X21" s="24">
        <f t="shared" si="14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5"/>
        <v>9.6290520249887476E-2</v>
      </c>
      <c r="AH21" s="8">
        <f t="shared" si="15"/>
        <v>0.12165020451485893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6"/>
        <v>9.6290520249887476E-2</v>
      </c>
      <c r="AM21" s="8">
        <f t="shared" si="16"/>
        <v>0.12165020451485893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0.11419291357782572</v>
      </c>
      <c r="AR21" s="8">
        <f t="shared" si="3"/>
        <v>0.12817478465402374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0.10057388437171644</v>
      </c>
      <c r="AW21" s="8">
        <f t="shared" si="4"/>
        <v>0.1348002107620839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0.1046076664383046</v>
      </c>
      <c r="BB21" s="8">
        <f t="shared" si="5"/>
        <v>0.1186724246510707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0.10538991947807429</v>
      </c>
      <c r="BG21" s="8">
        <f t="shared" si="6"/>
        <v>0.14011218076480805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0</v>
      </c>
      <c r="BL21" s="8">
        <f t="shared" si="7"/>
        <v>5.1080538680585243E-2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1.2050459015201105E-2</v>
      </c>
      <c r="BQ21" s="8">
        <f t="shared" si="8"/>
        <v>4.3589253890337611E-2</v>
      </c>
      <c r="BR21" s="32">
        <v>70.382239693216974</v>
      </c>
      <c r="BS21" s="23"/>
      <c r="BT21" s="24"/>
      <c r="BU21" s="8">
        <f t="shared" si="9"/>
        <v>-1</v>
      </c>
      <c r="BV21" s="8">
        <f t="shared" si="9"/>
        <v>-1</v>
      </c>
      <c r="BW21" s="32"/>
    </row>
    <row r="22" spans="1:75" x14ac:dyDescent="0.3">
      <c r="A22" s="22" t="s">
        <v>210</v>
      </c>
      <c r="B22" s="6">
        <f t="shared" si="10"/>
        <v>741.23886863928794</v>
      </c>
      <c r="C22" s="23"/>
      <c r="D22" s="24"/>
      <c r="E22" s="7">
        <v>5.2982030278356913E-2</v>
      </c>
      <c r="F22" s="7">
        <f t="shared" si="11"/>
        <v>-1</v>
      </c>
      <c r="G22" s="40"/>
      <c r="H22" s="23"/>
      <c r="I22" s="24"/>
      <c r="J22" s="7"/>
      <c r="K22" s="7">
        <f t="shared" si="12"/>
        <v>-1</v>
      </c>
      <c r="L22" s="32"/>
      <c r="M22" s="23">
        <v>872.23722446062857</v>
      </c>
      <c r="N22" s="8">
        <f t="shared" si="0"/>
        <v>0.17672893498126699</v>
      </c>
      <c r="O22" s="24">
        <f t="shared" si="13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0.17472671437855053</v>
      </c>
      <c r="X22" s="24">
        <f t="shared" si="14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5"/>
        <v>0.10540095300135896</v>
      </c>
      <c r="AH22" s="8">
        <f t="shared" si="15"/>
        <v>0.14833534944951793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6"/>
        <v>0.10540095300135896</v>
      </c>
      <c r="AM22" s="8">
        <f t="shared" si="16"/>
        <v>0.14833534944951793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9.7810084527029467E-2</v>
      </c>
      <c r="AR22" s="8">
        <f t="shared" si="3"/>
        <v>0.14708844632608303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8.7596597892889705E-2</v>
      </c>
      <c r="AW22" s="8">
        <f t="shared" si="4"/>
        <v>0.11784920803937014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0.10399453389613109</v>
      </c>
      <c r="BB22" s="8">
        <f t="shared" si="5"/>
        <v>0.12983340140185082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8.5233754424711303E-2</v>
      </c>
      <c r="BG22" s="8">
        <f t="shared" si="6"/>
        <v>0.11761604086357977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2.3449056199222763E-2</v>
      </c>
      <c r="BL22" s="8">
        <f t="shared" si="7"/>
        <v>5.0925305483443067E-2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0</v>
      </c>
      <c r="BQ22" s="8">
        <f t="shared" si="8"/>
        <v>3.5135734110539468E-2</v>
      </c>
      <c r="BR22" s="32">
        <v>57.470387035422029</v>
      </c>
      <c r="BS22" s="23"/>
      <c r="BT22" s="24"/>
      <c r="BU22" s="8">
        <f t="shared" si="9"/>
        <v>-1</v>
      </c>
      <c r="BV22" s="8">
        <f t="shared" si="9"/>
        <v>-1</v>
      </c>
      <c r="BW22" s="32"/>
    </row>
    <row r="23" spans="1:75" x14ac:dyDescent="0.3">
      <c r="A23" s="22" t="s">
        <v>211</v>
      </c>
      <c r="B23" s="6">
        <f t="shared" si="10"/>
        <v>704.11327248283476</v>
      </c>
      <c r="C23" s="23"/>
      <c r="D23" s="24"/>
      <c r="E23" s="7">
        <v>2.7302098777677138E-2</v>
      </c>
      <c r="F23" s="7">
        <f t="shared" si="11"/>
        <v>-1</v>
      </c>
      <c r="G23" s="40"/>
      <c r="H23" s="23"/>
      <c r="I23" s="24"/>
      <c r="J23" s="7"/>
      <c r="K23" s="7">
        <f t="shared" si="12"/>
        <v>-1</v>
      </c>
      <c r="L23" s="32"/>
      <c r="M23" s="23">
        <v>762.03411450573753</v>
      </c>
      <c r="N23" s="8">
        <f t="shared" si="0"/>
        <v>8.226068771387178E-2</v>
      </c>
      <c r="O23" s="24">
        <f t="shared" si="13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8.1650892059908955E-2</v>
      </c>
      <c r="X23" s="24">
        <f t="shared" si="14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5"/>
        <v>6.5690153920452132E-2</v>
      </c>
      <c r="AH23" s="8">
        <f t="shared" si="15"/>
        <v>7.5416946321528261E-2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6"/>
        <v>6.5690153920452132E-2</v>
      </c>
      <c r="AM23" s="8">
        <f t="shared" si="16"/>
        <v>7.5416946321528261E-2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5.7954331953640567E-2</v>
      </c>
      <c r="AR23" s="8">
        <f t="shared" si="3"/>
        <v>7.5107471068819959E-2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6.06767883829522E-2</v>
      </c>
      <c r="AW23" s="8">
        <f t="shared" si="4"/>
        <v>8.4639379431705658E-2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3.7316585592108785E-2</v>
      </c>
      <c r="BB23" s="8">
        <f t="shared" si="5"/>
        <v>6.1434032063494827E-2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4.2339886999134282E-2</v>
      </c>
      <c r="BG23" s="8">
        <f t="shared" si="6"/>
        <v>8.1752881935083538E-2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1.6752952360295406E-2</v>
      </c>
      <c r="BL23" s="8">
        <f t="shared" si="7"/>
        <v>3.7936632522459289E-2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0</v>
      </c>
      <c r="BQ23" s="8">
        <f t="shared" si="8"/>
        <v>3.2104201256304192E-2</v>
      </c>
      <c r="BR23" s="32">
        <v>116.241967975162</v>
      </c>
      <c r="BS23" s="23"/>
      <c r="BT23" s="24"/>
      <c r="BU23" s="8">
        <f t="shared" si="9"/>
        <v>-1</v>
      </c>
      <c r="BV23" s="8">
        <f t="shared" si="9"/>
        <v>-1</v>
      </c>
      <c r="BW23" s="32"/>
    </row>
    <row r="24" spans="1:75" x14ac:dyDescent="0.3">
      <c r="A24" s="22" t="s">
        <v>212</v>
      </c>
      <c r="B24" s="6">
        <f t="shared" si="10"/>
        <v>791.81920455052295</v>
      </c>
      <c r="C24" s="23"/>
      <c r="D24" s="24"/>
      <c r="E24" s="7">
        <v>9.9779107171549814E-5</v>
      </c>
      <c r="F24" s="7">
        <f t="shared" si="11"/>
        <v>-1</v>
      </c>
      <c r="G24" s="40"/>
      <c r="H24" s="23"/>
      <c r="I24" s="24"/>
      <c r="J24" s="7"/>
      <c r="K24" s="85">
        <f t="shared" si="12"/>
        <v>-1</v>
      </c>
      <c r="L24" s="32"/>
      <c r="M24" s="23">
        <v>925.14216470029112</v>
      </c>
      <c r="N24" s="8">
        <f t="shared" si="0"/>
        <v>0.16837550716574132</v>
      </c>
      <c r="O24" s="24">
        <f t="shared" si="13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0.19588538821953505</v>
      </c>
      <c r="X24" s="24">
        <f t="shared" si="14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5"/>
        <v>2.2437826649378486E-2</v>
      </c>
      <c r="AH24" s="8">
        <f t="shared" si="15"/>
        <v>5.3172619226670326E-2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6"/>
        <v>2.2437826649378486E-2</v>
      </c>
      <c r="AM24" s="8">
        <f t="shared" si="16"/>
        <v>5.3172619226670326E-2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2.1522075433475184E-2</v>
      </c>
      <c r="AR24" s="8">
        <f t="shared" si="3"/>
        <v>5.391863146801304E-2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2.1113064243310491E-2</v>
      </c>
      <c r="AW24" s="8">
        <f t="shared" si="4"/>
        <v>5.1440123473683597E-2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3.4749068573839907E-2</v>
      </c>
      <c r="BB24" s="8">
        <f t="shared" si="5"/>
        <v>6.4735790805226109E-2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1.9203808694048894E-2</v>
      </c>
      <c r="BG24" s="8">
        <f t="shared" si="6"/>
        <v>4.58366413686878E-2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7.808690758876571E-3</v>
      </c>
      <c r="BL24" s="8">
        <f t="shared" si="7"/>
        <v>3.3996901604658708E-2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0</v>
      </c>
      <c r="BQ24" s="8">
        <f t="shared" si="8"/>
        <v>2.8883969383404411E-2</v>
      </c>
      <c r="BR24" s="32">
        <v>42.443311041966084</v>
      </c>
      <c r="BS24" s="23"/>
      <c r="BT24" s="24"/>
      <c r="BU24" s="8">
        <f t="shared" si="9"/>
        <v>-1</v>
      </c>
      <c r="BV24" s="8">
        <f t="shared" si="9"/>
        <v>-1</v>
      </c>
      <c r="BW24" s="32"/>
    </row>
    <row r="25" spans="1:75" x14ac:dyDescent="0.3">
      <c r="A25" s="22" t="s">
        <v>213</v>
      </c>
      <c r="B25" s="6">
        <f t="shared" si="10"/>
        <v>774.94877891201065</v>
      </c>
      <c r="C25" s="23"/>
      <c r="D25" s="24"/>
      <c r="E25" s="7">
        <v>3.1940312367081267E-2</v>
      </c>
      <c r="F25" s="7">
        <f t="shared" si="11"/>
        <v>-1</v>
      </c>
      <c r="G25" s="40"/>
      <c r="H25" s="23"/>
      <c r="I25" s="24"/>
      <c r="J25" s="7"/>
      <c r="K25" s="7">
        <f t="shared" si="12"/>
        <v>-1</v>
      </c>
      <c r="L25" s="32"/>
      <c r="M25" s="23">
        <v>895.57165246232103</v>
      </c>
      <c r="N25" s="8">
        <f t="shared" si="0"/>
        <v>0.15565270484025906</v>
      </c>
      <c r="O25" s="24">
        <f t="shared" si="13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0.15574383316172188</v>
      </c>
      <c r="X25" s="24">
        <f t="shared" si="14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5"/>
        <v>5.0515659839022023E-2</v>
      </c>
      <c r="AH25" s="8">
        <f t="shared" si="15"/>
        <v>7.3102270384651502E-2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6"/>
        <v>5.0515659839022023E-2</v>
      </c>
      <c r="AM25" s="8">
        <f t="shared" si="16"/>
        <v>7.3102270384651502E-2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6.1256519377275588E-2</v>
      </c>
      <c r="AR25" s="8">
        <f t="shared" si="3"/>
        <v>8.0380563273827629E-2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5.969196716368836E-2</v>
      </c>
      <c r="AW25" s="8">
        <f t="shared" si="4"/>
        <v>8.1057523577156343E-2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4.7180424796600035E-2</v>
      </c>
      <c r="BB25" s="8">
        <f t="shared" si="5"/>
        <v>6.4810276762969826E-2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4.1164255601582794E-2</v>
      </c>
      <c r="BG25" s="8">
        <f t="shared" si="6"/>
        <v>7.5028370254471358E-2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1.2017043801554286E-2</v>
      </c>
      <c r="BL25" s="8">
        <f t="shared" si="7"/>
        <v>6.0077148630050085E-2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0</v>
      </c>
      <c r="BQ25" s="8">
        <f t="shared" si="8"/>
        <v>4.0791199878046205E-2</v>
      </c>
      <c r="BR25" s="32">
        <v>63.65817753262818</v>
      </c>
      <c r="BS25" s="23"/>
      <c r="BT25" s="24"/>
      <c r="BU25" s="8">
        <f t="shared" si="9"/>
        <v>-1</v>
      </c>
      <c r="BV25" s="8">
        <f t="shared" si="9"/>
        <v>-1</v>
      </c>
      <c r="BW25" s="32"/>
    </row>
    <row r="26" spans="1:75" x14ac:dyDescent="0.3">
      <c r="A26" s="22" t="s">
        <v>214</v>
      </c>
      <c r="B26" s="6">
        <f t="shared" si="10"/>
        <v>697.55492866892223</v>
      </c>
      <c r="C26" s="23"/>
      <c r="D26" s="24"/>
      <c r="E26" s="7">
        <v>3.6491618587518239E-2</v>
      </c>
      <c r="F26" s="7">
        <f t="shared" si="11"/>
        <v>-1</v>
      </c>
      <c r="G26" s="40"/>
      <c r="H26" s="23"/>
      <c r="I26" s="24"/>
      <c r="J26" s="7"/>
      <c r="K26" s="7">
        <f t="shared" si="12"/>
        <v>-1</v>
      </c>
      <c r="L26" s="32"/>
      <c r="M26" s="23">
        <v>769.28204250510908</v>
      </c>
      <c r="N26" s="8">
        <f t="shared" si="0"/>
        <v>0.10282647414312859</v>
      </c>
      <c r="O26" s="24">
        <f t="shared" si="13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0.10282647414312859</v>
      </c>
      <c r="X26" s="24">
        <f t="shared" si="14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5"/>
        <v>9.971146216596477E-2</v>
      </c>
      <c r="AH26" s="8">
        <f t="shared" si="15"/>
        <v>0.12570141715475286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6"/>
        <v>9.971146216596477E-2</v>
      </c>
      <c r="AM26" s="8">
        <f t="shared" si="16"/>
        <v>0.12570141715475286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8.2622469550480276E-2</v>
      </c>
      <c r="AR26" s="8">
        <f t="shared" si="3"/>
        <v>0.121974202485382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6.3356905229614707E-2</v>
      </c>
      <c r="AW26" s="8">
        <f t="shared" si="4"/>
        <v>8.2838971287645349E-2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9.9001586927151677E-2</v>
      </c>
      <c r="BB26" s="8">
        <f t="shared" si="5"/>
        <v>0.13429530415818189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6.3297751708801767E-2</v>
      </c>
      <c r="BG26" s="8">
        <f t="shared" si="6"/>
        <v>8.341908397284821E-2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1.7793588482888496E-2</v>
      </c>
      <c r="BL26" s="8">
        <f t="shared" si="7"/>
        <v>5.6530549777489336E-2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0</v>
      </c>
      <c r="BQ26" s="8">
        <f t="shared" si="8"/>
        <v>4.9157484613568378E-2</v>
      </c>
      <c r="BR26" s="32">
        <v>75.582659946754575</v>
      </c>
      <c r="BS26" s="23"/>
      <c r="BT26" s="24"/>
      <c r="BU26" s="8">
        <f t="shared" si="9"/>
        <v>-1</v>
      </c>
      <c r="BV26" s="8">
        <f t="shared" si="9"/>
        <v>-1</v>
      </c>
      <c r="BW26" s="32"/>
    </row>
    <row r="27" spans="1:75" x14ac:dyDescent="0.3">
      <c r="A27" s="22" t="s">
        <v>215</v>
      </c>
      <c r="B27" s="6">
        <f t="shared" si="10"/>
        <v>702.14405080430197</v>
      </c>
      <c r="C27" s="23"/>
      <c r="D27" s="24"/>
      <c r="E27" s="7">
        <v>3.8040943670706311E-2</v>
      </c>
      <c r="F27" s="7">
        <f t="shared" si="11"/>
        <v>-1</v>
      </c>
      <c r="G27" s="40"/>
      <c r="H27" s="23"/>
      <c r="I27" s="24"/>
      <c r="J27" s="7"/>
      <c r="K27" s="85">
        <f t="shared" si="12"/>
        <v>-1</v>
      </c>
      <c r="L27" s="32"/>
      <c r="M27" s="23">
        <v>784.35061446002669</v>
      </c>
      <c r="N27" s="8">
        <f t="shared" si="0"/>
        <v>0.11707934228248118</v>
      </c>
      <c r="O27" s="24">
        <f t="shared" si="13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7.9973797436936209E-2</v>
      </c>
      <c r="X27" s="24">
        <f t="shared" si="14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5"/>
        <v>6.4612426736197673E-2</v>
      </c>
      <c r="AH27" s="8">
        <f t="shared" si="15"/>
        <v>8.5498220463158137E-2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6"/>
        <v>6.4612426736197673E-2</v>
      </c>
      <c r="AM27" s="8">
        <f t="shared" si="16"/>
        <v>8.5498220463158137E-2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7.3963355404145698E-2</v>
      </c>
      <c r="AR27" s="8">
        <f t="shared" si="3"/>
        <v>8.3086936769473707E-2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5.9367937464154176E-2</v>
      </c>
      <c r="AW27" s="8">
        <f t="shared" si="4"/>
        <v>8.919694327367228E-2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2.1362862776708486E-2</v>
      </c>
      <c r="BB27" s="8">
        <f t="shared" si="5"/>
        <v>7.7132012680833209E-2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7.9257761896169024E-2</v>
      </c>
      <c r="BG27" s="8">
        <f t="shared" si="6"/>
        <v>9.2520303720910704E-2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1.2735584454914612E-2</v>
      </c>
      <c r="BL27" s="8">
        <f t="shared" si="7"/>
        <v>4.0739105686955782E-2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0</v>
      </c>
      <c r="BQ27" s="8">
        <f t="shared" si="8"/>
        <v>2.386166521980753E-2</v>
      </c>
      <c r="BR27" s="32">
        <v>115.9369265845045</v>
      </c>
      <c r="BS27" s="23"/>
      <c r="BT27" s="24"/>
      <c r="BU27" s="8">
        <f t="shared" si="9"/>
        <v>-1</v>
      </c>
      <c r="BV27" s="8">
        <f t="shared" si="9"/>
        <v>-1</v>
      </c>
      <c r="BW27" s="32"/>
    </row>
    <row r="28" spans="1:75" x14ac:dyDescent="0.3">
      <c r="A28" s="22" t="s">
        <v>216</v>
      </c>
      <c r="B28" s="6">
        <f t="shared" si="10"/>
        <v>728.5606736881266</v>
      </c>
      <c r="C28" s="23"/>
      <c r="D28" s="24"/>
      <c r="E28" s="7">
        <v>2.7033191102239951E-2</v>
      </c>
      <c r="F28" s="7">
        <f t="shared" si="11"/>
        <v>-1</v>
      </c>
      <c r="G28" s="40"/>
      <c r="H28" s="23"/>
      <c r="I28" s="24"/>
      <c r="J28" s="7"/>
      <c r="K28" s="7">
        <f t="shared" si="12"/>
        <v>-1</v>
      </c>
      <c r="L28" s="32"/>
      <c r="M28" s="23">
        <v>799.15007728078842</v>
      </c>
      <c r="N28" s="8">
        <f t="shared" si="0"/>
        <v>9.6888846930652306E-2</v>
      </c>
      <c r="O28" s="24">
        <f t="shared" si="13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9.6888846930652306E-2</v>
      </c>
      <c r="X28" s="24">
        <f t="shared" si="14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5"/>
        <v>2.3420562566908016E-2</v>
      </c>
      <c r="AH28" s="8">
        <f t="shared" si="15"/>
        <v>7.4876289847522176E-2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6"/>
        <v>2.3420562566908016E-2</v>
      </c>
      <c r="AM28" s="8">
        <f t="shared" si="16"/>
        <v>7.4876289847522176E-2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2.137512399143509E-2</v>
      </c>
      <c r="AR28" s="8">
        <f t="shared" si="3"/>
        <v>7.301369136986921E-2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4.7550804769330407E-2</v>
      </c>
      <c r="AW28" s="8">
        <f t="shared" si="4"/>
        <v>6.5511473745751309E-2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2.6695314362103966E-2</v>
      </c>
      <c r="BB28" s="8">
        <f t="shared" si="5"/>
        <v>6.5150201228353979E-2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1.72151536348456E-2</v>
      </c>
      <c r="BG28" s="8">
        <f t="shared" si="6"/>
        <v>6.2728839707643896E-2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9.98397114202286E-3</v>
      </c>
      <c r="BL28" s="8">
        <f t="shared" si="7"/>
        <v>3.7705773818767531E-2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0</v>
      </c>
      <c r="BQ28" s="8">
        <f t="shared" si="8"/>
        <v>3.1322566240134027E-2</v>
      </c>
      <c r="BR28" s="32">
        <v>47.696327648498119</v>
      </c>
      <c r="BS28" s="23"/>
      <c r="BT28" s="24"/>
      <c r="BU28" s="8">
        <f t="shared" si="9"/>
        <v>-1</v>
      </c>
      <c r="BV28" s="8">
        <f t="shared" si="9"/>
        <v>-1</v>
      </c>
      <c r="BW28" s="32"/>
    </row>
    <row r="29" spans="1:75" x14ac:dyDescent="0.3">
      <c r="A29" s="22" t="s">
        <v>217</v>
      </c>
      <c r="B29" s="6">
        <f t="shared" si="10"/>
        <v>718.73229529996536</v>
      </c>
      <c r="C29" s="23"/>
      <c r="D29" s="24"/>
      <c r="E29" s="7">
        <v>4.4852238330653278E-2</v>
      </c>
      <c r="F29" s="7">
        <f t="shared" si="11"/>
        <v>-1</v>
      </c>
      <c r="G29" s="40"/>
      <c r="H29" s="23"/>
      <c r="I29" s="24"/>
      <c r="J29" s="7"/>
      <c r="K29" s="7">
        <f t="shared" si="12"/>
        <v>-1</v>
      </c>
      <c r="L29" s="32"/>
      <c r="M29" s="23">
        <v>803.9500117860174</v>
      </c>
      <c r="N29" s="8">
        <f t="shared" si="0"/>
        <v>0.11856670006804987</v>
      </c>
      <c r="O29" s="24">
        <f t="shared" si="13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7.8423236539333738E-2</v>
      </c>
      <c r="X29" s="24">
        <f t="shared" si="14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5"/>
        <v>2.2763901872565277E-2</v>
      </c>
      <c r="AH29" s="8">
        <f t="shared" si="15"/>
        <v>2.8905291861030708E-2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6"/>
        <v>2.2763901872565277E-2</v>
      </c>
      <c r="AM29" s="8">
        <f t="shared" si="16"/>
        <v>2.8905291861030708E-2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2.456252589942182E-2</v>
      </c>
      <c r="AR29" s="8">
        <f t="shared" si="3"/>
        <v>2.976797677491784E-2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4.4512947508800055E-2</v>
      </c>
      <c r="AW29" s="8">
        <f t="shared" si="4"/>
        <v>9.297889015492912E-2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2.2763901872565277E-2</v>
      </c>
      <c r="BB29" s="8">
        <f t="shared" si="5"/>
        <v>2.8905291861030708E-2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5.7676741360187495E-2</v>
      </c>
      <c r="BG29" s="8">
        <f t="shared" si="6"/>
        <v>9.1215484062880894E-2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0</v>
      </c>
      <c r="BL29" s="8">
        <f t="shared" si="7"/>
        <v>2.209612766361739E-2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1.826698290315481E-4</v>
      </c>
      <c r="BQ29" s="8">
        <f t="shared" si="8"/>
        <v>2.2611624811945709E-2</v>
      </c>
      <c r="BR29" s="32">
        <v>83.11772786658257</v>
      </c>
      <c r="BS29" s="23"/>
      <c r="BT29" s="24"/>
      <c r="BU29" s="8">
        <f t="shared" si="9"/>
        <v>-1</v>
      </c>
      <c r="BV29" s="8">
        <f t="shared" si="9"/>
        <v>-1</v>
      </c>
      <c r="BW29" s="32"/>
    </row>
    <row r="30" spans="1:75" x14ac:dyDescent="0.3">
      <c r="A30" s="22" t="s">
        <v>218</v>
      </c>
      <c r="B30" s="6">
        <f t="shared" si="10"/>
        <v>724.06758641097269</v>
      </c>
      <c r="C30" s="23"/>
      <c r="D30" s="24"/>
      <c r="E30" s="7">
        <v>4.1997750327142667E-2</v>
      </c>
      <c r="F30" s="7">
        <f t="shared" si="11"/>
        <v>-1</v>
      </c>
      <c r="G30" s="40"/>
      <c r="H30" s="23"/>
      <c r="I30" s="24"/>
      <c r="J30" s="7"/>
      <c r="K30" s="85">
        <f t="shared" si="12"/>
        <v>-1</v>
      </c>
      <c r="L30" s="32"/>
      <c r="M30" s="23">
        <v>789.3951811168796</v>
      </c>
      <c r="N30" s="8">
        <f t="shared" si="0"/>
        <v>9.0223061951605843E-2</v>
      </c>
      <c r="O30" s="24">
        <f t="shared" si="13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9.0223061951605843E-2</v>
      </c>
      <c r="X30" s="24">
        <f t="shared" si="14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5"/>
        <v>6.7492585136835981E-2</v>
      </c>
      <c r="AH30" s="8">
        <f t="shared" si="15"/>
        <v>0.12360541396482322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6"/>
        <v>6.7492585136835981E-2</v>
      </c>
      <c r="AM30" s="8">
        <f t="shared" si="16"/>
        <v>0.12360541396482322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7.1070269027681987E-2</v>
      </c>
      <c r="AR30" s="8">
        <f t="shared" si="3"/>
        <v>0.12860895396557073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2.5920951280972881E-2</v>
      </c>
      <c r="AW30" s="8">
        <f t="shared" si="4"/>
        <v>4.7656917042802185E-2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4.3137935708759685E-2</v>
      </c>
      <c r="BB30" s="8">
        <f t="shared" si="5"/>
        <v>7.5119647895741465E-2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2.6462497995079517E-2</v>
      </c>
      <c r="BG30" s="8">
        <f t="shared" si="6"/>
        <v>5.3590652262169247E-2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0</v>
      </c>
      <c r="BL30" s="8">
        <f t="shared" si="7"/>
        <v>7.06461203874231E-2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1.4237067448161507E-3</v>
      </c>
      <c r="BQ30" s="8">
        <f t="shared" si="8"/>
        <v>4.3963179748339236E-2</v>
      </c>
      <c r="BR30" s="32">
        <v>62.1244664080441</v>
      </c>
      <c r="BS30" s="23"/>
      <c r="BT30" s="24"/>
      <c r="BU30" s="8">
        <f t="shared" si="9"/>
        <v>-1</v>
      </c>
      <c r="BV30" s="8">
        <f t="shared" si="9"/>
        <v>-1</v>
      </c>
      <c r="BW30" s="32"/>
    </row>
    <row r="31" spans="1:75" x14ac:dyDescent="0.3">
      <c r="A31" s="22" t="s">
        <v>219</v>
      </c>
      <c r="B31" s="6">
        <f t="shared" si="10"/>
        <v>666.11186146557361</v>
      </c>
      <c r="C31" s="23"/>
      <c r="D31" s="24"/>
      <c r="E31" s="7">
        <v>1.2884808098065499E-2</v>
      </c>
      <c r="F31" s="7">
        <f t="shared" si="11"/>
        <v>-1</v>
      </c>
      <c r="G31" s="40"/>
      <c r="H31" s="23"/>
      <c r="I31" s="24"/>
      <c r="J31" s="7"/>
      <c r="K31" s="85">
        <f t="shared" si="12"/>
        <v>-1</v>
      </c>
      <c r="L31" s="32"/>
      <c r="M31" s="23">
        <v>743.35879648695482</v>
      </c>
      <c r="N31" s="8">
        <f t="shared" si="0"/>
        <v>0.11596691110022146</v>
      </c>
      <c r="O31" s="24">
        <f t="shared" si="13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0.10631252447032247</v>
      </c>
      <c r="X31" s="24">
        <f t="shared" si="14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5"/>
        <v>7.1349739993235961E-2</v>
      </c>
      <c r="AH31" s="8">
        <f t="shared" si="15"/>
        <v>9.5466517422758163E-2</v>
      </c>
      <c r="AI31" s="32">
        <v>11.14728264000005</v>
      </c>
      <c r="AJ31" s="23">
        <v>713.6387695875527</v>
      </c>
      <c r="AK31" s="24">
        <v>729.70324109368266</v>
      </c>
      <c r="AL31" s="8">
        <f t="shared" si="16"/>
        <v>7.1349739993235961E-2</v>
      </c>
      <c r="AM31" s="8">
        <f t="shared" si="16"/>
        <v>9.5466517422758163E-2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7.1328769757379437E-2</v>
      </c>
      <c r="AR31" s="8">
        <f t="shared" si="3"/>
        <v>9.5525277382882801E-2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7.0696861567503197E-2</v>
      </c>
      <c r="AW31" s="8">
        <f t="shared" si="4"/>
        <v>0.10057097092556315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9.5128726916140244E-2</v>
      </c>
      <c r="BB31" s="8">
        <f t="shared" si="5"/>
        <v>0.13683978985899922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5.3233951337302521E-2</v>
      </c>
      <c r="BG31" s="8">
        <f t="shared" si="6"/>
        <v>9.988839174141162E-2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6.6584054862026967E-2</v>
      </c>
      <c r="BL31" s="8">
        <f t="shared" si="7"/>
        <v>8.7352709285680688E-2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0</v>
      </c>
      <c r="BQ31" s="8">
        <f t="shared" si="8"/>
        <v>8.1081372219338907E-2</v>
      </c>
      <c r="BR31" s="32">
        <v>73.458213222585613</v>
      </c>
      <c r="BS31" s="23"/>
      <c r="BT31" s="24"/>
      <c r="BU31" s="8">
        <f t="shared" si="9"/>
        <v>-1</v>
      </c>
      <c r="BV31" s="8">
        <f t="shared" si="9"/>
        <v>-1</v>
      </c>
      <c r="BW31" s="32"/>
    </row>
    <row r="32" spans="1:75" x14ac:dyDescent="0.3">
      <c r="A32" s="22" t="s">
        <v>220</v>
      </c>
      <c r="B32" s="6">
        <f t="shared" si="10"/>
        <v>809.89314315785828</v>
      </c>
      <c r="C32" s="23"/>
      <c r="D32" s="24"/>
      <c r="E32" s="7">
        <v>9.9918902748248647E-5</v>
      </c>
      <c r="F32" s="7">
        <f t="shared" si="11"/>
        <v>-1</v>
      </c>
      <c r="G32" s="40"/>
      <c r="H32" s="23"/>
      <c r="I32" s="24"/>
      <c r="J32" s="7"/>
      <c r="K32" s="85">
        <f t="shared" si="12"/>
        <v>-1</v>
      </c>
      <c r="L32" s="32"/>
      <c r="M32" s="23">
        <v>930.71754356201177</v>
      </c>
      <c r="N32" s="8">
        <f t="shared" si="0"/>
        <v>0.14918560729264418</v>
      </c>
      <c r="O32" s="24">
        <f t="shared" si="13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0.15457200608946198</v>
      </c>
      <c r="X32" s="24">
        <f t="shared" si="14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5"/>
        <v>3.5770763141709204E-2</v>
      </c>
      <c r="AH32" s="8">
        <f t="shared" si="15"/>
        <v>5.9991819057126132E-2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6"/>
        <v>3.5770763141709204E-2</v>
      </c>
      <c r="AM32" s="8">
        <f t="shared" si="16"/>
        <v>5.9991819057126132E-2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0</v>
      </c>
      <c r="AR32" s="8">
        <f t="shared" si="3"/>
        <v>5.3140707567744486E-2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4.8997787275952949E-2</v>
      </c>
      <c r="AW32" s="8">
        <f t="shared" si="4"/>
        <v>7.4861118505388805E-2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2.7921330066998346E-2</v>
      </c>
      <c r="BB32" s="8">
        <f t="shared" si="5"/>
        <v>6.7377984863261201E-2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3.4305674506912208E-2</v>
      </c>
      <c r="BG32" s="8">
        <f t="shared" si="6"/>
        <v>5.9497162255341879E-2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7.2773353750377277E-4</v>
      </c>
      <c r="BL32" s="8">
        <f t="shared" si="7"/>
        <v>4.1002244545190497E-2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1.0180326539771014E-2</v>
      </c>
      <c r="BQ32" s="8">
        <f t="shared" si="8"/>
        <v>4.3981696488119268E-2</v>
      </c>
      <c r="BR32" s="32">
        <v>43.194579972326757</v>
      </c>
      <c r="BS32" s="23"/>
      <c r="BT32" s="24"/>
      <c r="BU32" s="8">
        <f t="shared" si="9"/>
        <v>-1</v>
      </c>
      <c r="BV32" s="8">
        <f t="shared" si="9"/>
        <v>-1</v>
      </c>
      <c r="BW32" s="32"/>
    </row>
    <row r="33" spans="1:75" x14ac:dyDescent="0.3">
      <c r="A33" s="22" t="s">
        <v>221</v>
      </c>
      <c r="B33" s="6">
        <f t="shared" si="10"/>
        <v>788.59692340220192</v>
      </c>
      <c r="C33" s="23"/>
      <c r="D33" s="24"/>
      <c r="E33" s="7">
        <v>2.9328572863468891E-2</v>
      </c>
      <c r="F33" s="7">
        <f t="shared" si="11"/>
        <v>-1</v>
      </c>
      <c r="G33" s="40"/>
      <c r="H33" s="23"/>
      <c r="I33" s="24"/>
      <c r="J33" s="7"/>
      <c r="K33" s="7">
        <f t="shared" si="12"/>
        <v>-1</v>
      </c>
      <c r="L33" s="32"/>
      <c r="M33" s="23">
        <v>879.96562113321431</v>
      </c>
      <c r="N33" s="8">
        <f t="shared" si="0"/>
        <v>0.11586235631864408</v>
      </c>
      <c r="O33" s="24">
        <f t="shared" si="13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0.15348793378692671</v>
      </c>
      <c r="X33" s="24">
        <f t="shared" si="14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5"/>
        <v>4.6946732942397436E-2</v>
      </c>
      <c r="AH33" s="8">
        <f t="shared" si="15"/>
        <v>8.0513385264558923E-2</v>
      </c>
      <c r="AI33" s="32">
        <v>11.1856704699996</v>
      </c>
      <c r="AJ33" s="23">
        <v>825.61897256436134</v>
      </c>
      <c r="AK33" s="24">
        <v>852.08953131452927</v>
      </c>
      <c r="AL33" s="8">
        <f t="shared" si="16"/>
        <v>4.6946732942397436E-2</v>
      </c>
      <c r="AM33" s="8">
        <f t="shared" si="16"/>
        <v>8.0513385264558923E-2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6.3968761542199368E-2</v>
      </c>
      <c r="AR33" s="8">
        <f t="shared" si="3"/>
        <v>9.4352225691533217E-2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4.4288469191537137E-2</v>
      </c>
      <c r="AW33" s="8">
        <f t="shared" si="4"/>
        <v>7.3328458376508129E-2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5.431075091344912E-2</v>
      </c>
      <c r="BB33" s="8">
        <f t="shared" si="5"/>
        <v>8.1635468770298453E-2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6.0949623553596517E-2</v>
      </c>
      <c r="BG33" s="8">
        <f t="shared" si="6"/>
        <v>7.6834458054837351E-2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9.577021571068621E-3</v>
      </c>
      <c r="BL33" s="8">
        <f t="shared" si="7"/>
        <v>4.9820493768685539E-2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</v>
      </c>
      <c r="BQ33" s="8">
        <f t="shared" si="8"/>
        <v>3.2441186792289113E-2</v>
      </c>
      <c r="BR33" s="32">
        <v>69.69015631973744</v>
      </c>
      <c r="BS33" s="23"/>
      <c r="BT33" s="24"/>
      <c r="BU33" s="8">
        <f t="shared" si="9"/>
        <v>-1</v>
      </c>
      <c r="BV33" s="8">
        <f t="shared" si="9"/>
        <v>-1</v>
      </c>
      <c r="BW33" s="32"/>
    </row>
    <row r="34" spans="1:75" x14ac:dyDescent="0.3">
      <c r="A34" s="22" t="s">
        <v>222</v>
      </c>
      <c r="B34" s="6">
        <f t="shared" si="10"/>
        <v>730.22191818920362</v>
      </c>
      <c r="C34" s="23"/>
      <c r="D34" s="24"/>
      <c r="E34" s="7">
        <v>4.7210978496200713E-2</v>
      </c>
      <c r="F34" s="7">
        <f t="shared" si="11"/>
        <v>-1</v>
      </c>
      <c r="G34" s="40"/>
      <c r="H34" s="23"/>
      <c r="I34" s="24"/>
      <c r="J34" s="7"/>
      <c r="K34" s="7">
        <f t="shared" si="12"/>
        <v>-1</v>
      </c>
      <c r="L34" s="32"/>
      <c r="M34" s="23">
        <v>769.28204250510908</v>
      </c>
      <c r="N34" s="8">
        <f t="shared" si="0"/>
        <v>5.3490758552915428E-2</v>
      </c>
      <c r="O34" s="24">
        <f t="shared" si="13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5.3490758552915428E-2</v>
      </c>
      <c r="X34" s="24">
        <f t="shared" si="14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5"/>
        <v>4.4708068674176649E-2</v>
      </c>
      <c r="AH34" s="8">
        <f t="shared" si="15"/>
        <v>9.0377217272290603E-2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6"/>
        <v>4.4708068674176649E-2</v>
      </c>
      <c r="AM34" s="8">
        <f t="shared" si="16"/>
        <v>9.0377217272290603E-2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4.3845113664096956E-2</v>
      </c>
      <c r="AR34" s="8">
        <f t="shared" si="3"/>
        <v>0.10476855254731633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1.9975643507384479E-2</v>
      </c>
      <c r="AW34" s="8">
        <f t="shared" si="4"/>
        <v>3.3193169221561222E-2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3.8158439101438457E-2</v>
      </c>
      <c r="BB34" s="8">
        <f t="shared" si="5"/>
        <v>7.8043195501641627E-2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1.9975643507384479E-2</v>
      </c>
      <c r="BG34" s="8">
        <f t="shared" si="6"/>
        <v>3.5385950588064437E-2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1.8441537229916576E-2</v>
      </c>
      <c r="BL34" s="8">
        <f t="shared" si="7"/>
        <v>4.2647899141634721E-2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0</v>
      </c>
      <c r="BQ34" s="8">
        <f t="shared" si="8"/>
        <v>4.1050972863389483E-2</v>
      </c>
      <c r="BR34" s="32">
        <v>73.712000114098188</v>
      </c>
      <c r="BS34" s="23"/>
      <c r="BT34" s="24"/>
      <c r="BU34" s="8">
        <f t="shared" si="9"/>
        <v>-1</v>
      </c>
      <c r="BV34" s="8">
        <f t="shared" si="9"/>
        <v>-1</v>
      </c>
      <c r="BW34" s="32"/>
    </row>
    <row r="35" spans="1:75" x14ac:dyDescent="0.3">
      <c r="A35" s="22" t="s">
        <v>223</v>
      </c>
      <c r="B35" s="6">
        <f t="shared" si="10"/>
        <v>680.47588535670309</v>
      </c>
      <c r="C35" s="23"/>
      <c r="D35" s="24"/>
      <c r="E35" s="7">
        <v>3.8283935251194487E-2</v>
      </c>
      <c r="F35" s="7">
        <f t="shared" si="11"/>
        <v>-1</v>
      </c>
      <c r="G35" s="40"/>
      <c r="H35" s="23"/>
      <c r="I35" s="24"/>
      <c r="J35" s="7"/>
      <c r="K35" s="7">
        <f t="shared" si="12"/>
        <v>-1</v>
      </c>
      <c r="L35" s="32"/>
      <c r="M35" s="23">
        <v>770.7485076396033</v>
      </c>
      <c r="N35" s="8">
        <f t="shared" ref="N35:N58" si="17">(M35-B35)/B35</f>
        <v>0.13266101595294538</v>
      </c>
      <c r="O35" s="24">
        <f t="shared" si="13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58" si="18">(V35-B35)/B35</f>
        <v>0.1143630409435866</v>
      </c>
      <c r="X35" s="24">
        <f t="shared" si="14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5"/>
        <v>0.103242343431393</v>
      </c>
      <c r="AH35" s="8">
        <f t="shared" si="15"/>
        <v>0.12352089388778528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6"/>
        <v>0.103242343431393</v>
      </c>
      <c r="AM35" s="8">
        <f t="shared" si="16"/>
        <v>0.12352089388778528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19">(AO35-$B35)/$B35</f>
        <v>7.5310568204819822E-2</v>
      </c>
      <c r="AR35" s="8">
        <f t="shared" ref="AR35:AR58" si="20">(AP35-$B35)/$B35</f>
        <v>0.1180452382319013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9.482073827747052E-2</v>
      </c>
      <c r="AW35" s="8">
        <f t="shared" si="4"/>
        <v>0.10737568126454554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6.7424681511434631E-2</v>
      </c>
      <c r="BB35" s="8">
        <f t="shared" si="5"/>
        <v>0.10809851220585959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6.0481234585861104E-2</v>
      </c>
      <c r="BG35" s="8">
        <f t="shared" si="6"/>
        <v>0.10021156578722157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0</v>
      </c>
      <c r="BL35" s="8">
        <f t="shared" si="7"/>
        <v>4.1168676382102386E-2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6.0640019044303885E-3</v>
      </c>
      <c r="BQ35" s="8">
        <f t="shared" si="8"/>
        <v>3.4050683271717015E-2</v>
      </c>
      <c r="BR35" s="32">
        <v>162.23101157099009</v>
      </c>
      <c r="BS35" s="23"/>
      <c r="BT35" s="24"/>
      <c r="BU35" s="8">
        <f t="shared" si="9"/>
        <v>-1</v>
      </c>
      <c r="BV35" s="8">
        <f t="shared" si="9"/>
        <v>-1</v>
      </c>
      <c r="BW35" s="32"/>
    </row>
    <row r="36" spans="1:75" x14ac:dyDescent="0.3">
      <c r="A36" s="22" t="s">
        <v>224</v>
      </c>
      <c r="B36" s="6">
        <f t="shared" si="10"/>
        <v>764.02378736838295</v>
      </c>
      <c r="C36" s="23"/>
      <c r="D36" s="24"/>
      <c r="E36" s="7">
        <v>2.1469072000155982E-2</v>
      </c>
      <c r="F36" s="7">
        <f t="shared" si="11"/>
        <v>-1</v>
      </c>
      <c r="G36" s="40"/>
      <c r="H36" s="23"/>
      <c r="I36" s="24"/>
      <c r="J36" s="7"/>
      <c r="K36" s="85">
        <f t="shared" si="12"/>
        <v>-1</v>
      </c>
      <c r="L36" s="32"/>
      <c r="M36" s="23">
        <v>837.1163882994465</v>
      </c>
      <c r="N36" s="8">
        <f t="shared" si="17"/>
        <v>9.5667964976358905E-2</v>
      </c>
      <c r="O36" s="24">
        <f t="shared" si="13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18"/>
        <v>0.11784699278800743</v>
      </c>
      <c r="X36" s="24">
        <f t="shared" si="14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5"/>
        <v>8.4521113442891302E-2</v>
      </c>
      <c r="AH36" s="8">
        <f t="shared" si="15"/>
        <v>0.10866210917408226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6"/>
        <v>8.4521113442891302E-2</v>
      </c>
      <c r="AM36" s="8">
        <f t="shared" si="16"/>
        <v>0.10866210917408226</v>
      </c>
      <c r="AN36" s="32">
        <v>11.0873700799988</v>
      </c>
      <c r="AO36" s="23">
        <v>814.74017106364101</v>
      </c>
      <c r="AP36" s="24">
        <v>844.13104556304029</v>
      </c>
      <c r="AQ36" s="8">
        <f t="shared" si="19"/>
        <v>6.6380634390908785E-2</v>
      </c>
      <c r="AR36" s="8">
        <f t="shared" si="20"/>
        <v>0.10484916768178147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5.1812217866264311E-2</v>
      </c>
      <c r="AW36" s="8">
        <f t="shared" si="4"/>
        <v>9.4126060395860189E-2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6.5091342456574872E-2</v>
      </c>
      <c r="BB36" s="8">
        <f t="shared" si="5"/>
        <v>9.7342162034412719E-2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5.7422087633833593E-2</v>
      </c>
      <c r="BG36" s="8">
        <f t="shared" si="6"/>
        <v>9.2144452653841621E-2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0</v>
      </c>
      <c r="BL36" s="8">
        <f t="shared" si="7"/>
        <v>5.9622656175491284E-2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8.7689711841537898E-3</v>
      </c>
      <c r="BQ36" s="8">
        <f t="shared" si="8"/>
        <v>3.5997527943953243E-2</v>
      </c>
      <c r="BR36" s="32">
        <v>43.358478520438076</v>
      </c>
      <c r="BS36" s="23"/>
      <c r="BT36" s="24"/>
      <c r="BU36" s="8">
        <f t="shared" si="9"/>
        <v>-1</v>
      </c>
      <c r="BV36" s="8">
        <f t="shared" si="9"/>
        <v>-1</v>
      </c>
      <c r="BW36" s="32"/>
    </row>
    <row r="37" spans="1:75" x14ac:dyDescent="0.3">
      <c r="A37" s="22" t="s">
        <v>225</v>
      </c>
      <c r="B37" s="6">
        <f t="shared" si="10"/>
        <v>761.83058930841162</v>
      </c>
      <c r="C37" s="23"/>
      <c r="D37" s="24"/>
      <c r="E37" s="7">
        <v>4.4451006684210037E-2</v>
      </c>
      <c r="F37" s="7">
        <f t="shared" si="11"/>
        <v>-1</v>
      </c>
      <c r="G37" s="40"/>
      <c r="H37" s="23"/>
      <c r="I37" s="24"/>
      <c r="J37" s="7"/>
      <c r="K37" s="7">
        <f t="shared" si="12"/>
        <v>-1</v>
      </c>
      <c r="L37" s="32"/>
      <c r="M37" s="23">
        <v>859.94023952622001</v>
      </c>
      <c r="N37" s="8">
        <f t="shared" si="17"/>
        <v>0.12878145298270596</v>
      </c>
      <c r="O37" s="24">
        <f t="shared" si="13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18"/>
        <v>0.12878145298270596</v>
      </c>
      <c r="X37" s="24">
        <f t="shared" si="14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5"/>
        <v>3.9538760970446278E-2</v>
      </c>
      <c r="AH37" s="8">
        <f t="shared" si="15"/>
        <v>5.6957310311031857E-2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6"/>
        <v>3.9538760970446278E-2</v>
      </c>
      <c r="AM37" s="8">
        <f t="shared" si="16"/>
        <v>5.6957310311031857E-2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19"/>
        <v>4.3508071164013624E-2</v>
      </c>
      <c r="AR37" s="8">
        <f t="shared" si="20"/>
        <v>6.4704078889774488E-2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2.3494710461147827E-2</v>
      </c>
      <c r="AW37" s="8">
        <f t="shared" si="4"/>
        <v>6.0958039934317379E-2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1.8141673821756854E-2</v>
      </c>
      <c r="BB37" s="8">
        <f t="shared" si="5"/>
        <v>3.6886231320735506E-2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6.0353874309012893E-2</v>
      </c>
      <c r="BG37" s="8">
        <f t="shared" si="6"/>
        <v>7.2104890980137143E-2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</v>
      </c>
      <c r="BL37" s="8">
        <f t="shared" si="7"/>
        <v>3.9000204641391437E-2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2.3573674255303732E-2</v>
      </c>
      <c r="BQ37" s="8">
        <f t="shared" si="8"/>
        <v>4.0508213700330899E-2</v>
      </c>
      <c r="BR37" s="32">
        <v>43.999668170139188</v>
      </c>
      <c r="BS37" s="23"/>
      <c r="BT37" s="24"/>
      <c r="BU37" s="8">
        <f t="shared" si="9"/>
        <v>-1</v>
      </c>
      <c r="BV37" s="8">
        <f t="shared" si="9"/>
        <v>-1</v>
      </c>
      <c r="BW37" s="32"/>
    </row>
    <row r="38" spans="1:75" x14ac:dyDescent="0.3">
      <c r="A38" s="22" t="s">
        <v>226</v>
      </c>
      <c r="B38" s="6">
        <f t="shared" si="10"/>
        <v>690.34848492813035</v>
      </c>
      <c r="C38" s="23"/>
      <c r="D38" s="24"/>
      <c r="E38" s="7">
        <v>3.7951807518551553E-2</v>
      </c>
      <c r="F38" s="7">
        <f t="shared" si="11"/>
        <v>-1</v>
      </c>
      <c r="G38" s="40"/>
      <c r="H38" s="23"/>
      <c r="I38" s="24"/>
      <c r="J38" s="7"/>
      <c r="K38" s="85">
        <f t="shared" si="12"/>
        <v>-1</v>
      </c>
      <c r="L38" s="32"/>
      <c r="M38" s="23">
        <v>795.50362099220899</v>
      </c>
      <c r="N38" s="8">
        <f t="shared" si="17"/>
        <v>0.15232181769041755</v>
      </c>
      <c r="O38" s="24">
        <f t="shared" si="13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18"/>
        <v>0.15232181769041755</v>
      </c>
      <c r="X38" s="24">
        <f t="shared" si="14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5"/>
        <v>0.11969070895532861</v>
      </c>
      <c r="AH38" s="8">
        <f t="shared" si="15"/>
        <v>0.16404981144469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6"/>
        <v>0.11969070895532861</v>
      </c>
      <c r="AM38" s="8">
        <f t="shared" si="16"/>
        <v>0.16404981144469</v>
      </c>
      <c r="AN38" s="32">
        <v>10.945437789998691</v>
      </c>
      <c r="AO38" s="23">
        <v>793.6249604055082</v>
      </c>
      <c r="AP38" s="24">
        <v>813.43195748247547</v>
      </c>
      <c r="AQ38" s="8">
        <f t="shared" si="19"/>
        <v>0.1496004955933663</v>
      </c>
      <c r="AR38" s="8">
        <f t="shared" si="20"/>
        <v>0.17829179789850469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4.7811174579907911E-2</v>
      </c>
      <c r="AW38" s="8">
        <f t="shared" si="4"/>
        <v>6.7607781188825697E-2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0.13381072767072502</v>
      </c>
      <c r="BB38" s="8">
        <f t="shared" si="5"/>
        <v>0.18418666563598943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5.6232270940559465E-2</v>
      </c>
      <c r="BG38" s="8">
        <f t="shared" si="6"/>
        <v>6.9853955531703191E-2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4.061423309999105E-2</v>
      </c>
      <c r="BL38" s="8">
        <f t="shared" si="7"/>
        <v>0.1045254310807968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0</v>
      </c>
      <c r="BQ38" s="8">
        <f t="shared" si="8"/>
        <v>9.5467664163332799E-2</v>
      </c>
      <c r="BR38" s="32">
        <v>81.488591736368832</v>
      </c>
      <c r="BS38" s="23"/>
      <c r="BT38" s="24"/>
      <c r="BU38" s="8">
        <f t="shared" si="9"/>
        <v>-1</v>
      </c>
      <c r="BV38" s="8">
        <f t="shared" si="9"/>
        <v>-1</v>
      </c>
      <c r="BW38" s="32"/>
    </row>
    <row r="39" spans="1:75" x14ac:dyDescent="0.3">
      <c r="A39" s="22" t="s">
        <v>227</v>
      </c>
      <c r="B39" s="6">
        <f t="shared" si="10"/>
        <v>709.63337630635033</v>
      </c>
      <c r="C39" s="23"/>
      <c r="D39" s="24"/>
      <c r="E39" s="7">
        <v>3.7363662608786111E-2</v>
      </c>
      <c r="F39" s="7">
        <f t="shared" si="11"/>
        <v>-1</v>
      </c>
      <c r="G39" s="40"/>
      <c r="H39" s="23"/>
      <c r="I39" s="24"/>
      <c r="J39" s="7"/>
      <c r="K39" s="7">
        <f t="shared" si="12"/>
        <v>-1</v>
      </c>
      <c r="L39" s="32"/>
      <c r="M39" s="23">
        <v>757.04464310352387</v>
      </c>
      <c r="N39" s="8">
        <f t="shared" si="17"/>
        <v>6.6810931362825288E-2</v>
      </c>
      <c r="O39" s="24">
        <f t="shared" si="13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18"/>
        <v>6.6810931362825288E-2</v>
      </c>
      <c r="X39" s="24">
        <f t="shared" si="14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5"/>
        <v>4.997805601709647E-2</v>
      </c>
      <c r="AH39" s="8">
        <f t="shared" si="15"/>
        <v>7.0222839627131439E-2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6"/>
        <v>4.997805601709647E-2</v>
      </c>
      <c r="AM39" s="8">
        <f t="shared" si="16"/>
        <v>7.0222839627131439E-2</v>
      </c>
      <c r="AN39" s="32">
        <v>11.10708550000054</v>
      </c>
      <c r="AO39" s="23">
        <v>729.38516866936698</v>
      </c>
      <c r="AP39" s="24">
        <v>758.51389704089922</v>
      </c>
      <c r="AQ39" s="8">
        <f t="shared" si="19"/>
        <v>2.7833798440858218E-2</v>
      </c>
      <c r="AR39" s="8">
        <f t="shared" si="20"/>
        <v>6.8881372222051554E-2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2.9280202781744154E-2</v>
      </c>
      <c r="AW39" s="8">
        <f t="shared" si="4"/>
        <v>3.8437316781098678E-2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5.7093346542199289E-2</v>
      </c>
      <c r="BB39" s="8">
        <f t="shared" si="5"/>
        <v>7.2304742729150703E-2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2.3129744378307695E-2</v>
      </c>
      <c r="BG39" s="8">
        <f t="shared" si="6"/>
        <v>3.8815127293074993E-2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</v>
      </c>
      <c r="BL39" s="8">
        <f t="shared" si="7"/>
        <v>1.5445504811414042E-2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1.0506853814047791E-2</v>
      </c>
      <c r="BQ39" s="8">
        <f t="shared" si="8"/>
        <v>1.8007435361979178E-2</v>
      </c>
      <c r="BR39" s="32">
        <v>106.1991795517504</v>
      </c>
      <c r="BS39" s="23"/>
      <c r="BT39" s="24"/>
      <c r="BU39" s="8">
        <f t="shared" si="9"/>
        <v>-1</v>
      </c>
      <c r="BV39" s="8">
        <f t="shared" si="9"/>
        <v>-1</v>
      </c>
      <c r="BW39" s="32"/>
    </row>
    <row r="40" spans="1:75" x14ac:dyDescent="0.3">
      <c r="A40" s="22" t="s">
        <v>228</v>
      </c>
      <c r="B40" s="6">
        <f t="shared" si="10"/>
        <v>734.22434018595766</v>
      </c>
      <c r="C40" s="23"/>
      <c r="D40" s="24"/>
      <c r="E40" s="7">
        <v>4.6064373277458527E-2</v>
      </c>
      <c r="F40" s="7">
        <f t="shared" si="11"/>
        <v>-1</v>
      </c>
      <c r="G40" s="40"/>
      <c r="H40" s="23"/>
      <c r="I40" s="24"/>
      <c r="J40" s="7"/>
      <c r="K40" s="7">
        <f t="shared" si="12"/>
        <v>-1</v>
      </c>
      <c r="L40" s="32"/>
      <c r="M40" s="23">
        <v>835.00533615936297</v>
      </c>
      <c r="N40" s="8">
        <f t="shared" si="17"/>
        <v>0.13726185643461564</v>
      </c>
      <c r="O40" s="24">
        <f t="shared" si="13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18"/>
        <v>0.16538481464997506</v>
      </c>
      <c r="X40" s="24">
        <f t="shared" si="14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5"/>
        <v>4.7610585552498849E-2</v>
      </c>
      <c r="AH40" s="8">
        <f t="shared" si="15"/>
        <v>6.3686409105389682E-2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6"/>
        <v>4.7610585552498849E-2</v>
      </c>
      <c r="AM40" s="8">
        <f t="shared" si="16"/>
        <v>6.3686409105389682E-2</v>
      </c>
      <c r="AN40" s="32">
        <v>11.15298699999985</v>
      </c>
      <c r="AO40" s="23">
        <v>760.71436370954495</v>
      </c>
      <c r="AP40" s="24">
        <v>776.9372338918954</v>
      </c>
      <c r="AQ40" s="8">
        <f t="shared" si="19"/>
        <v>3.6078923121614495E-2</v>
      </c>
      <c r="AR40" s="8">
        <f t="shared" si="20"/>
        <v>5.8174172889882421E-2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3.1477929880173179E-2</v>
      </c>
      <c r="AW40" s="8">
        <f t="shared" si="4"/>
        <v>7.5301908000595094E-2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2.534239996109092E-2</v>
      </c>
      <c r="BB40" s="8">
        <f t="shared" si="5"/>
        <v>5.3671482084207189E-2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3.4957986115582776E-2</v>
      </c>
      <c r="BG40" s="8">
        <f t="shared" si="6"/>
        <v>9.2303521961300941E-2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5.6970239703722112E-3</v>
      </c>
      <c r="BL40" s="8">
        <f t="shared" si="7"/>
        <v>6.0651209959746835E-2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0</v>
      </c>
      <c r="BQ40" s="8">
        <f t="shared" si="8"/>
        <v>3.2081236429489471E-2</v>
      </c>
      <c r="BR40" s="32">
        <v>75.033914511092007</v>
      </c>
      <c r="BS40" s="23"/>
      <c r="BT40" s="24"/>
      <c r="BU40" s="8">
        <f t="shared" si="9"/>
        <v>-1</v>
      </c>
      <c r="BV40" s="8">
        <f t="shared" si="9"/>
        <v>-1</v>
      </c>
      <c r="BW40" s="32"/>
    </row>
    <row r="41" spans="1:75" x14ac:dyDescent="0.3">
      <c r="A41" s="22" t="s">
        <v>229</v>
      </c>
      <c r="B41" s="6">
        <f t="shared" si="10"/>
        <v>740.01782564743587</v>
      </c>
      <c r="C41" s="23"/>
      <c r="D41" s="24"/>
      <c r="E41" s="7">
        <v>4.094065574596515E-2</v>
      </c>
      <c r="F41" s="7">
        <f t="shared" si="11"/>
        <v>-1</v>
      </c>
      <c r="G41" s="40"/>
      <c r="H41" s="23"/>
      <c r="I41" s="24"/>
      <c r="J41" s="7"/>
      <c r="K41" s="85">
        <f t="shared" si="12"/>
        <v>-1</v>
      </c>
      <c r="L41" s="32"/>
      <c r="M41" s="23">
        <v>832.03895810929544</v>
      </c>
      <c r="N41" s="8">
        <f t="shared" si="17"/>
        <v>0.12434988627652448</v>
      </c>
      <c r="O41" s="24">
        <f t="shared" si="13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18"/>
        <v>9.1875982826638669E-2</v>
      </c>
      <c r="X41" s="24">
        <f t="shared" si="14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5"/>
        <v>6.5990166044530119E-2</v>
      </c>
      <c r="AH41" s="8">
        <f t="shared" si="15"/>
        <v>9.6980961444745731E-2</v>
      </c>
      <c r="AI41" s="32">
        <v>11.09927944999872</v>
      </c>
      <c r="AJ41" s="23">
        <v>788.8517248378223</v>
      </c>
      <c r="AK41" s="24">
        <v>811.78546586497441</v>
      </c>
      <c r="AL41" s="8">
        <f t="shared" si="16"/>
        <v>6.5990166044530119E-2</v>
      </c>
      <c r="AM41" s="8">
        <f t="shared" si="16"/>
        <v>9.6980961444745731E-2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19"/>
        <v>7.5383297935911198E-2</v>
      </c>
      <c r="AR41" s="8">
        <f t="shared" si="20"/>
        <v>9.9128009971083925E-2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5.6839554730522039E-2</v>
      </c>
      <c r="AW41" s="8">
        <f t="shared" si="4"/>
        <v>9.5082413616819336E-2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1.2917218150494583E-2</v>
      </c>
      <c r="BB41" s="8">
        <f t="shared" si="5"/>
        <v>5.9352648072240083E-2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9.9145484272159357E-2</v>
      </c>
      <c r="BG41" s="8">
        <f t="shared" si="6"/>
        <v>0.11331568423789197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0</v>
      </c>
      <c r="BL41" s="8">
        <f t="shared" si="7"/>
        <v>6.5452496794785917E-2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1.2537453047304819E-3</v>
      </c>
      <c r="BQ41" s="8">
        <f t="shared" si="8"/>
        <v>4.7659127769824824E-2</v>
      </c>
      <c r="BR41" s="32">
        <v>61.18670595679432</v>
      </c>
      <c r="BS41" s="23"/>
      <c r="BT41" s="24"/>
      <c r="BU41" s="8">
        <f t="shared" si="9"/>
        <v>-1</v>
      </c>
      <c r="BV41" s="8">
        <f t="shared" si="9"/>
        <v>-1</v>
      </c>
      <c r="BW41" s="32"/>
    </row>
    <row r="42" spans="1:75" x14ac:dyDescent="0.3">
      <c r="A42" s="22" t="s">
        <v>230</v>
      </c>
      <c r="B42" s="6">
        <f t="shared" si="10"/>
        <v>674.61717539877634</v>
      </c>
      <c r="C42" s="23"/>
      <c r="D42" s="24"/>
      <c r="E42" s="7">
        <v>1.2664264023696329E-2</v>
      </c>
      <c r="F42" s="7">
        <f t="shared" si="11"/>
        <v>-1</v>
      </c>
      <c r="G42" s="40"/>
      <c r="H42" s="23"/>
      <c r="I42" s="24"/>
      <c r="J42" s="7"/>
      <c r="K42" s="85">
        <f t="shared" si="12"/>
        <v>-1</v>
      </c>
      <c r="L42" s="32"/>
      <c r="M42" s="23">
        <v>743.35879648695482</v>
      </c>
      <c r="N42" s="8">
        <f t="shared" si="17"/>
        <v>0.101897229413918</v>
      </c>
      <c r="O42" s="24">
        <f t="shared" si="13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18"/>
        <v>9.2364561578194795E-2</v>
      </c>
      <c r="X42" s="24">
        <f t="shared" si="14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5"/>
        <v>4.854431650333154E-2</v>
      </c>
      <c r="AH42" s="8">
        <f t="shared" si="15"/>
        <v>8.1437767949466611E-2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6"/>
        <v>4.854431650333154E-2</v>
      </c>
      <c r="AM42" s="8">
        <f t="shared" si="16"/>
        <v>8.1437767949466611E-2</v>
      </c>
      <c r="AN42" s="32">
        <v>11.20006375999947</v>
      </c>
      <c r="AO42" s="23">
        <v>720.7513701077487</v>
      </c>
      <c r="AP42" s="24">
        <v>728.80990573169288</v>
      </c>
      <c r="AQ42" s="8">
        <f t="shared" si="19"/>
        <v>6.8385739929763489E-2</v>
      </c>
      <c r="AR42" s="8">
        <f t="shared" si="20"/>
        <v>8.0331085998340324E-2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6.5212257777278321E-2</v>
      </c>
      <c r="AW42" s="8">
        <f t="shared" si="4"/>
        <v>8.5931414788538413E-2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8.4943616408234432E-2</v>
      </c>
      <c r="BB42" s="8">
        <f t="shared" si="5"/>
        <v>0.11784987615750843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6.3868539608798097E-2</v>
      </c>
      <c r="BG42" s="8">
        <f t="shared" si="6"/>
        <v>9.19352914589876E-2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3.8478488032594745E-2</v>
      </c>
      <c r="BL42" s="8">
        <f t="shared" si="7"/>
        <v>7.3305452702858001E-2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0</v>
      </c>
      <c r="BQ42" s="8">
        <f t="shared" si="8"/>
        <v>4.564441790842682E-2</v>
      </c>
      <c r="BR42" s="32">
        <v>92.284750179946428</v>
      </c>
      <c r="BS42" s="23"/>
      <c r="BT42" s="24"/>
      <c r="BU42" s="8">
        <f t="shared" si="9"/>
        <v>-1</v>
      </c>
      <c r="BV42" s="8">
        <f t="shared" si="9"/>
        <v>-1</v>
      </c>
      <c r="BW42" s="32"/>
    </row>
    <row r="43" spans="1:75" x14ac:dyDescent="0.3">
      <c r="A43" s="25" t="s">
        <v>231</v>
      </c>
      <c r="B43" s="9">
        <f t="shared" si="10"/>
        <v>836.88030555835257</v>
      </c>
      <c r="C43" s="26"/>
      <c r="D43" s="27"/>
      <c r="E43" s="10">
        <v>1.9514510327212211E-2</v>
      </c>
      <c r="F43" s="10">
        <f t="shared" si="11"/>
        <v>-1</v>
      </c>
      <c r="G43" s="41"/>
      <c r="H43" s="26"/>
      <c r="I43" s="27"/>
      <c r="J43" s="10"/>
      <c r="K43" s="86">
        <f t="shared" si="12"/>
        <v>-1</v>
      </c>
      <c r="L43" s="33"/>
      <c r="M43" s="26">
        <v>1014.0166243706479</v>
      </c>
      <c r="N43" s="11">
        <f t="shared" si="17"/>
        <v>0.21166266864663874</v>
      </c>
      <c r="O43" s="27">
        <f t="shared" si="13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18"/>
        <v>0.1974150927788105</v>
      </c>
      <c r="X43" s="27">
        <f t="shared" si="14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5"/>
        <v>2.8928647210037798E-2</v>
      </c>
      <c r="AH43" s="11">
        <f t="shared" si="15"/>
        <v>5.7836289900319596E-2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6"/>
        <v>2.8928647210037798E-2</v>
      </c>
      <c r="AM43" s="11">
        <f t="shared" si="16"/>
        <v>5.7836289900319596E-2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19"/>
        <v>3.9791677623023346E-2</v>
      </c>
      <c r="AR43" s="11">
        <f t="shared" si="20"/>
        <v>5.5893583460174118E-2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4.3568103246758354E-2</v>
      </c>
      <c r="AW43" s="11">
        <f t="shared" si="4"/>
        <v>8.8087828558595219E-2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3.1222908801937253E-2</v>
      </c>
      <c r="BB43" s="11">
        <f t="shared" si="5"/>
        <v>4.4036779873941674E-2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5.9572114688355951E-2</v>
      </c>
      <c r="BG43" s="11">
        <f t="shared" si="6"/>
        <v>9.5244834453702978E-2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2.2186512561203173E-2</v>
      </c>
      <c r="BL43" s="11">
        <f t="shared" si="7"/>
        <v>5.920399627523202E-2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0</v>
      </c>
      <c r="BQ43" s="11">
        <f t="shared" si="8"/>
        <v>5.8911848966892957E-2</v>
      </c>
      <c r="BR43" s="33">
        <v>45.231412721797817</v>
      </c>
      <c r="BS43" s="26"/>
      <c r="BT43" s="27"/>
      <c r="BU43" s="11">
        <f t="shared" si="9"/>
        <v>-1</v>
      </c>
      <c r="BV43" s="11">
        <f t="shared" si="9"/>
        <v>-1</v>
      </c>
      <c r="BW43" s="33"/>
    </row>
    <row r="44" spans="1:75" x14ac:dyDescent="0.3">
      <c r="A44" s="25" t="s">
        <v>232</v>
      </c>
      <c r="B44" s="9">
        <f t="shared" si="10"/>
        <v>784.17300404569914</v>
      </c>
      <c r="C44" s="26"/>
      <c r="D44" s="27"/>
      <c r="E44" s="10">
        <v>9.6314380197950522E-2</v>
      </c>
      <c r="F44" s="10">
        <f t="shared" si="11"/>
        <v>-1</v>
      </c>
      <c r="G44" s="41"/>
      <c r="H44" s="26"/>
      <c r="I44" s="27"/>
      <c r="J44" s="10"/>
      <c r="K44" s="86">
        <f t="shared" si="12"/>
        <v>-1</v>
      </c>
      <c r="L44" s="33"/>
      <c r="M44" s="26">
        <v>962.76815561199874</v>
      </c>
      <c r="N44" s="11">
        <f t="shared" si="17"/>
        <v>0.22774968105876242</v>
      </c>
      <c r="O44" s="27">
        <f t="shared" si="13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18"/>
        <v>0.22808417047714974</v>
      </c>
      <c r="X44" s="27">
        <f t="shared" si="14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5"/>
        <v>4.7284279162519476E-2</v>
      </c>
      <c r="AH44" s="11">
        <f t="shared" si="15"/>
        <v>8.3449597528886199E-2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6"/>
        <v>4.7284279162519476E-2</v>
      </c>
      <c r="AM44" s="11">
        <f t="shared" si="16"/>
        <v>8.3449597528886199E-2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19"/>
        <v>2.9620790827858318E-2</v>
      </c>
      <c r="AR44" s="11">
        <f t="shared" si="20"/>
        <v>9.4438161046752692E-2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9.2829660248128318E-2</v>
      </c>
      <c r="AW44" s="11">
        <f t="shared" si="4"/>
        <v>0.13763731877089938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5.2730030367472217E-2</v>
      </c>
      <c r="BB44" s="11">
        <f t="shared" si="5"/>
        <v>0.12317407741643206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0.10755150530349189</v>
      </c>
      <c r="BG44" s="11">
        <f t="shared" si="6"/>
        <v>0.14451111032565594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1.153650970750442E-2</v>
      </c>
      <c r="BL44" s="11">
        <f t="shared" si="7"/>
        <v>7.980368092989458E-2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0</v>
      </c>
      <c r="BQ44" s="11">
        <f t="shared" si="8"/>
        <v>7.3243945403193469E-2</v>
      </c>
      <c r="BR44" s="33">
        <v>55.294936178997162</v>
      </c>
      <c r="BS44" s="26"/>
      <c r="BT44" s="27"/>
      <c r="BU44" s="11">
        <f t="shared" si="9"/>
        <v>-1</v>
      </c>
      <c r="BV44" s="11">
        <f t="shared" si="9"/>
        <v>-1</v>
      </c>
      <c r="BW44" s="33"/>
    </row>
    <row r="45" spans="1:75" x14ac:dyDescent="0.3">
      <c r="A45" s="25" t="s">
        <v>233</v>
      </c>
      <c r="B45" s="9">
        <f t="shared" si="10"/>
        <v>743.14509662451712</v>
      </c>
      <c r="C45" s="26"/>
      <c r="D45" s="27"/>
      <c r="E45" s="10">
        <v>0.10216534738931569</v>
      </c>
      <c r="F45" s="10">
        <f t="shared" si="11"/>
        <v>-1</v>
      </c>
      <c r="G45" s="41"/>
      <c r="H45" s="26"/>
      <c r="I45" s="27"/>
      <c r="J45" s="10"/>
      <c r="K45" s="10">
        <f t="shared" si="12"/>
        <v>-1</v>
      </c>
      <c r="L45" s="33"/>
      <c r="M45" s="26">
        <v>973.18608551001535</v>
      </c>
      <c r="N45" s="11">
        <f t="shared" si="17"/>
        <v>0.30955057085134635</v>
      </c>
      <c r="O45" s="27">
        <f t="shared" si="13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18"/>
        <v>0.33235120751795788</v>
      </c>
      <c r="X45" s="27">
        <f t="shared" si="14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5"/>
        <v>8.9867998314309361E-2</v>
      </c>
      <c r="AH45" s="11">
        <f t="shared" si="15"/>
        <v>0.13620288503825725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6"/>
        <v>8.9867998314309361E-2</v>
      </c>
      <c r="AM45" s="11">
        <f t="shared" si="16"/>
        <v>0.13620288503825725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19"/>
        <v>9.9342780416001905E-2</v>
      </c>
      <c r="AR45" s="11">
        <f t="shared" si="20"/>
        <v>0.13007313097197729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4.3652328634330627E-2</v>
      </c>
      <c r="AW45" s="11">
        <f t="shared" si="4"/>
        <v>0.10260525260653246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0.12435638948621913</v>
      </c>
      <c r="BB45" s="11">
        <f t="shared" si="5"/>
        <v>0.14853158869656935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6.3481401902364523E-2</v>
      </c>
      <c r="BG45" s="11">
        <f t="shared" si="6"/>
        <v>0.10662945886660542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0</v>
      </c>
      <c r="BL45" s="11">
        <f t="shared" si="7"/>
        <v>2.9549707602838839E-2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2.0914580048592403E-2</v>
      </c>
      <c r="BQ45" s="11">
        <f t="shared" si="8"/>
        <v>3.5114092326817163E-2</v>
      </c>
      <c r="BR45" s="33">
        <v>102.41375314984469</v>
      </c>
      <c r="BS45" s="26"/>
      <c r="BT45" s="27"/>
      <c r="BU45" s="11">
        <f t="shared" si="9"/>
        <v>-1</v>
      </c>
      <c r="BV45" s="11">
        <f t="shared" si="9"/>
        <v>-1</v>
      </c>
      <c r="BW45" s="33"/>
    </row>
    <row r="46" spans="1:75" x14ac:dyDescent="0.3">
      <c r="A46" s="25" t="s">
        <v>234</v>
      </c>
      <c r="B46" s="9">
        <f t="shared" si="10"/>
        <v>768.76851733654439</v>
      </c>
      <c r="C46" s="26"/>
      <c r="D46" s="27"/>
      <c r="E46" s="10">
        <v>9.8525394564178567E-2</v>
      </c>
      <c r="F46" s="10">
        <f t="shared" si="11"/>
        <v>-1</v>
      </c>
      <c r="G46" s="41"/>
      <c r="H46" s="26"/>
      <c r="I46" s="27"/>
      <c r="J46" s="10"/>
      <c r="K46" s="10">
        <f t="shared" si="12"/>
        <v>-1</v>
      </c>
      <c r="L46" s="33"/>
      <c r="M46" s="26">
        <v>861.89449585441844</v>
      </c>
      <c r="N46" s="11">
        <f t="shared" si="17"/>
        <v>0.12113656636267561</v>
      </c>
      <c r="O46" s="27">
        <f t="shared" si="13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18"/>
        <v>0.12113656636267561</v>
      </c>
      <c r="X46" s="27">
        <f t="shared" si="14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5"/>
        <v>2.3137888071626648E-2</v>
      </c>
      <c r="AH46" s="11">
        <f t="shared" si="15"/>
        <v>6.8824128385629457E-2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6"/>
        <v>2.3137888071626648E-2</v>
      </c>
      <c r="AM46" s="11">
        <f t="shared" si="16"/>
        <v>6.8824128385629457E-2</v>
      </c>
      <c r="AN46" s="33">
        <v>10.9355690299999</v>
      </c>
      <c r="AO46" s="26">
        <v>795.37832109987528</v>
      </c>
      <c r="AP46" s="27">
        <v>827.6341850666206</v>
      </c>
      <c r="AQ46" s="11">
        <f t="shared" si="19"/>
        <v>3.4613545122168278E-2</v>
      </c>
      <c r="AR46" s="11">
        <f t="shared" si="20"/>
        <v>7.6571381895320964E-2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3.1082984979729784E-2</v>
      </c>
      <c r="AW46" s="11">
        <f t="shared" si="4"/>
        <v>5.7513308874593543E-2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2.8800065072764794E-2</v>
      </c>
      <c r="BB46" s="11">
        <f t="shared" si="5"/>
        <v>6.8215069318769125E-2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3.8372417636488951E-2</v>
      </c>
      <c r="BG46" s="11">
        <f t="shared" si="6"/>
        <v>6.7064831198390684E-2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1.0094762672830318E-2</v>
      </c>
      <c r="BL46" s="11">
        <f t="shared" si="7"/>
        <v>4.3116075298562047E-2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0</v>
      </c>
      <c r="BQ46" s="11">
        <f t="shared" si="8"/>
        <v>3.1095521225467996E-2</v>
      </c>
      <c r="BR46" s="33">
        <v>147.86988884527241</v>
      </c>
      <c r="BS46" s="26"/>
      <c r="BT46" s="27"/>
      <c r="BU46" s="11">
        <f t="shared" si="9"/>
        <v>-1</v>
      </c>
      <c r="BV46" s="11">
        <f t="shared" si="9"/>
        <v>-1</v>
      </c>
      <c r="BW46" s="33"/>
    </row>
    <row r="47" spans="1:75" x14ac:dyDescent="0.3">
      <c r="A47" s="25" t="s">
        <v>235</v>
      </c>
      <c r="B47" s="9">
        <f t="shared" si="10"/>
        <v>804.23308659168447</v>
      </c>
      <c r="C47" s="26"/>
      <c r="D47" s="27"/>
      <c r="E47" s="10">
        <v>7.0482683362038459E-2</v>
      </c>
      <c r="F47" s="10">
        <f t="shared" si="11"/>
        <v>-1</v>
      </c>
      <c r="G47" s="41"/>
      <c r="H47" s="26"/>
      <c r="I47" s="27"/>
      <c r="J47" s="10"/>
      <c r="K47" s="86">
        <f t="shared" si="12"/>
        <v>-1</v>
      </c>
      <c r="L47" s="33"/>
      <c r="M47" s="26">
        <v>997.23005720745584</v>
      </c>
      <c r="N47" s="11">
        <f t="shared" si="17"/>
        <v>0.23997641210421558</v>
      </c>
      <c r="O47" s="27">
        <f t="shared" si="13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18"/>
        <v>0.24030255831283515</v>
      </c>
      <c r="X47" s="27">
        <f t="shared" si="14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5"/>
        <v>4.7893227087777525E-2</v>
      </c>
      <c r="AH47" s="11">
        <f t="shared" si="15"/>
        <v>6.6424731549158539E-2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6"/>
        <v>4.7893227087777525E-2</v>
      </c>
      <c r="AM47" s="11">
        <f t="shared" si="16"/>
        <v>6.6424731549158539E-2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19"/>
        <v>2.1548509603025661E-2</v>
      </c>
      <c r="AR47" s="11">
        <f t="shared" si="20"/>
        <v>6.1702928094812197E-2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5.2870395486845877E-2</v>
      </c>
      <c r="AW47" s="11">
        <f t="shared" si="4"/>
        <v>9.2172297294261685E-2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3.3468561387012687E-2</v>
      </c>
      <c r="BB47" s="11">
        <f t="shared" si="5"/>
        <v>6.0998634406595552E-2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6.1518770730630633E-2</v>
      </c>
      <c r="BG47" s="11">
        <f t="shared" si="6"/>
        <v>8.8336436693385659E-2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3.3123696078956474E-2</v>
      </c>
      <c r="BL47" s="11">
        <f t="shared" si="7"/>
        <v>6.5517478297531795E-2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0</v>
      </c>
      <c r="BQ47" s="11">
        <f t="shared" si="8"/>
        <v>4.7803483356199772E-2</v>
      </c>
      <c r="BR47" s="33">
        <v>53.57915732357651</v>
      </c>
      <c r="BS47" s="26"/>
      <c r="BT47" s="27"/>
      <c r="BU47" s="11">
        <f t="shared" si="9"/>
        <v>-1</v>
      </c>
      <c r="BV47" s="11">
        <f t="shared" si="9"/>
        <v>-1</v>
      </c>
      <c r="BW47" s="33"/>
    </row>
    <row r="48" spans="1:75" x14ac:dyDescent="0.3">
      <c r="A48" s="25" t="s">
        <v>236</v>
      </c>
      <c r="B48" s="9">
        <f t="shared" si="10"/>
        <v>774.42523639253318</v>
      </c>
      <c r="C48" s="26"/>
      <c r="D48" s="27"/>
      <c r="E48" s="10">
        <v>7.158888802874408E-2</v>
      </c>
      <c r="F48" s="10">
        <f t="shared" si="11"/>
        <v>-1</v>
      </c>
      <c r="G48" s="41"/>
      <c r="H48" s="26"/>
      <c r="I48" s="27"/>
      <c r="J48" s="10"/>
      <c r="K48" s="86">
        <f t="shared" si="12"/>
        <v>-1</v>
      </c>
      <c r="L48" s="33"/>
      <c r="M48" s="26">
        <v>880.3250984052188</v>
      </c>
      <c r="N48" s="11">
        <f t="shared" si="17"/>
        <v>0.13674639853679577</v>
      </c>
      <c r="O48" s="27">
        <f t="shared" si="13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18"/>
        <v>0.12276510265675507</v>
      </c>
      <c r="X48" s="27">
        <f t="shared" si="14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5"/>
        <v>2.8101051097937233E-2</v>
      </c>
      <c r="AH48" s="11">
        <f t="shared" si="15"/>
        <v>4.8033874253866009E-2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6"/>
        <v>2.8101051097937233E-2</v>
      </c>
      <c r="AM48" s="11">
        <f t="shared" si="16"/>
        <v>4.8033874253866009E-2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19"/>
        <v>1.5274088401313828E-2</v>
      </c>
      <c r="AR48" s="11">
        <f t="shared" si="20"/>
        <v>5.6567696864155401E-2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5.1145375136792071E-2</v>
      </c>
      <c r="AW48" s="11">
        <f t="shared" si="4"/>
        <v>6.0648509944577302E-2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4.2482957406126072E-2</v>
      </c>
      <c r="BB48" s="11">
        <f t="shared" si="5"/>
        <v>6.4572246824645921E-2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0</v>
      </c>
      <c r="BG48" s="11">
        <f t="shared" si="6"/>
        <v>5.8191620386423448E-2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3.4024944425819853E-2</v>
      </c>
      <c r="BL48" s="11">
        <f t="shared" si="7"/>
        <v>5.6649730362982542E-2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2.4819433519488059E-2</v>
      </c>
      <c r="BQ48" s="11">
        <f t="shared" si="8"/>
        <v>4.6554779385052404E-2</v>
      </c>
      <c r="BR48" s="33">
        <v>106.36341816186901</v>
      </c>
      <c r="BS48" s="26"/>
      <c r="BT48" s="27"/>
      <c r="BU48" s="11">
        <f t="shared" si="9"/>
        <v>-1</v>
      </c>
      <c r="BV48" s="11">
        <f t="shared" si="9"/>
        <v>-1</v>
      </c>
      <c r="BW48" s="33"/>
    </row>
    <row r="49" spans="1:75" x14ac:dyDescent="0.3">
      <c r="A49" s="25" t="s">
        <v>237</v>
      </c>
      <c r="B49" s="9">
        <f t="shared" si="10"/>
        <v>770.8060070613451</v>
      </c>
      <c r="C49" s="26"/>
      <c r="D49" s="27"/>
      <c r="E49" s="10">
        <v>8.877393661313486E-2</v>
      </c>
      <c r="F49" s="10">
        <f t="shared" si="11"/>
        <v>-1</v>
      </c>
      <c r="G49" s="41"/>
      <c r="H49" s="26"/>
      <c r="I49" s="27"/>
      <c r="J49" s="10"/>
      <c r="K49" s="86">
        <f t="shared" si="12"/>
        <v>-1</v>
      </c>
      <c r="L49" s="33"/>
      <c r="M49" s="26">
        <v>870.95254969644657</v>
      </c>
      <c r="N49" s="11">
        <f t="shared" si="17"/>
        <v>0.12992444495458016</v>
      </c>
      <c r="O49" s="27">
        <f t="shared" si="13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18"/>
        <v>0.14019400706432503</v>
      </c>
      <c r="X49" s="27">
        <f t="shared" si="14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5"/>
        <v>8.1252152073342757E-2</v>
      </c>
      <c r="AH49" s="11">
        <f t="shared" si="15"/>
        <v>0.14161223043425897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6"/>
        <v>8.1252152073342757E-2</v>
      </c>
      <c r="AM49" s="11">
        <f t="shared" si="16"/>
        <v>0.14161223043425897</v>
      </c>
      <c r="AN49" s="33">
        <v>10.99630509999915</v>
      </c>
      <c r="AO49" s="26">
        <v>813.5517017826844</v>
      </c>
      <c r="AP49" s="27">
        <v>866.44181803094648</v>
      </c>
      <c r="AQ49" s="11">
        <f t="shared" si="19"/>
        <v>5.5455840159192429E-2</v>
      </c>
      <c r="AR49" s="11">
        <f t="shared" si="20"/>
        <v>0.12407247750209884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5.1180216096856197E-2</v>
      </c>
      <c r="AW49" s="11">
        <f t="shared" si="4"/>
        <v>8.8980319831982763E-2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4.6734739909101222E-2</v>
      </c>
      <c r="BB49" s="11">
        <f t="shared" si="5"/>
        <v>0.12862740365372408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4.5383450133815645E-2</v>
      </c>
      <c r="BG49" s="11">
        <f t="shared" si="6"/>
        <v>8.1082359759685502E-2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2.6036849318043589E-2</v>
      </c>
      <c r="BL49" s="11">
        <f t="shared" si="7"/>
        <v>5.4090834466779314E-2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0</v>
      </c>
      <c r="BQ49" s="11">
        <f t="shared" si="8"/>
        <v>4.2183694195422068E-2</v>
      </c>
      <c r="BR49" s="33">
        <v>127.81004886720331</v>
      </c>
      <c r="BS49" s="26"/>
      <c r="BT49" s="27"/>
      <c r="BU49" s="11">
        <f t="shared" si="9"/>
        <v>-1</v>
      </c>
      <c r="BV49" s="11">
        <f t="shared" si="9"/>
        <v>-1</v>
      </c>
      <c r="BW49" s="33"/>
    </row>
    <row r="50" spans="1:75" x14ac:dyDescent="0.3">
      <c r="A50" s="25" t="s">
        <v>238</v>
      </c>
      <c r="B50" s="9">
        <f t="shared" si="10"/>
        <v>733.50105155757001</v>
      </c>
      <c r="C50" s="26"/>
      <c r="D50" s="27"/>
      <c r="E50" s="10">
        <v>8.414957454781305E-2</v>
      </c>
      <c r="F50" s="10">
        <f t="shared" si="11"/>
        <v>-1</v>
      </c>
      <c r="G50" s="41"/>
      <c r="H50" s="26"/>
      <c r="I50" s="27"/>
      <c r="J50" s="10"/>
      <c r="K50" s="86">
        <f t="shared" si="12"/>
        <v>-1</v>
      </c>
      <c r="L50" s="33"/>
      <c r="M50" s="26">
        <v>821.21967264492923</v>
      </c>
      <c r="N50" s="11">
        <f t="shared" si="17"/>
        <v>0.1195889506921511</v>
      </c>
      <c r="O50" s="27">
        <f t="shared" si="13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18"/>
        <v>0.1195889506921511</v>
      </c>
      <c r="X50" s="27">
        <f t="shared" si="14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5"/>
        <v>7.1850992962785257E-2</v>
      </c>
      <c r="AH50" s="11">
        <f t="shared" si="15"/>
        <v>0.12311124789910104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6"/>
        <v>7.1850992962785257E-2</v>
      </c>
      <c r="AM50" s="11">
        <f t="shared" si="16"/>
        <v>0.12311124789910104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19"/>
        <v>7.1459198098980076E-2</v>
      </c>
      <c r="AR50" s="11">
        <f t="shared" si="20"/>
        <v>0.10520780287208228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4.3625256676988917E-2</v>
      </c>
      <c r="AW50" s="11">
        <f t="shared" si="4"/>
        <v>7.0592363997630039E-2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8.5299395290280175E-2</v>
      </c>
      <c r="BB50" s="11">
        <f t="shared" si="5"/>
        <v>0.11717245713725817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3.6531569000445969E-2</v>
      </c>
      <c r="BG50" s="11">
        <f t="shared" si="6"/>
        <v>7.496900175119639E-2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1.398552425649942E-2</v>
      </c>
      <c r="BL50" s="11">
        <f t="shared" si="7"/>
        <v>4.1250158862871374E-2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0</v>
      </c>
      <c r="BQ50" s="11">
        <f t="shared" si="8"/>
        <v>2.3746599374850713E-2</v>
      </c>
      <c r="BR50" s="33">
        <v>140.85466535799199</v>
      </c>
      <c r="BS50" s="26"/>
      <c r="BT50" s="27"/>
      <c r="BU50" s="11">
        <f t="shared" si="9"/>
        <v>-1</v>
      </c>
      <c r="BV50" s="11">
        <f t="shared" si="9"/>
        <v>-1</v>
      </c>
      <c r="BW50" s="33"/>
    </row>
    <row r="51" spans="1:75" x14ac:dyDescent="0.3">
      <c r="A51" s="25" t="s">
        <v>239</v>
      </c>
      <c r="B51" s="9">
        <f t="shared" si="10"/>
        <v>888.89245567168223</v>
      </c>
      <c r="C51" s="26"/>
      <c r="D51" s="27"/>
      <c r="E51" s="10">
        <v>1.2020363224611979E-2</v>
      </c>
      <c r="F51" s="10">
        <f t="shared" si="11"/>
        <v>-1</v>
      </c>
      <c r="G51" s="41"/>
      <c r="H51" s="26"/>
      <c r="I51" s="27"/>
      <c r="J51" s="10"/>
      <c r="K51" s="86">
        <f t="shared" si="12"/>
        <v>-1</v>
      </c>
      <c r="L51" s="33"/>
      <c r="M51" s="26">
        <v>1052.8982129865551</v>
      </c>
      <c r="N51" s="11">
        <f t="shared" si="17"/>
        <v>0.18450573662585948</v>
      </c>
      <c r="O51" s="27">
        <f t="shared" si="13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18"/>
        <v>0.17963605265906157</v>
      </c>
      <c r="X51" s="27">
        <f t="shared" si="14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5"/>
        <v>1.8158426745304872E-2</v>
      </c>
      <c r="AH51" s="11">
        <f t="shared" si="15"/>
        <v>8.172245590547618E-2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6"/>
        <v>1.8158426745304872E-2</v>
      </c>
      <c r="AM51" s="11">
        <f t="shared" si="16"/>
        <v>8.172245590547618E-2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19"/>
        <v>2.1386272365376623E-2</v>
      </c>
      <c r="AR51" s="11">
        <f t="shared" si="20"/>
        <v>7.2066702249257514E-2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6.3724866352603535E-2</v>
      </c>
      <c r="AW51" s="11">
        <f t="shared" si="4"/>
        <v>8.2316014370184445E-2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1.8158426745304872E-2</v>
      </c>
      <c r="BB51" s="11">
        <f t="shared" si="5"/>
        <v>8.172245590547618E-2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0</v>
      </c>
      <c r="BG51" s="11">
        <f t="shared" si="6"/>
        <v>7.7108850484703645E-2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3.0255866383760235E-2</v>
      </c>
      <c r="BL51" s="11">
        <f t="shared" si="7"/>
        <v>6.43658026933452E-2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1.2922513154980995E-2</v>
      </c>
      <c r="BQ51" s="11">
        <f t="shared" si="8"/>
        <v>5.1223456426292328E-2</v>
      </c>
      <c r="BR51" s="33">
        <v>38.678860527463257</v>
      </c>
      <c r="BS51" s="26"/>
      <c r="BT51" s="27"/>
      <c r="BU51" s="11">
        <f t="shared" si="9"/>
        <v>-1</v>
      </c>
      <c r="BV51" s="11">
        <f t="shared" si="9"/>
        <v>-1</v>
      </c>
      <c r="BW51" s="33"/>
    </row>
    <row r="52" spans="1:75" x14ac:dyDescent="0.3">
      <c r="A52" s="25" t="s">
        <v>240</v>
      </c>
      <c r="B52" s="9">
        <f t="shared" si="10"/>
        <v>807.99004155076909</v>
      </c>
      <c r="C52" s="26"/>
      <c r="D52" s="27"/>
      <c r="E52" s="10">
        <v>0.1044622983626302</v>
      </c>
      <c r="F52" s="10">
        <f t="shared" si="11"/>
        <v>-1</v>
      </c>
      <c r="G52" s="41"/>
      <c r="H52" s="26"/>
      <c r="I52" s="27"/>
      <c r="J52" s="10"/>
      <c r="K52" s="86">
        <f t="shared" si="12"/>
        <v>-1</v>
      </c>
      <c r="L52" s="33"/>
      <c r="M52" s="26">
        <v>1011.0395933633019</v>
      </c>
      <c r="N52" s="11">
        <f t="shared" si="17"/>
        <v>0.25130204751387952</v>
      </c>
      <c r="O52" s="27">
        <f t="shared" si="13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18"/>
        <v>0.27479074202374926</v>
      </c>
      <c r="X52" s="27">
        <f t="shared" si="14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5"/>
        <v>1.6111677708269261E-2</v>
      </c>
      <c r="AH52" s="11">
        <f t="shared" si="15"/>
        <v>4.5325000555496327E-2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6"/>
        <v>1.6111677708269261E-2</v>
      </c>
      <c r="AM52" s="11">
        <f t="shared" si="16"/>
        <v>4.5325000555496327E-2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19"/>
        <v>2.4912102416905363E-2</v>
      </c>
      <c r="AR52" s="11">
        <f t="shared" si="20"/>
        <v>4.7065341013146841E-2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9.8515170336414812E-2</v>
      </c>
      <c r="AW52" s="11">
        <f t="shared" si="4"/>
        <v>0.12891648830239205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7.2714540955048567E-3</v>
      </c>
      <c r="BB52" s="11">
        <f t="shared" si="5"/>
        <v>5.4210581127881755E-2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5.3074924941875441E-2</v>
      </c>
      <c r="BG52" s="11">
        <f t="shared" si="6"/>
        <v>0.11483280358676436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7.6860123275869592E-3</v>
      </c>
      <c r="BL52" s="11">
        <f t="shared" si="7"/>
        <v>5.7679658980610504E-2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0</v>
      </c>
      <c r="BQ52" s="11">
        <f t="shared" si="8"/>
        <v>3.1052986118250556E-2</v>
      </c>
      <c r="BR52" s="33">
        <v>60.450799266621473</v>
      </c>
      <c r="BS52" s="26"/>
      <c r="BT52" s="27"/>
      <c r="BU52" s="11">
        <f t="shared" si="9"/>
        <v>-1</v>
      </c>
      <c r="BV52" s="11">
        <f t="shared" si="9"/>
        <v>-1</v>
      </c>
      <c r="BW52" s="33"/>
    </row>
    <row r="53" spans="1:75" x14ac:dyDescent="0.3">
      <c r="A53" s="25" t="s">
        <v>241</v>
      </c>
      <c r="B53" s="9">
        <f t="shared" si="10"/>
        <v>736.74404793407894</v>
      </c>
      <c r="C53" s="26"/>
      <c r="D53" s="27"/>
      <c r="E53" s="10">
        <v>0.1181303327745962</v>
      </c>
      <c r="F53" s="10">
        <f t="shared" si="11"/>
        <v>-1</v>
      </c>
      <c r="G53" s="41"/>
      <c r="H53" s="26"/>
      <c r="I53" s="27"/>
      <c r="J53" s="10"/>
      <c r="K53" s="10">
        <f t="shared" si="12"/>
        <v>-1</v>
      </c>
      <c r="L53" s="33"/>
      <c r="M53" s="26">
        <v>918.36921242055064</v>
      </c>
      <c r="N53" s="11">
        <f t="shared" si="17"/>
        <v>0.24652410154621682</v>
      </c>
      <c r="O53" s="27">
        <f t="shared" si="13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18"/>
        <v>0.24433708277145741</v>
      </c>
      <c r="X53" s="27">
        <f t="shared" si="14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5"/>
        <v>0.12400238817486417</v>
      </c>
      <c r="AH53" s="11">
        <f t="shared" si="15"/>
        <v>0.15941837741431558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6"/>
        <v>0.12400238817486417</v>
      </c>
      <c r="AM53" s="11">
        <f t="shared" si="16"/>
        <v>0.15941837741431558</v>
      </c>
      <c r="AN53" s="33">
        <v>11.06090621999974</v>
      </c>
      <c r="AO53" s="26">
        <v>809.29923412668722</v>
      </c>
      <c r="AP53" s="27">
        <v>842.0911719620708</v>
      </c>
      <c r="AQ53" s="11">
        <f t="shared" si="19"/>
        <v>9.8480858306303209E-2</v>
      </c>
      <c r="AR53" s="11">
        <f t="shared" si="20"/>
        <v>0.14299012570701886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5.8890283238361187E-2</v>
      </c>
      <c r="AW53" s="11">
        <f t="shared" si="4"/>
        <v>0.1023146761491957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0.11057371406608384</v>
      </c>
      <c r="BB53" s="11">
        <f t="shared" si="5"/>
        <v>0.14732205491071629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8.5206851646638798E-2</v>
      </c>
      <c r="BG53" s="11">
        <f t="shared" si="6"/>
        <v>0.11319009573352849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0</v>
      </c>
      <c r="BL53" s="11">
        <f t="shared" si="7"/>
        <v>5.3503398225414375E-2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1.2046345252555461E-2</v>
      </c>
      <c r="BQ53" s="11">
        <f t="shared" si="8"/>
        <v>4.1359385523328129E-2</v>
      </c>
      <c r="BR53" s="33">
        <v>121.6535419266671</v>
      </c>
      <c r="BS53" s="26"/>
      <c r="BT53" s="27"/>
      <c r="BU53" s="11">
        <f t="shared" si="9"/>
        <v>-1</v>
      </c>
      <c r="BV53" s="11">
        <f t="shared" si="9"/>
        <v>-1</v>
      </c>
      <c r="BW53" s="33"/>
    </row>
    <row r="54" spans="1:75" x14ac:dyDescent="0.3">
      <c r="A54" s="25" t="s">
        <v>242</v>
      </c>
      <c r="B54" s="9">
        <f t="shared" si="10"/>
        <v>748.15820781688024</v>
      </c>
      <c r="C54" s="26"/>
      <c r="D54" s="27"/>
      <c r="E54" s="10">
        <v>0.11714479429550261</v>
      </c>
      <c r="F54" s="10">
        <f t="shared" si="11"/>
        <v>-1</v>
      </c>
      <c r="G54" s="41"/>
      <c r="H54" s="26"/>
      <c r="I54" s="27"/>
      <c r="J54" s="10"/>
      <c r="K54" s="86">
        <f t="shared" si="12"/>
        <v>-1</v>
      </c>
      <c r="L54" s="33"/>
      <c r="M54" s="26">
        <v>845.46543405235218</v>
      </c>
      <c r="N54" s="11">
        <f t="shared" si="17"/>
        <v>0.13006236544462121</v>
      </c>
      <c r="O54" s="27">
        <f t="shared" si="13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18"/>
        <v>0.10815399690797821</v>
      </c>
      <c r="X54" s="27">
        <f t="shared" si="14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5"/>
        <v>3.9396332273902865E-2</v>
      </c>
      <c r="AH54" s="11">
        <f t="shared" si="15"/>
        <v>9.3260938983738426E-2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6"/>
        <v>3.9396332273902865E-2</v>
      </c>
      <c r="AM54" s="11">
        <f t="shared" si="16"/>
        <v>9.3260938983738426E-2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19"/>
        <v>6.0486261128502944E-2</v>
      </c>
      <c r="AR54" s="11">
        <f t="shared" si="20"/>
        <v>9.6726003001970332E-2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6.6507736783408364E-2</v>
      </c>
      <c r="AW54" s="11">
        <f t="shared" si="4"/>
        <v>8.6874649055537906E-2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8.0145993666850421E-2</v>
      </c>
      <c r="BB54" s="11">
        <f t="shared" si="5"/>
        <v>0.10436575710386513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6.187400009982183E-2</v>
      </c>
      <c r="BG54" s="11">
        <f t="shared" si="6"/>
        <v>8.8739772111453105E-2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1.5595323002876166E-2</v>
      </c>
      <c r="BL54" s="11">
        <f t="shared" si="7"/>
        <v>5.8705426553829626E-2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0</v>
      </c>
      <c r="BQ54" s="11">
        <f t="shared" si="8"/>
        <v>3.7718803600288828E-2</v>
      </c>
      <c r="BR54" s="33">
        <v>181.7269715728238</v>
      </c>
      <c r="BS54" s="26"/>
      <c r="BT54" s="27"/>
      <c r="BU54" s="11">
        <f t="shared" si="9"/>
        <v>-1</v>
      </c>
      <c r="BV54" s="11">
        <f t="shared" si="9"/>
        <v>-1</v>
      </c>
      <c r="BW54" s="33"/>
    </row>
    <row r="55" spans="1:75" x14ac:dyDescent="0.3">
      <c r="A55" s="25" t="s">
        <v>243</v>
      </c>
      <c r="B55" s="9">
        <f t="shared" si="10"/>
        <v>798.3025437260701</v>
      </c>
      <c r="C55" s="26"/>
      <c r="D55" s="27"/>
      <c r="E55" s="10">
        <v>5.6264967855942573E-2</v>
      </c>
      <c r="F55" s="10">
        <f t="shared" si="11"/>
        <v>-1</v>
      </c>
      <c r="G55" s="41"/>
      <c r="H55" s="26"/>
      <c r="I55" s="27"/>
      <c r="J55" s="10"/>
      <c r="K55" s="86">
        <f t="shared" si="12"/>
        <v>-1</v>
      </c>
      <c r="L55" s="33"/>
      <c r="M55" s="26">
        <v>978.33673979585546</v>
      </c>
      <c r="N55" s="11">
        <f t="shared" si="17"/>
        <v>0.22552126068580133</v>
      </c>
      <c r="O55" s="27">
        <f t="shared" si="13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18"/>
        <v>0.23057276304915977</v>
      </c>
      <c r="X55" s="27">
        <f t="shared" si="14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5"/>
        <v>3.2896046615191098E-2</v>
      </c>
      <c r="AH55" s="11">
        <f t="shared" si="15"/>
        <v>4.5877210437476293E-2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6"/>
        <v>3.2896046615191098E-2</v>
      </c>
      <c r="AM55" s="11">
        <f t="shared" si="16"/>
        <v>4.5877210437476293E-2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19"/>
        <v>2.1017102735982875E-2</v>
      </c>
      <c r="AR55" s="11">
        <f t="shared" si="20"/>
        <v>4.0416053822263688E-2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9.6674731581373949E-2</v>
      </c>
      <c r="AW55" s="11">
        <f t="shared" si="4"/>
        <v>0.11589830647577189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3.2896046615191098E-2</v>
      </c>
      <c r="BB55" s="11">
        <f t="shared" si="5"/>
        <v>4.5877210437476293E-2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9.5825577190104524E-2</v>
      </c>
      <c r="BG55" s="11">
        <f t="shared" si="6"/>
        <v>0.11143442868667072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0</v>
      </c>
      <c r="BL55" s="11">
        <f t="shared" si="7"/>
        <v>7.9842910624471825E-2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2.1662305875627026E-2</v>
      </c>
      <c r="BQ55" s="11">
        <f t="shared" si="8"/>
        <v>7.9153679830388041E-2</v>
      </c>
      <c r="BR55" s="33">
        <v>63.48346850480884</v>
      </c>
      <c r="BS55" s="26"/>
      <c r="BT55" s="27"/>
      <c r="BU55" s="11">
        <f t="shared" si="9"/>
        <v>-1</v>
      </c>
      <c r="BV55" s="11">
        <f t="shared" si="9"/>
        <v>-1</v>
      </c>
      <c r="BW55" s="33"/>
    </row>
    <row r="56" spans="1:75" x14ac:dyDescent="0.3">
      <c r="A56" s="25" t="s">
        <v>244</v>
      </c>
      <c r="B56" s="9">
        <f t="shared" si="10"/>
        <v>829.4311397544252</v>
      </c>
      <c r="C56" s="26"/>
      <c r="D56" s="27"/>
      <c r="E56" s="10">
        <v>6.1386128992426049E-2</v>
      </c>
      <c r="F56" s="10">
        <f t="shared" si="11"/>
        <v>-1</v>
      </c>
      <c r="G56" s="41"/>
      <c r="H56" s="26"/>
      <c r="I56" s="27"/>
      <c r="J56" s="10"/>
      <c r="K56" s="86">
        <f t="shared" si="12"/>
        <v>-1</v>
      </c>
      <c r="L56" s="33"/>
      <c r="M56" s="26">
        <v>958.38802456178075</v>
      </c>
      <c r="N56" s="11">
        <f t="shared" si="17"/>
        <v>0.1554763001127937</v>
      </c>
      <c r="O56" s="27">
        <f t="shared" si="13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18"/>
        <v>0.1554763001127937</v>
      </c>
      <c r="X56" s="27">
        <f t="shared" si="14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5"/>
        <v>0</v>
      </c>
      <c r="AH56" s="11">
        <f t="shared" si="15"/>
        <v>3.8082456968363772E-2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6"/>
        <v>0</v>
      </c>
      <c r="AM56" s="11">
        <f t="shared" si="16"/>
        <v>3.8082456968363772E-2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19"/>
        <v>1.6286680920307439E-2</v>
      </c>
      <c r="AR56" s="11">
        <f t="shared" si="20"/>
        <v>4.708501668044629E-2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2.523794062907855E-2</v>
      </c>
      <c r="AW56" s="11">
        <f t="shared" si="4"/>
        <v>6.7363097087245846E-2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6.7218901449654879E-3</v>
      </c>
      <c r="BB56" s="11">
        <f t="shared" si="5"/>
        <v>3.9387699237953037E-2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3.684579595686905E-2</v>
      </c>
      <c r="BG56" s="11">
        <f t="shared" si="6"/>
        <v>5.7480608636717771E-2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3.3765992659379788E-2</v>
      </c>
      <c r="BL56" s="11">
        <f t="shared" si="7"/>
        <v>6.394815539315879E-2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1.642268138078349E-3</v>
      </c>
      <c r="BQ56" s="11">
        <f t="shared" si="8"/>
        <v>5.1747001471134292E-2</v>
      </c>
      <c r="BR56" s="33">
        <v>97.733301991410556</v>
      </c>
      <c r="BS56" s="26"/>
      <c r="BT56" s="27"/>
      <c r="BU56" s="11">
        <f t="shared" si="9"/>
        <v>-1</v>
      </c>
      <c r="BV56" s="11">
        <f t="shared" si="9"/>
        <v>-1</v>
      </c>
      <c r="BW56" s="33"/>
    </row>
    <row r="57" spans="1:75" x14ac:dyDescent="0.3">
      <c r="A57" s="25" t="s">
        <v>245</v>
      </c>
      <c r="B57" s="9">
        <f t="shared" si="10"/>
        <v>769.33172219623202</v>
      </c>
      <c r="C57" s="26"/>
      <c r="D57" s="27"/>
      <c r="E57" s="10">
        <v>0.1181563206851651</v>
      </c>
      <c r="F57" s="10">
        <f t="shared" si="11"/>
        <v>-1</v>
      </c>
      <c r="G57" s="41"/>
      <c r="H57" s="26"/>
      <c r="I57" s="27"/>
      <c r="J57" s="10"/>
      <c r="K57" s="86">
        <f t="shared" si="12"/>
        <v>-1</v>
      </c>
      <c r="L57" s="33"/>
      <c r="M57" s="26">
        <v>923.03068843999552</v>
      </c>
      <c r="N57" s="11">
        <f t="shared" si="17"/>
        <v>0.19978243689860456</v>
      </c>
      <c r="O57" s="27">
        <f t="shared" si="13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18"/>
        <v>0.19978243689860456</v>
      </c>
      <c r="X57" s="27">
        <f t="shared" si="14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5"/>
        <v>0.15103580669319738</v>
      </c>
      <c r="AH57" s="11">
        <f t="shared" si="15"/>
        <v>0.18456155086120335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6"/>
        <v>0.15103580669319738</v>
      </c>
      <c r="AM57" s="11">
        <f t="shared" si="16"/>
        <v>0.18456155086120335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19"/>
        <v>0.14102774062185949</v>
      </c>
      <c r="AR57" s="11">
        <f t="shared" si="20"/>
        <v>0.18003462029140552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7.2576795735977362E-2</v>
      </c>
      <c r="AW57" s="11">
        <f t="shared" si="4"/>
        <v>8.5900747291977969E-2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6.348652850446794E-2</v>
      </c>
      <c r="BB57" s="11">
        <f t="shared" si="5"/>
        <v>9.7029010799261156E-2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7.0422231797243731E-2</v>
      </c>
      <c r="BG57" s="11">
        <f t="shared" si="6"/>
        <v>9.4203802066454623E-2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1.4177206296140492E-2</v>
      </c>
      <c r="BL57" s="11">
        <f t="shared" si="7"/>
        <v>4.3228137807348632E-2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0</v>
      </c>
      <c r="BQ57" s="11">
        <f t="shared" si="8"/>
        <v>3.8621748225176257E-2</v>
      </c>
      <c r="BR57" s="33">
        <v>97.526072233542806</v>
      </c>
      <c r="BS57" s="26"/>
      <c r="BT57" s="27"/>
      <c r="BU57" s="11">
        <f t="shared" si="9"/>
        <v>-1</v>
      </c>
      <c r="BV57" s="11">
        <f t="shared" si="9"/>
        <v>-1</v>
      </c>
      <c r="BW57" s="33"/>
    </row>
    <row r="58" spans="1:75" x14ac:dyDescent="0.3">
      <c r="A58" s="25" t="s">
        <v>246</v>
      </c>
      <c r="B58" s="12">
        <f t="shared" si="10"/>
        <v>730.4003791518046</v>
      </c>
      <c r="C58" s="28"/>
      <c r="D58" s="29"/>
      <c r="E58" s="13">
        <v>8.628108481647126E-2</v>
      </c>
      <c r="F58" s="13">
        <f t="shared" si="11"/>
        <v>-1</v>
      </c>
      <c r="G58" s="42"/>
      <c r="H58" s="28"/>
      <c r="I58" s="29"/>
      <c r="J58" s="13"/>
      <c r="K58" s="87">
        <f t="shared" si="12"/>
        <v>-1</v>
      </c>
      <c r="L58" s="34"/>
      <c r="M58" s="28">
        <v>799.08154008463748</v>
      </c>
      <c r="N58" s="13">
        <f t="shared" si="17"/>
        <v>9.4032208762802896E-2</v>
      </c>
      <c r="O58" s="29">
        <f t="shared" si="13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18"/>
        <v>9.4032208762802896E-2</v>
      </c>
      <c r="X58" s="29">
        <f t="shared" si="14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5"/>
        <v>8.2478756827480376E-2</v>
      </c>
      <c r="AH58" s="13">
        <f t="shared" si="15"/>
        <v>0.1236143334244314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6"/>
        <v>8.2478756827480376E-2</v>
      </c>
      <c r="AM58" s="13">
        <f t="shared" si="16"/>
        <v>0.1236143334244314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19"/>
        <v>4.5266058145512114E-2</v>
      </c>
      <c r="AR58" s="13">
        <f t="shared" si="20"/>
        <v>0.11060756450196442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3.0386566185486977E-2</v>
      </c>
      <c r="AW58" s="13">
        <f t="shared" si="4"/>
        <v>5.2973170319036228E-2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9.1367136811813576E-2</v>
      </c>
      <c r="BB58" s="13">
        <f t="shared" si="5"/>
        <v>0.12396008635331772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2.0343665354507639E-2</v>
      </c>
      <c r="BG58" s="13">
        <f t="shared" si="6"/>
        <v>4.3716540653299406E-2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2.1203411600535634E-2</v>
      </c>
      <c r="BL58" s="13">
        <f t="shared" si="7"/>
        <v>3.0849667405144405E-2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0</v>
      </c>
      <c r="BQ58" s="13">
        <f t="shared" si="8"/>
        <v>1.7155851325686693E-2</v>
      </c>
      <c r="BR58" s="34">
        <v>127.03027430884541</v>
      </c>
      <c r="BS58" s="28"/>
      <c r="BT58" s="29"/>
      <c r="BU58" s="13">
        <f t="shared" si="9"/>
        <v>-1</v>
      </c>
      <c r="BV58" s="13">
        <f t="shared" si="9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1">AVERAGE(C3:C58)</f>
        <v>#DIV/0!</v>
      </c>
      <c r="D59" s="35" t="e">
        <f t="shared" si="21"/>
        <v>#DIV/0!</v>
      </c>
      <c r="E59" s="1">
        <f t="shared" si="21"/>
        <v>5.2717377338218595E-2</v>
      </c>
      <c r="F59" s="1">
        <f t="shared" si="21"/>
        <v>-1</v>
      </c>
      <c r="G59" s="35" t="e">
        <f t="shared" si="21"/>
        <v>#DIV/0!</v>
      </c>
      <c r="H59" s="35" t="e">
        <f t="shared" si="21"/>
        <v>#DIV/0!</v>
      </c>
      <c r="I59" s="35" t="e">
        <f t="shared" si="21"/>
        <v>#DIV/0!</v>
      </c>
      <c r="J59" s="1" t="e">
        <f t="shared" si="21"/>
        <v>#DIV/0!</v>
      </c>
      <c r="K59" s="1">
        <f t="shared" si="21"/>
        <v>-1</v>
      </c>
      <c r="L59" s="35" t="e">
        <f t="shared" si="21"/>
        <v>#DIV/0!</v>
      </c>
      <c r="M59" s="35">
        <f t="shared" si="21"/>
        <v>834.74450729724663</v>
      </c>
      <c r="N59" s="1">
        <f t="shared" ref="N59:U59" si="22">AVERAGE(N3:N58)</f>
        <v>0.16918762322630582</v>
      </c>
      <c r="O59" s="35">
        <f t="shared" si="22"/>
        <v>34.681341830355642</v>
      </c>
      <c r="P59" s="35">
        <f t="shared" si="22"/>
        <v>0.14272157131833596</v>
      </c>
      <c r="Q59" s="35">
        <f t="shared" si="22"/>
        <v>0.2857142857142857</v>
      </c>
      <c r="R59" s="35">
        <f t="shared" si="22"/>
        <v>0.21428571428571427</v>
      </c>
      <c r="S59" s="35">
        <f t="shared" si="22"/>
        <v>0.26785714285714285</v>
      </c>
      <c r="T59" s="35">
        <f t="shared" si="22"/>
        <v>0.2767857142857143</v>
      </c>
      <c r="U59" s="35">
        <f t="shared" si="22"/>
        <v>0</v>
      </c>
      <c r="V59" s="35">
        <f>AVERAGE(V3:V58)</f>
        <v>839.77741524401813</v>
      </c>
      <c r="W59" s="1">
        <f t="shared" ref="W59:AD59" si="23">AVERAGE(W3:W58)</f>
        <v>0.17611741219404381</v>
      </c>
      <c r="X59" s="35">
        <f t="shared" si="23"/>
        <v>34.935786905357254</v>
      </c>
      <c r="Y59" s="35">
        <f t="shared" si="23"/>
        <v>0.14376867039241664</v>
      </c>
      <c r="Z59" s="35">
        <f t="shared" si="23"/>
        <v>0.36607142857142855</v>
      </c>
      <c r="AA59" s="35">
        <f t="shared" si="23"/>
        <v>0.32142857142857145</v>
      </c>
      <c r="AB59" s="35">
        <f t="shared" si="23"/>
        <v>0.15178571428571427</v>
      </c>
      <c r="AC59" s="35">
        <f t="shared" si="23"/>
        <v>0.2857142857142857</v>
      </c>
      <c r="AD59" s="35">
        <f t="shared" si="23"/>
        <v>0</v>
      </c>
      <c r="AE59" s="35">
        <f t="shared" ref="AE59:AN59" si="24">AVERAGE(AE3:AE58)</f>
        <v>755.25879698320841</v>
      </c>
      <c r="AF59" s="35">
        <f t="shared" si="24"/>
        <v>782.49744849208741</v>
      </c>
      <c r="AG59" s="1">
        <f t="shared" si="24"/>
        <v>5.6396844165003721E-2</v>
      </c>
      <c r="AH59" s="1">
        <f t="shared" si="24"/>
        <v>9.5674165606571424E-2</v>
      </c>
      <c r="AI59" s="35">
        <f t="shared" si="24"/>
        <v>11.108138884821502</v>
      </c>
      <c r="AJ59" s="35">
        <f t="shared" si="24"/>
        <v>755.25879698320841</v>
      </c>
      <c r="AK59" s="35">
        <f t="shared" si="24"/>
        <v>782.49744849208741</v>
      </c>
      <c r="AL59" s="1">
        <f t="shared" si="24"/>
        <v>5.6396844165003721E-2</v>
      </c>
      <c r="AM59" s="1">
        <f t="shared" si="24"/>
        <v>9.5674165606571424E-2</v>
      </c>
      <c r="AN59" s="35">
        <f t="shared" si="24"/>
        <v>11.092818899107144</v>
      </c>
      <c r="AO59" s="35">
        <f>AVERAGE(AO3:AO58)</f>
        <v>755.45777239165159</v>
      </c>
      <c r="AP59" s="35"/>
      <c r="AQ59" s="1">
        <f>AVERAGE(AQ3:AQ58)</f>
        <v>5.7345076769790226E-2</v>
      </c>
      <c r="AR59" s="1">
        <f>AVERAGE(AR3:AR58)</f>
        <v>9.8051428923492084E-2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5.1224306721895992E-2</v>
      </c>
      <c r="AW59" s="1">
        <f>AVERAGE(AW3:AW58)</f>
        <v>8.3911976995243304E-2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5.2538257299093186E-2</v>
      </c>
      <c r="BB59" s="1">
        <f>AVERAGE(BB3:BB58)</f>
        <v>9.2732014951537572E-2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4.8846111971962348E-2</v>
      </c>
      <c r="BG59" s="1">
        <f>AVERAGE(BG3:BG58)</f>
        <v>8.3198026859631666E-2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1.202448603877615E-2</v>
      </c>
      <c r="BL59" s="1">
        <f>AVERAGE(BL3:BL58)</f>
        <v>4.6718265717076414E-2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3.8986227943864416E-3</v>
      </c>
      <c r="BQ59" s="1">
        <f>AVERAGE(BQ3:BQ58)</f>
        <v>3.6755485963861856E-2</v>
      </c>
      <c r="BR59" s="35">
        <f>AVERAGE(BR3:BR58)</f>
        <v>85.393503319299086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5">_xlfn.MODE.SNGL(R3:R58)</f>
        <v>0</v>
      </c>
      <c r="S60" s="48">
        <f t="shared" si="25"/>
        <v>0</v>
      </c>
      <c r="T60" s="48">
        <f t="shared" si="25"/>
        <v>0</v>
      </c>
      <c r="U60" s="48">
        <f t="shared" si="25"/>
        <v>0</v>
      </c>
      <c r="Z60" s="48">
        <f>_xlfn.MODE.SNGL(Z3:Z58)</f>
        <v>0</v>
      </c>
      <c r="AA60" s="48">
        <f t="shared" ref="AA60:AD60" si="26">_xlfn.MODE.SNGL(AA3:AA58)</f>
        <v>0</v>
      </c>
      <c r="AB60" s="48">
        <f t="shared" si="26"/>
        <v>0</v>
      </c>
      <c r="AC60" s="48">
        <f t="shared" si="26"/>
        <v>0</v>
      </c>
      <c r="AD60" s="48">
        <f t="shared" si="26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BW60"/>
  <sheetViews>
    <sheetView topLeftCell="H1" zoomScale="40" zoomScaleNormal="40" workbookViewId="0">
      <selection activeCell="BL24" sqref="BL24"/>
    </sheetView>
  </sheetViews>
  <sheetFormatPr baseColWidth="10" defaultColWidth="10.77734375" defaultRowHeight="14.4" x14ac:dyDescent="0.3"/>
  <cols>
    <col min="1" max="1" width="9.6640625" bestFit="1" customWidth="1"/>
    <col min="2" max="4" width="7.6640625" bestFit="1" customWidth="1"/>
    <col min="5" max="5" width="6.109375" bestFit="1" customWidth="1"/>
    <col min="6" max="6" width="8.5546875" bestFit="1" customWidth="1"/>
    <col min="7" max="7" width="9.21875" bestFit="1" customWidth="1"/>
    <col min="8" max="9" width="6.6640625" bestFit="1" customWidth="1"/>
    <col min="10" max="10" width="7" bestFit="1" customWidth="1"/>
    <col min="11" max="11" width="8.5546875" bestFit="1" customWidth="1"/>
    <col min="12" max="13" width="7.6640625" bestFit="1" customWidth="1"/>
    <col min="14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4" width="7" bestFit="1" customWidth="1"/>
    <col min="25" max="25" width="5.88671875" bestFit="1" customWidth="1"/>
    <col min="26" max="30" width="4.5546875" bestFit="1" customWidth="1"/>
    <col min="31" max="32" width="7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7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7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7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7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7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103" t="s">
        <v>0</v>
      </c>
      <c r="D1" s="103"/>
      <c r="E1" s="103"/>
      <c r="F1" s="103"/>
      <c r="G1" s="103"/>
      <c r="H1" s="103" t="s">
        <v>340</v>
      </c>
      <c r="I1" s="103"/>
      <c r="J1" s="103"/>
      <c r="K1" s="103"/>
      <c r="L1" s="103"/>
      <c r="M1" s="103" t="s">
        <v>78</v>
      </c>
      <c r="N1" s="103"/>
      <c r="O1" s="103"/>
      <c r="P1" s="103"/>
      <c r="Q1" s="103"/>
      <c r="R1" s="103"/>
      <c r="S1" s="103"/>
      <c r="T1" s="103"/>
      <c r="U1" s="103"/>
      <c r="V1" s="103" t="s">
        <v>72</v>
      </c>
      <c r="W1" s="103"/>
      <c r="X1" s="103"/>
      <c r="Y1" s="103"/>
      <c r="Z1" s="103"/>
      <c r="AA1" s="103"/>
      <c r="AB1" s="103"/>
      <c r="AC1" s="103"/>
      <c r="AD1" s="103"/>
      <c r="AE1" s="103" t="s">
        <v>304</v>
      </c>
      <c r="AF1" s="104"/>
      <c r="AG1" s="104"/>
      <c r="AH1" s="104"/>
      <c r="AI1" s="104"/>
      <c r="AJ1" s="103" t="s">
        <v>303</v>
      </c>
      <c r="AK1" s="104"/>
      <c r="AL1" s="104"/>
      <c r="AM1" s="104"/>
      <c r="AN1" s="104"/>
      <c r="AO1" s="103" t="s">
        <v>305</v>
      </c>
      <c r="AP1" s="104"/>
      <c r="AQ1" s="104"/>
      <c r="AR1" s="104"/>
      <c r="AS1" s="104"/>
      <c r="AT1" s="103" t="s">
        <v>323</v>
      </c>
      <c r="AU1" s="104"/>
      <c r="AV1" s="104"/>
      <c r="AW1" s="104"/>
      <c r="AX1" s="104"/>
      <c r="AY1" s="103" t="s">
        <v>324</v>
      </c>
      <c r="AZ1" s="104"/>
      <c r="BA1" s="104"/>
      <c r="BB1" s="104"/>
      <c r="BC1" s="104"/>
      <c r="BD1" s="103" t="s">
        <v>325</v>
      </c>
      <c r="BE1" s="104"/>
      <c r="BF1" s="104"/>
      <c r="BG1" s="104"/>
      <c r="BH1" s="104"/>
      <c r="BI1" s="103" t="s">
        <v>331</v>
      </c>
      <c r="BJ1" s="104"/>
      <c r="BK1" s="104"/>
      <c r="BL1" s="104"/>
      <c r="BM1" s="104"/>
      <c r="BN1" s="103" t="s">
        <v>337</v>
      </c>
      <c r="BO1" s="104"/>
      <c r="BP1" s="104"/>
      <c r="BQ1" s="104"/>
      <c r="BR1" s="104"/>
      <c r="BS1" s="103" t="s">
        <v>341</v>
      </c>
      <c r="BT1" s="104"/>
      <c r="BU1" s="104"/>
      <c r="BV1" s="104"/>
      <c r="BW1" s="104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247</v>
      </c>
      <c r="B3" s="2">
        <f>MIN(D3,I3,M3,V3,AE3,AJ3,AO3,AT3,AY3,BD3,BI3,BN3,BS3)</f>
        <v>854.58503578083321</v>
      </c>
      <c r="C3" s="18"/>
      <c r="D3" s="19"/>
      <c r="E3" s="3">
        <v>5.9540688674916522E-3</v>
      </c>
      <c r="F3" s="3">
        <f>(D3-B3)/B3</f>
        <v>-1</v>
      </c>
      <c r="G3" s="38"/>
      <c r="H3" s="18"/>
      <c r="I3" s="19"/>
      <c r="J3" s="3"/>
      <c r="K3" s="3">
        <f>(I3-$B3)/$B3</f>
        <v>-1</v>
      </c>
      <c r="L3" s="30"/>
      <c r="M3" s="18">
        <v>1150.186346659297</v>
      </c>
      <c r="N3" s="3">
        <f>(M3-B3)/B3</f>
        <v>0.34590040604721478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0.33537019428588127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4.6886936303394126E-2</v>
      </c>
      <c r="AH3" s="4">
        <f>(AF3-$B3)/$B3</f>
        <v>6.5008837011964346E-2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4.6886936303394126E-2</v>
      </c>
      <c r="AM3" s="4">
        <f>(AK3-$B3)/$B3</f>
        <v>6.5008837011964346E-2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4.302943619126047E-2</v>
      </c>
      <c r="AR3" s="4">
        <f t="shared" ref="AR3:AR34" si="2">(AP3-$B3)/$B3</f>
        <v>5.7005567330990499E-2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5.7290545380389066E-2</v>
      </c>
      <c r="AW3" s="4">
        <f t="shared" si="3"/>
        <v>9.9919671528818782E-2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6.0571720583924245E-2</v>
      </c>
      <c r="BB3" s="4">
        <f t="shared" si="4"/>
        <v>9.5871071347947021E-2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7.5809141816991721E-2</v>
      </c>
      <c r="BG3" s="4">
        <f t="shared" si="5"/>
        <v>0.10127053052251676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0</v>
      </c>
      <c r="BL3" s="4">
        <f t="shared" si="6"/>
        <v>4.1872701420937269E-2</v>
      </c>
      <c r="BM3" s="31">
        <v>32.22508446034044</v>
      </c>
      <c r="BN3" s="20"/>
      <c r="BO3" s="21"/>
      <c r="BP3" s="4">
        <f t="shared" ref="BP3:BQ58" si="7">(BN3-$B3)/$B3</f>
        <v>-1</v>
      </c>
      <c r="BQ3" s="4">
        <f t="shared" si="7"/>
        <v>-1</v>
      </c>
      <c r="BR3" s="31"/>
      <c r="BS3" s="20"/>
      <c r="BT3" s="21"/>
      <c r="BU3" s="4">
        <f t="shared" ref="BU3:BV58" si="8">(BS3-$B3)/$B3</f>
        <v>-1</v>
      </c>
      <c r="BV3" s="4">
        <f t="shared" si="8"/>
        <v>-1</v>
      </c>
      <c r="BW3" s="31"/>
    </row>
    <row r="4" spans="1:75" x14ac:dyDescent="0.3">
      <c r="A4" s="17" t="s">
        <v>248</v>
      </c>
      <c r="B4" s="2">
        <f t="shared" ref="B4:B58" si="9">MIN(D4,I4,M4,V4,AE4,AJ4,AO4,AT4,AY4,BD4,BI4,BN4,BS4)</f>
        <v>830.08050314761374</v>
      </c>
      <c r="C4" s="20"/>
      <c r="D4" s="21"/>
      <c r="E4" s="5">
        <v>2.599062600069137E-2</v>
      </c>
      <c r="F4" s="5">
        <f t="shared" ref="F4:F58" si="10">(D4-B4)/B4</f>
        <v>-1</v>
      </c>
      <c r="G4" s="39"/>
      <c r="H4" s="20"/>
      <c r="I4" s="21"/>
      <c r="J4" s="5"/>
      <c r="K4" s="5">
        <f t="shared" ref="K4:K58" si="11">(I4-$B4)/$B4</f>
        <v>-1</v>
      </c>
      <c r="L4" s="31"/>
      <c r="M4" s="20">
        <v>1008.2098460412921</v>
      </c>
      <c r="N4" s="4">
        <f t="shared" ref="N4:N58" si="12">(M4-B4)/B4</f>
        <v>0.21459285240193318</v>
      </c>
      <c r="O4" s="21">
        <f t="shared" ref="O4:O58" si="13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0.21459285240193318</v>
      </c>
      <c r="X4" s="21">
        <f t="shared" ref="X4:X58" si="14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5">(AE4-$B4)/$B4</f>
        <v>5.7101337538127364E-2</v>
      </c>
      <c r="AH4" s="4">
        <f t="shared" si="15"/>
        <v>8.4607678741291215E-2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6">(AJ4-$B4)/$B4</f>
        <v>5.7101337538127364E-2</v>
      </c>
      <c r="AM4" s="4">
        <f t="shared" si="16"/>
        <v>8.4607678741291215E-2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5.0751627023540954E-2</v>
      </c>
      <c r="AR4" s="4">
        <f t="shared" si="2"/>
        <v>7.3758819444722373E-2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6.2286300232072545E-2</v>
      </c>
      <c r="AW4" s="4">
        <f t="shared" si="3"/>
        <v>8.7004809067953548E-2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4.6232930929573667E-2</v>
      </c>
      <c r="BB4" s="4">
        <f t="shared" si="4"/>
        <v>6.7951578426035983E-2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3.9612555485648272E-2</v>
      </c>
      <c r="BG4" s="4">
        <f t="shared" si="5"/>
        <v>8.4250351441153948E-2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0</v>
      </c>
      <c r="BL4" s="4">
        <f t="shared" si="6"/>
        <v>3.7313496785890458E-2</v>
      </c>
      <c r="BM4" s="31">
        <v>34.748085074312982</v>
      </c>
      <c r="BN4" s="20"/>
      <c r="BO4" s="21"/>
      <c r="BP4" s="4">
        <f t="shared" si="7"/>
        <v>-1</v>
      </c>
      <c r="BQ4" s="4">
        <f t="shared" si="7"/>
        <v>-1</v>
      </c>
      <c r="BR4" s="31"/>
      <c r="BS4" s="20"/>
      <c r="BT4" s="21"/>
      <c r="BU4" s="4">
        <f t="shared" si="8"/>
        <v>-1</v>
      </c>
      <c r="BV4" s="4">
        <f t="shared" si="8"/>
        <v>-1</v>
      </c>
      <c r="BW4" s="31"/>
    </row>
    <row r="5" spans="1:75" x14ac:dyDescent="0.3">
      <c r="A5" s="17" t="s">
        <v>249</v>
      </c>
      <c r="B5" s="2">
        <f t="shared" si="9"/>
        <v>824.98744524120229</v>
      </c>
      <c r="C5" s="20"/>
      <c r="D5" s="21"/>
      <c r="E5" s="5">
        <v>6.3849268550778299E-2</v>
      </c>
      <c r="F5" s="5">
        <f t="shared" si="10"/>
        <v>-1</v>
      </c>
      <c r="G5" s="39"/>
      <c r="H5" s="20"/>
      <c r="I5" s="21"/>
      <c r="J5" s="5"/>
      <c r="K5" s="84">
        <f t="shared" si="11"/>
        <v>-1</v>
      </c>
      <c r="L5" s="31"/>
      <c r="M5" s="20">
        <v>958.40026205528898</v>
      </c>
      <c r="N5" s="4">
        <f t="shared" si="12"/>
        <v>0.16171496618967415</v>
      </c>
      <c r="O5" s="21">
        <f t="shared" si="13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0.1016198142097689</v>
      </c>
      <c r="X5" s="21">
        <f t="shared" si="14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5"/>
        <v>2.6583177114727519E-2</v>
      </c>
      <c r="AH5" s="4">
        <f t="shared" si="15"/>
        <v>6.4197897029397363E-2</v>
      </c>
      <c r="AI5" s="31">
        <v>11.111159150000461</v>
      </c>
      <c r="AJ5" s="20">
        <v>846.91823261547574</v>
      </c>
      <c r="AK5" s="21">
        <v>877.9499043013426</v>
      </c>
      <c r="AL5" s="4">
        <f t="shared" si="16"/>
        <v>2.6583177114727519E-2</v>
      </c>
      <c r="AM5" s="4">
        <f t="shared" si="16"/>
        <v>6.4197897029397363E-2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5.1597104853556328E-2</v>
      </c>
      <c r="AR5" s="4">
        <f t="shared" si="2"/>
        <v>6.9313722904822794E-2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1.3838107444367437E-2</v>
      </c>
      <c r="AW5" s="4">
        <f t="shared" si="3"/>
        <v>2.3986757921358286E-2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2.8054832993338948E-2</v>
      </c>
      <c r="BB5" s="4">
        <f t="shared" si="4"/>
        <v>4.5329609553350435E-2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1.2277802252974378E-2</v>
      </c>
      <c r="BG5" s="4">
        <f t="shared" si="5"/>
        <v>2.2540617996223755E-2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0</v>
      </c>
      <c r="BL5" s="4">
        <f t="shared" si="6"/>
        <v>1.5904861724788284E-2</v>
      </c>
      <c r="BM5" s="31">
        <v>34.826401678472763</v>
      </c>
      <c r="BN5" s="20"/>
      <c r="BO5" s="21"/>
      <c r="BP5" s="4">
        <f t="shared" si="7"/>
        <v>-1</v>
      </c>
      <c r="BQ5" s="4">
        <f t="shared" si="7"/>
        <v>-1</v>
      </c>
      <c r="BR5" s="31"/>
      <c r="BS5" s="20"/>
      <c r="BT5" s="21"/>
      <c r="BU5" s="4">
        <f t="shared" si="8"/>
        <v>-1</v>
      </c>
      <c r="BV5" s="4">
        <f t="shared" si="8"/>
        <v>-1</v>
      </c>
      <c r="BW5" s="31"/>
    </row>
    <row r="6" spans="1:75" x14ac:dyDescent="0.3">
      <c r="A6" s="17" t="s">
        <v>250</v>
      </c>
      <c r="B6" s="2">
        <f t="shared" si="9"/>
        <v>806.68124209803057</v>
      </c>
      <c r="C6" s="20"/>
      <c r="D6" s="21"/>
      <c r="E6" s="5">
        <v>4.7899541532529739E-2</v>
      </c>
      <c r="F6" s="5">
        <f t="shared" si="10"/>
        <v>-1</v>
      </c>
      <c r="G6" s="39"/>
      <c r="H6" s="20"/>
      <c r="I6" s="21"/>
      <c r="J6" s="5"/>
      <c r="K6" s="5">
        <f t="shared" si="11"/>
        <v>-1</v>
      </c>
      <c r="L6" s="31"/>
      <c r="M6" s="20">
        <v>868.59388546202456</v>
      </c>
      <c r="N6" s="4">
        <f t="shared" si="12"/>
        <v>7.674982401099413E-2</v>
      </c>
      <c r="O6" s="21">
        <f t="shared" si="13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7.674982401099413E-2</v>
      </c>
      <c r="X6" s="21">
        <f t="shared" si="14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5"/>
        <v>4.2791891949471104E-2</v>
      </c>
      <c r="AH6" s="4">
        <f t="shared" si="15"/>
        <v>5.2023660420389972E-2</v>
      </c>
      <c r="AI6" s="31">
        <v>11.124964580000229</v>
      </c>
      <c r="AJ6" s="20">
        <v>841.20065864755463</v>
      </c>
      <c r="AK6" s="21">
        <v>848.6477531044369</v>
      </c>
      <c r="AL6" s="4">
        <f t="shared" si="16"/>
        <v>4.2791891949471104E-2</v>
      </c>
      <c r="AM6" s="4">
        <f t="shared" si="16"/>
        <v>5.2023660420389972E-2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4.1863866782870796E-2</v>
      </c>
      <c r="AR6" s="4">
        <f t="shared" si="2"/>
        <v>5.3672135262235285E-2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3.0538286431751497E-2</v>
      </c>
      <c r="AW6" s="4">
        <f t="shared" si="3"/>
        <v>4.8246590644722406E-2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2.4175090081647217E-2</v>
      </c>
      <c r="BB6" s="4">
        <f t="shared" si="4"/>
        <v>6.6868447680770757E-2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3.1467049616221834E-2</v>
      </c>
      <c r="BG6" s="4">
        <f t="shared" si="5"/>
        <v>4.9144434887825189E-2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0</v>
      </c>
      <c r="BL6" s="4">
        <f t="shared" si="6"/>
        <v>2.5836022587882319E-2</v>
      </c>
      <c r="BM6" s="31">
        <v>35.649274591542778</v>
      </c>
      <c r="BN6" s="20"/>
      <c r="BO6" s="21"/>
      <c r="BP6" s="4">
        <f t="shared" si="7"/>
        <v>-1</v>
      </c>
      <c r="BQ6" s="4">
        <f t="shared" si="7"/>
        <v>-1</v>
      </c>
      <c r="BR6" s="31"/>
      <c r="BS6" s="20"/>
      <c r="BT6" s="21"/>
      <c r="BU6" s="4">
        <f t="shared" si="8"/>
        <v>-1</v>
      </c>
      <c r="BV6" s="4">
        <f t="shared" si="8"/>
        <v>-1</v>
      </c>
      <c r="BW6" s="31"/>
    </row>
    <row r="7" spans="1:75" x14ac:dyDescent="0.3">
      <c r="A7" s="17" t="s">
        <v>251</v>
      </c>
      <c r="B7" s="2">
        <f t="shared" si="9"/>
        <v>856.28313714677665</v>
      </c>
      <c r="C7" s="20"/>
      <c r="D7" s="21"/>
      <c r="E7" s="5">
        <v>6.7752677550196412E-3</v>
      </c>
      <c r="F7" s="5">
        <f t="shared" si="10"/>
        <v>-1</v>
      </c>
      <c r="G7" s="39"/>
      <c r="H7" s="20"/>
      <c r="I7" s="21"/>
      <c r="J7" s="5"/>
      <c r="K7" s="5">
        <f t="shared" si="11"/>
        <v>-1</v>
      </c>
      <c r="L7" s="31"/>
      <c r="M7" s="20">
        <v>1046.339131444824</v>
      </c>
      <c r="N7" s="4">
        <f t="shared" si="12"/>
        <v>0.22195461530555591</v>
      </c>
      <c r="O7" s="21">
        <f t="shared" si="13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0.18037459707674064</v>
      </c>
      <c r="X7" s="21">
        <f t="shared" si="14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5"/>
        <v>1.3303980097702724E-2</v>
      </c>
      <c r="AH7" s="4">
        <f t="shared" si="15"/>
        <v>3.6190038971585396E-2</v>
      </c>
      <c r="AI7" s="31">
        <v>11.11969000000099</v>
      </c>
      <c r="AJ7" s="20">
        <v>867.67511096137582</v>
      </c>
      <c r="AK7" s="21">
        <v>887.2720572508299</v>
      </c>
      <c r="AL7" s="4">
        <f t="shared" si="16"/>
        <v>1.3303980097702724E-2</v>
      </c>
      <c r="AM7" s="4">
        <f t="shared" si="16"/>
        <v>3.6190038971585396E-2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1.0101771186085951E-2</v>
      </c>
      <c r="AR7" s="4">
        <f t="shared" si="2"/>
        <v>3.0378716286696181E-2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3.2618285367440505E-2</v>
      </c>
      <c r="AW7" s="4">
        <f t="shared" si="3"/>
        <v>5.8152106317040958E-2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4.4393903531825367E-2</v>
      </c>
      <c r="BB7" s="4">
        <f t="shared" si="4"/>
        <v>8.3439362263160261E-2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1.6350505134795097E-2</v>
      </c>
      <c r="BG7" s="4">
        <f t="shared" si="5"/>
        <v>5.3073202554461539E-2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0</v>
      </c>
      <c r="BL7" s="4">
        <f t="shared" si="6"/>
        <v>1.4264809118645605E-2</v>
      </c>
      <c r="BM7" s="31">
        <v>29.989344918169081</v>
      </c>
      <c r="BN7" s="20"/>
      <c r="BO7" s="21"/>
      <c r="BP7" s="4">
        <f t="shared" si="7"/>
        <v>-1</v>
      </c>
      <c r="BQ7" s="4">
        <f t="shared" si="7"/>
        <v>-1</v>
      </c>
      <c r="BR7" s="31"/>
      <c r="BS7" s="20"/>
      <c r="BT7" s="21"/>
      <c r="BU7" s="4">
        <f t="shared" si="8"/>
        <v>-1</v>
      </c>
      <c r="BV7" s="4">
        <f t="shared" si="8"/>
        <v>-1</v>
      </c>
      <c r="BW7" s="31"/>
    </row>
    <row r="8" spans="1:75" x14ac:dyDescent="0.3">
      <c r="A8" s="17" t="s">
        <v>252</v>
      </c>
      <c r="B8" s="2">
        <f t="shared" si="9"/>
        <v>849.09418812573313</v>
      </c>
      <c r="C8" s="20"/>
      <c r="D8" s="21"/>
      <c r="E8" s="5">
        <v>2.0038534331028569E-2</v>
      </c>
      <c r="F8" s="5">
        <f t="shared" si="10"/>
        <v>-1</v>
      </c>
      <c r="G8" s="39"/>
      <c r="H8" s="20"/>
      <c r="I8" s="21"/>
      <c r="J8" s="5"/>
      <c r="K8" s="5">
        <f t="shared" si="11"/>
        <v>-1</v>
      </c>
      <c r="L8" s="31"/>
      <c r="M8" s="20">
        <v>971.28209885065257</v>
      </c>
      <c r="N8" s="4">
        <f t="shared" si="12"/>
        <v>0.14390383591558156</v>
      </c>
      <c r="O8" s="21">
        <f t="shared" si="13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0.14390383591558156</v>
      </c>
      <c r="X8" s="21">
        <f t="shared" si="14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5"/>
        <v>4.9523783172492316E-3</v>
      </c>
      <c r="AH8" s="4">
        <f t="shared" si="15"/>
        <v>5.3613213027707274E-2</v>
      </c>
      <c r="AI8" s="31">
        <v>11.12649886999934</v>
      </c>
      <c r="AJ8" s="20">
        <v>853.29922377230935</v>
      </c>
      <c r="AK8" s="21">
        <v>894.61685571430621</v>
      </c>
      <c r="AL8" s="4">
        <f t="shared" si="16"/>
        <v>4.9523783172492316E-3</v>
      </c>
      <c r="AM8" s="4">
        <f t="shared" si="16"/>
        <v>5.3613213027707274E-2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2.7213400470440904E-2</v>
      </c>
      <c r="AR8" s="4">
        <f t="shared" si="2"/>
        <v>5.2870761898643863E-2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1.6167727678115133E-2</v>
      </c>
      <c r="AW8" s="4">
        <f t="shared" si="3"/>
        <v>3.5551601226286568E-2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7.1338489189216869E-2</v>
      </c>
      <c r="BB8" s="4">
        <f t="shared" si="4"/>
        <v>8.7572599800226608E-2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1.8230580962888827E-2</v>
      </c>
      <c r="BG8" s="4">
        <f t="shared" si="5"/>
        <v>3.3449637731308934E-2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0</v>
      </c>
      <c r="BL8" s="4">
        <f t="shared" si="6"/>
        <v>1.2606864988194261E-2</v>
      </c>
      <c r="BM8" s="31">
        <v>26.620281088165939</v>
      </c>
      <c r="BN8" s="20"/>
      <c r="BO8" s="21"/>
      <c r="BP8" s="4">
        <f t="shared" si="7"/>
        <v>-1</v>
      </c>
      <c r="BQ8" s="4">
        <f t="shared" si="7"/>
        <v>-1</v>
      </c>
      <c r="BR8" s="31"/>
      <c r="BS8" s="20"/>
      <c r="BT8" s="21"/>
      <c r="BU8" s="4">
        <f t="shared" si="8"/>
        <v>-1</v>
      </c>
      <c r="BV8" s="4">
        <f t="shared" si="8"/>
        <v>-1</v>
      </c>
      <c r="BW8" s="31"/>
    </row>
    <row r="9" spans="1:75" x14ac:dyDescent="0.3">
      <c r="A9" s="17" t="s">
        <v>253</v>
      </c>
      <c r="B9" s="2">
        <f t="shared" si="9"/>
        <v>838.50964882523192</v>
      </c>
      <c r="C9" s="20"/>
      <c r="D9" s="21"/>
      <c r="E9" s="5">
        <v>1.8664058478747039E-2</v>
      </c>
      <c r="F9" s="5">
        <f t="shared" si="10"/>
        <v>-1</v>
      </c>
      <c r="G9" s="39"/>
      <c r="H9" s="20"/>
      <c r="I9" s="21"/>
      <c r="J9" s="5"/>
      <c r="K9" s="84">
        <f t="shared" si="11"/>
        <v>-1</v>
      </c>
      <c r="L9" s="31"/>
      <c r="M9" s="20">
        <v>1008.851845859562</v>
      </c>
      <c r="N9" s="4">
        <f t="shared" si="12"/>
        <v>0.20314876194088255</v>
      </c>
      <c r="O9" s="21">
        <f t="shared" si="13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0.20314876194088255</v>
      </c>
      <c r="X9" s="21">
        <f t="shared" si="14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5"/>
        <v>3.5090192086314288E-2</v>
      </c>
      <c r="AH9" s="4">
        <f t="shared" si="15"/>
        <v>6.2989849037930312E-2</v>
      </c>
      <c r="AI9" s="31">
        <v>11.10776957000053</v>
      </c>
      <c r="AJ9" s="20">
        <v>867.93311346873725</v>
      </c>
      <c r="AK9" s="21">
        <v>891.32724502158123</v>
      </c>
      <c r="AL9" s="4">
        <f t="shared" si="16"/>
        <v>3.5090192086314288E-2</v>
      </c>
      <c r="AM9" s="4">
        <f t="shared" si="16"/>
        <v>6.2989849037930312E-2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3.5090192086314288E-2</v>
      </c>
      <c r="AR9" s="4">
        <f t="shared" si="2"/>
        <v>7.4570197766052629E-2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4.8006041000064406E-2</v>
      </c>
      <c r="AW9" s="4">
        <f t="shared" si="3"/>
        <v>6.4110706850075388E-2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9.3800558409820947E-2</v>
      </c>
      <c r="BB9" s="4">
        <f t="shared" si="4"/>
        <v>0.11960066981779977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4.8006041000064406E-2</v>
      </c>
      <c r="BG9" s="4">
        <f t="shared" si="5"/>
        <v>6.5211923828814175E-2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0</v>
      </c>
      <c r="BL9" s="4">
        <f t="shared" si="6"/>
        <v>2.5540085950734811E-2</v>
      </c>
      <c r="BM9" s="31">
        <v>35.505745166540137</v>
      </c>
      <c r="BN9" s="20"/>
      <c r="BO9" s="21"/>
      <c r="BP9" s="4">
        <f t="shared" si="7"/>
        <v>-1</v>
      </c>
      <c r="BQ9" s="4">
        <f t="shared" si="7"/>
        <v>-1</v>
      </c>
      <c r="BR9" s="31"/>
      <c r="BS9" s="20"/>
      <c r="BT9" s="21"/>
      <c r="BU9" s="4">
        <f t="shared" si="8"/>
        <v>-1</v>
      </c>
      <c r="BV9" s="4">
        <f t="shared" si="8"/>
        <v>-1</v>
      </c>
      <c r="BW9" s="31"/>
    </row>
    <row r="10" spans="1:75" x14ac:dyDescent="0.3">
      <c r="A10" s="17" t="s">
        <v>254</v>
      </c>
      <c r="B10" s="2">
        <f t="shared" si="9"/>
        <v>829.18674881105051</v>
      </c>
      <c r="C10" s="20"/>
      <c r="D10" s="21"/>
      <c r="E10" s="5">
        <v>1.6252313397897591E-2</v>
      </c>
      <c r="F10" s="5">
        <f t="shared" si="10"/>
        <v>-1</v>
      </c>
      <c r="G10" s="39"/>
      <c r="H10" s="20"/>
      <c r="I10" s="21"/>
      <c r="J10" s="5"/>
      <c r="K10" s="84">
        <f t="shared" si="11"/>
        <v>-1</v>
      </c>
      <c r="L10" s="31"/>
      <c r="M10" s="20">
        <v>943.14140787958445</v>
      </c>
      <c r="N10" s="4">
        <f t="shared" si="12"/>
        <v>0.13742942615994599</v>
      </c>
      <c r="O10" s="21">
        <f t="shared" si="13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0.13742942615994599</v>
      </c>
      <c r="X10" s="21">
        <f t="shared" si="14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5"/>
        <v>3.6797408818407408E-2</v>
      </c>
      <c r="AH10" s="4">
        <f t="shared" si="15"/>
        <v>4.4298995346031454E-2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6"/>
        <v>3.6797408818407408E-2</v>
      </c>
      <c r="AM10" s="4">
        <f t="shared" si="16"/>
        <v>4.4298995346031454E-2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3.6797408818407408E-2</v>
      </c>
      <c r="AR10" s="4">
        <f t="shared" si="2"/>
        <v>4.4062308816330671E-2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6.4581329128071185E-2</v>
      </c>
      <c r="AW10" s="4">
        <f t="shared" si="3"/>
        <v>7.2758826513384764E-2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5.8007637946349479E-2</v>
      </c>
      <c r="BB10" s="4">
        <f t="shared" si="4"/>
        <v>7.4339323822825126E-2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4.404579855794765E-2</v>
      </c>
      <c r="BG10" s="4">
        <f t="shared" si="5"/>
        <v>7.0467841913951793E-2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0</v>
      </c>
      <c r="BL10" s="4">
        <f t="shared" si="6"/>
        <v>3.6902714348270783E-2</v>
      </c>
      <c r="BM10" s="31">
        <v>31.306854149512951</v>
      </c>
      <c r="BN10" s="20"/>
      <c r="BO10" s="21"/>
      <c r="BP10" s="4">
        <f t="shared" si="7"/>
        <v>-1</v>
      </c>
      <c r="BQ10" s="4">
        <f t="shared" si="7"/>
        <v>-1</v>
      </c>
      <c r="BR10" s="31"/>
      <c r="BS10" s="20"/>
      <c r="BT10" s="21"/>
      <c r="BU10" s="4">
        <f t="shared" si="8"/>
        <v>-1</v>
      </c>
      <c r="BV10" s="4">
        <f t="shared" si="8"/>
        <v>-1</v>
      </c>
      <c r="BW10" s="31"/>
    </row>
    <row r="11" spans="1:75" x14ac:dyDescent="0.3">
      <c r="A11" s="17" t="s">
        <v>255</v>
      </c>
      <c r="B11" s="2">
        <f t="shared" si="9"/>
        <v>810.4425890869469</v>
      </c>
      <c r="C11" s="20"/>
      <c r="D11" s="21"/>
      <c r="E11" s="5">
        <v>4.8592819136848049E-2</v>
      </c>
      <c r="F11" s="5">
        <f t="shared" si="10"/>
        <v>-1</v>
      </c>
      <c r="G11" s="39"/>
      <c r="H11" s="20"/>
      <c r="I11" s="21"/>
      <c r="J11" s="5"/>
      <c r="K11" s="5">
        <f t="shared" si="11"/>
        <v>-1</v>
      </c>
      <c r="L11" s="31"/>
      <c r="M11" s="20">
        <v>904.52317241454261</v>
      </c>
      <c r="N11" s="4">
        <f t="shared" si="12"/>
        <v>0.11608543849304352</v>
      </c>
      <c r="O11" s="21">
        <f t="shared" si="13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0.11212868450467441</v>
      </c>
      <c r="X11" s="21">
        <f t="shared" si="14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5"/>
        <v>3.7389686346335188E-2</v>
      </c>
      <c r="AH11" s="4">
        <f t="shared" si="15"/>
        <v>3.9519871784749264E-2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6"/>
        <v>3.7389686346335188E-2</v>
      </c>
      <c r="AM11" s="4">
        <f t="shared" si="16"/>
        <v>3.9519871784749264E-2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3.7657639268395639E-2</v>
      </c>
      <c r="AR11" s="4">
        <f t="shared" si="2"/>
        <v>4.0050476425994727E-2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3.9384669360820371E-2</v>
      </c>
      <c r="AW11" s="4">
        <f t="shared" si="3"/>
        <v>8.2738791671371575E-2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5.5399120445086381E-2</v>
      </c>
      <c r="BB11" s="4">
        <f t="shared" si="4"/>
        <v>7.717797857003876E-2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3.4797210182211109E-2</v>
      </c>
      <c r="BG11" s="4">
        <f t="shared" si="5"/>
        <v>8.2897772507666168E-2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0</v>
      </c>
      <c r="BL11" s="4">
        <f t="shared" si="6"/>
        <v>3.7552605781778686E-2</v>
      </c>
      <c r="BM11" s="31">
        <v>38.170530663616958</v>
      </c>
      <c r="BN11" s="20"/>
      <c r="BO11" s="21"/>
      <c r="BP11" s="4">
        <f t="shared" si="7"/>
        <v>-1</v>
      </c>
      <c r="BQ11" s="4">
        <f t="shared" si="7"/>
        <v>-1</v>
      </c>
      <c r="BR11" s="31"/>
      <c r="BS11" s="20"/>
      <c r="BT11" s="21"/>
      <c r="BU11" s="4">
        <f t="shared" si="8"/>
        <v>-1</v>
      </c>
      <c r="BV11" s="4">
        <f t="shared" si="8"/>
        <v>-1</v>
      </c>
      <c r="BW11" s="31"/>
    </row>
    <row r="12" spans="1:75" x14ac:dyDescent="0.3">
      <c r="A12" s="17" t="s">
        <v>256</v>
      </c>
      <c r="B12" s="2">
        <f t="shared" si="9"/>
        <v>999.3377945554779</v>
      </c>
      <c r="C12" s="20"/>
      <c r="D12" s="21"/>
      <c r="E12" s="5">
        <v>9.0791337956438005E-3</v>
      </c>
      <c r="F12" s="5">
        <f t="shared" si="10"/>
        <v>-1</v>
      </c>
      <c r="G12" s="39"/>
      <c r="H12" s="20"/>
      <c r="I12" s="21"/>
      <c r="J12" s="5"/>
      <c r="K12" s="5">
        <f t="shared" si="11"/>
        <v>-1</v>
      </c>
      <c r="L12" s="31"/>
      <c r="M12" s="20">
        <v>1184.6870366270621</v>
      </c>
      <c r="N12" s="4">
        <f t="shared" si="12"/>
        <v>0.18547206268129848</v>
      </c>
      <c r="O12" s="21">
        <f t="shared" si="13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0.17862508739292091</v>
      </c>
      <c r="X12" s="21">
        <f t="shared" si="14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5"/>
        <v>4.9456080259993344E-3</v>
      </c>
      <c r="AH12" s="4">
        <f t="shared" si="15"/>
        <v>3.0058334261243054E-2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6"/>
        <v>4.9456080259993344E-3</v>
      </c>
      <c r="AM12" s="4">
        <f t="shared" si="16"/>
        <v>3.0058334261243054E-2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0</v>
      </c>
      <c r="AR12" s="4">
        <f t="shared" si="2"/>
        <v>3.3817792907319004E-2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7.9466885669570997E-3</v>
      </c>
      <c r="AW12" s="4">
        <f t="shared" si="3"/>
        <v>3.5624322707351427E-2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3.5460345339134267E-2</v>
      </c>
      <c r="BB12" s="4">
        <f t="shared" si="4"/>
        <v>6.0448552558746017E-2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1.3108213141204212E-2</v>
      </c>
      <c r="BG12" s="4">
        <f t="shared" si="5"/>
        <v>4.5114510758532428E-2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1.0922173075235551E-2</v>
      </c>
      <c r="BL12" s="4">
        <f t="shared" si="6"/>
        <v>3.7835300765953483E-2</v>
      </c>
      <c r="BM12" s="31">
        <v>35.751545819640157</v>
      </c>
      <c r="BN12" s="20"/>
      <c r="BO12" s="21"/>
      <c r="BP12" s="4">
        <f t="shared" si="7"/>
        <v>-1</v>
      </c>
      <c r="BQ12" s="4">
        <f t="shared" si="7"/>
        <v>-1</v>
      </c>
      <c r="BR12" s="31"/>
      <c r="BS12" s="20"/>
      <c r="BT12" s="21"/>
      <c r="BU12" s="4">
        <f t="shared" si="8"/>
        <v>-1</v>
      </c>
      <c r="BV12" s="4">
        <f t="shared" si="8"/>
        <v>-1</v>
      </c>
      <c r="BW12" s="31"/>
    </row>
    <row r="13" spans="1:75" x14ac:dyDescent="0.3">
      <c r="A13" s="17" t="s">
        <v>257</v>
      </c>
      <c r="B13" s="2">
        <f t="shared" si="9"/>
        <v>976.84160457343296</v>
      </c>
      <c r="C13" s="20"/>
      <c r="D13" s="21"/>
      <c r="E13" s="5">
        <v>3.170543212693662E-2</v>
      </c>
      <c r="F13" s="5">
        <f t="shared" si="10"/>
        <v>-1</v>
      </c>
      <c r="G13" s="39"/>
      <c r="H13" s="20"/>
      <c r="I13" s="21"/>
      <c r="J13" s="5"/>
      <c r="K13" s="84">
        <f t="shared" si="11"/>
        <v>-1</v>
      </c>
      <c r="L13" s="31"/>
      <c r="M13" s="20">
        <v>1106.206074581899</v>
      </c>
      <c r="N13" s="4">
        <f t="shared" si="12"/>
        <v>0.13243136799538435</v>
      </c>
      <c r="O13" s="21">
        <f t="shared" si="13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0.13243136799538435</v>
      </c>
      <c r="X13" s="21">
        <f t="shared" si="14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5"/>
        <v>3.3999975216905662E-2</v>
      </c>
      <c r="AH13" s="4">
        <f t="shared" si="15"/>
        <v>6.2044826759752272E-2</v>
      </c>
      <c r="AI13" s="31">
        <v>11.013501249998811</v>
      </c>
      <c r="AJ13" s="20">
        <v>1010.054194919772</v>
      </c>
      <c r="AK13" s="21">
        <v>1037.44957270091</v>
      </c>
      <c r="AL13" s="4">
        <f t="shared" si="16"/>
        <v>3.3999975216905662E-2</v>
      </c>
      <c r="AM13" s="4">
        <f t="shared" si="16"/>
        <v>6.2044826759752272E-2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2.5436630270426922E-2</v>
      </c>
      <c r="AR13" s="4">
        <f t="shared" si="2"/>
        <v>6.1421511050402521E-2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5.7028847301174926E-3</v>
      </c>
      <c r="AW13" s="4">
        <f t="shared" si="3"/>
        <v>4.3949461404572752E-2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1.1859686022296693E-2</v>
      </c>
      <c r="BB13" s="4">
        <f t="shared" si="4"/>
        <v>3.5276069519326707E-2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0</v>
      </c>
      <c r="BG13" s="4">
        <f t="shared" si="5"/>
        <v>3.7060245319285583E-2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7.7662373125968551E-3</v>
      </c>
      <c r="BL13" s="4">
        <f t="shared" si="6"/>
        <v>2.4692362571139659E-2</v>
      </c>
      <c r="BM13" s="31">
        <v>37.837386924587193</v>
      </c>
      <c r="BN13" s="20"/>
      <c r="BO13" s="21"/>
      <c r="BP13" s="4">
        <f t="shared" si="7"/>
        <v>-1</v>
      </c>
      <c r="BQ13" s="4">
        <f t="shared" si="7"/>
        <v>-1</v>
      </c>
      <c r="BR13" s="31"/>
      <c r="BS13" s="20"/>
      <c r="BT13" s="21"/>
      <c r="BU13" s="4">
        <f t="shared" si="8"/>
        <v>-1</v>
      </c>
      <c r="BV13" s="4">
        <f t="shared" si="8"/>
        <v>-1</v>
      </c>
      <c r="BW13" s="31"/>
    </row>
    <row r="14" spans="1:75" x14ac:dyDescent="0.3">
      <c r="A14" s="17" t="s">
        <v>258</v>
      </c>
      <c r="B14" s="2">
        <f t="shared" si="9"/>
        <v>925.0918013274287</v>
      </c>
      <c r="C14" s="20"/>
      <c r="D14" s="21"/>
      <c r="E14" s="5">
        <v>3.2559500708867158E-2</v>
      </c>
      <c r="F14" s="5">
        <f t="shared" si="10"/>
        <v>-1</v>
      </c>
      <c r="G14" s="39"/>
      <c r="H14" s="20"/>
      <c r="I14" s="21"/>
      <c r="J14" s="5"/>
      <c r="K14" s="5">
        <f t="shared" si="11"/>
        <v>-1</v>
      </c>
      <c r="L14" s="31"/>
      <c r="M14" s="20">
        <v>1018.477799674633</v>
      </c>
      <c r="N14" s="4">
        <f t="shared" si="12"/>
        <v>0.100947817517357</v>
      </c>
      <c r="O14" s="21">
        <f t="shared" si="13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0.100947817517357</v>
      </c>
      <c r="X14" s="21">
        <f t="shared" si="14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5"/>
        <v>4.5401129119117679E-2</v>
      </c>
      <c r="AH14" s="4">
        <f t="shared" si="15"/>
        <v>8.8044527905107806E-2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6"/>
        <v>4.5401129119117679E-2</v>
      </c>
      <c r="AM14" s="4">
        <f t="shared" si="16"/>
        <v>8.8044527905107806E-2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6.1369235735005988E-2</v>
      </c>
      <c r="AR14" s="4">
        <f t="shared" si="2"/>
        <v>8.0430129345279058E-2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4.0186196040839839E-2</v>
      </c>
      <c r="AW14" s="4">
        <f t="shared" si="3"/>
        <v>6.3583350062144967E-2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5.8198293341735916E-2</v>
      </c>
      <c r="BB14" s="4">
        <f t="shared" si="4"/>
        <v>8.8874362253271486E-2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4.2372287234215371E-2</v>
      </c>
      <c r="BG14" s="4">
        <f t="shared" si="5"/>
        <v>5.6402589187136275E-2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0</v>
      </c>
      <c r="BL14" s="4">
        <f t="shared" si="6"/>
        <v>2.1268193928182664E-2</v>
      </c>
      <c r="BM14" s="31">
        <v>35.028991583921012</v>
      </c>
      <c r="BN14" s="20"/>
      <c r="BO14" s="21"/>
      <c r="BP14" s="4">
        <f t="shared" si="7"/>
        <v>-1</v>
      </c>
      <c r="BQ14" s="4">
        <f t="shared" si="7"/>
        <v>-1</v>
      </c>
      <c r="BR14" s="31"/>
      <c r="BS14" s="20"/>
      <c r="BT14" s="21"/>
      <c r="BU14" s="4">
        <f t="shared" si="8"/>
        <v>-1</v>
      </c>
      <c r="BV14" s="4">
        <f t="shared" si="8"/>
        <v>-1</v>
      </c>
      <c r="BW14" s="31"/>
    </row>
    <row r="15" spans="1:75" x14ac:dyDescent="0.3">
      <c r="A15" s="17" t="s">
        <v>259</v>
      </c>
      <c r="B15" s="2">
        <f t="shared" si="9"/>
        <v>925.96798629794398</v>
      </c>
      <c r="C15" s="20"/>
      <c r="D15" s="21"/>
      <c r="E15" s="5">
        <v>2.11712332543223E-2</v>
      </c>
      <c r="F15" s="5">
        <f t="shared" si="10"/>
        <v>-1</v>
      </c>
      <c r="G15" s="39"/>
      <c r="H15" s="20"/>
      <c r="I15" s="21"/>
      <c r="J15" s="5"/>
      <c r="K15" s="84">
        <f t="shared" si="11"/>
        <v>-1</v>
      </c>
      <c r="L15" s="31"/>
      <c r="M15" s="20">
        <v>1029.200833831648</v>
      </c>
      <c r="N15" s="4">
        <f t="shared" si="12"/>
        <v>0.11148641104368298</v>
      </c>
      <c r="O15" s="21">
        <f t="shared" si="13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0.11473580885717598</v>
      </c>
      <c r="X15" s="21">
        <f t="shared" si="14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5"/>
        <v>6.0161313406330505E-2</v>
      </c>
      <c r="AH15" s="4">
        <f t="shared" si="15"/>
        <v>7.7064367713300247E-2</v>
      </c>
      <c r="AI15" s="31">
        <v>11.0014359700006</v>
      </c>
      <c r="AJ15" s="20">
        <v>981.67543652584334</v>
      </c>
      <c r="AK15" s="21">
        <v>997.32712368475291</v>
      </c>
      <c r="AL15" s="4">
        <f t="shared" si="16"/>
        <v>6.0161313406330505E-2</v>
      </c>
      <c r="AM15" s="4">
        <f t="shared" si="16"/>
        <v>7.7064367713300247E-2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5.328666119395007E-2</v>
      </c>
      <c r="AR15" s="4">
        <f t="shared" si="2"/>
        <v>7.8142784985537006E-2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1.0280247073405163E-2</v>
      </c>
      <c r="AW15" s="4">
        <f t="shared" si="3"/>
        <v>5.4835538753494367E-2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5.0847813115348119E-2</v>
      </c>
      <c r="BB15" s="4">
        <f t="shared" si="4"/>
        <v>7.4244628022211753E-2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2.3193011818909204E-2</v>
      </c>
      <c r="BG15" s="4">
        <f t="shared" si="5"/>
        <v>5.5467603073851159E-2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0</v>
      </c>
      <c r="BL15" s="4">
        <f t="shared" si="6"/>
        <v>2.9525254927458104E-2</v>
      </c>
      <c r="BM15" s="31">
        <v>42.397492308914657</v>
      </c>
      <c r="BN15" s="20"/>
      <c r="BO15" s="21"/>
      <c r="BP15" s="4">
        <f t="shared" si="7"/>
        <v>-1</v>
      </c>
      <c r="BQ15" s="4">
        <f t="shared" si="7"/>
        <v>-1</v>
      </c>
      <c r="BR15" s="31"/>
      <c r="BS15" s="20"/>
      <c r="BT15" s="21"/>
      <c r="BU15" s="4">
        <f t="shared" si="8"/>
        <v>-1</v>
      </c>
      <c r="BV15" s="4">
        <f t="shared" si="8"/>
        <v>-1</v>
      </c>
      <c r="BW15" s="31"/>
    </row>
    <row r="16" spans="1:75" x14ac:dyDescent="0.3">
      <c r="A16" s="17" t="s">
        <v>260</v>
      </c>
      <c r="B16" s="2">
        <f t="shared" si="9"/>
        <v>925.8052283257274</v>
      </c>
      <c r="C16" s="20"/>
      <c r="D16" s="21"/>
      <c r="E16" s="5">
        <v>1.316540051266298E-2</v>
      </c>
      <c r="F16" s="5">
        <f t="shared" si="10"/>
        <v>-1</v>
      </c>
      <c r="G16" s="39"/>
      <c r="H16" s="20"/>
      <c r="I16" s="21"/>
      <c r="J16" s="5"/>
      <c r="K16" s="84">
        <f t="shared" si="11"/>
        <v>-1</v>
      </c>
      <c r="L16" s="31"/>
      <c r="M16" s="20">
        <v>979.84614969189579</v>
      </c>
      <c r="N16" s="4">
        <f t="shared" si="12"/>
        <v>5.8371804039061975E-2</v>
      </c>
      <c r="O16" s="21">
        <f t="shared" si="13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5.8371804039061975E-2</v>
      </c>
      <c r="X16" s="21">
        <f t="shared" si="14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5"/>
        <v>2.8660623052335542E-2</v>
      </c>
      <c r="AH16" s="4">
        <f t="shared" si="15"/>
        <v>6.1406617450605529E-2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6"/>
        <v>2.8660623052335542E-2</v>
      </c>
      <c r="AM16" s="4">
        <f t="shared" si="16"/>
        <v>6.1406617450605529E-2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2.8660623052335542E-2</v>
      </c>
      <c r="AR16" s="4">
        <f t="shared" si="2"/>
        <v>5.7130617545069838E-2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6.853792995330928E-3</v>
      </c>
      <c r="AW16" s="4">
        <f t="shared" si="3"/>
        <v>1.8012570372352415E-2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3.1427602746892443E-2</v>
      </c>
      <c r="BB16" s="4">
        <f t="shared" si="4"/>
        <v>6.4524020422509071E-2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0</v>
      </c>
      <c r="BG16" s="4">
        <f t="shared" si="5"/>
        <v>1.4940434077792442E-2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8.9146273550613931E-3</v>
      </c>
      <c r="BL16" s="4">
        <f t="shared" si="6"/>
        <v>2.7805586184258105E-2</v>
      </c>
      <c r="BM16" s="31">
        <v>30.80971138626337</v>
      </c>
      <c r="BN16" s="20"/>
      <c r="BO16" s="21"/>
      <c r="BP16" s="4">
        <f t="shared" si="7"/>
        <v>-1</v>
      </c>
      <c r="BQ16" s="4">
        <f t="shared" si="7"/>
        <v>-1</v>
      </c>
      <c r="BR16" s="31"/>
      <c r="BS16" s="20"/>
      <c r="BT16" s="21"/>
      <c r="BU16" s="4">
        <f t="shared" si="8"/>
        <v>-1</v>
      </c>
      <c r="BV16" s="4">
        <f t="shared" si="8"/>
        <v>-1</v>
      </c>
      <c r="BW16" s="31"/>
    </row>
    <row r="17" spans="1:75" x14ac:dyDescent="0.3">
      <c r="A17" s="17" t="s">
        <v>261</v>
      </c>
      <c r="B17" s="2">
        <f t="shared" si="9"/>
        <v>923.70297342043023</v>
      </c>
      <c r="C17" s="20"/>
      <c r="D17" s="21"/>
      <c r="E17" s="5">
        <v>1.3943926585655519E-2</v>
      </c>
      <c r="F17" s="5">
        <f t="shared" si="10"/>
        <v>-1</v>
      </c>
      <c r="G17" s="39"/>
      <c r="H17" s="20"/>
      <c r="I17" s="21"/>
      <c r="J17" s="5"/>
      <c r="K17" s="84">
        <f t="shared" si="11"/>
        <v>-1</v>
      </c>
      <c r="L17" s="31"/>
      <c r="M17" s="20">
        <v>987.01267891954376</v>
      </c>
      <c r="N17" s="4">
        <f t="shared" si="12"/>
        <v>6.8539029667383844E-2</v>
      </c>
      <c r="O17" s="21">
        <f t="shared" si="13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6.6694922002891677E-2</v>
      </c>
      <c r="X17" s="21">
        <f t="shared" si="14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5"/>
        <v>2.4025063767647382E-2</v>
      </c>
      <c r="AH17" s="4">
        <f t="shared" si="15"/>
        <v>3.72028644436549E-2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6"/>
        <v>2.4025063767647382E-2</v>
      </c>
      <c r="AM17" s="4">
        <f t="shared" si="16"/>
        <v>3.72028644436549E-2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2.362321734381256E-2</v>
      </c>
      <c r="AR17" s="4">
        <f t="shared" si="2"/>
        <v>3.3942209457079001E-2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2.9178804071552676E-2</v>
      </c>
      <c r="AW17" s="4">
        <f t="shared" si="3"/>
        <v>4.753136914337458E-2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1.5950003074075569E-2</v>
      </c>
      <c r="BB17" s="4">
        <f t="shared" si="4"/>
        <v>3.7125524108951355E-2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3.7936390986362221E-2</v>
      </c>
      <c r="BG17" s="4">
        <f t="shared" si="5"/>
        <v>4.9607962693017808E-2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0</v>
      </c>
      <c r="BL17" s="4">
        <f t="shared" si="6"/>
        <v>1.900980709347307E-2</v>
      </c>
      <c r="BM17" s="31">
        <v>34.913342037051919</v>
      </c>
      <c r="BN17" s="20"/>
      <c r="BO17" s="21"/>
      <c r="BP17" s="4">
        <f t="shared" si="7"/>
        <v>-1</v>
      </c>
      <c r="BQ17" s="4">
        <f t="shared" si="7"/>
        <v>-1</v>
      </c>
      <c r="BR17" s="31"/>
      <c r="BS17" s="20"/>
      <c r="BT17" s="21"/>
      <c r="BU17" s="4">
        <f t="shared" si="8"/>
        <v>-1</v>
      </c>
      <c r="BV17" s="4">
        <f t="shared" si="8"/>
        <v>-1</v>
      </c>
      <c r="BW17" s="31"/>
    </row>
    <row r="18" spans="1:75" x14ac:dyDescent="0.3">
      <c r="A18" s="17" t="s">
        <v>262</v>
      </c>
      <c r="B18" s="2">
        <f t="shared" si="9"/>
        <v>905.15550245014515</v>
      </c>
      <c r="C18" s="20"/>
      <c r="D18" s="21"/>
      <c r="E18" s="5">
        <v>1.7451064499691239E-2</v>
      </c>
      <c r="F18" s="5">
        <f t="shared" si="10"/>
        <v>-1</v>
      </c>
      <c r="G18" s="39"/>
      <c r="H18" s="20"/>
      <c r="I18" s="21"/>
      <c r="J18" s="5"/>
      <c r="K18" s="84">
        <f t="shared" si="11"/>
        <v>-1</v>
      </c>
      <c r="L18" s="31"/>
      <c r="M18" s="20">
        <v>1011.930779763922</v>
      </c>
      <c r="N18" s="4">
        <f t="shared" si="12"/>
        <v>0.11796346265890145</v>
      </c>
      <c r="O18" s="21">
        <f t="shared" si="13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0.12028059776276886</v>
      </c>
      <c r="X18" s="21">
        <f t="shared" si="14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5"/>
        <v>6.5502397098288728E-2</v>
      </c>
      <c r="AH18" s="4">
        <f t="shared" si="15"/>
        <v>8.5040270451586686E-2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6"/>
        <v>6.5502397098288728E-2</v>
      </c>
      <c r="AM18" s="4">
        <f t="shared" si="16"/>
        <v>8.5040270451586686E-2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6.8375974458685221E-2</v>
      </c>
      <c r="AR18" s="4">
        <f t="shared" si="2"/>
        <v>9.2244133700954939E-2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4.6544116593252693E-2</v>
      </c>
      <c r="AW18" s="4">
        <f t="shared" si="3"/>
        <v>6.9516763037812332E-2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6.1625420030002112E-2</v>
      </c>
      <c r="BB18" s="4">
        <f t="shared" si="4"/>
        <v>8.9568996627109404E-2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5.4608782219963237E-2</v>
      </c>
      <c r="BG18" s="4">
        <f t="shared" si="5"/>
        <v>6.9378835381852744E-2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0</v>
      </c>
      <c r="BL18" s="4">
        <f t="shared" si="6"/>
        <v>4.6173922681517224E-2</v>
      </c>
      <c r="BM18" s="31">
        <v>33.375178510881959</v>
      </c>
      <c r="BN18" s="20"/>
      <c r="BO18" s="21"/>
      <c r="BP18" s="4">
        <f t="shared" si="7"/>
        <v>-1</v>
      </c>
      <c r="BQ18" s="4">
        <f t="shared" si="7"/>
        <v>-1</v>
      </c>
      <c r="BR18" s="31"/>
      <c r="BS18" s="20"/>
      <c r="BT18" s="21"/>
      <c r="BU18" s="4">
        <f t="shared" si="8"/>
        <v>-1</v>
      </c>
      <c r="BV18" s="4">
        <f t="shared" si="8"/>
        <v>-1</v>
      </c>
      <c r="BW18" s="31"/>
    </row>
    <row r="19" spans="1:75" x14ac:dyDescent="0.3">
      <c r="A19" s="17" t="s">
        <v>263</v>
      </c>
      <c r="B19" s="2">
        <f t="shared" si="9"/>
        <v>909.87224509694329</v>
      </c>
      <c r="C19" s="20"/>
      <c r="D19" s="21"/>
      <c r="E19" s="5">
        <v>1.931225324740455E-2</v>
      </c>
      <c r="F19" s="5">
        <f t="shared" si="10"/>
        <v>-1</v>
      </c>
      <c r="G19" s="39"/>
      <c r="H19" s="20"/>
      <c r="I19" s="21"/>
      <c r="J19" s="5"/>
      <c r="K19" s="5">
        <f t="shared" si="11"/>
        <v>-1</v>
      </c>
      <c r="L19" s="31"/>
      <c r="M19" s="20">
        <v>975.24406415289047</v>
      </c>
      <c r="N19" s="4">
        <f t="shared" si="12"/>
        <v>7.1847250433473855E-2</v>
      </c>
      <c r="O19" s="21">
        <f t="shared" si="13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6.9975110974139845E-2</v>
      </c>
      <c r="X19" s="21">
        <f t="shared" si="14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5"/>
        <v>3.9249331628826177E-2</v>
      </c>
      <c r="AH19" s="4">
        <f t="shared" si="15"/>
        <v>4.7940031023021218E-2</v>
      </c>
      <c r="AI19" s="31">
        <v>10.8998248099997</v>
      </c>
      <c r="AJ19" s="20">
        <v>945.58412258461783</v>
      </c>
      <c r="AK19" s="21">
        <v>953.49154875387671</v>
      </c>
      <c r="AL19" s="4">
        <f t="shared" si="16"/>
        <v>3.9249331628826177E-2</v>
      </c>
      <c r="AM19" s="4">
        <f t="shared" si="16"/>
        <v>4.7940031023021218E-2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3.2880077141963775E-2</v>
      </c>
      <c r="AR19" s="4">
        <f t="shared" si="2"/>
        <v>4.5341540165053033E-2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1.7275185990995097E-2</v>
      </c>
      <c r="AW19" s="4">
        <f t="shared" si="3"/>
        <v>4.8501392101321816E-2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4.9319534900072043E-2</v>
      </c>
      <c r="BB19" s="4">
        <f t="shared" si="4"/>
        <v>5.971100735631632E-2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4.2078731381714196E-2</v>
      </c>
      <c r="BG19" s="4">
        <f t="shared" si="5"/>
        <v>5.2244752488411608E-2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0</v>
      </c>
      <c r="BL19" s="4">
        <f t="shared" si="6"/>
        <v>1.7097474078734205E-2</v>
      </c>
      <c r="BM19" s="31">
        <v>38.566057988628742</v>
      </c>
      <c r="BN19" s="20"/>
      <c r="BO19" s="21"/>
      <c r="BP19" s="4">
        <f t="shared" si="7"/>
        <v>-1</v>
      </c>
      <c r="BQ19" s="4">
        <f t="shared" si="7"/>
        <v>-1</v>
      </c>
      <c r="BR19" s="31"/>
      <c r="BS19" s="20"/>
      <c r="BT19" s="21"/>
      <c r="BU19" s="4">
        <f t="shared" si="8"/>
        <v>-1</v>
      </c>
      <c r="BV19" s="4">
        <f t="shared" si="8"/>
        <v>-1</v>
      </c>
      <c r="BW19" s="31"/>
    </row>
    <row r="20" spans="1:75" x14ac:dyDescent="0.3">
      <c r="A20" s="22" t="s">
        <v>264</v>
      </c>
      <c r="B20" s="6">
        <f t="shared" si="9"/>
        <v>1012.946473629558</v>
      </c>
      <c r="C20" s="23"/>
      <c r="D20" s="24"/>
      <c r="E20" s="7">
        <v>9.801886448890911E-5</v>
      </c>
      <c r="F20" s="7">
        <f t="shared" si="10"/>
        <v>-1</v>
      </c>
      <c r="G20" s="40"/>
      <c r="H20" s="23"/>
      <c r="I20" s="24"/>
      <c r="J20" s="7"/>
      <c r="K20" s="85">
        <f t="shared" si="11"/>
        <v>-1</v>
      </c>
      <c r="L20" s="32"/>
      <c r="M20" s="23">
        <v>1165.634413600287</v>
      </c>
      <c r="N20" s="8">
        <f t="shared" si="12"/>
        <v>0.15073643469395015</v>
      </c>
      <c r="O20" s="24">
        <f t="shared" si="13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0.15073643469395015</v>
      </c>
      <c r="X20" s="24">
        <f t="shared" si="14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5"/>
        <v>2.244256305392853E-2</v>
      </c>
      <c r="AH20" s="8">
        <f t="shared" si="15"/>
        <v>5.1828577153474012E-2</v>
      </c>
      <c r="AI20" s="32">
        <v>11.57159618000078</v>
      </c>
      <c r="AJ20" s="23">
        <v>1035.6795887342439</v>
      </c>
      <c r="AK20" s="24">
        <v>1065.446048090407</v>
      </c>
      <c r="AL20" s="8">
        <f t="shared" si="16"/>
        <v>2.244256305392853E-2</v>
      </c>
      <c r="AM20" s="8">
        <f t="shared" si="16"/>
        <v>5.1828577153474012E-2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2.0587976444185328E-2</v>
      </c>
      <c r="AR20" s="8">
        <f t="shared" si="2"/>
        <v>4.6479044335454966E-2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4.8381393846554056E-3</v>
      </c>
      <c r="AW20" s="8">
        <f t="shared" si="3"/>
        <v>1.8046007670874258E-2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2.0650324611161723E-2</v>
      </c>
      <c r="BB20" s="8">
        <f t="shared" si="4"/>
        <v>5.7899052740002108E-2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0</v>
      </c>
      <c r="BG20" s="8">
        <f t="shared" si="5"/>
        <v>1.7457338312691452E-2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5.1206144978011249E-3</v>
      </c>
      <c r="BL20" s="8">
        <f t="shared" si="6"/>
        <v>2.6948810617020855E-2</v>
      </c>
      <c r="BM20" s="32">
        <v>32.106504921056327</v>
      </c>
      <c r="BN20" s="23"/>
      <c r="BO20" s="24"/>
      <c r="BP20" s="8">
        <f t="shared" si="7"/>
        <v>-1</v>
      </c>
      <c r="BQ20" s="8">
        <f t="shared" si="7"/>
        <v>-1</v>
      </c>
      <c r="BR20" s="32"/>
      <c r="BS20" s="23"/>
      <c r="BT20" s="24"/>
      <c r="BU20" s="8">
        <f t="shared" si="8"/>
        <v>-1</v>
      </c>
      <c r="BV20" s="8">
        <f t="shared" si="8"/>
        <v>-1</v>
      </c>
      <c r="BW20" s="32"/>
    </row>
    <row r="21" spans="1:75" x14ac:dyDescent="0.3">
      <c r="A21" s="22" t="s">
        <v>265</v>
      </c>
      <c r="B21" s="6">
        <f t="shared" si="9"/>
        <v>963.72286466923947</v>
      </c>
      <c r="C21" s="23"/>
      <c r="D21" s="24"/>
      <c r="E21" s="7">
        <v>1.256397165804665E-2</v>
      </c>
      <c r="F21" s="7">
        <f t="shared" si="10"/>
        <v>-1</v>
      </c>
      <c r="G21" s="40"/>
      <c r="H21" s="23"/>
      <c r="I21" s="24"/>
      <c r="J21" s="7"/>
      <c r="K21" s="85">
        <f t="shared" si="11"/>
        <v>-1</v>
      </c>
      <c r="L21" s="32"/>
      <c r="M21" s="23">
        <v>1173.0270642600301</v>
      </c>
      <c r="N21" s="8">
        <f t="shared" si="12"/>
        <v>0.21718297579525228</v>
      </c>
      <c r="O21" s="24">
        <f t="shared" si="13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0.20532985328440098</v>
      </c>
      <c r="X21" s="24">
        <f t="shared" si="14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5"/>
        <v>4.8997910760608679E-2</v>
      </c>
      <c r="AH21" s="8">
        <f t="shared" si="15"/>
        <v>7.0819991124530302E-2</v>
      </c>
      <c r="AI21" s="32">
        <v>11.76887627000178</v>
      </c>
      <c r="AJ21" s="23">
        <v>1010.943271590261</v>
      </c>
      <c r="AK21" s="24">
        <v>1031.9737093916219</v>
      </c>
      <c r="AL21" s="8">
        <f t="shared" si="16"/>
        <v>4.8997910760608679E-2</v>
      </c>
      <c r="AM21" s="8">
        <f t="shared" si="16"/>
        <v>7.0819991124530302E-2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4.5092502840999159E-2</v>
      </c>
      <c r="AR21" s="8">
        <f t="shared" si="2"/>
        <v>6.6541953543861443E-2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3.8350963706902941E-2</v>
      </c>
      <c r="AW21" s="8">
        <f t="shared" si="3"/>
        <v>6.0874237572151317E-2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7.07692285090602E-2</v>
      </c>
      <c r="BB21" s="8">
        <f t="shared" si="4"/>
        <v>8.7513774783703674E-2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4.4698881570702509E-2</v>
      </c>
      <c r="BG21" s="8">
        <f t="shared" si="5"/>
        <v>7.2702723205718162E-2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0</v>
      </c>
      <c r="BL21" s="8">
        <f t="shared" si="6"/>
        <v>2.6666757676573293E-2</v>
      </c>
      <c r="BM21" s="32">
        <v>34.687810147926207</v>
      </c>
      <c r="BN21" s="23"/>
      <c r="BO21" s="24"/>
      <c r="BP21" s="8">
        <f t="shared" si="7"/>
        <v>-1</v>
      </c>
      <c r="BQ21" s="8">
        <f t="shared" si="7"/>
        <v>-1</v>
      </c>
      <c r="BR21" s="32"/>
      <c r="BS21" s="23"/>
      <c r="BT21" s="24"/>
      <c r="BU21" s="8">
        <f t="shared" si="8"/>
        <v>-1</v>
      </c>
      <c r="BV21" s="8">
        <f t="shared" si="8"/>
        <v>-1</v>
      </c>
      <c r="BW21" s="32"/>
    </row>
    <row r="22" spans="1:75" x14ac:dyDescent="0.3">
      <c r="A22" s="22" t="s">
        <v>266</v>
      </c>
      <c r="B22" s="6">
        <f t="shared" si="9"/>
        <v>911.72281731375915</v>
      </c>
      <c r="C22" s="23"/>
      <c r="D22" s="24"/>
      <c r="E22" s="7">
        <v>2.0574108380939281E-2</v>
      </c>
      <c r="F22" s="7">
        <f t="shared" si="10"/>
        <v>-1</v>
      </c>
      <c r="G22" s="40"/>
      <c r="H22" s="23"/>
      <c r="I22" s="24"/>
      <c r="J22" s="7"/>
      <c r="K22" s="7">
        <f t="shared" si="11"/>
        <v>-1</v>
      </c>
      <c r="L22" s="32"/>
      <c r="M22" s="23">
        <v>1045.6912125282561</v>
      </c>
      <c r="N22" s="8">
        <f t="shared" si="12"/>
        <v>0.14693982937622718</v>
      </c>
      <c r="O22" s="24">
        <f t="shared" si="13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0.1747988963205481</v>
      </c>
      <c r="X22" s="24">
        <f t="shared" si="14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5"/>
        <v>5.1271990867249782E-2</v>
      </c>
      <c r="AH22" s="8">
        <f t="shared" si="15"/>
        <v>0.10209989923214358</v>
      </c>
      <c r="AI22" s="32">
        <v>11.61414405000032</v>
      </c>
      <c r="AJ22" s="23">
        <v>958.46866127653345</v>
      </c>
      <c r="AK22" s="24">
        <v>1004.80962508914</v>
      </c>
      <c r="AL22" s="8">
        <f t="shared" si="16"/>
        <v>5.1271990867249782E-2</v>
      </c>
      <c r="AM22" s="8">
        <f t="shared" si="16"/>
        <v>0.10209989923214358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7.8156359092662192E-2</v>
      </c>
      <c r="AR22" s="8">
        <f t="shared" si="2"/>
        <v>0.105671052553653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4.0780678485614404E-2</v>
      </c>
      <c r="AW22" s="8">
        <f t="shared" si="3"/>
        <v>6.4482836916871872E-2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6.6839675674747343E-2</v>
      </c>
      <c r="BB22" s="8">
        <f t="shared" si="4"/>
        <v>9.3517991921091809E-2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1.8586696806351822E-2</v>
      </c>
      <c r="BG22" s="8">
        <f t="shared" si="5"/>
        <v>5.4502062779427124E-2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0</v>
      </c>
      <c r="BL22" s="8">
        <f t="shared" si="6"/>
        <v>1.9452606194117931E-2</v>
      </c>
      <c r="BM22" s="32">
        <v>36.738000923022618</v>
      </c>
      <c r="BN22" s="23"/>
      <c r="BO22" s="24"/>
      <c r="BP22" s="8">
        <f t="shared" si="7"/>
        <v>-1</v>
      </c>
      <c r="BQ22" s="8">
        <f t="shared" si="7"/>
        <v>-1</v>
      </c>
      <c r="BR22" s="32"/>
      <c r="BS22" s="23"/>
      <c r="BT22" s="24"/>
      <c r="BU22" s="8">
        <f t="shared" si="8"/>
        <v>-1</v>
      </c>
      <c r="BV22" s="8">
        <f t="shared" si="8"/>
        <v>-1</v>
      </c>
      <c r="BW22" s="32"/>
    </row>
    <row r="23" spans="1:75" x14ac:dyDescent="0.3">
      <c r="A23" s="22" t="s">
        <v>267</v>
      </c>
      <c r="B23" s="6">
        <f t="shared" si="9"/>
        <v>913.74446237695736</v>
      </c>
      <c r="C23" s="23"/>
      <c r="D23" s="24"/>
      <c r="E23" s="7">
        <v>2.2449954323316739E-2</v>
      </c>
      <c r="F23" s="7">
        <f t="shared" si="10"/>
        <v>-1</v>
      </c>
      <c r="G23" s="40"/>
      <c r="H23" s="23"/>
      <c r="I23" s="24"/>
      <c r="J23" s="7"/>
      <c r="K23" s="7">
        <f t="shared" si="11"/>
        <v>-1</v>
      </c>
      <c r="L23" s="32"/>
      <c r="M23" s="23">
        <v>948.62111461781069</v>
      </c>
      <c r="N23" s="8">
        <f t="shared" si="12"/>
        <v>3.8168934178957871E-2</v>
      </c>
      <c r="O23" s="24">
        <f t="shared" si="13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6.7463013241148354E-2</v>
      </c>
      <c r="X23" s="24">
        <f t="shared" si="14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5"/>
        <v>3.0513884397082199E-2</v>
      </c>
      <c r="AH23" s="8">
        <f t="shared" si="15"/>
        <v>4.503527462277148E-2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6"/>
        <v>3.0513884397082199E-2</v>
      </c>
      <c r="AM23" s="8">
        <f t="shared" si="16"/>
        <v>4.503527462277148E-2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3.4163978893887476E-2</v>
      </c>
      <c r="AR23" s="8">
        <f t="shared" si="2"/>
        <v>4.8824976177599448E-2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1.3416976891808102E-2</v>
      </c>
      <c r="AW23" s="8">
        <f t="shared" si="3"/>
        <v>1.9495681684018967E-2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8.8350638874789313E-3</v>
      </c>
      <c r="BB23" s="8">
        <f t="shared" si="4"/>
        <v>4.047805991758173E-2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1.286574124316835E-2</v>
      </c>
      <c r="BG23" s="8">
        <f t="shared" si="5"/>
        <v>2.1901633580810966E-2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</v>
      </c>
      <c r="BL23" s="8">
        <f t="shared" si="6"/>
        <v>1.5537566807776928E-2</v>
      </c>
      <c r="BM23" s="32">
        <v>20.619337634369732</v>
      </c>
      <c r="BN23" s="23"/>
      <c r="BO23" s="24"/>
      <c r="BP23" s="8">
        <f t="shared" si="7"/>
        <v>-1</v>
      </c>
      <c r="BQ23" s="8">
        <f t="shared" si="7"/>
        <v>-1</v>
      </c>
      <c r="BR23" s="32"/>
      <c r="BS23" s="23"/>
      <c r="BT23" s="24"/>
      <c r="BU23" s="8">
        <f t="shared" si="8"/>
        <v>-1</v>
      </c>
      <c r="BV23" s="8">
        <f t="shared" si="8"/>
        <v>-1</v>
      </c>
      <c r="BW23" s="32"/>
    </row>
    <row r="24" spans="1:75" x14ac:dyDescent="0.3">
      <c r="A24" s="22" t="s">
        <v>268</v>
      </c>
      <c r="B24" s="6">
        <f t="shared" si="9"/>
        <v>984.66303283510115</v>
      </c>
      <c r="C24" s="23"/>
      <c r="D24" s="24"/>
      <c r="E24" s="7">
        <v>9.606782074276249E-5</v>
      </c>
      <c r="F24" s="7">
        <f t="shared" si="10"/>
        <v>-1</v>
      </c>
      <c r="G24" s="40"/>
      <c r="H24" s="23"/>
      <c r="I24" s="24"/>
      <c r="J24" s="7"/>
      <c r="K24" s="85">
        <f t="shared" si="11"/>
        <v>-1</v>
      </c>
      <c r="L24" s="32"/>
      <c r="M24" s="23">
        <v>1079.079823704287</v>
      </c>
      <c r="N24" s="8">
        <f t="shared" si="12"/>
        <v>9.5887412973487365E-2</v>
      </c>
      <c r="O24" s="24">
        <f t="shared" si="13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8.5082443369651553E-2</v>
      </c>
      <c r="X24" s="24">
        <f t="shared" si="14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5"/>
        <v>2.2934378432137952E-2</v>
      </c>
      <c r="AH24" s="8">
        <f t="shared" si="15"/>
        <v>4.6679781234689931E-2</v>
      </c>
      <c r="AI24" s="32">
        <v>11.716170819999389</v>
      </c>
      <c r="AJ24" s="23">
        <v>1007.245667458278</v>
      </c>
      <c r="AK24" s="24">
        <v>1030.62688779773</v>
      </c>
      <c r="AL24" s="8">
        <f t="shared" si="16"/>
        <v>2.2934378432137952E-2</v>
      </c>
      <c r="AM24" s="8">
        <f t="shared" si="16"/>
        <v>4.6679781234689931E-2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3.6078703697797074E-2</v>
      </c>
      <c r="AR24" s="8">
        <f t="shared" si="2"/>
        <v>4.8947175754042054E-2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9.2714178832196698E-3</v>
      </c>
      <c r="AW24" s="8">
        <f t="shared" si="3"/>
        <v>4.9558030821547888E-2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2.3772505221715642E-2</v>
      </c>
      <c r="BB24" s="8">
        <f t="shared" si="4"/>
        <v>4.3547389144207728E-2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0</v>
      </c>
      <c r="BG24" s="8">
        <f t="shared" si="5"/>
        <v>3.3538468682085945E-2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1.2164753147974388E-3</v>
      </c>
      <c r="BL24" s="8">
        <f t="shared" si="6"/>
        <v>3.2705450950640043E-2</v>
      </c>
      <c r="BM24" s="32">
        <v>31.654939257167278</v>
      </c>
      <c r="BN24" s="23"/>
      <c r="BO24" s="24"/>
      <c r="BP24" s="8">
        <f t="shared" si="7"/>
        <v>-1</v>
      </c>
      <c r="BQ24" s="8">
        <f t="shared" si="7"/>
        <v>-1</v>
      </c>
      <c r="BR24" s="32"/>
      <c r="BS24" s="23"/>
      <c r="BT24" s="24"/>
      <c r="BU24" s="8">
        <f t="shared" si="8"/>
        <v>-1</v>
      </c>
      <c r="BV24" s="8">
        <f t="shared" si="8"/>
        <v>-1</v>
      </c>
      <c r="BW24" s="32"/>
    </row>
    <row r="25" spans="1:75" x14ac:dyDescent="0.3">
      <c r="A25" s="22" t="s">
        <v>269</v>
      </c>
      <c r="B25" s="6">
        <f t="shared" si="9"/>
        <v>960.11837419167398</v>
      </c>
      <c r="C25" s="23"/>
      <c r="D25" s="24"/>
      <c r="E25" s="7">
        <v>1.0987877999868849E-2</v>
      </c>
      <c r="F25" s="7">
        <f t="shared" si="10"/>
        <v>-1</v>
      </c>
      <c r="G25" s="40"/>
      <c r="H25" s="23"/>
      <c r="I25" s="24"/>
      <c r="J25" s="7"/>
      <c r="K25" s="7">
        <f t="shared" si="11"/>
        <v>-1</v>
      </c>
      <c r="L25" s="32"/>
      <c r="M25" s="23">
        <v>1083.352067723536</v>
      </c>
      <c r="N25" s="8">
        <f t="shared" si="12"/>
        <v>0.1283526040584452</v>
      </c>
      <c r="O25" s="24">
        <f t="shared" si="13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0.10951970762113018</v>
      </c>
      <c r="X25" s="24">
        <f t="shared" si="14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5"/>
        <v>1.5657711710999354E-2</v>
      </c>
      <c r="AH25" s="8">
        <f t="shared" si="15"/>
        <v>3.9507810486330085E-2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6"/>
        <v>1.5657711710999354E-2</v>
      </c>
      <c r="AM25" s="8">
        <f t="shared" si="16"/>
        <v>3.9507810486330085E-2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2.2934215712204106E-2</v>
      </c>
      <c r="AR25" s="8">
        <f t="shared" si="2"/>
        <v>4.7911549892012149E-2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1.1254824463706476E-2</v>
      </c>
      <c r="AW25" s="8">
        <f t="shared" si="3"/>
        <v>4.9288540220829777E-2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3.5091232465571484E-2</v>
      </c>
      <c r="BB25" s="8">
        <f t="shared" si="4"/>
        <v>6.0212600450457412E-2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1.887313098202472E-2</v>
      </c>
      <c r="BG25" s="8">
        <f t="shared" si="5"/>
        <v>6.1365992494390911E-2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</v>
      </c>
      <c r="BL25" s="8">
        <f t="shared" si="6"/>
        <v>2.337157685180782E-2</v>
      </c>
      <c r="BM25" s="32">
        <v>39.169212951511142</v>
      </c>
      <c r="BN25" s="23"/>
      <c r="BO25" s="24"/>
      <c r="BP25" s="8">
        <f t="shared" si="7"/>
        <v>-1</v>
      </c>
      <c r="BQ25" s="8">
        <f t="shared" si="7"/>
        <v>-1</v>
      </c>
      <c r="BR25" s="32"/>
      <c r="BS25" s="23"/>
      <c r="BT25" s="24"/>
      <c r="BU25" s="8">
        <f t="shared" si="8"/>
        <v>-1</v>
      </c>
      <c r="BV25" s="8">
        <f t="shared" si="8"/>
        <v>-1</v>
      </c>
      <c r="BW25" s="32"/>
    </row>
    <row r="26" spans="1:75" x14ac:dyDescent="0.3">
      <c r="A26" s="22" t="s">
        <v>270</v>
      </c>
      <c r="B26" s="6">
        <f t="shared" si="9"/>
        <v>918.66289636380679</v>
      </c>
      <c r="C26" s="23"/>
      <c r="D26" s="24"/>
      <c r="E26" s="7">
        <v>1.7235121149312121E-2</v>
      </c>
      <c r="F26" s="7">
        <f t="shared" si="10"/>
        <v>-1</v>
      </c>
      <c r="G26" s="40"/>
      <c r="H26" s="23"/>
      <c r="I26" s="24"/>
      <c r="J26" s="7"/>
      <c r="K26" s="7">
        <f t="shared" si="11"/>
        <v>-1</v>
      </c>
      <c r="L26" s="32"/>
      <c r="M26" s="23">
        <v>988.80636315239849</v>
      </c>
      <c r="N26" s="8">
        <f t="shared" si="12"/>
        <v>7.6353869374967812E-2</v>
      </c>
      <c r="O26" s="24">
        <f t="shared" si="13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7.5865845636922905E-2</v>
      </c>
      <c r="X26" s="24">
        <f t="shared" si="14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5"/>
        <v>3.9695188182071572E-2</v>
      </c>
      <c r="AH26" s="8">
        <f t="shared" si="15"/>
        <v>6.9148731675629183E-2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6"/>
        <v>3.9695188182071572E-2</v>
      </c>
      <c r="AM26" s="8">
        <f t="shared" si="16"/>
        <v>6.9148731675629183E-2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4.3893526591061778E-2</v>
      </c>
      <c r="AR26" s="8">
        <f t="shared" si="2"/>
        <v>6.6301788699341418E-2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1.9308366240711836E-2</v>
      </c>
      <c r="AW26" s="8">
        <f t="shared" si="3"/>
        <v>5.7329737500910763E-2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5.7538871757935713E-2</v>
      </c>
      <c r="BB26" s="8">
        <f t="shared" si="4"/>
        <v>6.946415656939256E-2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2.546933065619033E-2</v>
      </c>
      <c r="BG26" s="8">
        <f t="shared" si="5"/>
        <v>5.5082579805495843E-2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</v>
      </c>
      <c r="BL26" s="8">
        <f t="shared" si="6"/>
        <v>4.0943264363450901E-2</v>
      </c>
      <c r="BM26" s="32">
        <v>44.775634674541649</v>
      </c>
      <c r="BN26" s="23"/>
      <c r="BO26" s="24"/>
      <c r="BP26" s="8">
        <f t="shared" si="7"/>
        <v>-1</v>
      </c>
      <c r="BQ26" s="8">
        <f t="shared" si="7"/>
        <v>-1</v>
      </c>
      <c r="BR26" s="32"/>
      <c r="BS26" s="23"/>
      <c r="BT26" s="24"/>
      <c r="BU26" s="8">
        <f t="shared" si="8"/>
        <v>-1</v>
      </c>
      <c r="BV26" s="8">
        <f t="shared" si="8"/>
        <v>-1</v>
      </c>
      <c r="BW26" s="32"/>
    </row>
    <row r="27" spans="1:75" x14ac:dyDescent="0.3">
      <c r="A27" s="22" t="s">
        <v>271</v>
      </c>
      <c r="B27" s="6">
        <f t="shared" si="9"/>
        <v>883.75021026991385</v>
      </c>
      <c r="C27" s="23"/>
      <c r="D27" s="24"/>
      <c r="E27" s="7">
        <v>3.413928511765961E-2</v>
      </c>
      <c r="F27" s="7">
        <f t="shared" si="10"/>
        <v>-1</v>
      </c>
      <c r="G27" s="40"/>
      <c r="H27" s="23"/>
      <c r="I27" s="24"/>
      <c r="J27" s="7"/>
      <c r="K27" s="85">
        <f t="shared" si="11"/>
        <v>-1</v>
      </c>
      <c r="L27" s="32"/>
      <c r="M27" s="23">
        <v>902.12217046259593</v>
      </c>
      <c r="N27" s="8">
        <f t="shared" si="12"/>
        <v>2.0788634592879975E-2</v>
      </c>
      <c r="O27" s="24">
        <f t="shared" si="13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2.0788634592879975E-2</v>
      </c>
      <c r="X27" s="24">
        <f t="shared" si="14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5"/>
        <v>2.9806056617746397E-2</v>
      </c>
      <c r="AH27" s="8">
        <f t="shared" si="15"/>
        <v>6.0627206861409294E-2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6"/>
        <v>2.9806056617746397E-2</v>
      </c>
      <c r="AM27" s="8">
        <f t="shared" si="16"/>
        <v>6.0627206861409294E-2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4.2472036454870118E-2</v>
      </c>
      <c r="AR27" s="8">
        <f t="shared" si="2"/>
        <v>5.9880748208629771E-2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2.6607517389431058E-2</v>
      </c>
      <c r="AW27" s="8">
        <f t="shared" si="3"/>
        <v>5.2547978512598736E-2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3.5023111276490659E-2</v>
      </c>
      <c r="BB27" s="8">
        <f t="shared" si="4"/>
        <v>6.7104597094081592E-2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3.7404825234750805E-2</v>
      </c>
      <c r="BG27" s="8">
        <f t="shared" si="5"/>
        <v>5.5614881002181579E-2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0</v>
      </c>
      <c r="BL27" s="8">
        <f t="shared" si="6"/>
        <v>1.4578621222016593E-2</v>
      </c>
      <c r="BM27" s="32">
        <v>31.667064716666939</v>
      </c>
      <c r="BN27" s="23"/>
      <c r="BO27" s="24"/>
      <c r="BP27" s="8">
        <f t="shared" si="7"/>
        <v>-1</v>
      </c>
      <c r="BQ27" s="8">
        <f t="shared" si="7"/>
        <v>-1</v>
      </c>
      <c r="BR27" s="32"/>
      <c r="BS27" s="23"/>
      <c r="BT27" s="24"/>
      <c r="BU27" s="8">
        <f t="shared" si="8"/>
        <v>-1</v>
      </c>
      <c r="BV27" s="8">
        <f t="shared" si="8"/>
        <v>-1</v>
      </c>
      <c r="BW27" s="32"/>
    </row>
    <row r="28" spans="1:75" x14ac:dyDescent="0.3">
      <c r="A28" s="22" t="s">
        <v>272</v>
      </c>
      <c r="B28" s="6">
        <f t="shared" si="9"/>
        <v>931.40767607597172</v>
      </c>
      <c r="C28" s="23"/>
      <c r="D28" s="24"/>
      <c r="E28" s="7">
        <v>1.55092802228753E-2</v>
      </c>
      <c r="F28" s="7">
        <f t="shared" si="10"/>
        <v>-1</v>
      </c>
      <c r="G28" s="40"/>
      <c r="H28" s="23"/>
      <c r="I28" s="24"/>
      <c r="J28" s="7"/>
      <c r="K28" s="7">
        <f t="shared" si="11"/>
        <v>-1</v>
      </c>
      <c r="L28" s="32"/>
      <c r="M28" s="23">
        <v>980.32866862586604</v>
      </c>
      <c r="N28" s="8">
        <f t="shared" si="12"/>
        <v>5.2523716312924185E-2</v>
      </c>
      <c r="O28" s="24">
        <f t="shared" si="13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5.2523716312924185E-2</v>
      </c>
      <c r="X28" s="24">
        <f t="shared" si="14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5"/>
        <v>4.6088638434134362E-2</v>
      </c>
      <c r="AH28" s="8">
        <f t="shared" si="15"/>
        <v>6.1174570287829799E-2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6"/>
        <v>4.6088638434134362E-2</v>
      </c>
      <c r="AM28" s="8">
        <f t="shared" si="16"/>
        <v>6.1174570287829799E-2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4.578770194772646E-2</v>
      </c>
      <c r="AR28" s="8">
        <f t="shared" si="2"/>
        <v>5.5116936077580204E-2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0</v>
      </c>
      <c r="AW28" s="8">
        <f t="shared" si="3"/>
        <v>1.134939203008278E-2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3.5454450567493953E-2</v>
      </c>
      <c r="BB28" s="8">
        <f t="shared" si="4"/>
        <v>5.6106969661596208E-2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3.0126195566531522E-3</v>
      </c>
      <c r="BG28" s="8">
        <f t="shared" si="5"/>
        <v>1.3967951454838142E-2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6.5588486238812747E-3</v>
      </c>
      <c r="BL28" s="8">
        <f t="shared" si="6"/>
        <v>2.1985373248685321E-2</v>
      </c>
      <c r="BM28" s="32">
        <v>29.737396961823109</v>
      </c>
      <c r="BN28" s="23"/>
      <c r="BO28" s="24"/>
      <c r="BP28" s="8">
        <f t="shared" si="7"/>
        <v>-1</v>
      </c>
      <c r="BQ28" s="8">
        <f t="shared" si="7"/>
        <v>-1</v>
      </c>
      <c r="BR28" s="32"/>
      <c r="BS28" s="23"/>
      <c r="BT28" s="24"/>
      <c r="BU28" s="8">
        <f t="shared" si="8"/>
        <v>-1</v>
      </c>
      <c r="BV28" s="8">
        <f t="shared" si="8"/>
        <v>-1</v>
      </c>
      <c r="BW28" s="32"/>
    </row>
    <row r="29" spans="1:75" x14ac:dyDescent="0.3">
      <c r="A29" s="22" t="s">
        <v>273</v>
      </c>
      <c r="B29" s="6">
        <f t="shared" si="9"/>
        <v>906.96750607955505</v>
      </c>
      <c r="C29" s="23"/>
      <c r="D29" s="24"/>
      <c r="E29" s="7">
        <v>2.7334279650094381E-2</v>
      </c>
      <c r="F29" s="7">
        <f t="shared" si="10"/>
        <v>-1</v>
      </c>
      <c r="G29" s="40"/>
      <c r="H29" s="23"/>
      <c r="I29" s="24"/>
      <c r="J29" s="7"/>
      <c r="K29" s="7">
        <f t="shared" si="11"/>
        <v>-1</v>
      </c>
      <c r="L29" s="32"/>
      <c r="M29" s="23">
        <v>942.66165781602569</v>
      </c>
      <c r="N29" s="8">
        <f t="shared" si="12"/>
        <v>3.9355491235580957E-2</v>
      </c>
      <c r="O29" s="24">
        <f t="shared" si="13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3.4424748968886199E-2</v>
      </c>
      <c r="X29" s="24">
        <f t="shared" si="14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5"/>
        <v>3.3922491271502368E-2</v>
      </c>
      <c r="AH29" s="8">
        <f t="shared" si="15"/>
        <v>3.3922491271502368E-2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6"/>
        <v>3.3922491271502368E-2</v>
      </c>
      <c r="AM29" s="8">
        <f t="shared" si="16"/>
        <v>3.3922491271502368E-2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3.3922491271502368E-2</v>
      </c>
      <c r="AR29" s="8">
        <f t="shared" si="2"/>
        <v>3.3922491271502368E-2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4.9107873488050159E-2</v>
      </c>
      <c r="AW29" s="8">
        <f t="shared" si="3"/>
        <v>4.9107873488050034E-2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3.3331887394696766E-2</v>
      </c>
      <c r="BB29" s="8">
        <f t="shared" si="4"/>
        <v>3.3331887394697023E-2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4.9107873488050159E-2</v>
      </c>
      <c r="BG29" s="8">
        <f t="shared" si="5"/>
        <v>4.9107873488050034E-2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0</v>
      </c>
      <c r="BL29" s="8">
        <f t="shared" si="6"/>
        <v>1.1375276705311826E-2</v>
      </c>
      <c r="BM29" s="32">
        <v>30.332269641757009</v>
      </c>
      <c r="BN29" s="23"/>
      <c r="BO29" s="24"/>
      <c r="BP29" s="8">
        <f t="shared" si="7"/>
        <v>-1</v>
      </c>
      <c r="BQ29" s="8">
        <f t="shared" si="7"/>
        <v>-1</v>
      </c>
      <c r="BR29" s="32"/>
      <c r="BS29" s="23"/>
      <c r="BT29" s="24"/>
      <c r="BU29" s="8">
        <f t="shared" si="8"/>
        <v>-1</v>
      </c>
      <c r="BV29" s="8">
        <f t="shared" si="8"/>
        <v>-1</v>
      </c>
      <c r="BW29" s="32"/>
    </row>
    <row r="30" spans="1:75" x14ac:dyDescent="0.3">
      <c r="A30" s="22" t="s">
        <v>274</v>
      </c>
      <c r="B30" s="6">
        <f t="shared" si="9"/>
        <v>912.75236533154703</v>
      </c>
      <c r="C30" s="23"/>
      <c r="D30" s="24"/>
      <c r="E30" s="7">
        <v>2.250936181607071E-2</v>
      </c>
      <c r="F30" s="7">
        <f t="shared" si="10"/>
        <v>-1</v>
      </c>
      <c r="G30" s="40"/>
      <c r="H30" s="23"/>
      <c r="I30" s="24"/>
      <c r="J30" s="7"/>
      <c r="K30" s="85">
        <f t="shared" si="11"/>
        <v>-1</v>
      </c>
      <c r="L30" s="32"/>
      <c r="M30" s="23">
        <v>970.0959447933576</v>
      </c>
      <c r="N30" s="8">
        <f t="shared" si="12"/>
        <v>6.2824903708664906E-2</v>
      </c>
      <c r="O30" s="24">
        <f t="shared" si="13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4.1886698011282412E-2</v>
      </c>
      <c r="X30" s="24">
        <f t="shared" si="14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5"/>
        <v>2.5948497372893002E-2</v>
      </c>
      <c r="AH30" s="8">
        <f t="shared" si="15"/>
        <v>4.417121509324233E-2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6"/>
        <v>2.5948497372893002E-2</v>
      </c>
      <c r="AM30" s="8">
        <f t="shared" si="16"/>
        <v>4.417121509324233E-2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2.6432026005732114E-2</v>
      </c>
      <c r="AR30" s="8">
        <f t="shared" si="2"/>
        <v>3.944748975478405E-2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1.6254625784119604E-2</v>
      </c>
      <c r="AW30" s="8">
        <f t="shared" si="3"/>
        <v>3.9245089535349581E-2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4.2563152550305711E-2</v>
      </c>
      <c r="BB30" s="8">
        <f t="shared" si="4"/>
        <v>6.8956088779848698E-2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3.4201497239800267E-2</v>
      </c>
      <c r="BG30" s="8">
        <f t="shared" si="5"/>
        <v>4.5817092061008764E-2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</v>
      </c>
      <c r="BL30" s="8">
        <f t="shared" si="6"/>
        <v>2.7428022124260935E-2</v>
      </c>
      <c r="BM30" s="32">
        <v>31.42995708752424</v>
      </c>
      <c r="BN30" s="23"/>
      <c r="BO30" s="24"/>
      <c r="BP30" s="8">
        <f t="shared" si="7"/>
        <v>-1</v>
      </c>
      <c r="BQ30" s="8">
        <f t="shared" si="7"/>
        <v>-1</v>
      </c>
      <c r="BR30" s="32"/>
      <c r="BS30" s="23"/>
      <c r="BT30" s="24"/>
      <c r="BU30" s="8">
        <f t="shared" si="8"/>
        <v>-1</v>
      </c>
      <c r="BV30" s="8">
        <f t="shared" si="8"/>
        <v>-1</v>
      </c>
      <c r="BW30" s="32"/>
    </row>
    <row r="31" spans="1:75" x14ac:dyDescent="0.3">
      <c r="A31" s="22" t="s">
        <v>275</v>
      </c>
      <c r="B31" s="6">
        <f t="shared" si="9"/>
        <v>883.64143275599054</v>
      </c>
      <c r="C31" s="23"/>
      <c r="D31" s="24"/>
      <c r="E31" s="7">
        <v>2.6441397368553811E-2</v>
      </c>
      <c r="F31" s="7">
        <f t="shared" si="10"/>
        <v>-1</v>
      </c>
      <c r="G31" s="40"/>
      <c r="H31" s="23"/>
      <c r="I31" s="24"/>
      <c r="J31" s="7"/>
      <c r="K31" s="85">
        <f t="shared" si="11"/>
        <v>-1</v>
      </c>
      <c r="L31" s="32"/>
      <c r="M31" s="23">
        <v>934.92348662442771</v>
      </c>
      <c r="N31" s="8">
        <f t="shared" si="12"/>
        <v>5.8034913220958308E-2</v>
      </c>
      <c r="O31" s="24">
        <f t="shared" si="13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4.7066694174787545E-2</v>
      </c>
      <c r="X31" s="24">
        <f t="shared" si="14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5"/>
        <v>3.9951354850648761E-2</v>
      </c>
      <c r="AH31" s="8">
        <f t="shared" si="15"/>
        <v>5.3337577877206686E-2</v>
      </c>
      <c r="AI31" s="32">
        <v>11.27803779000096</v>
      </c>
      <c r="AJ31" s="23">
        <v>918.9441051967608</v>
      </c>
      <c r="AK31" s="24">
        <v>930.77272649113968</v>
      </c>
      <c r="AL31" s="8">
        <f t="shared" si="16"/>
        <v>3.9951354850648761E-2</v>
      </c>
      <c r="AM31" s="8">
        <f t="shared" si="16"/>
        <v>5.3337577877206686E-2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4.1262471854215596E-2</v>
      </c>
      <c r="AR31" s="8">
        <f t="shared" si="2"/>
        <v>4.9594145592659553E-2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1.6628394691218414E-2</v>
      </c>
      <c r="AW31" s="8">
        <f t="shared" si="3"/>
        <v>4.6812359364325797E-2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4.6151077934981355E-2</v>
      </c>
      <c r="BB31" s="8">
        <f t="shared" si="4"/>
        <v>5.8203017829507889E-2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2.86816377349342E-2</v>
      </c>
      <c r="BG31" s="8">
        <f t="shared" si="5"/>
        <v>4.9152371833641142E-2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</v>
      </c>
      <c r="BL31" s="8">
        <f t="shared" si="6"/>
        <v>1.4382690192977422E-2</v>
      </c>
      <c r="BM31" s="32">
        <v>29.49210208579898</v>
      </c>
      <c r="BN31" s="23"/>
      <c r="BO31" s="24"/>
      <c r="BP31" s="8">
        <f t="shared" si="7"/>
        <v>-1</v>
      </c>
      <c r="BQ31" s="8">
        <f t="shared" si="7"/>
        <v>-1</v>
      </c>
      <c r="BR31" s="32"/>
      <c r="BS31" s="23"/>
      <c r="BT31" s="24"/>
      <c r="BU31" s="8">
        <f t="shared" si="8"/>
        <v>-1</v>
      </c>
      <c r="BV31" s="8">
        <f t="shared" si="8"/>
        <v>-1</v>
      </c>
      <c r="BW31" s="32"/>
    </row>
    <row r="32" spans="1:75" x14ac:dyDescent="0.3">
      <c r="A32" s="22" t="s">
        <v>276</v>
      </c>
      <c r="B32" s="6">
        <f t="shared" si="9"/>
        <v>984.684865271082</v>
      </c>
      <c r="C32" s="23"/>
      <c r="D32" s="24"/>
      <c r="E32" s="7">
        <v>9.9783659603640306E-5</v>
      </c>
      <c r="F32" s="7">
        <f t="shared" si="10"/>
        <v>-1</v>
      </c>
      <c r="G32" s="40"/>
      <c r="H32" s="23"/>
      <c r="I32" s="24"/>
      <c r="J32" s="7"/>
      <c r="K32" s="85">
        <f t="shared" si="11"/>
        <v>-1</v>
      </c>
      <c r="L32" s="32"/>
      <c r="M32" s="23">
        <v>1050.19536664168</v>
      </c>
      <c r="N32" s="8">
        <f t="shared" si="12"/>
        <v>6.6529408220936864E-2</v>
      </c>
      <c r="O32" s="24">
        <f t="shared" si="13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8.9476866518667902E-2</v>
      </c>
      <c r="X32" s="24">
        <f t="shared" si="14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5"/>
        <v>5.7406478369290331E-2</v>
      </c>
      <c r="AH32" s="8">
        <f t="shared" si="15"/>
        <v>7.0580417445186255E-2</v>
      </c>
      <c r="AI32" s="32">
        <v>11.55085181000031</v>
      </c>
      <c r="AJ32" s="23">
        <v>1041.2121556898339</v>
      </c>
      <c r="AK32" s="24">
        <v>1054.184334113872</v>
      </c>
      <c r="AL32" s="8">
        <f t="shared" si="16"/>
        <v>5.7406478369290331E-2</v>
      </c>
      <c r="AM32" s="8">
        <f t="shared" si="16"/>
        <v>7.0580417445186255E-2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2.677901003603388E-2</v>
      </c>
      <c r="AR32" s="8">
        <f t="shared" si="2"/>
        <v>6.1620724265191863E-2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0</v>
      </c>
      <c r="AW32" s="8">
        <f t="shared" si="3"/>
        <v>3.0213095405788259E-2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1.86281150030718E-2</v>
      </c>
      <c r="BB32" s="8">
        <f t="shared" si="4"/>
        <v>7.3699520465664248E-2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2.2424763193892548E-2</v>
      </c>
      <c r="BG32" s="8">
        <f t="shared" si="5"/>
        <v>4.7199265366167788E-2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1.3574433283196947E-2</v>
      </c>
      <c r="BL32" s="8">
        <f t="shared" si="6"/>
        <v>3.3519398495560855E-2</v>
      </c>
      <c r="BM32" s="32">
        <v>33.256755612790577</v>
      </c>
      <c r="BN32" s="23"/>
      <c r="BO32" s="24"/>
      <c r="BP32" s="8">
        <f t="shared" si="7"/>
        <v>-1</v>
      </c>
      <c r="BQ32" s="8">
        <f t="shared" si="7"/>
        <v>-1</v>
      </c>
      <c r="BR32" s="32"/>
      <c r="BS32" s="23"/>
      <c r="BT32" s="24"/>
      <c r="BU32" s="8">
        <f t="shared" si="8"/>
        <v>-1</v>
      </c>
      <c r="BV32" s="8">
        <f t="shared" si="8"/>
        <v>-1</v>
      </c>
      <c r="BW32" s="32"/>
    </row>
    <row r="33" spans="1:75" x14ac:dyDescent="0.3">
      <c r="A33" s="22" t="s">
        <v>277</v>
      </c>
      <c r="B33" s="6">
        <f t="shared" si="9"/>
        <v>970.43186453052783</v>
      </c>
      <c r="C33" s="23"/>
      <c r="D33" s="24"/>
      <c r="E33" s="7">
        <v>1.34310276517352E-2</v>
      </c>
      <c r="F33" s="7">
        <f t="shared" si="10"/>
        <v>-1</v>
      </c>
      <c r="G33" s="40"/>
      <c r="H33" s="23"/>
      <c r="I33" s="24"/>
      <c r="J33" s="7"/>
      <c r="K33" s="7">
        <f t="shared" si="11"/>
        <v>-1</v>
      </c>
      <c r="L33" s="32"/>
      <c r="M33" s="23">
        <v>1105.5866356762599</v>
      </c>
      <c r="N33" s="8">
        <f t="shared" si="12"/>
        <v>0.13927280841207412</v>
      </c>
      <c r="O33" s="24">
        <f t="shared" si="13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9.3827910434994666E-2</v>
      </c>
      <c r="X33" s="24">
        <f t="shared" si="14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5"/>
        <v>1.5466594300647755E-2</v>
      </c>
      <c r="AH33" s="8">
        <f t="shared" si="15"/>
        <v>5.009140812810968E-2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6"/>
        <v>1.5466594300647755E-2</v>
      </c>
      <c r="AM33" s="8">
        <f t="shared" si="16"/>
        <v>5.009140812810968E-2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2.4518454692440256E-2</v>
      </c>
      <c r="AR33" s="8">
        <f t="shared" si="2"/>
        <v>5.384749059301247E-2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3.4245963704857982E-2</v>
      </c>
      <c r="AW33" s="8">
        <f t="shared" si="3"/>
        <v>6.5515379373119423E-2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2.7810012742266053E-2</v>
      </c>
      <c r="BB33" s="8">
        <f t="shared" si="4"/>
        <v>5.4666233775253738E-2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3.5288611214428965E-2</v>
      </c>
      <c r="BG33" s="8">
        <f t="shared" si="5"/>
        <v>6.6992274392981985E-2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</v>
      </c>
      <c r="BL33" s="8">
        <f t="shared" si="6"/>
        <v>4.7799611485998345E-2</v>
      </c>
      <c r="BM33" s="32">
        <v>36.592843894101676</v>
      </c>
      <c r="BN33" s="23"/>
      <c r="BO33" s="24"/>
      <c r="BP33" s="8">
        <f t="shared" si="7"/>
        <v>-1</v>
      </c>
      <c r="BQ33" s="8">
        <f t="shared" si="7"/>
        <v>-1</v>
      </c>
      <c r="BR33" s="32"/>
      <c r="BS33" s="23"/>
      <c r="BT33" s="24"/>
      <c r="BU33" s="8">
        <f t="shared" si="8"/>
        <v>-1</v>
      </c>
      <c r="BV33" s="8">
        <f t="shared" si="8"/>
        <v>-1</v>
      </c>
      <c r="BW33" s="32"/>
    </row>
    <row r="34" spans="1:75" x14ac:dyDescent="0.3">
      <c r="A34" s="22" t="s">
        <v>278</v>
      </c>
      <c r="B34" s="6">
        <f t="shared" si="9"/>
        <v>893.45912471503652</v>
      </c>
      <c r="C34" s="23"/>
      <c r="D34" s="24"/>
      <c r="E34" s="7">
        <v>2.2909230356180629E-2</v>
      </c>
      <c r="F34" s="7">
        <f t="shared" si="10"/>
        <v>-1</v>
      </c>
      <c r="G34" s="40"/>
      <c r="H34" s="23"/>
      <c r="I34" s="24"/>
      <c r="J34" s="7"/>
      <c r="K34" s="7">
        <f t="shared" si="11"/>
        <v>-1</v>
      </c>
      <c r="L34" s="32"/>
      <c r="M34" s="23">
        <v>972.93143199838119</v>
      </c>
      <c r="N34" s="8">
        <f t="shared" si="12"/>
        <v>8.894901298220205E-2</v>
      </c>
      <c r="O34" s="24">
        <f t="shared" si="13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8.6326457919870675E-2</v>
      </c>
      <c r="X34" s="24">
        <f t="shared" si="14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5"/>
        <v>5.5296065631307741E-2</v>
      </c>
      <c r="AH34" s="8">
        <f t="shared" si="15"/>
        <v>9.3826426974845806E-2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6"/>
        <v>5.5296065631307741E-2</v>
      </c>
      <c r="AM34" s="8">
        <f t="shared" si="16"/>
        <v>9.3826426974845806E-2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7.1551095033108539E-2</v>
      </c>
      <c r="AR34" s="8">
        <f t="shared" si="2"/>
        <v>0.10076926736798321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8.5732883393617051E-2</v>
      </c>
      <c r="AW34" s="8">
        <f t="shared" si="3"/>
        <v>9.5827852235363331E-2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6.6760116775994763E-2</v>
      </c>
      <c r="BB34" s="8">
        <f t="shared" si="4"/>
        <v>9.2360842324527556E-2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6.7706241636151299E-2</v>
      </c>
      <c r="BG34" s="8">
        <f t="shared" si="5"/>
        <v>9.3724196718251856E-2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0</v>
      </c>
      <c r="BL34" s="8">
        <f t="shared" si="6"/>
        <v>4.2199174030931118E-2</v>
      </c>
      <c r="BM34" s="32">
        <v>40.511938485130671</v>
      </c>
      <c r="BN34" s="23"/>
      <c r="BO34" s="24"/>
      <c r="BP34" s="8">
        <f t="shared" si="7"/>
        <v>-1</v>
      </c>
      <c r="BQ34" s="8">
        <f t="shared" si="7"/>
        <v>-1</v>
      </c>
      <c r="BR34" s="32"/>
      <c r="BS34" s="23"/>
      <c r="BT34" s="24"/>
      <c r="BU34" s="8">
        <f t="shared" si="8"/>
        <v>-1</v>
      </c>
      <c r="BV34" s="8">
        <f t="shared" si="8"/>
        <v>-1</v>
      </c>
      <c r="BW34" s="32"/>
    </row>
    <row r="35" spans="1:75" x14ac:dyDescent="0.3">
      <c r="A35" s="22" t="s">
        <v>279</v>
      </c>
      <c r="B35" s="6">
        <f t="shared" si="9"/>
        <v>886.61616340815726</v>
      </c>
      <c r="C35" s="23"/>
      <c r="D35" s="24"/>
      <c r="E35" s="7">
        <v>2.612505360973769E-2</v>
      </c>
      <c r="F35" s="7">
        <f t="shared" si="10"/>
        <v>-1</v>
      </c>
      <c r="G35" s="40"/>
      <c r="H35" s="23"/>
      <c r="I35" s="24"/>
      <c r="J35" s="7"/>
      <c r="K35" s="7">
        <f t="shared" si="11"/>
        <v>-1</v>
      </c>
      <c r="L35" s="32"/>
      <c r="M35" s="23">
        <v>930.03710374555192</v>
      </c>
      <c r="N35" s="8">
        <f t="shared" si="12"/>
        <v>4.897377481872689E-2</v>
      </c>
      <c r="O35" s="24">
        <f t="shared" si="13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7">(V35-B35)/B35</f>
        <v>3.5868987935856821E-2</v>
      </c>
      <c r="X35" s="24">
        <f t="shared" si="14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5"/>
        <v>3.9369871311778604E-2</v>
      </c>
      <c r="AH35" s="8">
        <f t="shared" si="15"/>
        <v>5.8934042005427345E-2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6"/>
        <v>3.9369871311778604E-2</v>
      </c>
      <c r="AM35" s="8">
        <f t="shared" si="16"/>
        <v>5.8934042005427345E-2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8">(AO35-$B35)/$B35</f>
        <v>4.3944411476298184E-2</v>
      </c>
      <c r="AR35" s="8">
        <f t="shared" ref="AR35:AR58" si="19">(AP35-$B35)/$B35</f>
        <v>5.8438977304528572E-2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1.9160842575170003E-2</v>
      </c>
      <c r="AW35" s="8">
        <f t="shared" si="3"/>
        <v>4.7905952980133559E-2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2.5513177220710403E-2</v>
      </c>
      <c r="BB35" s="8">
        <f t="shared" si="4"/>
        <v>6.4306262774459846E-2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3.4913774732175461E-2</v>
      </c>
      <c r="BG35" s="8">
        <f t="shared" si="5"/>
        <v>4.8586669433064889E-2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0</v>
      </c>
      <c r="BL35" s="8">
        <f t="shared" si="6"/>
        <v>1.8483677418251982E-2</v>
      </c>
      <c r="BM35" s="32">
        <v>30.322238313220438</v>
      </c>
      <c r="BN35" s="23"/>
      <c r="BO35" s="24"/>
      <c r="BP35" s="8">
        <f t="shared" si="7"/>
        <v>-1</v>
      </c>
      <c r="BQ35" s="8">
        <f t="shared" si="7"/>
        <v>-1</v>
      </c>
      <c r="BR35" s="32"/>
      <c r="BS35" s="23"/>
      <c r="BT35" s="24"/>
      <c r="BU35" s="8">
        <f t="shared" si="8"/>
        <v>-1</v>
      </c>
      <c r="BV35" s="8">
        <f t="shared" si="8"/>
        <v>-1</v>
      </c>
      <c r="BW35" s="32"/>
    </row>
    <row r="36" spans="1:75" x14ac:dyDescent="0.3">
      <c r="A36" s="22" t="s">
        <v>280</v>
      </c>
      <c r="B36" s="6">
        <f t="shared" si="9"/>
        <v>963.42641329921651</v>
      </c>
      <c r="C36" s="23"/>
      <c r="D36" s="24"/>
      <c r="E36" s="7">
        <v>5.98389910667053E-3</v>
      </c>
      <c r="F36" s="7">
        <f t="shared" si="10"/>
        <v>-1</v>
      </c>
      <c r="G36" s="40"/>
      <c r="H36" s="23"/>
      <c r="I36" s="24"/>
      <c r="J36" s="7"/>
      <c r="K36" s="85">
        <f t="shared" si="11"/>
        <v>-1</v>
      </c>
      <c r="L36" s="32"/>
      <c r="M36" s="23">
        <v>1015.455785874713</v>
      </c>
      <c r="N36" s="8">
        <f t="shared" si="12"/>
        <v>5.4004511249929221E-2</v>
      </c>
      <c r="O36" s="24">
        <f t="shared" si="13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7"/>
        <v>5.4004511249929221E-2</v>
      </c>
      <c r="X36" s="24">
        <f t="shared" si="14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5"/>
        <v>2.234400181800504E-3</v>
      </c>
      <c r="AH36" s="8">
        <f t="shared" si="15"/>
        <v>3.0414549178505931E-2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6"/>
        <v>2.234400181800504E-3</v>
      </c>
      <c r="AM36" s="8">
        <f t="shared" si="16"/>
        <v>3.0414549178505931E-2</v>
      </c>
      <c r="AN36" s="32">
        <v>11.4432146200008</v>
      </c>
      <c r="AO36" s="23">
        <v>979.11995158189336</v>
      </c>
      <c r="AP36" s="24">
        <v>999.36758083247571</v>
      </c>
      <c r="AQ36" s="8">
        <f t="shared" si="18"/>
        <v>1.6289296272182261E-2</v>
      </c>
      <c r="AR36" s="8">
        <f t="shared" si="19"/>
        <v>3.7305565881446061E-2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4.6506547212259171E-2</v>
      </c>
      <c r="AW36" s="8">
        <f t="shared" si="3"/>
        <v>4.9771202482245189E-2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</v>
      </c>
      <c r="BB36" s="8">
        <f t="shared" si="4"/>
        <v>1.4870966984279522E-2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4.3675075777436859E-2</v>
      </c>
      <c r="BG36" s="8">
        <f t="shared" si="5"/>
        <v>4.9969839270297925E-2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1.754413641639738E-2</v>
      </c>
      <c r="BL36" s="8">
        <f t="shared" si="6"/>
        <v>6.7539045302502695E-2</v>
      </c>
      <c r="BM36" s="32">
        <v>22.585321811027821</v>
      </c>
      <c r="BN36" s="23"/>
      <c r="BO36" s="24"/>
      <c r="BP36" s="8">
        <f t="shared" si="7"/>
        <v>-1</v>
      </c>
      <c r="BQ36" s="8">
        <f t="shared" si="7"/>
        <v>-1</v>
      </c>
      <c r="BR36" s="32"/>
      <c r="BS36" s="23"/>
      <c r="BT36" s="24"/>
      <c r="BU36" s="8">
        <f t="shared" si="8"/>
        <v>-1</v>
      </c>
      <c r="BV36" s="8">
        <f t="shared" si="8"/>
        <v>-1</v>
      </c>
      <c r="BW36" s="32"/>
    </row>
    <row r="37" spans="1:75" x14ac:dyDescent="0.3">
      <c r="A37" s="22" t="s">
        <v>281</v>
      </c>
      <c r="B37" s="6">
        <f t="shared" si="9"/>
        <v>942.80766764828184</v>
      </c>
      <c r="C37" s="23"/>
      <c r="D37" s="24"/>
      <c r="E37" s="7">
        <v>2.0649831221864139E-2</v>
      </c>
      <c r="F37" s="7">
        <f t="shared" si="10"/>
        <v>-1</v>
      </c>
      <c r="G37" s="40"/>
      <c r="H37" s="23"/>
      <c r="I37" s="24"/>
      <c r="J37" s="7"/>
      <c r="K37" s="7">
        <f t="shared" si="11"/>
        <v>-1</v>
      </c>
      <c r="L37" s="32"/>
      <c r="M37" s="23">
        <v>1009.937447312067</v>
      </c>
      <c r="N37" s="8">
        <f t="shared" si="12"/>
        <v>7.1201987390739144E-2</v>
      </c>
      <c r="O37" s="24">
        <f t="shared" si="13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7"/>
        <v>7.1520336937150528E-2</v>
      </c>
      <c r="X37" s="24">
        <f t="shared" si="14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5"/>
        <v>2.8456140927547662E-2</v>
      </c>
      <c r="AH37" s="8">
        <f t="shared" si="15"/>
        <v>5.6656442624132886E-2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6"/>
        <v>2.8456140927547662E-2</v>
      </c>
      <c r="AM37" s="8">
        <f t="shared" si="16"/>
        <v>5.6656442624132886E-2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8"/>
        <v>3.6308798743618913E-2</v>
      </c>
      <c r="AR37" s="8">
        <f t="shared" si="19"/>
        <v>5.5348966869356135E-2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1.8829671138624243E-2</v>
      </c>
      <c r="AW37" s="8">
        <f t="shared" si="3"/>
        <v>3.1479657383568289E-2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2.3275352184493687E-2</v>
      </c>
      <c r="BB37" s="8">
        <f t="shared" si="4"/>
        <v>6.1842579962137406E-2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1.9729941178840658E-2</v>
      </c>
      <c r="BG37" s="8">
        <f t="shared" si="5"/>
        <v>3.0548282981929395E-2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0</v>
      </c>
      <c r="BL37" s="8">
        <f t="shared" si="6"/>
        <v>3.1339504006470592E-2</v>
      </c>
      <c r="BM37" s="32">
        <v>35.875358096323907</v>
      </c>
      <c r="BN37" s="23"/>
      <c r="BO37" s="24"/>
      <c r="BP37" s="8">
        <f t="shared" si="7"/>
        <v>-1</v>
      </c>
      <c r="BQ37" s="8">
        <f t="shared" si="7"/>
        <v>-1</v>
      </c>
      <c r="BR37" s="32"/>
      <c r="BS37" s="23"/>
      <c r="BT37" s="24"/>
      <c r="BU37" s="8">
        <f t="shared" si="8"/>
        <v>-1</v>
      </c>
      <c r="BV37" s="8">
        <f t="shared" si="8"/>
        <v>-1</v>
      </c>
      <c r="BW37" s="32"/>
    </row>
    <row r="38" spans="1:75" x14ac:dyDescent="0.3">
      <c r="A38" s="22" t="s">
        <v>282</v>
      </c>
      <c r="B38" s="6">
        <f t="shared" si="9"/>
        <v>917.13485451786346</v>
      </c>
      <c r="C38" s="23"/>
      <c r="D38" s="24"/>
      <c r="E38" s="7">
        <v>2.2811275409378641E-2</v>
      </c>
      <c r="F38" s="7">
        <f t="shared" si="10"/>
        <v>-1</v>
      </c>
      <c r="G38" s="40"/>
      <c r="H38" s="23"/>
      <c r="I38" s="24"/>
      <c r="J38" s="7"/>
      <c r="K38" s="85">
        <f t="shared" si="11"/>
        <v>-1</v>
      </c>
      <c r="L38" s="32"/>
      <c r="M38" s="23">
        <v>972.72099945387697</v>
      </c>
      <c r="N38" s="8">
        <f t="shared" si="12"/>
        <v>6.0608475037441545E-2</v>
      </c>
      <c r="O38" s="24">
        <f t="shared" si="13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7"/>
        <v>3.0442807698860212E-2</v>
      </c>
      <c r="X38" s="24">
        <f t="shared" si="14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5"/>
        <v>5.3049821738460817E-2</v>
      </c>
      <c r="AH38" s="8">
        <f t="shared" si="15"/>
        <v>6.5326434294420144E-2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6"/>
        <v>5.3049821738460817E-2</v>
      </c>
      <c r="AM38" s="8">
        <f t="shared" si="16"/>
        <v>6.5326434294420144E-2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8"/>
        <v>3.9274543896568037E-2</v>
      </c>
      <c r="AR38" s="8">
        <f t="shared" si="19"/>
        <v>5.7424141849413843E-2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1.9127659668086473E-2</v>
      </c>
      <c r="AW38" s="8">
        <f t="shared" si="3"/>
        <v>5.1187655264889949E-2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6.3641736856581518E-2</v>
      </c>
      <c r="BB38" s="8">
        <f t="shared" si="4"/>
        <v>8.3279004528601708E-2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5.0954893304323096E-2</v>
      </c>
      <c r="BG38" s="8">
        <f t="shared" si="5"/>
        <v>5.5942756085358994E-2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</v>
      </c>
      <c r="BL38" s="8">
        <f t="shared" si="6"/>
        <v>2.2299151902740819E-2</v>
      </c>
      <c r="BM38" s="32">
        <v>34.556191059574488</v>
      </c>
      <c r="BN38" s="23"/>
      <c r="BO38" s="24"/>
      <c r="BP38" s="8">
        <f t="shared" si="7"/>
        <v>-1</v>
      </c>
      <c r="BQ38" s="8">
        <f t="shared" si="7"/>
        <v>-1</v>
      </c>
      <c r="BR38" s="32"/>
      <c r="BS38" s="23"/>
      <c r="BT38" s="24"/>
      <c r="BU38" s="8">
        <f t="shared" si="8"/>
        <v>-1</v>
      </c>
      <c r="BV38" s="8">
        <f t="shared" si="8"/>
        <v>-1</v>
      </c>
      <c r="BW38" s="32"/>
    </row>
    <row r="39" spans="1:75" x14ac:dyDescent="0.3">
      <c r="A39" s="22" t="s">
        <v>283</v>
      </c>
      <c r="B39" s="6">
        <f t="shared" si="9"/>
        <v>878.09546110859378</v>
      </c>
      <c r="C39" s="23"/>
      <c r="D39" s="24"/>
      <c r="E39" s="7">
        <v>3.4350395374769173E-2</v>
      </c>
      <c r="F39" s="7">
        <f t="shared" si="10"/>
        <v>-1</v>
      </c>
      <c r="G39" s="40"/>
      <c r="H39" s="23"/>
      <c r="I39" s="24"/>
      <c r="J39" s="7"/>
      <c r="K39" s="7">
        <f t="shared" si="11"/>
        <v>-1</v>
      </c>
      <c r="L39" s="32"/>
      <c r="M39" s="23">
        <v>929.62265570351087</v>
      </c>
      <c r="N39" s="8">
        <f t="shared" si="12"/>
        <v>5.868062970040195E-2</v>
      </c>
      <c r="O39" s="24">
        <f t="shared" si="13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7"/>
        <v>8.2697901149722253E-2</v>
      </c>
      <c r="X39" s="24">
        <f t="shared" si="14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5"/>
        <v>7.5830270695639815E-2</v>
      </c>
      <c r="AH39" s="8">
        <f t="shared" si="15"/>
        <v>8.8991133455935276E-2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6"/>
        <v>7.5830270695639815E-2</v>
      </c>
      <c r="AM39" s="8">
        <f t="shared" si="16"/>
        <v>8.8991133455935276E-2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8"/>
        <v>6.6299608341099117E-2</v>
      </c>
      <c r="AR39" s="8">
        <f t="shared" si="19"/>
        <v>8.4363915754851262E-2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3.6105788489898524E-2</v>
      </c>
      <c r="AW39" s="8">
        <f t="shared" si="3"/>
        <v>7.8304261576768966E-2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3.9708422067963448E-2</v>
      </c>
      <c r="BB39" s="8">
        <f t="shared" si="4"/>
        <v>5.7505838068060429E-2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4.5046105647344722E-2</v>
      </c>
      <c r="BG39" s="8">
        <f t="shared" si="5"/>
        <v>7.9198293292513697E-2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0</v>
      </c>
      <c r="BL39" s="8">
        <f t="shared" si="6"/>
        <v>1.6654581770701466E-2</v>
      </c>
      <c r="BM39" s="32">
        <v>31.07231046035886</v>
      </c>
      <c r="BN39" s="23"/>
      <c r="BO39" s="24"/>
      <c r="BP39" s="8">
        <f t="shared" si="7"/>
        <v>-1</v>
      </c>
      <c r="BQ39" s="8">
        <f t="shared" si="7"/>
        <v>-1</v>
      </c>
      <c r="BR39" s="32"/>
      <c r="BS39" s="23"/>
      <c r="BT39" s="24"/>
      <c r="BU39" s="8">
        <f t="shared" si="8"/>
        <v>-1</v>
      </c>
      <c r="BV39" s="8">
        <f t="shared" si="8"/>
        <v>-1</v>
      </c>
      <c r="BW39" s="32"/>
    </row>
    <row r="40" spans="1:75" x14ac:dyDescent="0.3">
      <c r="A40" s="22" t="s">
        <v>284</v>
      </c>
      <c r="B40" s="6">
        <f t="shared" si="9"/>
        <v>899.25102192174484</v>
      </c>
      <c r="C40" s="23"/>
      <c r="D40" s="24"/>
      <c r="E40" s="7">
        <v>2.0741726909158029E-2</v>
      </c>
      <c r="F40" s="7">
        <f t="shared" si="10"/>
        <v>-1</v>
      </c>
      <c r="G40" s="40"/>
      <c r="H40" s="23"/>
      <c r="I40" s="24"/>
      <c r="J40" s="7"/>
      <c r="K40" s="7">
        <f t="shared" si="11"/>
        <v>-1</v>
      </c>
      <c r="L40" s="32"/>
      <c r="M40" s="23">
        <v>954.81337778338445</v>
      </c>
      <c r="N40" s="8">
        <f t="shared" si="12"/>
        <v>6.1787370274987354E-2</v>
      </c>
      <c r="O40" s="24">
        <f t="shared" si="13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7"/>
        <v>6.1787370274987354E-2</v>
      </c>
      <c r="X40" s="24">
        <f t="shared" si="14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5"/>
        <v>5.0945394913386885E-2</v>
      </c>
      <c r="AH40" s="8">
        <f t="shared" si="15"/>
        <v>7.3887005648002907E-2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6"/>
        <v>5.0945394913386885E-2</v>
      </c>
      <c r="AM40" s="8">
        <f t="shared" si="16"/>
        <v>7.3887005648002907E-2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8"/>
        <v>4.5155967333539306E-2</v>
      </c>
      <c r="AR40" s="8">
        <f t="shared" si="19"/>
        <v>7.3666631796449833E-2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2.895000703624442E-2</v>
      </c>
      <c r="AW40" s="8">
        <f t="shared" si="3"/>
        <v>4.127030367699952E-2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4.8795139239640878E-2</v>
      </c>
      <c r="BB40" s="8">
        <f t="shared" si="4"/>
        <v>5.8091386476277686E-2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3.2289295499579596E-2</v>
      </c>
      <c r="BG40" s="8">
        <f t="shared" si="5"/>
        <v>4.1106588821866373E-2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0</v>
      </c>
      <c r="BL40" s="8">
        <f t="shared" si="6"/>
        <v>2.7044860013614447E-2</v>
      </c>
      <c r="BM40" s="32">
        <v>32.313556762970983</v>
      </c>
      <c r="BN40" s="23"/>
      <c r="BO40" s="24"/>
      <c r="BP40" s="8">
        <f t="shared" si="7"/>
        <v>-1</v>
      </c>
      <c r="BQ40" s="8">
        <f t="shared" si="7"/>
        <v>-1</v>
      </c>
      <c r="BR40" s="32"/>
      <c r="BS40" s="23"/>
      <c r="BT40" s="24"/>
      <c r="BU40" s="8">
        <f t="shared" si="8"/>
        <v>-1</v>
      </c>
      <c r="BV40" s="8">
        <f t="shared" si="8"/>
        <v>-1</v>
      </c>
      <c r="BW40" s="32"/>
    </row>
    <row r="41" spans="1:75" x14ac:dyDescent="0.3">
      <c r="A41" s="22" t="s">
        <v>285</v>
      </c>
      <c r="B41" s="6">
        <f t="shared" si="9"/>
        <v>934.5529251619979</v>
      </c>
      <c r="C41" s="23"/>
      <c r="D41" s="24"/>
      <c r="E41" s="7">
        <v>1.0040455535959839E-2</v>
      </c>
      <c r="F41" s="7">
        <f t="shared" si="10"/>
        <v>-1</v>
      </c>
      <c r="G41" s="40"/>
      <c r="H41" s="23"/>
      <c r="I41" s="24"/>
      <c r="J41" s="7"/>
      <c r="K41" s="85">
        <f t="shared" si="11"/>
        <v>-1</v>
      </c>
      <c r="L41" s="32"/>
      <c r="M41" s="23">
        <v>1015.459075061048</v>
      </c>
      <c r="N41" s="8">
        <f t="shared" si="12"/>
        <v>8.6572036447294415E-2</v>
      </c>
      <c r="O41" s="24">
        <f t="shared" si="13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7"/>
        <v>6.0488490851894179E-2</v>
      </c>
      <c r="X41" s="24">
        <f t="shared" si="14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5"/>
        <v>4.3990945155306469E-3</v>
      </c>
      <c r="AH41" s="8">
        <f t="shared" si="15"/>
        <v>3.3370980332026019E-2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6"/>
        <v>4.3990945155306469E-3</v>
      </c>
      <c r="AM41" s="8">
        <f t="shared" si="16"/>
        <v>3.3370980332026019E-2</v>
      </c>
      <c r="AN41" s="32">
        <v>11.53520551999827</v>
      </c>
      <c r="AO41" s="23">
        <v>934.5529251619979</v>
      </c>
      <c r="AP41" s="24">
        <v>962.54591248181384</v>
      </c>
      <c r="AQ41" s="8">
        <f t="shared" si="18"/>
        <v>0</v>
      </c>
      <c r="AR41" s="8">
        <f t="shared" si="19"/>
        <v>2.9953346210931348E-2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3.4154842145433628E-2</v>
      </c>
      <c r="AW41" s="8">
        <f t="shared" si="3"/>
        <v>5.231301209796671E-2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3.5481790622696283E-2</v>
      </c>
      <c r="BB41" s="8">
        <f t="shared" si="4"/>
        <v>6.0000781818178965E-2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2.6743533113750988E-2</v>
      </c>
      <c r="BG41" s="8">
        <f t="shared" si="5"/>
        <v>5.0660467623439502E-2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1.9117520386253556E-2</v>
      </c>
      <c r="BL41" s="8">
        <f t="shared" si="6"/>
        <v>2.9213109142254893E-2</v>
      </c>
      <c r="BM41" s="32">
        <v>33.059661052748559</v>
      </c>
      <c r="BN41" s="23"/>
      <c r="BO41" s="24"/>
      <c r="BP41" s="8">
        <f t="shared" si="7"/>
        <v>-1</v>
      </c>
      <c r="BQ41" s="8">
        <f t="shared" si="7"/>
        <v>-1</v>
      </c>
      <c r="BR41" s="32"/>
      <c r="BS41" s="23"/>
      <c r="BT41" s="24"/>
      <c r="BU41" s="8">
        <f t="shared" si="8"/>
        <v>-1</v>
      </c>
      <c r="BV41" s="8">
        <f t="shared" si="8"/>
        <v>-1</v>
      </c>
      <c r="BW41" s="32"/>
    </row>
    <row r="42" spans="1:75" x14ac:dyDescent="0.3">
      <c r="A42" s="22" t="s">
        <v>286</v>
      </c>
      <c r="B42" s="6">
        <f t="shared" si="9"/>
        <v>879.9966894402163</v>
      </c>
      <c r="C42" s="23"/>
      <c r="D42" s="24"/>
      <c r="E42" s="7">
        <v>1.9951817708987948E-2</v>
      </c>
      <c r="F42" s="7">
        <f t="shared" si="10"/>
        <v>-1</v>
      </c>
      <c r="G42" s="40"/>
      <c r="H42" s="23"/>
      <c r="I42" s="24"/>
      <c r="J42" s="7"/>
      <c r="K42" s="85">
        <f t="shared" si="11"/>
        <v>-1</v>
      </c>
      <c r="L42" s="32"/>
      <c r="M42" s="23">
        <v>934.92348662442771</v>
      </c>
      <c r="N42" s="8">
        <f t="shared" si="12"/>
        <v>6.2417049794984407E-2</v>
      </c>
      <c r="O42" s="24">
        <f t="shared" si="13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7"/>
        <v>5.1403402915352239E-2</v>
      </c>
      <c r="X42" s="24">
        <f t="shared" si="14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5"/>
        <v>3.6612610616614326E-2</v>
      </c>
      <c r="AH42" s="8">
        <f t="shared" si="15"/>
        <v>5.6542847818958249E-2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6"/>
        <v>3.6612610616614326E-2</v>
      </c>
      <c r="AM42" s="8">
        <f t="shared" si="16"/>
        <v>5.6542847818958249E-2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8"/>
        <v>3.8512774800804277E-2</v>
      </c>
      <c r="AR42" s="8">
        <f t="shared" si="19"/>
        <v>5.6865666266928516E-2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2.7671221255158092E-2</v>
      </c>
      <c r="AW42" s="8">
        <f t="shared" si="3"/>
        <v>5.6205941069636729E-2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1.5527313435696964E-2</v>
      </c>
      <c r="BB42" s="8">
        <f t="shared" si="4"/>
        <v>5.0506649321849395E-2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2.2408905485173946E-2</v>
      </c>
      <c r="BG42" s="8">
        <f t="shared" si="5"/>
        <v>5.3415681530553351E-2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0</v>
      </c>
      <c r="BL42" s="8">
        <f t="shared" si="6"/>
        <v>1.4928440828597992E-2</v>
      </c>
      <c r="BM42" s="32">
        <v>34.491526022367182</v>
      </c>
      <c r="BN42" s="23"/>
      <c r="BO42" s="24"/>
      <c r="BP42" s="8">
        <f t="shared" si="7"/>
        <v>-1</v>
      </c>
      <c r="BQ42" s="8">
        <f t="shared" si="7"/>
        <v>-1</v>
      </c>
      <c r="BR42" s="32"/>
      <c r="BS42" s="23"/>
      <c r="BT42" s="24"/>
      <c r="BU42" s="8">
        <f t="shared" si="8"/>
        <v>-1</v>
      </c>
      <c r="BV42" s="8">
        <f t="shared" si="8"/>
        <v>-1</v>
      </c>
      <c r="BW42" s="32"/>
    </row>
    <row r="43" spans="1:75" x14ac:dyDescent="0.3">
      <c r="A43" s="25" t="s">
        <v>287</v>
      </c>
      <c r="B43" s="9">
        <f t="shared" si="9"/>
        <v>1118.637355422828</v>
      </c>
      <c r="C43" s="26"/>
      <c r="D43" s="27"/>
      <c r="E43" s="10">
        <v>9.9987841680093965E-5</v>
      </c>
      <c r="F43" s="10">
        <f t="shared" si="10"/>
        <v>-1</v>
      </c>
      <c r="G43" s="41"/>
      <c r="H43" s="26"/>
      <c r="I43" s="27"/>
      <c r="J43" s="10"/>
      <c r="K43" s="86">
        <f t="shared" si="11"/>
        <v>-1</v>
      </c>
      <c r="L43" s="33"/>
      <c r="M43" s="26">
        <v>1270.0940692185659</v>
      </c>
      <c r="N43" s="11">
        <f t="shared" si="12"/>
        <v>0.13539393536387806</v>
      </c>
      <c r="O43" s="27">
        <f t="shared" si="13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7"/>
        <v>0.13539393536387806</v>
      </c>
      <c r="X43" s="27">
        <f t="shared" si="14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5"/>
        <v>2.3601434006996456E-2</v>
      </c>
      <c r="AH43" s="11">
        <f t="shared" si="15"/>
        <v>4.5081624326803592E-2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6"/>
        <v>2.3601434006996456E-2</v>
      </c>
      <c r="AM43" s="11">
        <f t="shared" si="16"/>
        <v>4.5081624326803592E-2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8"/>
        <v>1.6993283130772783E-2</v>
      </c>
      <c r="AR43" s="11">
        <f t="shared" si="19"/>
        <v>3.9166981111126146E-2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1.5314792557576895E-2</v>
      </c>
      <c r="AW43" s="11">
        <f t="shared" si="3"/>
        <v>3.2917077633336907E-2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1.1185839833773668E-2</v>
      </c>
      <c r="BB43" s="11">
        <f t="shared" si="4"/>
        <v>3.346600676087802E-2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0</v>
      </c>
      <c r="BG43" s="11">
        <f t="shared" si="5"/>
        <v>3.6344342940843932E-2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5.5989524995064188E-3</v>
      </c>
      <c r="BL43" s="11">
        <f t="shared" si="6"/>
        <v>1.9653634618926972E-2</v>
      </c>
      <c r="BM43" s="33">
        <v>32.533679546788328</v>
      </c>
      <c r="BN43" s="26"/>
      <c r="BO43" s="27"/>
      <c r="BP43" s="11">
        <f t="shared" si="7"/>
        <v>-1</v>
      </c>
      <c r="BQ43" s="11">
        <f t="shared" si="7"/>
        <v>-1</v>
      </c>
      <c r="BR43" s="33"/>
      <c r="BS43" s="26"/>
      <c r="BT43" s="27"/>
      <c r="BU43" s="11">
        <f t="shared" si="8"/>
        <v>-1</v>
      </c>
      <c r="BV43" s="11">
        <f t="shared" si="8"/>
        <v>-1</v>
      </c>
      <c r="BW43" s="33"/>
    </row>
    <row r="44" spans="1:75" x14ac:dyDescent="0.3">
      <c r="A44" s="25" t="s">
        <v>288</v>
      </c>
      <c r="B44" s="9">
        <f t="shared" si="9"/>
        <v>1056.442967564577</v>
      </c>
      <c r="C44" s="26"/>
      <c r="D44" s="27"/>
      <c r="E44" s="10">
        <v>3.7083946205283949E-2</v>
      </c>
      <c r="F44" s="10">
        <f t="shared" si="10"/>
        <v>-1</v>
      </c>
      <c r="G44" s="41"/>
      <c r="H44" s="26"/>
      <c r="I44" s="27"/>
      <c r="J44" s="10"/>
      <c r="K44" s="86">
        <f t="shared" si="11"/>
        <v>-1</v>
      </c>
      <c r="L44" s="33"/>
      <c r="M44" s="26">
        <v>1199.9782356237361</v>
      </c>
      <c r="N44" s="11">
        <f t="shared" si="12"/>
        <v>0.13586655642192558</v>
      </c>
      <c r="O44" s="27">
        <f t="shared" si="13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7"/>
        <v>0.13586655642192558</v>
      </c>
      <c r="X44" s="27">
        <f t="shared" si="14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5"/>
        <v>5.0118905672526581E-2</v>
      </c>
      <c r="AH44" s="11">
        <f t="shared" si="15"/>
        <v>6.8862652150354864E-2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6"/>
        <v>5.0118905672526581E-2</v>
      </c>
      <c r="AM44" s="11">
        <f t="shared" si="16"/>
        <v>6.8862652150354864E-2</v>
      </c>
      <c r="AN44" s="33">
        <v>11.26192508999957</v>
      </c>
      <c r="AO44" s="26">
        <v>1110.598739567223</v>
      </c>
      <c r="AP44" s="27">
        <v>1128.597558529854</v>
      </c>
      <c r="AQ44" s="11">
        <f t="shared" si="18"/>
        <v>5.1262371623800554E-2</v>
      </c>
      <c r="AR44" s="11">
        <f t="shared" si="19"/>
        <v>6.8299561055922775E-2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4.5025405055009099E-2</v>
      </c>
      <c r="AW44" s="11">
        <f t="shared" si="3"/>
        <v>6.5814096065957298E-2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5.8708481176183117E-2</v>
      </c>
      <c r="BB44" s="11">
        <f t="shared" si="4"/>
        <v>8.4157703685114799E-2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5.0687730175970593E-2</v>
      </c>
      <c r="BG44" s="11">
        <f t="shared" si="5"/>
        <v>6.7680097026903085E-2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0</v>
      </c>
      <c r="BL44" s="11">
        <f t="shared" si="6"/>
        <v>1.8542831051852948E-2</v>
      </c>
      <c r="BM44" s="33">
        <v>31.245850462839009</v>
      </c>
      <c r="BN44" s="26"/>
      <c r="BO44" s="27"/>
      <c r="BP44" s="11">
        <f t="shared" si="7"/>
        <v>-1</v>
      </c>
      <c r="BQ44" s="11">
        <f t="shared" si="7"/>
        <v>-1</v>
      </c>
      <c r="BR44" s="33"/>
      <c r="BS44" s="26"/>
      <c r="BT44" s="27"/>
      <c r="BU44" s="11">
        <f t="shared" si="8"/>
        <v>-1</v>
      </c>
      <c r="BV44" s="11">
        <f t="shared" si="8"/>
        <v>-1</v>
      </c>
      <c r="BW44" s="33"/>
    </row>
    <row r="45" spans="1:75" x14ac:dyDescent="0.3">
      <c r="A45" s="25" t="s">
        <v>289</v>
      </c>
      <c r="B45" s="9">
        <f t="shared" si="9"/>
        <v>1018.518427497004</v>
      </c>
      <c r="C45" s="26"/>
      <c r="D45" s="27"/>
      <c r="E45" s="10">
        <v>2.887513630509286E-2</v>
      </c>
      <c r="F45" s="10">
        <f t="shared" si="10"/>
        <v>-1</v>
      </c>
      <c r="G45" s="41"/>
      <c r="H45" s="26"/>
      <c r="I45" s="27"/>
      <c r="J45" s="10"/>
      <c r="K45" s="10">
        <f t="shared" si="11"/>
        <v>-1</v>
      </c>
      <c r="L45" s="33"/>
      <c r="M45" s="26">
        <v>1115.4137064223521</v>
      </c>
      <c r="N45" s="11">
        <f t="shared" si="12"/>
        <v>9.5133555083011079E-2</v>
      </c>
      <c r="O45" s="27">
        <f t="shared" si="13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7"/>
        <v>8.5200664218194777E-2</v>
      </c>
      <c r="X45" s="27">
        <f t="shared" si="14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5"/>
        <v>2.7757393662486429E-2</v>
      </c>
      <c r="AH45" s="11">
        <f t="shared" si="15"/>
        <v>8.1618738232251117E-2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6"/>
        <v>2.7757393662486429E-2</v>
      </c>
      <c r="AM45" s="11">
        <f t="shared" si="16"/>
        <v>8.1618738232251117E-2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8"/>
        <v>7.437013005115882E-2</v>
      </c>
      <c r="AR45" s="11">
        <f t="shared" si="19"/>
        <v>9.1722783505933964E-2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3.212514256450822E-2</v>
      </c>
      <c r="AW45" s="11">
        <f t="shared" si="3"/>
        <v>5.6419758721502435E-2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2.7757393662486429E-2</v>
      </c>
      <c r="BB45" s="11">
        <f t="shared" si="4"/>
        <v>8.1618738232251117E-2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3.8735752193520441E-2</v>
      </c>
      <c r="BG45" s="11">
        <f t="shared" si="5"/>
        <v>6.2035597374578595E-2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0</v>
      </c>
      <c r="BL45" s="11">
        <f t="shared" si="6"/>
        <v>2.7889167594735156E-2</v>
      </c>
      <c r="BM45" s="33">
        <v>44.117385265789927</v>
      </c>
      <c r="BN45" s="26"/>
      <c r="BO45" s="27"/>
      <c r="BP45" s="11">
        <f t="shared" si="7"/>
        <v>-1</v>
      </c>
      <c r="BQ45" s="11">
        <f t="shared" si="7"/>
        <v>-1</v>
      </c>
      <c r="BR45" s="33"/>
      <c r="BS45" s="26"/>
      <c r="BT45" s="27"/>
      <c r="BU45" s="11">
        <f t="shared" si="8"/>
        <v>-1</v>
      </c>
      <c r="BV45" s="11">
        <f t="shared" si="8"/>
        <v>-1</v>
      </c>
      <c r="BW45" s="33"/>
    </row>
    <row r="46" spans="1:75" x14ac:dyDescent="0.3">
      <c r="A46" s="25" t="s">
        <v>290</v>
      </c>
      <c r="B46" s="9">
        <f t="shared" si="9"/>
        <v>1004.2384184257739</v>
      </c>
      <c r="C46" s="26"/>
      <c r="D46" s="27"/>
      <c r="E46" s="10">
        <v>3.5892907868872163E-2</v>
      </c>
      <c r="F46" s="10">
        <f t="shared" si="10"/>
        <v>-1</v>
      </c>
      <c r="G46" s="41"/>
      <c r="H46" s="26"/>
      <c r="I46" s="27"/>
      <c r="J46" s="10"/>
      <c r="K46" s="10">
        <f t="shared" si="11"/>
        <v>-1</v>
      </c>
      <c r="L46" s="33"/>
      <c r="M46" s="26">
        <v>1091.9266391261399</v>
      </c>
      <c r="N46" s="11">
        <f t="shared" si="12"/>
        <v>8.7318129929568347E-2</v>
      </c>
      <c r="O46" s="27">
        <f t="shared" si="13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7"/>
        <v>0.12654395147610845</v>
      </c>
      <c r="X46" s="27">
        <f t="shared" si="14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5"/>
        <v>3.5730512239739824E-2</v>
      </c>
      <c r="AH46" s="11">
        <f t="shared" si="15"/>
        <v>7.2417061348324943E-2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6"/>
        <v>3.5730512239739824E-2</v>
      </c>
      <c r="AM46" s="11">
        <f t="shared" si="16"/>
        <v>7.2417061348324943E-2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8"/>
        <v>4.1626574984565699E-2</v>
      </c>
      <c r="AR46" s="11">
        <f t="shared" si="19"/>
        <v>7.6743984713496985E-2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4.3551741537079844E-2</v>
      </c>
      <c r="AW46" s="11">
        <f t="shared" si="3"/>
        <v>6.2907173626424534E-2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8.3623046994738298E-2</v>
      </c>
      <c r="BB46" s="11">
        <f t="shared" si="4"/>
        <v>0.11756698995275243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2.5814299969341616E-2</v>
      </c>
      <c r="BG46" s="11">
        <f t="shared" si="5"/>
        <v>6.2784417721697031E-2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0</v>
      </c>
      <c r="BL46" s="11">
        <f t="shared" si="6"/>
        <v>3.0114616747903732E-2</v>
      </c>
      <c r="BM46" s="33">
        <v>41.273625377379361</v>
      </c>
      <c r="BN46" s="26"/>
      <c r="BO46" s="27"/>
      <c r="BP46" s="11">
        <f t="shared" si="7"/>
        <v>-1</v>
      </c>
      <c r="BQ46" s="11">
        <f t="shared" si="7"/>
        <v>-1</v>
      </c>
      <c r="BR46" s="33"/>
      <c r="BS46" s="26"/>
      <c r="BT46" s="27"/>
      <c r="BU46" s="11">
        <f t="shared" si="8"/>
        <v>-1</v>
      </c>
      <c r="BV46" s="11">
        <f t="shared" si="8"/>
        <v>-1</v>
      </c>
      <c r="BW46" s="33"/>
    </row>
    <row r="47" spans="1:75" x14ac:dyDescent="0.3">
      <c r="A47" s="25" t="s">
        <v>291</v>
      </c>
      <c r="B47" s="9">
        <f t="shared" si="9"/>
        <v>1085.359477834832</v>
      </c>
      <c r="C47" s="26"/>
      <c r="D47" s="27"/>
      <c r="E47" s="10">
        <v>2.962200366411076E-2</v>
      </c>
      <c r="F47" s="10">
        <f t="shared" si="10"/>
        <v>-1</v>
      </c>
      <c r="G47" s="41"/>
      <c r="H47" s="26"/>
      <c r="I47" s="27"/>
      <c r="J47" s="10"/>
      <c r="K47" s="86">
        <f t="shared" si="11"/>
        <v>-1</v>
      </c>
      <c r="L47" s="33"/>
      <c r="M47" s="26">
        <v>1187.9610606714291</v>
      </c>
      <c r="N47" s="11">
        <f t="shared" si="12"/>
        <v>9.4532350739015558E-2</v>
      </c>
      <c r="O47" s="27">
        <f t="shared" si="13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7"/>
        <v>8.7918865452839695E-2</v>
      </c>
      <c r="X47" s="27">
        <f t="shared" si="14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5"/>
        <v>5.3961588358920391E-2</v>
      </c>
      <c r="AH47" s="11">
        <f t="shared" si="15"/>
        <v>7.6462381954618241E-2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6"/>
        <v>5.3961588358920391E-2</v>
      </c>
      <c r="AM47" s="11">
        <f t="shared" si="16"/>
        <v>7.6462381954618241E-2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8"/>
        <v>5.1222247942976223E-2</v>
      </c>
      <c r="AR47" s="11">
        <f t="shared" si="19"/>
        <v>7.9551466724616632E-2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1.5853375385629143E-2</v>
      </c>
      <c r="AW47" s="11">
        <f t="shared" si="3"/>
        <v>3.0457251172614417E-2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5.3961588358920391E-2</v>
      </c>
      <c r="BB47" s="11">
        <f t="shared" si="4"/>
        <v>7.6462381954618241E-2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1.5853375385629143E-2</v>
      </c>
      <c r="BG47" s="11">
        <f t="shared" si="5"/>
        <v>3.1156882711065377E-2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0</v>
      </c>
      <c r="BL47" s="11">
        <f t="shared" si="6"/>
        <v>3.2252183387468415E-2</v>
      </c>
      <c r="BM47" s="33">
        <v>37.055713959410788</v>
      </c>
      <c r="BN47" s="26"/>
      <c r="BO47" s="27"/>
      <c r="BP47" s="11">
        <f t="shared" si="7"/>
        <v>-1</v>
      </c>
      <c r="BQ47" s="11">
        <f t="shared" si="7"/>
        <v>-1</v>
      </c>
      <c r="BR47" s="33"/>
      <c r="BS47" s="26"/>
      <c r="BT47" s="27"/>
      <c r="BU47" s="11">
        <f t="shared" si="8"/>
        <v>-1</v>
      </c>
      <c r="BV47" s="11">
        <f t="shared" si="8"/>
        <v>-1</v>
      </c>
      <c r="BW47" s="33"/>
    </row>
    <row r="48" spans="1:75" x14ac:dyDescent="0.3">
      <c r="A48" s="25" t="s">
        <v>292</v>
      </c>
      <c r="B48" s="9">
        <f t="shared" si="9"/>
        <v>1031.658601079929</v>
      </c>
      <c r="C48" s="26"/>
      <c r="D48" s="27"/>
      <c r="E48" s="10">
        <v>1.8601758663191859E-2</v>
      </c>
      <c r="F48" s="10">
        <f t="shared" si="10"/>
        <v>-1</v>
      </c>
      <c r="G48" s="41"/>
      <c r="H48" s="26"/>
      <c r="I48" s="27"/>
      <c r="J48" s="10"/>
      <c r="K48" s="86">
        <f t="shared" si="11"/>
        <v>-1</v>
      </c>
      <c r="L48" s="33"/>
      <c r="M48" s="26">
        <v>1121.5302532426149</v>
      </c>
      <c r="N48" s="11">
        <f t="shared" si="12"/>
        <v>8.7113752619916357E-2</v>
      </c>
      <c r="O48" s="27">
        <f t="shared" si="13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7"/>
        <v>9.0820760584603352E-2</v>
      </c>
      <c r="X48" s="27">
        <f t="shared" si="14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5"/>
        <v>5.9895165100894404E-2</v>
      </c>
      <c r="AH48" s="11">
        <f t="shared" si="15"/>
        <v>7.7247735883029439E-2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6"/>
        <v>5.9895165100894404E-2</v>
      </c>
      <c r="AM48" s="11">
        <f t="shared" si="16"/>
        <v>7.7247735883029439E-2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8"/>
        <v>5.3116561540689798E-2</v>
      </c>
      <c r="AR48" s="11">
        <f t="shared" si="19"/>
        <v>7.4427067150045573E-2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2.9351729377583128E-2</v>
      </c>
      <c r="AW48" s="11">
        <f t="shared" si="3"/>
        <v>4.4671132686580926E-2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4.2001208007015858E-2</v>
      </c>
      <c r="BB48" s="11">
        <f t="shared" si="4"/>
        <v>9.2095878891073998E-2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3.0923246261495025E-2</v>
      </c>
      <c r="BG48" s="11">
        <f t="shared" si="5"/>
        <v>4.9074881312238069E-2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0</v>
      </c>
      <c r="BL48" s="11">
        <f t="shared" si="6"/>
        <v>1.4172908051521438E-2</v>
      </c>
      <c r="BM48" s="33">
        <v>42.462415783852343</v>
      </c>
      <c r="BN48" s="26"/>
      <c r="BO48" s="27"/>
      <c r="BP48" s="11">
        <f t="shared" si="7"/>
        <v>-1</v>
      </c>
      <c r="BQ48" s="11">
        <f t="shared" si="7"/>
        <v>-1</v>
      </c>
      <c r="BR48" s="33"/>
      <c r="BS48" s="26"/>
      <c r="BT48" s="27"/>
      <c r="BU48" s="11">
        <f t="shared" si="8"/>
        <v>-1</v>
      </c>
      <c r="BV48" s="11">
        <f t="shared" si="8"/>
        <v>-1</v>
      </c>
      <c r="BW48" s="33"/>
    </row>
    <row r="49" spans="1:75" x14ac:dyDescent="0.3">
      <c r="A49" s="25" t="s">
        <v>293</v>
      </c>
      <c r="B49" s="9">
        <f t="shared" si="9"/>
        <v>1062.411521829624</v>
      </c>
      <c r="C49" s="26"/>
      <c r="D49" s="27"/>
      <c r="E49" s="10">
        <v>2.8312487710590702E-2</v>
      </c>
      <c r="F49" s="10">
        <f t="shared" si="10"/>
        <v>-1</v>
      </c>
      <c r="G49" s="41"/>
      <c r="H49" s="26"/>
      <c r="I49" s="27"/>
      <c r="J49" s="10"/>
      <c r="K49" s="86">
        <f t="shared" si="11"/>
        <v>-1</v>
      </c>
      <c r="L49" s="33"/>
      <c r="M49" s="26">
        <v>1110.832049549532</v>
      </c>
      <c r="N49" s="11">
        <f t="shared" si="12"/>
        <v>4.5576056664484374E-2</v>
      </c>
      <c r="O49" s="27">
        <f t="shared" si="13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7"/>
        <v>6.6387176549610821E-2</v>
      </c>
      <c r="X49" s="27">
        <f t="shared" si="14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5"/>
        <v>3.8242420384630015E-2</v>
      </c>
      <c r="AH49" s="11">
        <f t="shared" si="15"/>
        <v>6.602057595089432E-2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6"/>
        <v>3.8242420384630015E-2</v>
      </c>
      <c r="AM49" s="11">
        <f t="shared" si="16"/>
        <v>6.602057595089432E-2</v>
      </c>
      <c r="AN49" s="33">
        <v>11.27573630000261</v>
      </c>
      <c r="AO49" s="26">
        <v>1073.69078868831</v>
      </c>
      <c r="AP49" s="27">
        <v>1122.5375372253191</v>
      </c>
      <c r="AQ49" s="11">
        <f t="shared" si="18"/>
        <v>1.0616664660471217E-2</v>
      </c>
      <c r="AR49" s="11">
        <f t="shared" si="19"/>
        <v>5.6593903737178493E-2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1.136660820082642E-2</v>
      </c>
      <c r="AW49" s="11">
        <f t="shared" si="3"/>
        <v>4.8102846765443533E-2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3.6706419971298948E-2</v>
      </c>
      <c r="BB49" s="11">
        <f t="shared" si="4"/>
        <v>6.5858002346860484E-2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1.1245858956208611E-2</v>
      </c>
      <c r="BG49" s="11">
        <f t="shared" si="5"/>
        <v>3.620319022906384E-2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0</v>
      </c>
      <c r="BL49" s="11">
        <f t="shared" si="6"/>
        <v>1.6539573399600129E-2</v>
      </c>
      <c r="BM49" s="33">
        <v>39.925208763778208</v>
      </c>
      <c r="BN49" s="26"/>
      <c r="BO49" s="27"/>
      <c r="BP49" s="11">
        <f t="shared" si="7"/>
        <v>-1</v>
      </c>
      <c r="BQ49" s="11">
        <f t="shared" si="7"/>
        <v>-1</v>
      </c>
      <c r="BR49" s="33"/>
      <c r="BS49" s="26"/>
      <c r="BT49" s="27"/>
      <c r="BU49" s="11">
        <f t="shared" si="8"/>
        <v>-1</v>
      </c>
      <c r="BV49" s="11">
        <f t="shared" si="8"/>
        <v>-1</v>
      </c>
      <c r="BW49" s="33"/>
    </row>
    <row r="50" spans="1:75" x14ac:dyDescent="0.3">
      <c r="A50" s="25" t="s">
        <v>294</v>
      </c>
      <c r="B50" s="9">
        <f t="shared" si="9"/>
        <v>1043.947655047775</v>
      </c>
      <c r="C50" s="26"/>
      <c r="D50" s="27"/>
      <c r="E50" s="10">
        <v>3.8126832450480638E-2</v>
      </c>
      <c r="F50" s="10">
        <f t="shared" si="10"/>
        <v>-1</v>
      </c>
      <c r="G50" s="41"/>
      <c r="H50" s="26"/>
      <c r="I50" s="27"/>
      <c r="J50" s="10"/>
      <c r="K50" s="86">
        <f t="shared" si="11"/>
        <v>-1</v>
      </c>
      <c r="L50" s="33"/>
      <c r="M50" s="26">
        <v>1056.9939561759661</v>
      </c>
      <c r="N50" s="11">
        <f t="shared" si="12"/>
        <v>1.2497083608654728E-2</v>
      </c>
      <c r="O50" s="27">
        <f t="shared" si="13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7"/>
        <v>5.0594433894198335E-2</v>
      </c>
      <c r="X50" s="27">
        <f t="shared" si="14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5"/>
        <v>0</v>
      </c>
      <c r="AH50" s="11">
        <f t="shared" si="15"/>
        <v>1.1059524456292495E-2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6"/>
        <v>0</v>
      </c>
      <c r="AM50" s="11">
        <f t="shared" si="16"/>
        <v>1.1059524456292495E-2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8"/>
        <v>3.1249617998775083E-3</v>
      </c>
      <c r="AR50" s="11">
        <f t="shared" si="19"/>
        <v>1.7376824559056949E-2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3.4803193413978493E-2</v>
      </c>
      <c r="AW50" s="11">
        <f t="shared" si="3"/>
        <v>4.368685857009745E-2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5.2948719809463298E-3</v>
      </c>
      <c r="BB50" s="11">
        <f t="shared" si="4"/>
        <v>2.784910173881033E-2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1.1473876777477739E-2</v>
      </c>
      <c r="BG50" s="11">
        <f t="shared" si="5"/>
        <v>4.8582894437852853E-2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1.4422043449755227E-2</v>
      </c>
      <c r="BL50" s="11">
        <f t="shared" si="6"/>
        <v>3.1164958881609979E-2</v>
      </c>
      <c r="BM50" s="33">
        <v>34.662154125608502</v>
      </c>
      <c r="BN50" s="26"/>
      <c r="BO50" s="27"/>
      <c r="BP50" s="11">
        <f t="shared" si="7"/>
        <v>-1</v>
      </c>
      <c r="BQ50" s="11">
        <f t="shared" si="7"/>
        <v>-1</v>
      </c>
      <c r="BR50" s="33"/>
      <c r="BS50" s="26"/>
      <c r="BT50" s="27"/>
      <c r="BU50" s="11">
        <f t="shared" si="8"/>
        <v>-1</v>
      </c>
      <c r="BV50" s="11">
        <f t="shared" si="8"/>
        <v>-1</v>
      </c>
      <c r="BW50" s="33"/>
    </row>
    <row r="51" spans="1:75" x14ac:dyDescent="0.3">
      <c r="A51" s="25" t="s">
        <v>295</v>
      </c>
      <c r="B51" s="9">
        <f t="shared" si="9"/>
        <v>1122.90457224849</v>
      </c>
      <c r="C51" s="26"/>
      <c r="D51" s="27"/>
      <c r="E51" s="10">
        <v>4.1980565736447579E-3</v>
      </c>
      <c r="F51" s="10">
        <f t="shared" si="10"/>
        <v>-1</v>
      </c>
      <c r="G51" s="41"/>
      <c r="H51" s="26"/>
      <c r="I51" s="27"/>
      <c r="J51" s="10"/>
      <c r="K51" s="86">
        <f t="shared" si="11"/>
        <v>-1</v>
      </c>
      <c r="L51" s="33"/>
      <c r="M51" s="26">
        <v>1219.4882219852759</v>
      </c>
      <c r="N51" s="11">
        <f t="shared" si="12"/>
        <v>8.6012339894019685E-2</v>
      </c>
      <c r="O51" s="27">
        <f t="shared" si="13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7"/>
        <v>8.2852719574045872E-2</v>
      </c>
      <c r="X51" s="27">
        <f t="shared" si="14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5"/>
        <v>4.6632010748853196E-2</v>
      </c>
      <c r="AH51" s="11">
        <f t="shared" si="15"/>
        <v>7.0387400902963221E-2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6"/>
        <v>4.6632010748853196E-2</v>
      </c>
      <c r="AM51" s="11">
        <f t="shared" si="16"/>
        <v>7.0387400902963221E-2</v>
      </c>
      <c r="AN51" s="33">
        <v>11.28383814999979</v>
      </c>
      <c r="AO51" s="26">
        <v>1122.90457224849</v>
      </c>
      <c r="AP51" s="27">
        <v>1187.039779084269</v>
      </c>
      <c r="AQ51" s="11">
        <f t="shared" si="18"/>
        <v>0</v>
      </c>
      <c r="AR51" s="11">
        <f t="shared" si="19"/>
        <v>5.7115456131196805E-2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2.1224400526837889E-3</v>
      </c>
      <c r="AW51" s="11">
        <f t="shared" si="3"/>
        <v>2.5937095097689183E-2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4.6632010748853196E-2</v>
      </c>
      <c r="BB51" s="11">
        <f t="shared" si="4"/>
        <v>7.0387400902963221E-2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1.7886093687821186E-3</v>
      </c>
      <c r="BG51" s="11">
        <f t="shared" si="5"/>
        <v>2.8730652999621679E-2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2.2199092978768811E-3</v>
      </c>
      <c r="BL51" s="11">
        <f t="shared" si="6"/>
        <v>1.4844300758454223E-2</v>
      </c>
      <c r="BM51" s="33">
        <v>31.582227993756529</v>
      </c>
      <c r="BN51" s="26"/>
      <c r="BO51" s="27"/>
      <c r="BP51" s="11">
        <f t="shared" si="7"/>
        <v>-1</v>
      </c>
      <c r="BQ51" s="11">
        <f t="shared" si="7"/>
        <v>-1</v>
      </c>
      <c r="BR51" s="33"/>
      <c r="BS51" s="26"/>
      <c r="BT51" s="27"/>
      <c r="BU51" s="11">
        <f t="shared" si="8"/>
        <v>-1</v>
      </c>
      <c r="BV51" s="11">
        <f t="shared" si="8"/>
        <v>-1</v>
      </c>
      <c r="BW51" s="33"/>
    </row>
    <row r="52" spans="1:75" x14ac:dyDescent="0.3">
      <c r="A52" s="25" t="s">
        <v>296</v>
      </c>
      <c r="B52" s="9">
        <f t="shared" si="9"/>
        <v>1076.557631870307</v>
      </c>
      <c r="C52" s="26"/>
      <c r="D52" s="27"/>
      <c r="E52" s="10">
        <v>3.1805308274889983E-2</v>
      </c>
      <c r="F52" s="10">
        <f t="shared" si="10"/>
        <v>-1</v>
      </c>
      <c r="G52" s="41"/>
      <c r="H52" s="26"/>
      <c r="I52" s="27"/>
      <c r="J52" s="10"/>
      <c r="K52" s="86">
        <f t="shared" si="11"/>
        <v>-1</v>
      </c>
      <c r="L52" s="33"/>
      <c r="M52" s="26">
        <v>1244.818085912005</v>
      </c>
      <c r="N52" s="11">
        <f t="shared" si="12"/>
        <v>0.15629488757548318</v>
      </c>
      <c r="O52" s="27">
        <f t="shared" si="13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7"/>
        <v>0.14212633048987741</v>
      </c>
      <c r="X52" s="27">
        <f t="shared" si="14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5"/>
        <v>8.0535324698114183E-2</v>
      </c>
      <c r="AH52" s="11">
        <f t="shared" si="15"/>
        <v>0.10646363084450977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6"/>
        <v>8.0535324698114183E-2</v>
      </c>
      <c r="AM52" s="11">
        <f t="shared" si="16"/>
        <v>0.10646363084450977</v>
      </c>
      <c r="AN52" s="33">
        <v>11.31422724000295</v>
      </c>
      <c r="AO52" s="26">
        <v>1141.040288209459</v>
      </c>
      <c r="AP52" s="27">
        <v>1180.375644203302</v>
      </c>
      <c r="AQ52" s="11">
        <f t="shared" si="18"/>
        <v>5.9897077899235318E-2</v>
      </c>
      <c r="AR52" s="11">
        <f t="shared" si="19"/>
        <v>9.6435164509150989E-2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1.9049771501189719E-3</v>
      </c>
      <c r="AW52" s="11">
        <f t="shared" si="3"/>
        <v>2.0881147633607794E-2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7.3640166075198729E-2</v>
      </c>
      <c r="BB52" s="11">
        <f t="shared" si="4"/>
        <v>0.1116913341050204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8.3431667113907579E-3</v>
      </c>
      <c r="BG52" s="11">
        <f t="shared" si="5"/>
        <v>3.6284478811325516E-2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0</v>
      </c>
      <c r="BL52" s="11">
        <f t="shared" si="6"/>
        <v>1.8807795462040183E-2</v>
      </c>
      <c r="BM52" s="33">
        <v>34.026606266200552</v>
      </c>
      <c r="BN52" s="26"/>
      <c r="BO52" s="27"/>
      <c r="BP52" s="11">
        <f t="shared" si="7"/>
        <v>-1</v>
      </c>
      <c r="BQ52" s="11">
        <f t="shared" si="7"/>
        <v>-1</v>
      </c>
      <c r="BR52" s="33"/>
      <c r="BS52" s="26"/>
      <c r="BT52" s="27"/>
      <c r="BU52" s="11">
        <f t="shared" si="8"/>
        <v>-1</v>
      </c>
      <c r="BV52" s="11">
        <f t="shared" si="8"/>
        <v>-1</v>
      </c>
      <c r="BW52" s="33"/>
    </row>
    <row r="53" spans="1:75" x14ac:dyDescent="0.3">
      <c r="A53" s="25" t="s">
        <v>297</v>
      </c>
      <c r="B53" s="9">
        <f t="shared" si="9"/>
        <v>1022.321294467989</v>
      </c>
      <c r="C53" s="26"/>
      <c r="D53" s="27"/>
      <c r="E53" s="10">
        <v>4.1012010876056333E-2</v>
      </c>
      <c r="F53" s="10">
        <f t="shared" si="10"/>
        <v>-1</v>
      </c>
      <c r="G53" s="41"/>
      <c r="H53" s="26"/>
      <c r="I53" s="27"/>
      <c r="J53" s="10"/>
      <c r="K53" s="10">
        <f t="shared" si="11"/>
        <v>-1</v>
      </c>
      <c r="L53" s="33"/>
      <c r="M53" s="26">
        <v>1110.3348911219989</v>
      </c>
      <c r="N53" s="11">
        <f t="shared" si="12"/>
        <v>8.6091913697065037E-2</v>
      </c>
      <c r="O53" s="27">
        <f t="shared" si="13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7"/>
        <v>8.1053161039962587E-2</v>
      </c>
      <c r="X53" s="27">
        <f t="shared" si="14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5"/>
        <v>7.1722045381773999E-2</v>
      </c>
      <c r="AH53" s="11">
        <f t="shared" si="15"/>
        <v>8.433563678765342E-2</v>
      </c>
      <c r="AI53" s="33">
        <v>11.25617859999911</v>
      </c>
      <c r="AJ53" s="26">
        <v>1095.644268744576</v>
      </c>
      <c r="AK53" s="27">
        <v>1108.539411838525</v>
      </c>
      <c r="AL53" s="11">
        <f t="shared" si="16"/>
        <v>7.1722045381773999E-2</v>
      </c>
      <c r="AM53" s="11">
        <f t="shared" si="16"/>
        <v>8.433563678765342E-2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8"/>
        <v>6.7138147370539039E-2</v>
      </c>
      <c r="AR53" s="11">
        <f t="shared" si="19"/>
        <v>8.4915258951125422E-2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5.6987927512873703E-2</v>
      </c>
      <c r="AW53" s="11">
        <f t="shared" si="3"/>
        <v>7.266603681914427E-2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4.7944068838622553E-2</v>
      </c>
      <c r="BB53" s="11">
        <f t="shared" si="4"/>
        <v>7.8545015041311381E-2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6.0754076541109217E-2</v>
      </c>
      <c r="BG53" s="11">
        <f t="shared" si="5"/>
        <v>7.0142653718117703E-2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0</v>
      </c>
      <c r="BL53" s="11">
        <f t="shared" si="6"/>
        <v>2.9123457631409416E-2</v>
      </c>
      <c r="BM53" s="33">
        <v>42.725562188588093</v>
      </c>
      <c r="BN53" s="26"/>
      <c r="BO53" s="27"/>
      <c r="BP53" s="11">
        <f t="shared" si="7"/>
        <v>-1</v>
      </c>
      <c r="BQ53" s="11">
        <f t="shared" si="7"/>
        <v>-1</v>
      </c>
      <c r="BR53" s="33"/>
      <c r="BS53" s="26"/>
      <c r="BT53" s="27"/>
      <c r="BU53" s="11">
        <f t="shared" si="8"/>
        <v>-1</v>
      </c>
      <c r="BV53" s="11">
        <f t="shared" si="8"/>
        <v>-1</v>
      </c>
      <c r="BW53" s="33"/>
    </row>
    <row r="54" spans="1:75" x14ac:dyDescent="0.3">
      <c r="A54" s="25" t="s">
        <v>298</v>
      </c>
      <c r="B54" s="9">
        <f t="shared" si="9"/>
        <v>1011.8823511082149</v>
      </c>
      <c r="C54" s="26"/>
      <c r="D54" s="27"/>
      <c r="E54" s="10">
        <v>3.6587912707662769E-2</v>
      </c>
      <c r="F54" s="10">
        <f t="shared" si="10"/>
        <v>-1</v>
      </c>
      <c r="G54" s="41"/>
      <c r="H54" s="26"/>
      <c r="I54" s="27"/>
      <c r="J54" s="10"/>
      <c r="K54" s="86">
        <f t="shared" si="11"/>
        <v>-1</v>
      </c>
      <c r="L54" s="33"/>
      <c r="M54" s="26">
        <v>1091.9266391261399</v>
      </c>
      <c r="N54" s="11">
        <f t="shared" si="12"/>
        <v>7.910434244678774E-2</v>
      </c>
      <c r="O54" s="27">
        <f t="shared" si="13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7"/>
        <v>0.10378036427196609</v>
      </c>
      <c r="X54" s="27">
        <f t="shared" si="14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5"/>
        <v>5.1673863664780099E-2</v>
      </c>
      <c r="AH54" s="11">
        <f t="shared" si="15"/>
        <v>8.5799824533259711E-2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6"/>
        <v>5.1673863664780099E-2</v>
      </c>
      <c r="AM54" s="11">
        <f t="shared" si="16"/>
        <v>8.5799824533259711E-2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8"/>
        <v>5.4913994168428265E-2</v>
      </c>
      <c r="AR54" s="11">
        <f t="shared" si="19"/>
        <v>8.6380298031294864E-2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5.0934506812749254E-2</v>
      </c>
      <c r="AW54" s="11">
        <f t="shared" si="3"/>
        <v>6.6240415043910428E-2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5.1673863664780099E-2</v>
      </c>
      <c r="BB54" s="11">
        <f t="shared" si="4"/>
        <v>8.5799824533259711E-2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3.5970166948306251E-2</v>
      </c>
      <c r="BG54" s="11">
        <f t="shared" si="5"/>
        <v>5.771742546881143E-2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0</v>
      </c>
      <c r="BL54" s="11">
        <f t="shared" si="6"/>
        <v>2.6079783758445878E-2</v>
      </c>
      <c r="BM54" s="33">
        <v>39.339846628345548</v>
      </c>
      <c r="BN54" s="26"/>
      <c r="BO54" s="27"/>
      <c r="BP54" s="11">
        <f t="shared" si="7"/>
        <v>-1</v>
      </c>
      <c r="BQ54" s="11">
        <f t="shared" si="7"/>
        <v>-1</v>
      </c>
      <c r="BR54" s="33"/>
      <c r="BS54" s="26"/>
      <c r="BT54" s="27"/>
      <c r="BU54" s="11">
        <f t="shared" si="8"/>
        <v>-1</v>
      </c>
      <c r="BV54" s="11">
        <f t="shared" si="8"/>
        <v>-1</v>
      </c>
      <c r="BW54" s="33"/>
    </row>
    <row r="55" spans="1:75" x14ac:dyDescent="0.3">
      <c r="A55" s="25" t="s">
        <v>299</v>
      </c>
      <c r="B55" s="9">
        <f t="shared" si="9"/>
        <v>1073.4146521578521</v>
      </c>
      <c r="C55" s="26"/>
      <c r="D55" s="27"/>
      <c r="E55" s="10">
        <v>3.0360563383204451E-2</v>
      </c>
      <c r="F55" s="10">
        <f t="shared" si="10"/>
        <v>-1</v>
      </c>
      <c r="G55" s="41"/>
      <c r="H55" s="26"/>
      <c r="I55" s="27"/>
      <c r="J55" s="10"/>
      <c r="K55" s="86">
        <f t="shared" si="11"/>
        <v>-1</v>
      </c>
      <c r="L55" s="33"/>
      <c r="M55" s="26">
        <v>1218.9100460388299</v>
      </c>
      <c r="N55" s="11">
        <f t="shared" si="12"/>
        <v>0.13554444555838047</v>
      </c>
      <c r="O55" s="27">
        <f t="shared" si="13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7"/>
        <v>0.13554444555838047</v>
      </c>
      <c r="X55" s="27">
        <f t="shared" si="14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5"/>
        <v>2.9693413517412746E-2</v>
      </c>
      <c r="AH55" s="11">
        <f t="shared" si="15"/>
        <v>7.6324825411463459E-2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6"/>
        <v>2.9693413517412746E-2</v>
      </c>
      <c r="AM55" s="11">
        <f t="shared" si="16"/>
        <v>7.6324825411463459E-2</v>
      </c>
      <c r="AN55" s="33">
        <v>11.19780494000006</v>
      </c>
      <c r="AO55" s="26">
        <v>1119.238001060804</v>
      </c>
      <c r="AP55" s="27">
        <v>1159.710407088098</v>
      </c>
      <c r="AQ55" s="11">
        <f t="shared" si="18"/>
        <v>4.2689326823361941E-2</v>
      </c>
      <c r="AR55" s="11">
        <f t="shared" si="19"/>
        <v>8.0393680817350766E-2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2.2912759627808935E-2</v>
      </c>
      <c r="AW55" s="11">
        <f t="shared" si="3"/>
        <v>4.7031497091716438E-2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2.9693413517412746E-2</v>
      </c>
      <c r="BB55" s="11">
        <f t="shared" si="4"/>
        <v>7.6324825411463459E-2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3.0368478441784169E-2</v>
      </c>
      <c r="BG55" s="11">
        <f t="shared" si="5"/>
        <v>5.8603982143688158E-2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0</v>
      </c>
      <c r="BL55" s="11">
        <f t="shared" si="6"/>
        <v>3.3308638867457004E-2</v>
      </c>
      <c r="BM55" s="33">
        <v>38.025805920735003</v>
      </c>
      <c r="BN55" s="26"/>
      <c r="BO55" s="27"/>
      <c r="BP55" s="11">
        <f t="shared" si="7"/>
        <v>-1</v>
      </c>
      <c r="BQ55" s="11">
        <f t="shared" si="7"/>
        <v>-1</v>
      </c>
      <c r="BR55" s="33"/>
      <c r="BS55" s="26"/>
      <c r="BT55" s="27"/>
      <c r="BU55" s="11">
        <f t="shared" si="8"/>
        <v>-1</v>
      </c>
      <c r="BV55" s="11">
        <f t="shared" si="8"/>
        <v>-1</v>
      </c>
      <c r="BW55" s="33"/>
    </row>
    <row r="56" spans="1:75" x14ac:dyDescent="0.3">
      <c r="A56" s="25" t="s">
        <v>300</v>
      </c>
      <c r="B56" s="9">
        <f t="shared" si="9"/>
        <v>1075.3670536966561</v>
      </c>
      <c r="C56" s="26"/>
      <c r="D56" s="27"/>
      <c r="E56" s="10">
        <v>1.460751493387488E-2</v>
      </c>
      <c r="F56" s="10">
        <f t="shared" si="10"/>
        <v>-1</v>
      </c>
      <c r="G56" s="41"/>
      <c r="H56" s="26"/>
      <c r="I56" s="27"/>
      <c r="J56" s="10"/>
      <c r="K56" s="86">
        <f t="shared" si="11"/>
        <v>-1</v>
      </c>
      <c r="L56" s="33"/>
      <c r="M56" s="26">
        <v>1195.703144315346</v>
      </c>
      <c r="N56" s="11">
        <f t="shared" si="12"/>
        <v>0.11190234088446867</v>
      </c>
      <c r="O56" s="27">
        <f t="shared" si="13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7"/>
        <v>0.10743148237622469</v>
      </c>
      <c r="X56" s="27">
        <f t="shared" si="14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5"/>
        <v>2.6921541079705985E-2</v>
      </c>
      <c r="AH56" s="11">
        <f t="shared" si="15"/>
        <v>5.0601907200524807E-2</v>
      </c>
      <c r="AI56" s="33">
        <v>11.25997338000016</v>
      </c>
      <c r="AJ56" s="26">
        <v>1104.317592008513</v>
      </c>
      <c r="AK56" s="27">
        <v>1129.782677554316</v>
      </c>
      <c r="AL56" s="11">
        <f t="shared" si="16"/>
        <v>2.6921541079705985E-2</v>
      </c>
      <c r="AM56" s="11">
        <f t="shared" si="16"/>
        <v>5.0601907200524807E-2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8"/>
        <v>2.6921541079705985E-2</v>
      </c>
      <c r="AR56" s="11">
        <f t="shared" si="19"/>
        <v>5.2857706915464139E-2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3.8813489381767735E-2</v>
      </c>
      <c r="AW56" s="11">
        <f t="shared" si="3"/>
        <v>4.8507216737938424E-2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5.0199412860256351E-2</v>
      </c>
      <c r="BB56" s="11">
        <f t="shared" si="4"/>
        <v>8.2589427476309873E-2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3.3377682142318843E-2</v>
      </c>
      <c r="BG56" s="11">
        <f t="shared" si="5"/>
        <v>4.7039235555934276E-2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0</v>
      </c>
      <c r="BL56" s="11">
        <f t="shared" si="6"/>
        <v>1.4340972164870805E-2</v>
      </c>
      <c r="BM56" s="33">
        <v>32.699078883416952</v>
      </c>
      <c r="BN56" s="26"/>
      <c r="BO56" s="27"/>
      <c r="BP56" s="11">
        <f t="shared" si="7"/>
        <v>-1</v>
      </c>
      <c r="BQ56" s="11">
        <f t="shared" si="7"/>
        <v>-1</v>
      </c>
      <c r="BR56" s="33"/>
      <c r="BS56" s="26"/>
      <c r="BT56" s="27"/>
      <c r="BU56" s="11">
        <f t="shared" si="8"/>
        <v>-1</v>
      </c>
      <c r="BV56" s="11">
        <f t="shared" si="8"/>
        <v>-1</v>
      </c>
      <c r="BW56" s="33"/>
    </row>
    <row r="57" spans="1:75" x14ac:dyDescent="0.3">
      <c r="A57" s="25" t="s">
        <v>301</v>
      </c>
      <c r="B57" s="9">
        <f t="shared" si="9"/>
        <v>1088.937080389491</v>
      </c>
      <c r="C57" s="26"/>
      <c r="D57" s="27"/>
      <c r="E57" s="10">
        <v>2.2597529127200752E-2</v>
      </c>
      <c r="F57" s="10">
        <f t="shared" si="10"/>
        <v>-1</v>
      </c>
      <c r="G57" s="41"/>
      <c r="H57" s="26"/>
      <c r="I57" s="27"/>
      <c r="J57" s="10"/>
      <c r="K57" s="86">
        <f t="shared" si="11"/>
        <v>-1</v>
      </c>
      <c r="L57" s="33"/>
      <c r="M57" s="26">
        <v>1151.44942655195</v>
      </c>
      <c r="N57" s="11">
        <f t="shared" si="12"/>
        <v>5.7406756816564194E-2</v>
      </c>
      <c r="O57" s="27">
        <f t="shared" si="13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7"/>
        <v>9.1234467561831067E-2</v>
      </c>
      <c r="X57" s="27">
        <f t="shared" si="14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5"/>
        <v>2.5189682453907899E-2</v>
      </c>
      <c r="AH57" s="11">
        <f t="shared" si="15"/>
        <v>4.8752413728094718E-2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6"/>
        <v>2.5189682453907899E-2</v>
      </c>
      <c r="AM57" s="11">
        <f t="shared" si="16"/>
        <v>4.8752413728094718E-2</v>
      </c>
      <c r="AN57" s="33">
        <v>11.306949910002</v>
      </c>
      <c r="AO57" s="26">
        <v>1124.2149871153431</v>
      </c>
      <c r="AP57" s="27">
        <v>1151.086759600204</v>
      </c>
      <c r="AQ57" s="11">
        <f t="shared" si="18"/>
        <v>3.2396643810892967E-2</v>
      </c>
      <c r="AR57" s="11">
        <f t="shared" si="19"/>
        <v>5.707371007008346E-2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1.0257338892236749E-2</v>
      </c>
      <c r="AW57" s="11">
        <f t="shared" si="3"/>
        <v>4.0684516919437398E-2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5.663258322780456E-3</v>
      </c>
      <c r="BB57" s="11">
        <f t="shared" si="4"/>
        <v>4.2091429386686557E-2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4.1409329178256564E-2</v>
      </c>
      <c r="BG57" s="11">
        <f t="shared" si="5"/>
        <v>5.7456547140154378E-2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</v>
      </c>
      <c r="BL57" s="11">
        <f t="shared" si="6"/>
        <v>2.5021690533182445E-2</v>
      </c>
      <c r="BM57" s="33">
        <v>45.754130453988907</v>
      </c>
      <c r="BN57" s="26"/>
      <c r="BO57" s="27"/>
      <c r="BP57" s="11">
        <f t="shared" si="7"/>
        <v>-1</v>
      </c>
      <c r="BQ57" s="11">
        <f t="shared" si="7"/>
        <v>-1</v>
      </c>
      <c r="BR57" s="33"/>
      <c r="BS57" s="26"/>
      <c r="BT57" s="27"/>
      <c r="BU57" s="11">
        <f t="shared" si="8"/>
        <v>-1</v>
      </c>
      <c r="BV57" s="11">
        <f t="shared" si="8"/>
        <v>-1</v>
      </c>
      <c r="BW57" s="33"/>
    </row>
    <row r="58" spans="1:75" x14ac:dyDescent="0.3">
      <c r="A58" s="25" t="s">
        <v>302</v>
      </c>
      <c r="B58" s="12">
        <f t="shared" si="9"/>
        <v>1041.1421277376171</v>
      </c>
      <c r="C58" s="28"/>
      <c r="D58" s="29"/>
      <c r="E58" s="13">
        <v>4.4392223957730632E-2</v>
      </c>
      <c r="F58" s="13">
        <f t="shared" si="10"/>
        <v>-1</v>
      </c>
      <c r="G58" s="42"/>
      <c r="H58" s="28"/>
      <c r="I58" s="29"/>
      <c r="J58" s="13"/>
      <c r="K58" s="87">
        <f t="shared" si="11"/>
        <v>-1</v>
      </c>
      <c r="L58" s="34"/>
      <c r="M58" s="28">
        <v>1056.9939561759661</v>
      </c>
      <c r="N58" s="13">
        <f t="shared" si="12"/>
        <v>1.5225422174391058E-2</v>
      </c>
      <c r="O58" s="29">
        <f t="shared" si="13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7"/>
        <v>5.3425431985299372E-2</v>
      </c>
      <c r="X58" s="29">
        <f t="shared" si="14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5"/>
        <v>9.3438741925045577E-3</v>
      </c>
      <c r="AH58" s="13">
        <f t="shared" si="15"/>
        <v>2.0635766982592278E-2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6"/>
        <v>9.3438741925045577E-3</v>
      </c>
      <c r="AM58" s="13">
        <f t="shared" si="16"/>
        <v>2.0635766982592278E-2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8"/>
        <v>0</v>
      </c>
      <c r="AR58" s="13">
        <f t="shared" si="19"/>
        <v>1.1790811958625977E-2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3.784550125012414E-2</v>
      </c>
      <c r="AW58" s="13">
        <f t="shared" si="3"/>
        <v>5.8605831314952887E-2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1.527092315004259E-2</v>
      </c>
      <c r="BB58" s="13">
        <f t="shared" si="4"/>
        <v>3.4666535139259921E-2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2.8796189489904599E-2</v>
      </c>
      <c r="BG58" s="13">
        <f t="shared" si="5"/>
        <v>5.4333482764753832E-2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1.9966840381651314E-2</v>
      </c>
      <c r="BL58" s="13">
        <f t="shared" si="6"/>
        <v>3.4949247315415433E-2</v>
      </c>
      <c r="BM58" s="34">
        <v>30.522643959149718</v>
      </c>
      <c r="BN58" s="28"/>
      <c r="BO58" s="29"/>
      <c r="BP58" s="13">
        <f t="shared" si="7"/>
        <v>-1</v>
      </c>
      <c r="BQ58" s="13">
        <f t="shared" si="7"/>
        <v>-1</v>
      </c>
      <c r="BR58" s="34"/>
      <c r="BS58" s="28"/>
      <c r="BT58" s="29"/>
      <c r="BU58" s="13">
        <f t="shared" si="8"/>
        <v>-1</v>
      </c>
      <c r="BV58" s="13">
        <f t="shared" si="8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0">AVERAGE(C3:C58)</f>
        <v>#DIV/0!</v>
      </c>
      <c r="D59" s="35" t="e">
        <f t="shared" si="20"/>
        <v>#DIV/0!</v>
      </c>
      <c r="E59" s="1">
        <f t="shared" si="20"/>
        <v>2.2528818647174962E-2</v>
      </c>
      <c r="F59" s="1">
        <f t="shared" si="20"/>
        <v>-1</v>
      </c>
      <c r="G59" s="35" t="e">
        <f t="shared" si="20"/>
        <v>#DIV/0!</v>
      </c>
      <c r="H59" s="35" t="e">
        <f t="shared" si="20"/>
        <v>#DIV/0!</v>
      </c>
      <c r="I59" s="35" t="e">
        <f t="shared" si="20"/>
        <v>#DIV/0!</v>
      </c>
      <c r="J59" s="1" t="e">
        <f t="shared" si="20"/>
        <v>#DIV/0!</v>
      </c>
      <c r="K59" s="1">
        <f t="shared" si="20"/>
        <v>-1</v>
      </c>
      <c r="L59" s="35" t="e">
        <f t="shared" si="20"/>
        <v>#DIV/0!</v>
      </c>
      <c r="M59" s="35">
        <f t="shared" si="20"/>
        <v>1048.2591990884323</v>
      </c>
      <c r="N59" s="1">
        <f t="shared" ref="N59:U59" si="21">AVERAGE(N3:N58)</f>
        <v>0.10313749974698214</v>
      </c>
      <c r="O59" s="35">
        <f t="shared" si="21"/>
        <v>33.722549903574091</v>
      </c>
      <c r="P59" s="35">
        <f t="shared" si="21"/>
        <v>0.1387759255291115</v>
      </c>
      <c r="Q59" s="35">
        <f t="shared" si="21"/>
        <v>0.35714285714285715</v>
      </c>
      <c r="R59" s="35">
        <f t="shared" si="21"/>
        <v>0.16964285714285715</v>
      </c>
      <c r="S59" s="35">
        <f t="shared" si="21"/>
        <v>0.4375</v>
      </c>
      <c r="T59" s="35">
        <f t="shared" si="21"/>
        <v>0.17857142857142858</v>
      </c>
      <c r="U59" s="35">
        <f t="shared" si="21"/>
        <v>0</v>
      </c>
      <c r="V59" s="35">
        <f>AVERAGE(V3:V58)</f>
        <v>1047.5552067677538</v>
      </c>
      <c r="W59" s="1">
        <f t="shared" ref="W59:AD59" si="22">AVERAGE(W3:W58)</f>
        <v>0.10190869614255085</v>
      </c>
      <c r="X59" s="35">
        <f t="shared" si="22"/>
        <v>34.488512757143781</v>
      </c>
      <c r="Y59" s="35">
        <f t="shared" si="22"/>
        <v>0.14192803603762871</v>
      </c>
      <c r="Z59" s="35">
        <f t="shared" si="22"/>
        <v>0.3482142857142857</v>
      </c>
      <c r="AA59" s="35">
        <f t="shared" si="22"/>
        <v>0.26785714285714285</v>
      </c>
      <c r="AB59" s="35">
        <f t="shared" si="22"/>
        <v>0.4375</v>
      </c>
      <c r="AC59" s="35">
        <f t="shared" si="22"/>
        <v>0.24107142857142858</v>
      </c>
      <c r="AD59" s="35">
        <f t="shared" si="22"/>
        <v>0</v>
      </c>
      <c r="AE59" s="35">
        <f>AVERAGE(AE3:AE58)</f>
        <v>986.00557924103055</v>
      </c>
      <c r="AF59" s="35"/>
      <c r="AG59" s="1">
        <f>AVERAGE(AG3:AG58)</f>
        <v>3.6788553825061333E-2</v>
      </c>
      <c r="AH59" s="1">
        <f>AVERAGE(AH3:AH58)</f>
        <v>6.0541042801772471E-2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3.6788553825061333E-2</v>
      </c>
      <c r="AM59" s="1">
        <f>AVERAGE(AM3:AM58)</f>
        <v>6.0541042801772471E-2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3.7382899003501169E-2</v>
      </c>
      <c r="AR59" s="1">
        <f>AVERAGE(AR3:AR58)</f>
        <v>5.9772180915286903E-2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2.8109916819408672E-2</v>
      </c>
      <c r="AW59" s="1">
        <f>AVERAGE(AW3:AW58)</f>
        <v>5.0672976072997908E-2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4.0674655497221525E-2</v>
      </c>
      <c r="BB59" s="1">
        <f>AVERAGE(BB3:BB58)</f>
        <v>6.7795715187405195E-2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2.9169987779095213E-2</v>
      </c>
      <c r="BG59" s="1">
        <f>AVERAGE(BG3:BG58)</f>
        <v>5.1683023088164602E-2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2.3739787838216314E-3</v>
      </c>
      <c r="BL59" s="1">
        <f>AVERAGE(BL3:BL58)</f>
        <v>2.6507221366339258E-2</v>
      </c>
      <c r="BM59" s="35">
        <f>AVERAGE(BM3:BM58)</f>
        <v>34.691449580428056</v>
      </c>
      <c r="BN59" s="35" t="e">
        <f>AVERAGE(BN3:BN58)</f>
        <v>#DIV/0!</v>
      </c>
      <c r="BO59" s="35"/>
      <c r="BP59" s="1">
        <f>AVERAGE(BP3:BP58)</f>
        <v>-1</v>
      </c>
      <c r="BQ59" s="1">
        <f>AVERAGE(BQ3:BQ58)</f>
        <v>-1</v>
      </c>
      <c r="BR59" s="35" t="e">
        <f>AVERAGE(BR3:BR58)</f>
        <v>#DIV/0!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3">_xlfn.MODE.SNGL(R3:R58)</f>
        <v>0</v>
      </c>
      <c r="S60" s="48">
        <f t="shared" si="23"/>
        <v>0</v>
      </c>
      <c r="T60" s="48">
        <f t="shared" si="23"/>
        <v>0</v>
      </c>
      <c r="U60" s="48">
        <f t="shared" si="23"/>
        <v>0</v>
      </c>
      <c r="Z60" s="48">
        <f>_xlfn.MODE.SNGL(Z3:Z58)</f>
        <v>0</v>
      </c>
      <c r="AA60" s="48">
        <f t="shared" ref="AA60:AD60" si="24">_xlfn.MODE.SNGL(AA3:AA58)</f>
        <v>0</v>
      </c>
      <c r="AB60" s="48">
        <f t="shared" si="24"/>
        <v>0.5</v>
      </c>
      <c r="AC60" s="48">
        <f t="shared" si="24"/>
        <v>0</v>
      </c>
      <c r="AD60" s="48">
        <f t="shared" si="24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2022-10-05T21:41:37Z</dcterms:modified>
</cp:coreProperties>
</file>