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TERPA\Documents\Carrier-Proyect\Slideshow\"/>
    </mc:Choice>
  </mc:AlternateContent>
  <xr:revisionPtr revIDLastSave="0" documentId="13_ncr:1_{ABE80B6F-DEE2-4310-B42C-B8527416209D}" xr6:coauthVersionLast="47" xr6:coauthVersionMax="47" xr10:uidLastSave="{00000000-0000-0000-0000-000000000000}"/>
  <bookViews>
    <workbookView xWindow="-120" yWindow="-120" windowWidth="29040" windowHeight="15720" xr2:uid="{F3BDEFC4-CA19-4C1E-8B24-A8DF072473E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3" i="1" l="1"/>
  <c r="H9" i="1"/>
  <c r="H6" i="1"/>
  <c r="H8" i="1"/>
  <c r="H7" i="1"/>
  <c r="I7" i="1" s="1"/>
  <c r="H4" i="1"/>
  <c r="H10" i="1"/>
  <c r="I10" i="1" s="1"/>
  <c r="H2" i="1"/>
  <c r="H5" i="1"/>
  <c r="I5" i="1" s="1"/>
  <c r="H12" i="1"/>
  <c r="H3" i="1"/>
  <c r="I3" i="1" s="1"/>
  <c r="H11" i="1"/>
  <c r="I11" i="1"/>
  <c r="M3" i="1"/>
  <c r="M2" i="1"/>
  <c r="L2" i="1"/>
  <c r="L3" i="1"/>
  <c r="I12" i="1"/>
  <c r="I4" i="1"/>
  <c r="I6" i="1"/>
  <c r="I8" i="1"/>
  <c r="I9" i="1"/>
  <c r="I2" i="1"/>
</calcChain>
</file>

<file path=xl/sharedStrings.xml><?xml version="1.0" encoding="utf-8"?>
<sst xmlns="http://schemas.openxmlformats.org/spreadsheetml/2006/main" count="24" uniqueCount="23">
  <si>
    <t xml:space="preserve">Sensores </t>
  </si>
  <si>
    <t>Actuadores</t>
  </si>
  <si>
    <t xml:space="preserve">Señales </t>
  </si>
  <si>
    <t>HMI</t>
  </si>
  <si>
    <t>Producto</t>
  </si>
  <si>
    <t xml:space="preserve">Seguros </t>
  </si>
  <si>
    <t>Variador de frecuencia</t>
  </si>
  <si>
    <t>Inclinometro</t>
  </si>
  <si>
    <t>Encoder incremental</t>
  </si>
  <si>
    <t>Final de carrera</t>
  </si>
  <si>
    <t>Luz de emergencia</t>
  </si>
  <si>
    <t>Precio ud.</t>
  </si>
  <si>
    <t>Total</t>
  </si>
  <si>
    <t>Baliza</t>
  </si>
  <si>
    <t>Interruptor magnetico o bisagra</t>
  </si>
  <si>
    <t>Panel de control</t>
  </si>
  <si>
    <t>PLC</t>
  </si>
  <si>
    <t>CPU</t>
  </si>
  <si>
    <t>Inputs</t>
  </si>
  <si>
    <t>Outputs</t>
  </si>
  <si>
    <t xml:space="preserve">Digital </t>
  </si>
  <si>
    <t>Analógico</t>
  </si>
  <si>
    <t>Modulo de extension analógicos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</si>
</sst>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2" borderId="1" xfId="0" applyFill="1" applyBorder="1"/>
    <xf numFmtId="0" fontId="1" fillId="3" borderId="1" xfId="1" applyFill="1" applyBorder="1"/>
    <xf numFmtId="0" fontId="0" fillId="4" borderId="1" xfId="0" applyFill="1" applyBorder="1"/>
    <xf numFmtId="0" fontId="2" fillId="3" borderId="1" xfId="0" applyFont="1" applyFill="1" applyBorder="1"/>
    <xf numFmtId="0" fontId="0" fillId="5" borderId="1" xfId="0" applyFill="1" applyBorder="1"/>
    <xf numFmtId="0" fontId="0" fillId="6" borderId="1" xfId="0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utomation24.es/baliza-de-senalizacion-eaton-171296-sl4-100-l-ryg-24led?previewPriceListId=1&amp;msclkid=5d15d19be3c113ccdc54b6de456a1ee1&amp;utm_source=bing&amp;utm_medium=cpc&amp;utm_campaign=BING%20%7C%20ES%20%7C%20PLA%20%7C%2007.00.00%20%7C%20Befehls-%20%26%20Meldeger%C3%A4te&amp;utm_term=4587849707187874&amp;utm_content=BING%20%7C%20ES%20%7C%20PLA%20%7C%2007.03.00%20%7C%20Signals%C3%A4ulen" TargetMode="External"/><Relationship Id="rId3" Type="http://schemas.openxmlformats.org/officeDocument/2006/relationships/hyperlink" Target="https://www.se.com/es/es/product/TM3AQ4/modicon-tm3-m%C3%B3dulo-tm3-4-sal%C3%ADdas-anal%C3%B3gicas/" TargetMode="External"/><Relationship Id="rId7" Type="http://schemas.openxmlformats.org/officeDocument/2006/relationships/hyperlink" Target="https://www.mouser.es/c/industrial-automation/industrial-sensors/inclinometers/?output%20type=Analog" TargetMode="External"/><Relationship Id="rId2" Type="http://schemas.openxmlformats.org/officeDocument/2006/relationships/hyperlink" Target="https://www.automation24.es/encoder-incremental-ifm-electronic-rvp510" TargetMode="External"/><Relationship Id="rId1" Type="http://schemas.openxmlformats.org/officeDocument/2006/relationships/hyperlink" Target="https://www.se.com/es/es/product-range/62128-modicon-m221/" TargetMode="External"/><Relationship Id="rId6" Type="http://schemas.openxmlformats.org/officeDocument/2006/relationships/hyperlink" Target="https://www.se.com/es/es/product/TMH2GDB/m%C3%B3dulo-visualizador-para-m221/?range=62128-modicon-m221&amp;selectedNodeId=12692217001" TargetMode="External"/><Relationship Id="rId11" Type="http://schemas.openxmlformats.org/officeDocument/2006/relationships/hyperlink" Target="https://www.automation24.es/sensor-magnetico-de-seguridad-ifm-electronic-mn207s-mn14005-akog-l-0-1m-h-us?previewPriceListId=1&amp;msclkid=d5e70da40efd117171356ae1a5b0a6ba&amp;utm_source=bing&amp;utm_medium=cpc&amp;utm_campaign=BING%20%7C%20ES%20%7C%20PLA%20%7C%2004.00.00%20%7C%20Sicherheitstechnik&amp;utm_term=4588743063071823&amp;utm_content=BING%20%7C%20ES%20%7C%20PLA%20%7C%2004.01.00%20%7C%20Sicherheitssensoren" TargetMode="External"/><Relationship Id="rId5" Type="http://schemas.openxmlformats.org/officeDocument/2006/relationships/hyperlink" Target="https://www.ebay.es/itm/186538065326?_skw=CIMR-AC4A0004FAA&amp;itmmeta=01JDM0GD6X9AYXQ4RJ0ZNP1BTS&amp;hash=item2b6e88fdae:g:dXwAAOSwTuplay9b&amp;itmprp=enc%3AAQAJAAAA8HoV3kP08IDx%2BKZ9MfhVJKnYHEjcOuoFuXfZCxorLe0iNPkFYwYMYzZDVumMF7HDkK%2FJ5EDMGVPLOV3TJcAx6f5vZYYQKXMybBROvfI5JWsGeqeoHGVxIdV0MDvW6Q%2FmSivRIZkqAxsJOfi%2BhDffUdxRYdY3hukZVoHzEYXEiSAu7TTe%2BjMF78qopz6ICgTqx9PUCVGawPtvkqnQgZvyJRNDlCCCQ8gTja%2FTm%2FFhrT24HOXt5AsIaI2ozimyyxVSIlnrvI5ZTTmv5f1GGR46uE4IjaziQ1tPoNcNA3FLsrxHp8T5c33BixiI%2FOl0%2FgG%2FUA%3D%3D%7Ctkp%3ABk9SR8bTwYDtZA" TargetMode="External"/><Relationship Id="rId10" Type="http://schemas.openxmlformats.org/officeDocument/2006/relationships/hyperlink" Target="https://www.se.com/es/es/product/XACA4713/estaci%C3%B3n-de-control-colgante-xaca-4-pulsadores-1-parada-de-emergencia/" TargetMode="External"/><Relationship Id="rId4" Type="http://schemas.openxmlformats.org/officeDocument/2006/relationships/hyperlink" Target="https://es.rs-online.com/web/p/interruptores-final-de-carrera/6842910?cm_mmc=ES-PLA-DS3A-_-bing-_-PLA_ES_ES_Catch+All-_-Automatizaci%C3%B3n+Industrial,+Distribuci%C3%B3n+de+Baja+Tensi%C3%B3n+El%C3%A9ctrica-_-6842910&amp;matchtype=e&amp;pla-4575686379959677&amp;msclkid=5287a9d67ea61b11c701ce93dc0757ef&amp;gclid=5287a9d67ea61b11c701ce93dc0757ef&amp;gclsrc=3p.ds" TargetMode="External"/><Relationship Id="rId9" Type="http://schemas.openxmlformats.org/officeDocument/2006/relationships/hyperlink" Target="https://www.automation24.es/luz-de-senalizacion-compacta-patlite-skh-m1t-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1186A-C4E0-46DE-BBF5-9FE9B82ED748}">
  <dimension ref="A1:M13"/>
  <sheetViews>
    <sheetView tabSelected="1" workbookViewId="0">
      <selection activeCell="M14" sqref="M14"/>
    </sheetView>
  </sheetViews>
  <sheetFormatPr baseColWidth="10" defaultRowHeight="15" x14ac:dyDescent="0.25"/>
  <cols>
    <col min="1" max="1" width="30.85546875" customWidth="1"/>
    <col min="9" max="9" width="11.85546875" bestFit="1" customWidth="1"/>
  </cols>
  <sheetData>
    <row r="1" spans="1:13" x14ac:dyDescent="0.25">
      <c r="A1" s="1" t="s">
        <v>4</v>
      </c>
      <c r="B1" s="1" t="s">
        <v>0</v>
      </c>
      <c r="C1" s="1" t="s">
        <v>1</v>
      </c>
      <c r="D1" s="1" t="s">
        <v>2</v>
      </c>
      <c r="E1" s="1" t="s">
        <v>5</v>
      </c>
      <c r="F1" s="1" t="s">
        <v>3</v>
      </c>
      <c r="G1" s="1" t="s">
        <v>17</v>
      </c>
      <c r="H1" s="1" t="s">
        <v>11</v>
      </c>
      <c r="I1" s="1" t="s">
        <v>12</v>
      </c>
      <c r="K1" s="5"/>
      <c r="L1" s="5" t="s">
        <v>20</v>
      </c>
      <c r="M1" s="5" t="s">
        <v>21</v>
      </c>
    </row>
    <row r="2" spans="1:13" x14ac:dyDescent="0.25">
      <c r="A2" s="2" t="s">
        <v>6</v>
      </c>
      <c r="B2" s="3"/>
      <c r="C2" s="3">
        <v>3</v>
      </c>
      <c r="D2" s="3"/>
      <c r="E2" s="3"/>
      <c r="F2" s="3"/>
      <c r="G2" s="3"/>
      <c r="H2" s="3">
        <f>550*1.2</f>
        <v>660</v>
      </c>
      <c r="I2" s="3">
        <f>H2*SUM(B2:G2)</f>
        <v>1980</v>
      </c>
      <c r="K2" s="5" t="s">
        <v>18</v>
      </c>
      <c r="L2" s="6">
        <f>SUM(B3,B5,E9,F6*3)</f>
        <v>11</v>
      </c>
      <c r="M2" s="6">
        <f>SUM(B4)</f>
        <v>1</v>
      </c>
    </row>
    <row r="3" spans="1:13" x14ac:dyDescent="0.25">
      <c r="A3" s="2" t="s">
        <v>8</v>
      </c>
      <c r="B3" s="3">
        <v>3</v>
      </c>
      <c r="C3" s="3"/>
      <c r="D3" s="3"/>
      <c r="E3" s="3"/>
      <c r="F3" s="3"/>
      <c r="G3" s="3"/>
      <c r="H3" s="3">
        <f>309.28*1.2</f>
        <v>371.13599999999997</v>
      </c>
      <c r="I3" s="3">
        <f t="shared" ref="I3:I12" si="0">H3*SUM(B3:G3)</f>
        <v>1113.4079999999999</v>
      </c>
      <c r="K3" s="5" t="s">
        <v>19</v>
      </c>
      <c r="L3" s="6">
        <f>SUM(D7,D8)</f>
        <v>2</v>
      </c>
      <c r="M3" s="6">
        <f>SUM(C2)</f>
        <v>3</v>
      </c>
    </row>
    <row r="4" spans="1:13" x14ac:dyDescent="0.25">
      <c r="A4" s="2" t="s">
        <v>7</v>
      </c>
      <c r="B4" s="3">
        <v>1</v>
      </c>
      <c r="C4" s="3"/>
      <c r="D4" s="3"/>
      <c r="E4" s="3"/>
      <c r="F4" s="3"/>
      <c r="G4" s="3"/>
      <c r="H4" s="3">
        <f>148.44*1.2</f>
        <v>178.12799999999999</v>
      </c>
      <c r="I4" s="3">
        <f t="shared" si="0"/>
        <v>178.12799999999999</v>
      </c>
    </row>
    <row r="5" spans="1:13" x14ac:dyDescent="0.25">
      <c r="A5" s="2" t="s">
        <v>9</v>
      </c>
      <c r="B5" s="3">
        <v>4</v>
      </c>
      <c r="C5" s="3"/>
      <c r="D5" s="3"/>
      <c r="E5" s="3"/>
      <c r="F5" s="3"/>
      <c r="G5" s="3"/>
      <c r="H5" s="3">
        <f>44.68*1.2</f>
        <v>53.616</v>
      </c>
      <c r="I5" s="3">
        <f t="shared" si="0"/>
        <v>214.464</v>
      </c>
    </row>
    <row r="6" spans="1:13" x14ac:dyDescent="0.25">
      <c r="A6" s="2" t="s">
        <v>15</v>
      </c>
      <c r="B6" s="3"/>
      <c r="C6" s="3"/>
      <c r="D6" s="3"/>
      <c r="E6" s="3"/>
      <c r="F6" s="3">
        <v>1</v>
      </c>
      <c r="G6" s="3"/>
      <c r="H6" s="3">
        <f>204.87*1.2</f>
        <v>245.84399999999999</v>
      </c>
      <c r="I6" s="3">
        <f t="shared" si="0"/>
        <v>245.84399999999999</v>
      </c>
    </row>
    <row r="7" spans="1:13" x14ac:dyDescent="0.25">
      <c r="A7" s="2" t="s">
        <v>13</v>
      </c>
      <c r="B7" s="3"/>
      <c r="C7" s="3"/>
      <c r="D7" s="3">
        <v>1</v>
      </c>
      <c r="E7" s="3"/>
      <c r="F7" s="3"/>
      <c r="G7" s="3"/>
      <c r="H7" s="3">
        <f>342.72*1.2</f>
        <v>411.26400000000001</v>
      </c>
      <c r="I7" s="3">
        <f t="shared" si="0"/>
        <v>411.26400000000001</v>
      </c>
    </row>
    <row r="8" spans="1:13" x14ac:dyDescent="0.25">
      <c r="A8" s="2" t="s">
        <v>10</v>
      </c>
      <c r="B8" s="3"/>
      <c r="C8" s="3"/>
      <c r="D8" s="3">
        <v>1</v>
      </c>
      <c r="E8" s="3"/>
      <c r="F8" s="3"/>
      <c r="G8" s="3"/>
      <c r="H8" s="3">
        <f>138.99*1.2</f>
        <v>166.78800000000001</v>
      </c>
      <c r="I8" s="3">
        <f t="shared" si="0"/>
        <v>166.78800000000001</v>
      </c>
    </row>
    <row r="9" spans="1:13" x14ac:dyDescent="0.25">
      <c r="A9" s="2" t="s">
        <v>14</v>
      </c>
      <c r="B9" s="3"/>
      <c r="C9" s="3"/>
      <c r="D9" s="3"/>
      <c r="E9" s="3">
        <v>1</v>
      </c>
      <c r="F9" s="3"/>
      <c r="G9" s="3"/>
      <c r="H9" s="3">
        <f>63.19*1.2</f>
        <v>75.827999999999989</v>
      </c>
      <c r="I9" s="3">
        <f t="shared" si="0"/>
        <v>75.827999999999989</v>
      </c>
    </row>
    <row r="10" spans="1:13" x14ac:dyDescent="0.25">
      <c r="A10" s="2" t="s">
        <v>3</v>
      </c>
      <c r="B10" s="3"/>
      <c r="C10" s="3"/>
      <c r="D10" s="3"/>
      <c r="E10" s="3"/>
      <c r="F10" s="3">
        <v>1</v>
      </c>
      <c r="G10" s="3"/>
      <c r="H10" s="3">
        <f>187.54*1.2</f>
        <v>225.04799999999997</v>
      </c>
      <c r="I10" s="3">
        <f t="shared" si="0"/>
        <v>225.04799999999997</v>
      </c>
    </row>
    <row r="11" spans="1:13" x14ac:dyDescent="0.25">
      <c r="A11" s="2" t="s">
        <v>16</v>
      </c>
      <c r="B11" s="3"/>
      <c r="C11" s="3"/>
      <c r="D11" s="3"/>
      <c r="E11" s="3"/>
      <c r="F11" s="3"/>
      <c r="G11" s="3">
        <v>1</v>
      </c>
      <c r="H11" s="3">
        <f>421*1.2</f>
        <v>505.2</v>
      </c>
      <c r="I11" s="3">
        <f t="shared" si="0"/>
        <v>505.2</v>
      </c>
    </row>
    <row r="12" spans="1:13" x14ac:dyDescent="0.25">
      <c r="A12" s="2" t="s">
        <v>22</v>
      </c>
      <c r="B12" s="3"/>
      <c r="C12" s="3"/>
      <c r="D12" s="3"/>
      <c r="E12" s="3"/>
      <c r="F12" s="3"/>
      <c r="G12" s="3">
        <v>1</v>
      </c>
      <c r="H12" s="3">
        <f>244.21*1.2</f>
        <v>293.05200000000002</v>
      </c>
      <c r="I12" s="3">
        <f t="shared" si="0"/>
        <v>293.05200000000002</v>
      </c>
    </row>
    <row r="13" spans="1:13" x14ac:dyDescent="0.25">
      <c r="I13" s="4">
        <f>ROUND(SUM(I2:I11),0)</f>
        <v>5116</v>
      </c>
    </row>
  </sheetData>
  <hyperlinks>
    <hyperlink ref="A11" r:id="rId1" location="products" xr:uid="{2C31530A-17A3-4748-B059-F032332DBA61}"/>
    <hyperlink ref="A3" r:id="rId2" xr:uid="{C2674981-820D-4F5B-9B4D-80B082F94755}"/>
    <hyperlink ref="A12" r:id="rId3" xr:uid="{057D30B4-7487-41E1-AC41-7A1F08CC4410}"/>
    <hyperlink ref="A5" r:id="rId4" xr:uid="{B1FAE20F-4CA5-4D79-8E96-BDB142DC7BED}"/>
    <hyperlink ref="A2" r:id="rId5" xr:uid="{2C97375F-289E-4DBF-9A9C-0996C863D350}"/>
    <hyperlink ref="A10" r:id="rId6" xr:uid="{C12823DA-C237-4276-BA12-DACBD407850D}"/>
    <hyperlink ref="A4" r:id="rId7" xr:uid="{708362EC-E282-4F4C-A693-7DFAE7A637A2}"/>
    <hyperlink ref="A7" r:id="rId8" xr:uid="{851302F2-264E-48EC-ACE0-EF4E596C9021}"/>
    <hyperlink ref="A8" r:id="rId9" xr:uid="{1C9C6C3A-0703-46B2-9048-27FF8614003F}"/>
    <hyperlink ref="A6" r:id="rId10" xr:uid="{ABDDB0E6-8129-4C61-814B-D40A93C744A4}"/>
    <hyperlink ref="A9" r:id="rId11" xr:uid="{2895071C-EEFC-448D-85FF-7C2366A8FC3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SANTERVÁS, PABLO</dc:creator>
  <cp:lastModifiedBy>SANTERVÁS, PABLO</cp:lastModifiedBy>
  <dcterms:created xsi:type="dcterms:W3CDTF">2024-11-22T07:59:48Z</dcterms:created>
  <dcterms:modified xsi:type="dcterms:W3CDTF">2024-11-26T11:11:09Z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7864bb8-b671-4bed-ba85-9478127ab5e9_Enabled">
    <vt:lpwstr>true</vt:lpwstr>
  </property>
  <property fmtid="{D5CDD505-2E9C-101B-9397-08002B2CF9AE}" pid="3" name="MSIP_Label_b7864bb8-b671-4bed-ba85-9478127ab5e9_SetDate">
    <vt:lpwstr>2024-11-22T12:41:29Z</vt:lpwstr>
  </property>
  <property fmtid="{D5CDD505-2E9C-101B-9397-08002B2CF9AE}" pid="4" name="MSIP_Label_b7864bb8-b671-4bed-ba85-9478127ab5e9_Method">
    <vt:lpwstr>Standard</vt:lpwstr>
  </property>
  <property fmtid="{D5CDD505-2E9C-101B-9397-08002B2CF9AE}" pid="5" name="MSIP_Label_b7864bb8-b671-4bed-ba85-9478127ab5e9_Name">
    <vt:lpwstr>Confidential – 2023</vt:lpwstr>
  </property>
  <property fmtid="{D5CDD505-2E9C-101B-9397-08002B2CF9AE}" pid="6" name="MSIP_Label_b7864bb8-b671-4bed-ba85-9478127ab5e9_SiteId">
    <vt:lpwstr>36839a65-7f3f-4bac-9ea4-f571f10a9a03</vt:lpwstr>
  </property>
  <property fmtid="{D5CDD505-2E9C-101B-9397-08002B2CF9AE}" pid="7" name="MSIP_Label_b7864bb8-b671-4bed-ba85-9478127ab5e9_ActionId">
    <vt:lpwstr>8530e052-3d8b-434e-a194-5555931a45b8</vt:lpwstr>
  </property>
  <property fmtid="{D5CDD505-2E9C-101B-9397-08002B2CF9AE}" pid="8" name="MSIP_Label_b7864bb8-b671-4bed-ba85-9478127ab5e9_ContentBits">
    <vt:lpwstr>0</vt:lpwstr>
  </property>
</Properties>
</file>