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esktop\"/>
    </mc:Choice>
  </mc:AlternateContent>
  <xr:revisionPtr revIDLastSave="0" documentId="13_ncr:1_{A71C05CE-8F5E-49B1-8A23-FFE9BB6EF094}" xr6:coauthVersionLast="47" xr6:coauthVersionMax="47" xr10:uidLastSave="{00000000-0000-0000-0000-000000000000}"/>
  <bookViews>
    <workbookView xWindow="-98" yWindow="-98" windowWidth="21795" windowHeight="12975" xr2:uid="{962DEB9F-0C1D-4D7F-86BB-6D8AADC7BE8E}"/>
  </bookViews>
  <sheets>
    <sheet name="E vs K" sheetId="9" r:id="rId1"/>
    <sheet name="SawBones_TOF" sheetId="3" r:id="rId2"/>
    <sheet name="SawBown_Calibration" sheetId="11" r:id="rId3"/>
    <sheet name="SSW_CalibrationCurve" sheetId="4" r:id="rId4"/>
    <sheet name="ConPlaca#1" sheetId="12" r:id="rId5"/>
    <sheet name="SinPlaca#1 " sheetId="13" r:id="rId6"/>
    <sheet name="Mediciones" sheetId="14" r:id="rId7"/>
    <sheet name="CurvasCompactación" sheetId="15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" i="15" l="1"/>
  <c r="B18" i="15"/>
  <c r="C17" i="15"/>
  <c r="B17" i="15"/>
  <c r="C16" i="15"/>
  <c r="B16" i="15"/>
  <c r="C15" i="15"/>
  <c r="B15" i="15"/>
  <c r="C11" i="15"/>
  <c r="B11" i="15"/>
  <c r="C10" i="15"/>
  <c r="B10" i="15"/>
  <c r="C9" i="15"/>
  <c r="B9" i="15"/>
  <c r="C8" i="15"/>
  <c r="B8" i="15"/>
  <c r="C7" i="15"/>
  <c r="B7" i="15"/>
  <c r="C6" i="15"/>
  <c r="B6" i="15"/>
  <c r="AI56" i="14"/>
  <c r="AC56" i="14"/>
  <c r="U56" i="14"/>
  <c r="H56" i="14"/>
  <c r="J56" i="14" s="1"/>
  <c r="L56" i="14" s="1"/>
  <c r="M56" i="14" s="1"/>
  <c r="F56" i="14"/>
  <c r="D56" i="14"/>
  <c r="V56" i="14" s="1"/>
  <c r="AK56" i="14" s="1"/>
  <c r="AL56" i="14" s="1"/>
  <c r="AI55" i="14"/>
  <c r="AC55" i="14"/>
  <c r="U55" i="14"/>
  <c r="D55" i="14"/>
  <c r="F55" i="14" s="1"/>
  <c r="H55" i="14" s="1"/>
  <c r="J55" i="14" s="1"/>
  <c r="L55" i="14" s="1"/>
  <c r="M55" i="14" s="1"/>
  <c r="AI54" i="14"/>
  <c r="AC54" i="14"/>
  <c r="U54" i="14"/>
  <c r="D54" i="14"/>
  <c r="AI53" i="14"/>
  <c r="AC53" i="14"/>
  <c r="U53" i="14"/>
  <c r="D53" i="14"/>
  <c r="F53" i="14" s="1"/>
  <c r="H53" i="14" s="1"/>
  <c r="AI52" i="14"/>
  <c r="AC52" i="14"/>
  <c r="U52" i="14"/>
  <c r="D52" i="14"/>
  <c r="AI51" i="14"/>
  <c r="AC51" i="14"/>
  <c r="U51" i="14"/>
  <c r="D51" i="14"/>
  <c r="AI50" i="14"/>
  <c r="AC50" i="14"/>
  <c r="U50" i="14"/>
  <c r="D50" i="14"/>
  <c r="F50" i="14" s="1"/>
  <c r="H50" i="14" s="1"/>
  <c r="J50" i="14" s="1"/>
  <c r="L50" i="14" s="1"/>
  <c r="M50" i="14" s="1"/>
  <c r="AI49" i="14"/>
  <c r="AC49" i="14"/>
  <c r="U49" i="14"/>
  <c r="D49" i="14"/>
  <c r="AI42" i="14"/>
  <c r="AC42" i="14"/>
  <c r="U42" i="14"/>
  <c r="D42" i="14"/>
  <c r="F42" i="14" s="1"/>
  <c r="H42" i="14" s="1"/>
  <c r="J42" i="14" s="1"/>
  <c r="L42" i="14" s="1"/>
  <c r="M42" i="14" s="1"/>
  <c r="AI41" i="14"/>
  <c r="AC41" i="14"/>
  <c r="U41" i="14"/>
  <c r="D41" i="14"/>
  <c r="AI40" i="14"/>
  <c r="AC40" i="14"/>
  <c r="U40" i="14"/>
  <c r="D40" i="14"/>
  <c r="AI39" i="14"/>
  <c r="AC39" i="14"/>
  <c r="U39" i="14"/>
  <c r="D39" i="14"/>
  <c r="F39" i="14" s="1"/>
  <c r="H39" i="14" s="1"/>
  <c r="J39" i="14" s="1"/>
  <c r="L39" i="14" s="1"/>
  <c r="M39" i="14" s="1"/>
  <c r="AI38" i="14"/>
  <c r="AC38" i="14"/>
  <c r="U38" i="14"/>
  <c r="D38" i="14"/>
  <c r="AI37" i="14"/>
  <c r="AC37" i="14"/>
  <c r="U37" i="14"/>
  <c r="D37" i="14"/>
  <c r="F37" i="14" s="1"/>
  <c r="H37" i="14" s="1"/>
  <c r="J37" i="14" s="1"/>
  <c r="L37" i="14" s="1"/>
  <c r="M37" i="14" s="1"/>
  <c r="AI36" i="14"/>
  <c r="AC36" i="14"/>
  <c r="U36" i="14"/>
  <c r="D36" i="14"/>
  <c r="AI35" i="14"/>
  <c r="AC35" i="14"/>
  <c r="U35" i="14"/>
  <c r="D35" i="14"/>
  <c r="F28" i="14"/>
  <c r="H28" i="14" s="1"/>
  <c r="J28" i="14" s="1"/>
  <c r="L28" i="14" s="1"/>
  <c r="M28" i="14" s="1"/>
  <c r="H27" i="14"/>
  <c r="J27" i="14" s="1"/>
  <c r="L27" i="14" s="1"/>
  <c r="M27" i="14" s="1"/>
  <c r="F27" i="14"/>
  <c r="H26" i="14"/>
  <c r="J26" i="14" s="1"/>
  <c r="L26" i="14" s="1"/>
  <c r="M26" i="14" s="1"/>
  <c r="F26" i="14"/>
  <c r="F25" i="14"/>
  <c r="H25" i="14" s="1"/>
  <c r="J25" i="14" s="1"/>
  <c r="L25" i="14" s="1"/>
  <c r="M25" i="14" s="1"/>
  <c r="F24" i="14"/>
  <c r="H24" i="14" s="1"/>
  <c r="J24" i="14" s="1"/>
  <c r="L24" i="14" s="1"/>
  <c r="M24" i="14" s="1"/>
  <c r="H23" i="14"/>
  <c r="J23" i="14" s="1"/>
  <c r="L23" i="14" s="1"/>
  <c r="M23" i="14" s="1"/>
  <c r="F23" i="14"/>
  <c r="H22" i="14"/>
  <c r="J22" i="14" s="1"/>
  <c r="L22" i="14" s="1"/>
  <c r="M22" i="14" s="1"/>
  <c r="F22" i="14"/>
  <c r="F21" i="14"/>
  <c r="H21" i="14" s="1"/>
  <c r="J21" i="14" s="1"/>
  <c r="L21" i="14" s="1"/>
  <c r="M21" i="14" s="1"/>
  <c r="F20" i="14"/>
  <c r="H20" i="14" s="1"/>
  <c r="J20" i="14" s="1"/>
  <c r="L20" i="14" s="1"/>
  <c r="M20" i="14" s="1"/>
  <c r="H13" i="14"/>
  <c r="J13" i="14" s="1"/>
  <c r="L13" i="14" s="1"/>
  <c r="M13" i="14" s="1"/>
  <c r="F13" i="14"/>
  <c r="H12" i="14"/>
  <c r="J12" i="14" s="1"/>
  <c r="L12" i="14" s="1"/>
  <c r="M12" i="14" s="1"/>
  <c r="F12" i="14"/>
  <c r="F11" i="14"/>
  <c r="H11" i="14" s="1"/>
  <c r="J11" i="14" s="1"/>
  <c r="L11" i="14" s="1"/>
  <c r="M11" i="14" s="1"/>
  <c r="D10" i="14"/>
  <c r="F10" i="14" s="1"/>
  <c r="H10" i="14" s="1"/>
  <c r="J10" i="14" s="1"/>
  <c r="L10" i="14" s="1"/>
  <c r="M10" i="14" s="1"/>
  <c r="F9" i="14"/>
  <c r="H9" i="14" s="1"/>
  <c r="J9" i="14" s="1"/>
  <c r="L9" i="14" s="1"/>
  <c r="M9" i="14" s="1"/>
  <c r="F8" i="14"/>
  <c r="H8" i="14" s="1"/>
  <c r="J8" i="14" s="1"/>
  <c r="L8" i="14" s="1"/>
  <c r="M8" i="14" s="1"/>
  <c r="F7" i="14"/>
  <c r="H7" i="14" s="1"/>
  <c r="J7" i="14" s="1"/>
  <c r="L7" i="14" s="1"/>
  <c r="M7" i="14" s="1"/>
  <c r="V42" i="14" l="1"/>
  <c r="AK42" i="14" s="1"/>
  <c r="AL42" i="14" s="1"/>
  <c r="V54" i="14"/>
  <c r="AK54" i="14" s="1"/>
  <c r="AL54" i="14" s="1"/>
  <c r="V35" i="14"/>
  <c r="AK35" i="14" s="1"/>
  <c r="AL35" i="14" s="1"/>
  <c r="V39" i="14"/>
  <c r="AK39" i="14" s="1"/>
  <c r="AL39" i="14" s="1"/>
  <c r="V40" i="14"/>
  <c r="AK40" i="14" s="1"/>
  <c r="AL40" i="14" s="1"/>
  <c r="J53" i="14"/>
  <c r="L53" i="14" s="1"/>
  <c r="M53" i="14" s="1"/>
  <c r="V53" i="14"/>
  <c r="AK53" i="14" s="1"/>
  <c r="AL53" i="14" s="1"/>
  <c r="V50" i="14"/>
  <c r="AK50" i="14" s="1"/>
  <c r="AL50" i="14" s="1"/>
  <c r="V55" i="14"/>
  <c r="AK55" i="14" s="1"/>
  <c r="AL55" i="14" s="1"/>
  <c r="V51" i="14"/>
  <c r="AK51" i="14" s="1"/>
  <c r="AL51" i="14" s="1"/>
  <c r="V41" i="14"/>
  <c r="AK41" i="14" s="1"/>
  <c r="AL41" i="14" s="1"/>
  <c r="V37" i="14"/>
  <c r="AK37" i="14" s="1"/>
  <c r="AL37" i="14" s="1"/>
  <c r="F36" i="14"/>
  <c r="H36" i="14" s="1"/>
  <c r="J36" i="14" s="1"/>
  <c r="L36" i="14" s="1"/>
  <c r="M36" i="14" s="1"/>
  <c r="F52" i="14"/>
  <c r="H52" i="14" s="1"/>
  <c r="J52" i="14" s="1"/>
  <c r="L52" i="14" s="1"/>
  <c r="M52" i="14" s="1"/>
  <c r="F38" i="14"/>
  <c r="H38" i="14" s="1"/>
  <c r="J38" i="14" s="1"/>
  <c r="L38" i="14" s="1"/>
  <c r="M38" i="14" s="1"/>
  <c r="F49" i="14"/>
  <c r="H49" i="14" s="1"/>
  <c r="J49" i="14" s="1"/>
  <c r="L49" i="14" s="1"/>
  <c r="M49" i="14" s="1"/>
  <c r="F54" i="14"/>
  <c r="H54" i="14" s="1"/>
  <c r="J54" i="14" s="1"/>
  <c r="L54" i="14" s="1"/>
  <c r="M54" i="14" s="1"/>
  <c r="F35" i="14"/>
  <c r="H35" i="14" s="1"/>
  <c r="J35" i="14" s="1"/>
  <c r="L35" i="14" s="1"/>
  <c r="M35" i="14" s="1"/>
  <c r="F40" i="14"/>
  <c r="H40" i="14" s="1"/>
  <c r="J40" i="14" s="1"/>
  <c r="L40" i="14" s="1"/>
  <c r="M40" i="14" s="1"/>
  <c r="F51" i="14"/>
  <c r="H51" i="14" s="1"/>
  <c r="J51" i="14" s="1"/>
  <c r="L51" i="14" s="1"/>
  <c r="M51" i="14" s="1"/>
  <c r="F41" i="14"/>
  <c r="H41" i="14" s="1"/>
  <c r="J41" i="14" s="1"/>
  <c r="L41" i="14" s="1"/>
  <c r="M41" i="14" s="1"/>
  <c r="V52" i="14" l="1"/>
  <c r="AK52" i="14" s="1"/>
  <c r="AL52" i="14" s="1"/>
  <c r="V49" i="14"/>
  <c r="AK49" i="14" s="1"/>
  <c r="AL49" i="14" s="1"/>
  <c r="V36" i="14"/>
  <c r="AK36" i="14" s="1"/>
  <c r="AL36" i="14" s="1"/>
  <c r="V38" i="14"/>
  <c r="AK38" i="14" s="1"/>
  <c r="AL38" i="14" s="1"/>
  <c r="R3" i="13" l="1"/>
  <c r="X233" i="13"/>
  <c r="U233" i="13"/>
  <c r="R233" i="13"/>
  <c r="O233" i="13"/>
  <c r="X232" i="13"/>
  <c r="U232" i="13"/>
  <c r="R232" i="13"/>
  <c r="O232" i="13"/>
  <c r="X231" i="13"/>
  <c r="U231" i="13"/>
  <c r="R231" i="13"/>
  <c r="O231" i="13"/>
  <c r="X230" i="13"/>
  <c r="U230" i="13"/>
  <c r="R230" i="13"/>
  <c r="O230" i="13"/>
  <c r="X229" i="13"/>
  <c r="U229" i="13"/>
  <c r="R229" i="13"/>
  <c r="O229" i="13"/>
  <c r="X228" i="13"/>
  <c r="U228" i="13"/>
  <c r="R228" i="13"/>
  <c r="O228" i="13"/>
  <c r="X227" i="13"/>
  <c r="U227" i="13"/>
  <c r="R227" i="13"/>
  <c r="O227" i="13"/>
  <c r="X226" i="13"/>
  <c r="U226" i="13"/>
  <c r="R226" i="13"/>
  <c r="O226" i="13"/>
  <c r="X225" i="13"/>
  <c r="U225" i="13"/>
  <c r="R225" i="13"/>
  <c r="O225" i="13"/>
  <c r="X224" i="13"/>
  <c r="U224" i="13"/>
  <c r="R224" i="13"/>
  <c r="O224" i="13"/>
  <c r="X223" i="13"/>
  <c r="U223" i="13"/>
  <c r="R223" i="13"/>
  <c r="O223" i="13"/>
  <c r="X222" i="13"/>
  <c r="U222" i="13"/>
  <c r="R222" i="13"/>
  <c r="O222" i="13"/>
  <c r="X221" i="13"/>
  <c r="U221" i="13"/>
  <c r="R221" i="13"/>
  <c r="O221" i="13"/>
  <c r="X220" i="13"/>
  <c r="U220" i="13"/>
  <c r="R220" i="13"/>
  <c r="O220" i="13"/>
  <c r="X219" i="13"/>
  <c r="U219" i="13"/>
  <c r="R219" i="13"/>
  <c r="O219" i="13"/>
  <c r="X218" i="13"/>
  <c r="U218" i="13"/>
  <c r="R218" i="13"/>
  <c r="O218" i="13"/>
  <c r="X217" i="13"/>
  <c r="U217" i="13"/>
  <c r="R217" i="13"/>
  <c r="O217" i="13"/>
  <c r="X216" i="13"/>
  <c r="U216" i="13"/>
  <c r="R216" i="13"/>
  <c r="O216" i="13"/>
  <c r="X215" i="13"/>
  <c r="U215" i="13"/>
  <c r="R215" i="13"/>
  <c r="O215" i="13"/>
  <c r="X214" i="13"/>
  <c r="U214" i="13"/>
  <c r="R214" i="13"/>
  <c r="O214" i="13"/>
  <c r="X213" i="13"/>
  <c r="U213" i="13"/>
  <c r="R213" i="13"/>
  <c r="O213" i="13"/>
  <c r="X212" i="13"/>
  <c r="U212" i="13"/>
  <c r="R212" i="13"/>
  <c r="O212" i="13"/>
  <c r="X211" i="13"/>
  <c r="U211" i="13"/>
  <c r="R211" i="13"/>
  <c r="O211" i="13"/>
  <c r="X210" i="13"/>
  <c r="U210" i="13"/>
  <c r="R210" i="13"/>
  <c r="O210" i="13"/>
  <c r="X209" i="13"/>
  <c r="U209" i="13"/>
  <c r="R209" i="13"/>
  <c r="O209" i="13"/>
  <c r="X208" i="13"/>
  <c r="U208" i="13"/>
  <c r="R208" i="13"/>
  <c r="O208" i="13"/>
  <c r="X207" i="13"/>
  <c r="U207" i="13"/>
  <c r="R207" i="13"/>
  <c r="O207" i="13"/>
  <c r="X206" i="13"/>
  <c r="U206" i="13"/>
  <c r="R206" i="13"/>
  <c r="O206" i="13"/>
  <c r="X205" i="13"/>
  <c r="U205" i="13"/>
  <c r="R205" i="13"/>
  <c r="O205" i="13"/>
  <c r="X204" i="13"/>
  <c r="U204" i="13"/>
  <c r="R204" i="13"/>
  <c r="O204" i="13"/>
  <c r="X203" i="13"/>
  <c r="U203" i="13"/>
  <c r="R203" i="13"/>
  <c r="O203" i="13"/>
  <c r="X202" i="13"/>
  <c r="U202" i="13"/>
  <c r="R202" i="13"/>
  <c r="O202" i="13"/>
  <c r="X201" i="13"/>
  <c r="U201" i="13"/>
  <c r="R201" i="13"/>
  <c r="O201" i="13"/>
  <c r="X200" i="13"/>
  <c r="U200" i="13"/>
  <c r="R200" i="13"/>
  <c r="O200" i="13"/>
  <c r="X199" i="13"/>
  <c r="U199" i="13"/>
  <c r="R199" i="13"/>
  <c r="O199" i="13"/>
  <c r="X198" i="13"/>
  <c r="U198" i="13"/>
  <c r="R198" i="13"/>
  <c r="O198" i="13"/>
  <c r="X197" i="13"/>
  <c r="U197" i="13"/>
  <c r="R197" i="13"/>
  <c r="O197" i="13"/>
  <c r="X196" i="13"/>
  <c r="U196" i="13"/>
  <c r="R196" i="13"/>
  <c r="O196" i="13"/>
  <c r="X195" i="13"/>
  <c r="U195" i="13"/>
  <c r="R195" i="13"/>
  <c r="O195" i="13"/>
  <c r="X194" i="13"/>
  <c r="U194" i="13"/>
  <c r="R194" i="13"/>
  <c r="O194" i="13"/>
  <c r="X193" i="13"/>
  <c r="U193" i="13"/>
  <c r="R193" i="13"/>
  <c r="O193" i="13"/>
  <c r="X192" i="13"/>
  <c r="U192" i="13"/>
  <c r="R192" i="13"/>
  <c r="O192" i="13"/>
  <c r="X191" i="13"/>
  <c r="U191" i="13"/>
  <c r="R191" i="13"/>
  <c r="O191" i="13"/>
  <c r="X190" i="13"/>
  <c r="U190" i="13"/>
  <c r="R190" i="13"/>
  <c r="O190" i="13"/>
  <c r="X189" i="13"/>
  <c r="U189" i="13"/>
  <c r="R189" i="13"/>
  <c r="O189" i="13"/>
  <c r="X188" i="13"/>
  <c r="U188" i="13"/>
  <c r="R188" i="13"/>
  <c r="O188" i="13"/>
  <c r="X187" i="13"/>
  <c r="U187" i="13"/>
  <c r="R187" i="13"/>
  <c r="O187" i="13"/>
  <c r="X186" i="13"/>
  <c r="U186" i="13"/>
  <c r="R186" i="13"/>
  <c r="O186" i="13"/>
  <c r="X185" i="13"/>
  <c r="U185" i="13"/>
  <c r="R185" i="13"/>
  <c r="O185" i="13"/>
  <c r="X184" i="13"/>
  <c r="U184" i="13"/>
  <c r="R184" i="13"/>
  <c r="O184" i="13"/>
  <c r="X183" i="13"/>
  <c r="U183" i="13"/>
  <c r="R183" i="13"/>
  <c r="O183" i="13"/>
  <c r="X182" i="13"/>
  <c r="U182" i="13"/>
  <c r="R182" i="13"/>
  <c r="O182" i="13"/>
  <c r="X181" i="13"/>
  <c r="U181" i="13"/>
  <c r="R181" i="13"/>
  <c r="O181" i="13"/>
  <c r="X180" i="13"/>
  <c r="U180" i="13"/>
  <c r="R180" i="13"/>
  <c r="O180" i="13"/>
  <c r="X179" i="13"/>
  <c r="U179" i="13"/>
  <c r="R179" i="13"/>
  <c r="O179" i="13"/>
  <c r="X178" i="13"/>
  <c r="U178" i="13"/>
  <c r="R178" i="13"/>
  <c r="O178" i="13"/>
  <c r="X177" i="13"/>
  <c r="U177" i="13"/>
  <c r="R177" i="13"/>
  <c r="O177" i="13"/>
  <c r="X176" i="13"/>
  <c r="U176" i="13"/>
  <c r="R176" i="13"/>
  <c r="O176" i="13"/>
  <c r="X175" i="13"/>
  <c r="U175" i="13"/>
  <c r="R175" i="13"/>
  <c r="O175" i="13"/>
  <c r="X174" i="13"/>
  <c r="U174" i="13"/>
  <c r="R174" i="13"/>
  <c r="O174" i="13"/>
  <c r="X173" i="13"/>
  <c r="U173" i="13"/>
  <c r="R173" i="13"/>
  <c r="O173" i="13"/>
  <c r="X172" i="13"/>
  <c r="U172" i="13"/>
  <c r="R172" i="13"/>
  <c r="O172" i="13"/>
  <c r="X171" i="13"/>
  <c r="U171" i="13"/>
  <c r="R171" i="13"/>
  <c r="O171" i="13"/>
  <c r="X170" i="13"/>
  <c r="U170" i="13"/>
  <c r="R170" i="13"/>
  <c r="O170" i="13"/>
  <c r="X169" i="13"/>
  <c r="U169" i="13"/>
  <c r="R169" i="13"/>
  <c r="O169" i="13"/>
  <c r="X168" i="13"/>
  <c r="U168" i="13"/>
  <c r="R168" i="13"/>
  <c r="O168" i="13"/>
  <c r="X167" i="13"/>
  <c r="U167" i="13"/>
  <c r="R167" i="13"/>
  <c r="O167" i="13"/>
  <c r="X166" i="13"/>
  <c r="U166" i="13"/>
  <c r="R166" i="13"/>
  <c r="O166" i="13"/>
  <c r="X165" i="13"/>
  <c r="U165" i="13"/>
  <c r="R165" i="13"/>
  <c r="O165" i="13"/>
  <c r="X164" i="13"/>
  <c r="U164" i="13"/>
  <c r="R164" i="13"/>
  <c r="O164" i="13"/>
  <c r="X163" i="13"/>
  <c r="U163" i="13"/>
  <c r="R163" i="13"/>
  <c r="O163" i="13"/>
  <c r="X162" i="13"/>
  <c r="U162" i="13"/>
  <c r="R162" i="13"/>
  <c r="O162" i="13"/>
  <c r="X161" i="13"/>
  <c r="U161" i="13"/>
  <c r="R161" i="13"/>
  <c r="O161" i="13"/>
  <c r="X160" i="13"/>
  <c r="U160" i="13"/>
  <c r="R160" i="13"/>
  <c r="O160" i="13"/>
  <c r="X159" i="13"/>
  <c r="U159" i="13"/>
  <c r="R159" i="13"/>
  <c r="O159" i="13"/>
  <c r="X158" i="13"/>
  <c r="U158" i="13"/>
  <c r="R158" i="13"/>
  <c r="O158" i="13"/>
  <c r="X157" i="13"/>
  <c r="U157" i="13"/>
  <c r="R157" i="13"/>
  <c r="O157" i="13"/>
  <c r="X156" i="13"/>
  <c r="U156" i="13"/>
  <c r="R156" i="13"/>
  <c r="O156" i="13"/>
  <c r="X155" i="13"/>
  <c r="U155" i="13"/>
  <c r="R155" i="13"/>
  <c r="O155" i="13"/>
  <c r="X154" i="13"/>
  <c r="U154" i="13"/>
  <c r="R154" i="13"/>
  <c r="O154" i="13"/>
  <c r="X153" i="13"/>
  <c r="U153" i="13"/>
  <c r="R153" i="13"/>
  <c r="O153" i="13"/>
  <c r="X152" i="13"/>
  <c r="U152" i="13"/>
  <c r="R152" i="13"/>
  <c r="O152" i="13"/>
  <c r="X151" i="13"/>
  <c r="U151" i="13"/>
  <c r="R151" i="13"/>
  <c r="O151" i="13"/>
  <c r="X150" i="13"/>
  <c r="U150" i="13"/>
  <c r="R150" i="13"/>
  <c r="O150" i="13"/>
  <c r="X149" i="13"/>
  <c r="U149" i="13"/>
  <c r="R149" i="13"/>
  <c r="O149" i="13"/>
  <c r="X148" i="13"/>
  <c r="U148" i="13"/>
  <c r="R148" i="13"/>
  <c r="O148" i="13"/>
  <c r="X147" i="13"/>
  <c r="U147" i="13"/>
  <c r="R147" i="13"/>
  <c r="O147" i="13"/>
  <c r="X146" i="13"/>
  <c r="U146" i="13"/>
  <c r="R146" i="13"/>
  <c r="O146" i="13"/>
  <c r="X145" i="13"/>
  <c r="U145" i="13"/>
  <c r="R145" i="13"/>
  <c r="O145" i="13"/>
  <c r="X144" i="13"/>
  <c r="U144" i="13"/>
  <c r="R144" i="13"/>
  <c r="O144" i="13"/>
  <c r="X143" i="13"/>
  <c r="U143" i="13"/>
  <c r="R143" i="13"/>
  <c r="O143" i="13"/>
  <c r="X142" i="13"/>
  <c r="U142" i="13"/>
  <c r="R142" i="13"/>
  <c r="O142" i="13"/>
  <c r="X141" i="13"/>
  <c r="U141" i="13"/>
  <c r="R141" i="13"/>
  <c r="O141" i="13"/>
  <c r="X140" i="13"/>
  <c r="U140" i="13"/>
  <c r="R140" i="13"/>
  <c r="O140" i="13"/>
  <c r="X139" i="13"/>
  <c r="U139" i="13"/>
  <c r="R139" i="13"/>
  <c r="O139" i="13"/>
  <c r="X138" i="13"/>
  <c r="U138" i="13"/>
  <c r="R138" i="13"/>
  <c r="O138" i="13"/>
  <c r="X137" i="13"/>
  <c r="U137" i="13"/>
  <c r="R137" i="13"/>
  <c r="O137" i="13"/>
  <c r="X136" i="13"/>
  <c r="U136" i="13"/>
  <c r="R136" i="13"/>
  <c r="O136" i="13"/>
  <c r="X135" i="13"/>
  <c r="U135" i="13"/>
  <c r="R135" i="13"/>
  <c r="O135" i="13"/>
  <c r="X134" i="13"/>
  <c r="U134" i="13"/>
  <c r="R134" i="13"/>
  <c r="O134" i="13"/>
  <c r="X133" i="13"/>
  <c r="U133" i="13"/>
  <c r="R133" i="13"/>
  <c r="O133" i="13"/>
  <c r="X132" i="13"/>
  <c r="U132" i="13"/>
  <c r="R132" i="13"/>
  <c r="O132" i="13"/>
  <c r="X131" i="13"/>
  <c r="U131" i="13"/>
  <c r="R131" i="13"/>
  <c r="O131" i="13"/>
  <c r="X130" i="13"/>
  <c r="U130" i="13"/>
  <c r="R130" i="13"/>
  <c r="O130" i="13"/>
  <c r="X129" i="13"/>
  <c r="U129" i="13"/>
  <c r="R129" i="13"/>
  <c r="O129" i="13"/>
  <c r="X128" i="13"/>
  <c r="U128" i="13"/>
  <c r="R128" i="13"/>
  <c r="O128" i="13"/>
  <c r="X127" i="13"/>
  <c r="U127" i="13"/>
  <c r="R127" i="13"/>
  <c r="O127" i="13"/>
  <c r="X126" i="13"/>
  <c r="U126" i="13"/>
  <c r="R126" i="13"/>
  <c r="O126" i="13"/>
  <c r="X125" i="13"/>
  <c r="U125" i="13"/>
  <c r="R125" i="13"/>
  <c r="O125" i="13"/>
  <c r="X124" i="13"/>
  <c r="U124" i="13"/>
  <c r="R124" i="13"/>
  <c r="O124" i="13"/>
  <c r="X123" i="13"/>
  <c r="U123" i="13"/>
  <c r="R123" i="13"/>
  <c r="O123" i="13"/>
  <c r="X122" i="13"/>
  <c r="U122" i="13"/>
  <c r="R122" i="13"/>
  <c r="O122" i="13"/>
  <c r="X121" i="13"/>
  <c r="U121" i="13"/>
  <c r="R121" i="13"/>
  <c r="O121" i="13"/>
  <c r="X120" i="13"/>
  <c r="U120" i="13"/>
  <c r="R120" i="13"/>
  <c r="O120" i="13"/>
  <c r="X119" i="13"/>
  <c r="U119" i="13"/>
  <c r="R119" i="13"/>
  <c r="O119" i="13"/>
  <c r="X118" i="13"/>
  <c r="U118" i="13"/>
  <c r="R118" i="13"/>
  <c r="O118" i="13"/>
  <c r="X117" i="13"/>
  <c r="U117" i="13"/>
  <c r="R117" i="13"/>
  <c r="O117" i="13"/>
  <c r="X116" i="13"/>
  <c r="U116" i="13"/>
  <c r="R116" i="13"/>
  <c r="O116" i="13"/>
  <c r="X115" i="13"/>
  <c r="U115" i="13"/>
  <c r="R115" i="13"/>
  <c r="O115" i="13"/>
  <c r="X114" i="13"/>
  <c r="U114" i="13"/>
  <c r="R114" i="13"/>
  <c r="O114" i="13"/>
  <c r="X113" i="13"/>
  <c r="U113" i="13"/>
  <c r="R113" i="13"/>
  <c r="O113" i="13"/>
  <c r="X112" i="13"/>
  <c r="U112" i="13"/>
  <c r="R112" i="13"/>
  <c r="O112" i="13"/>
  <c r="X111" i="13"/>
  <c r="U111" i="13"/>
  <c r="R111" i="13"/>
  <c r="O111" i="13"/>
  <c r="X110" i="13"/>
  <c r="U110" i="13"/>
  <c r="R110" i="13"/>
  <c r="O110" i="13"/>
  <c r="X109" i="13"/>
  <c r="U109" i="13"/>
  <c r="R109" i="13"/>
  <c r="O109" i="13"/>
  <c r="X108" i="13"/>
  <c r="U108" i="13"/>
  <c r="R108" i="13"/>
  <c r="O108" i="13"/>
  <c r="X107" i="13"/>
  <c r="U107" i="13"/>
  <c r="R107" i="13"/>
  <c r="O107" i="13"/>
  <c r="X106" i="13"/>
  <c r="U106" i="13"/>
  <c r="R106" i="13"/>
  <c r="O106" i="13"/>
  <c r="X105" i="13"/>
  <c r="U105" i="13"/>
  <c r="R105" i="13"/>
  <c r="O105" i="13"/>
  <c r="X104" i="13"/>
  <c r="U104" i="13"/>
  <c r="R104" i="13"/>
  <c r="O104" i="13"/>
  <c r="X103" i="13"/>
  <c r="U103" i="13"/>
  <c r="R103" i="13"/>
  <c r="O103" i="13"/>
  <c r="X102" i="13"/>
  <c r="U102" i="13"/>
  <c r="R102" i="13"/>
  <c r="O102" i="13"/>
  <c r="X101" i="13"/>
  <c r="U101" i="13"/>
  <c r="R101" i="13"/>
  <c r="O101" i="13"/>
  <c r="X100" i="13"/>
  <c r="U100" i="13"/>
  <c r="R100" i="13"/>
  <c r="O100" i="13"/>
  <c r="X99" i="13"/>
  <c r="U99" i="13"/>
  <c r="R99" i="13"/>
  <c r="O99" i="13"/>
  <c r="X98" i="13"/>
  <c r="U98" i="13"/>
  <c r="R98" i="13"/>
  <c r="O98" i="13"/>
  <c r="X97" i="13"/>
  <c r="U97" i="13"/>
  <c r="R97" i="13"/>
  <c r="O97" i="13"/>
  <c r="X96" i="13"/>
  <c r="U96" i="13"/>
  <c r="R96" i="13"/>
  <c r="O96" i="13"/>
  <c r="X95" i="13"/>
  <c r="U95" i="13"/>
  <c r="R95" i="13"/>
  <c r="O95" i="13"/>
  <c r="X94" i="13"/>
  <c r="U94" i="13"/>
  <c r="R94" i="13"/>
  <c r="O94" i="13"/>
  <c r="X93" i="13"/>
  <c r="U93" i="13"/>
  <c r="R93" i="13"/>
  <c r="O93" i="13"/>
  <c r="X92" i="13"/>
  <c r="U92" i="13"/>
  <c r="R92" i="13"/>
  <c r="O92" i="13"/>
  <c r="X91" i="13"/>
  <c r="U91" i="13"/>
  <c r="R91" i="13"/>
  <c r="O91" i="13"/>
  <c r="X90" i="13"/>
  <c r="U90" i="13"/>
  <c r="R90" i="13"/>
  <c r="O90" i="13"/>
  <c r="X89" i="13"/>
  <c r="U89" i="13"/>
  <c r="R89" i="13"/>
  <c r="O89" i="13"/>
  <c r="X88" i="13"/>
  <c r="U88" i="13"/>
  <c r="R88" i="13"/>
  <c r="O88" i="13"/>
  <c r="X87" i="13"/>
  <c r="U87" i="13"/>
  <c r="R87" i="13"/>
  <c r="O87" i="13"/>
  <c r="X86" i="13"/>
  <c r="U86" i="13"/>
  <c r="R86" i="13"/>
  <c r="O86" i="13"/>
  <c r="X85" i="13"/>
  <c r="U85" i="13"/>
  <c r="R85" i="13"/>
  <c r="O85" i="13"/>
  <c r="X84" i="13"/>
  <c r="U84" i="13"/>
  <c r="R84" i="13"/>
  <c r="O84" i="13"/>
  <c r="X83" i="13"/>
  <c r="U83" i="13"/>
  <c r="R83" i="13"/>
  <c r="O83" i="13"/>
  <c r="X82" i="13"/>
  <c r="U82" i="13"/>
  <c r="R82" i="13"/>
  <c r="O82" i="13"/>
  <c r="X81" i="13"/>
  <c r="U81" i="13"/>
  <c r="R81" i="13"/>
  <c r="O81" i="13"/>
  <c r="X80" i="13"/>
  <c r="U80" i="13"/>
  <c r="R80" i="13"/>
  <c r="O80" i="13"/>
  <c r="X79" i="13"/>
  <c r="U79" i="13"/>
  <c r="R79" i="13"/>
  <c r="O79" i="13"/>
  <c r="X78" i="13"/>
  <c r="U78" i="13"/>
  <c r="R78" i="13"/>
  <c r="O78" i="13"/>
  <c r="X77" i="13"/>
  <c r="U77" i="13"/>
  <c r="R77" i="13"/>
  <c r="O77" i="13"/>
  <c r="X76" i="13"/>
  <c r="U76" i="13"/>
  <c r="R76" i="13"/>
  <c r="O76" i="13"/>
  <c r="X75" i="13"/>
  <c r="U75" i="13"/>
  <c r="R75" i="13"/>
  <c r="O75" i="13"/>
  <c r="X74" i="13"/>
  <c r="U74" i="13"/>
  <c r="R74" i="13"/>
  <c r="O74" i="13"/>
  <c r="X73" i="13"/>
  <c r="U73" i="13"/>
  <c r="R73" i="13"/>
  <c r="O73" i="13"/>
  <c r="X72" i="13"/>
  <c r="U72" i="13"/>
  <c r="R72" i="13"/>
  <c r="O72" i="13"/>
  <c r="X71" i="13"/>
  <c r="U71" i="13"/>
  <c r="R71" i="13"/>
  <c r="O71" i="13"/>
  <c r="X70" i="13"/>
  <c r="U70" i="13"/>
  <c r="R70" i="13"/>
  <c r="O70" i="13"/>
  <c r="X69" i="13"/>
  <c r="U69" i="13"/>
  <c r="R69" i="13"/>
  <c r="O69" i="13"/>
  <c r="X68" i="13"/>
  <c r="U68" i="13"/>
  <c r="R68" i="13"/>
  <c r="O68" i="13"/>
  <c r="X67" i="13"/>
  <c r="U67" i="13"/>
  <c r="R67" i="13"/>
  <c r="O67" i="13"/>
  <c r="X66" i="13"/>
  <c r="U66" i="13"/>
  <c r="R66" i="13"/>
  <c r="O66" i="13"/>
  <c r="X65" i="13"/>
  <c r="U65" i="13"/>
  <c r="R65" i="13"/>
  <c r="O65" i="13"/>
  <c r="X64" i="13"/>
  <c r="U64" i="13"/>
  <c r="R64" i="13"/>
  <c r="O64" i="13"/>
  <c r="X63" i="13"/>
  <c r="U63" i="13"/>
  <c r="R63" i="13"/>
  <c r="O63" i="13"/>
  <c r="X62" i="13"/>
  <c r="U62" i="13"/>
  <c r="R62" i="13"/>
  <c r="O62" i="13"/>
  <c r="X61" i="13"/>
  <c r="U61" i="13"/>
  <c r="R61" i="13"/>
  <c r="O61" i="13"/>
  <c r="X60" i="13"/>
  <c r="U60" i="13"/>
  <c r="R60" i="13"/>
  <c r="O60" i="13"/>
  <c r="X59" i="13"/>
  <c r="U59" i="13"/>
  <c r="R59" i="13"/>
  <c r="O59" i="13"/>
  <c r="X58" i="13"/>
  <c r="U58" i="13"/>
  <c r="R58" i="13"/>
  <c r="O58" i="13"/>
  <c r="X57" i="13"/>
  <c r="U57" i="13"/>
  <c r="R57" i="13"/>
  <c r="O57" i="13"/>
  <c r="X56" i="13"/>
  <c r="U56" i="13"/>
  <c r="R56" i="13"/>
  <c r="O56" i="13"/>
  <c r="X55" i="13"/>
  <c r="U55" i="13"/>
  <c r="R55" i="13"/>
  <c r="O55" i="13"/>
  <c r="X54" i="13"/>
  <c r="U54" i="13"/>
  <c r="R54" i="13"/>
  <c r="O54" i="13"/>
  <c r="X53" i="13"/>
  <c r="U53" i="13"/>
  <c r="R53" i="13"/>
  <c r="O53" i="13"/>
  <c r="X52" i="13"/>
  <c r="U52" i="13"/>
  <c r="R52" i="13"/>
  <c r="O52" i="13"/>
  <c r="X51" i="13"/>
  <c r="U51" i="13"/>
  <c r="R51" i="13"/>
  <c r="O51" i="13"/>
  <c r="X50" i="13"/>
  <c r="U50" i="13"/>
  <c r="R50" i="13"/>
  <c r="O50" i="13"/>
  <c r="X49" i="13"/>
  <c r="U49" i="13"/>
  <c r="R49" i="13"/>
  <c r="O49" i="13"/>
  <c r="X48" i="13"/>
  <c r="U48" i="13"/>
  <c r="R48" i="13"/>
  <c r="O48" i="13"/>
  <c r="X47" i="13"/>
  <c r="U47" i="13"/>
  <c r="R47" i="13"/>
  <c r="O47" i="13"/>
  <c r="X46" i="13"/>
  <c r="U46" i="13"/>
  <c r="R46" i="13"/>
  <c r="O46" i="13"/>
  <c r="X45" i="13"/>
  <c r="U45" i="13"/>
  <c r="R45" i="13"/>
  <c r="O45" i="13"/>
  <c r="X44" i="13"/>
  <c r="U44" i="13"/>
  <c r="R44" i="13"/>
  <c r="O44" i="13"/>
  <c r="X43" i="13"/>
  <c r="U43" i="13"/>
  <c r="R43" i="13"/>
  <c r="O43" i="13"/>
  <c r="X42" i="13"/>
  <c r="U42" i="13"/>
  <c r="R42" i="13"/>
  <c r="O42" i="13"/>
  <c r="X41" i="13"/>
  <c r="U41" i="13"/>
  <c r="R41" i="13"/>
  <c r="O41" i="13"/>
  <c r="X40" i="13"/>
  <c r="U40" i="13"/>
  <c r="R40" i="13"/>
  <c r="O40" i="13"/>
  <c r="X39" i="13"/>
  <c r="U39" i="13"/>
  <c r="R39" i="13"/>
  <c r="O39" i="13"/>
  <c r="X38" i="13"/>
  <c r="U38" i="13"/>
  <c r="R38" i="13"/>
  <c r="O38" i="13"/>
  <c r="X37" i="13"/>
  <c r="U37" i="13"/>
  <c r="R37" i="13"/>
  <c r="O37" i="13"/>
  <c r="X36" i="13"/>
  <c r="U36" i="13"/>
  <c r="R36" i="13"/>
  <c r="O36" i="13"/>
  <c r="X35" i="13"/>
  <c r="U35" i="13"/>
  <c r="R35" i="13"/>
  <c r="O35" i="13"/>
  <c r="X34" i="13"/>
  <c r="U34" i="13"/>
  <c r="R34" i="13"/>
  <c r="O34" i="13"/>
  <c r="X33" i="13"/>
  <c r="U33" i="13"/>
  <c r="R33" i="13"/>
  <c r="O33" i="13"/>
  <c r="X32" i="13"/>
  <c r="U32" i="13"/>
  <c r="R32" i="13"/>
  <c r="O32" i="13"/>
  <c r="X31" i="13"/>
  <c r="U31" i="13"/>
  <c r="R31" i="13"/>
  <c r="O31" i="13"/>
  <c r="X30" i="13"/>
  <c r="U30" i="13"/>
  <c r="R30" i="13"/>
  <c r="O30" i="13"/>
  <c r="X29" i="13"/>
  <c r="U29" i="13"/>
  <c r="R29" i="13"/>
  <c r="O29" i="13"/>
  <c r="X28" i="13"/>
  <c r="U28" i="13"/>
  <c r="R28" i="13"/>
  <c r="O28" i="13"/>
  <c r="X27" i="13"/>
  <c r="U27" i="13"/>
  <c r="R27" i="13"/>
  <c r="O27" i="13"/>
  <c r="X26" i="13"/>
  <c r="U26" i="13"/>
  <c r="R26" i="13"/>
  <c r="O26" i="13"/>
  <c r="X25" i="13"/>
  <c r="U25" i="13"/>
  <c r="R25" i="13"/>
  <c r="O25" i="13"/>
  <c r="X24" i="13"/>
  <c r="U24" i="13"/>
  <c r="R24" i="13"/>
  <c r="O24" i="13"/>
  <c r="X23" i="13"/>
  <c r="U23" i="13"/>
  <c r="R23" i="13"/>
  <c r="O23" i="13"/>
  <c r="X22" i="13"/>
  <c r="U22" i="13"/>
  <c r="R22" i="13"/>
  <c r="O22" i="13"/>
  <c r="X21" i="13"/>
  <c r="U21" i="13"/>
  <c r="R21" i="13"/>
  <c r="O21" i="13"/>
  <c r="X20" i="13"/>
  <c r="U20" i="13"/>
  <c r="R20" i="13"/>
  <c r="O20" i="13"/>
  <c r="X19" i="13"/>
  <c r="U19" i="13"/>
  <c r="R19" i="13"/>
  <c r="O19" i="13"/>
  <c r="X18" i="13"/>
  <c r="U18" i="13"/>
  <c r="R18" i="13"/>
  <c r="O18" i="13"/>
  <c r="X17" i="13"/>
  <c r="U17" i="13"/>
  <c r="R17" i="13"/>
  <c r="O17" i="13"/>
  <c r="X16" i="13"/>
  <c r="U16" i="13"/>
  <c r="R16" i="13"/>
  <c r="O16" i="13"/>
  <c r="X15" i="13"/>
  <c r="U15" i="13"/>
  <c r="R15" i="13"/>
  <c r="O15" i="13"/>
  <c r="X14" i="13"/>
  <c r="U14" i="13"/>
  <c r="R14" i="13"/>
  <c r="O14" i="13"/>
  <c r="X13" i="13"/>
  <c r="U13" i="13"/>
  <c r="R13" i="13"/>
  <c r="O13" i="13"/>
  <c r="X12" i="13"/>
  <c r="U12" i="13"/>
  <c r="R12" i="13"/>
  <c r="O12" i="13"/>
  <c r="X11" i="13"/>
  <c r="U11" i="13"/>
  <c r="R11" i="13"/>
  <c r="O11" i="13"/>
  <c r="X10" i="13"/>
  <c r="U10" i="13"/>
  <c r="R10" i="13"/>
  <c r="O10" i="13"/>
  <c r="X9" i="13"/>
  <c r="U9" i="13"/>
  <c r="R9" i="13"/>
  <c r="O9" i="13"/>
  <c r="X8" i="13"/>
  <c r="U8" i="13"/>
  <c r="R8" i="13"/>
  <c r="O8" i="13"/>
  <c r="X7" i="13"/>
  <c r="U7" i="13"/>
  <c r="R7" i="13"/>
  <c r="O7" i="13"/>
  <c r="X6" i="13"/>
  <c r="U6" i="13"/>
  <c r="R6" i="13"/>
  <c r="O6" i="13"/>
  <c r="X5" i="13"/>
  <c r="U5" i="13"/>
  <c r="R5" i="13"/>
  <c r="O5" i="13"/>
  <c r="X4" i="13"/>
  <c r="U4" i="13"/>
  <c r="R4" i="13"/>
  <c r="O4" i="13"/>
  <c r="X3" i="13"/>
  <c r="U3" i="13"/>
  <c r="O3" i="13"/>
  <c r="O3" i="12"/>
  <c r="R3" i="12"/>
  <c r="U3" i="12"/>
  <c r="X3" i="12"/>
  <c r="O4" i="12"/>
  <c r="R4" i="12"/>
  <c r="U4" i="12"/>
  <c r="X4" i="12"/>
  <c r="O5" i="12"/>
  <c r="R5" i="12"/>
  <c r="U5" i="12"/>
  <c r="X5" i="12"/>
  <c r="O6" i="12"/>
  <c r="R6" i="12"/>
  <c r="U6" i="12"/>
  <c r="X6" i="12"/>
  <c r="O7" i="12"/>
  <c r="R7" i="12"/>
  <c r="U7" i="12"/>
  <c r="X7" i="12"/>
  <c r="O8" i="12"/>
  <c r="R8" i="12"/>
  <c r="U8" i="12"/>
  <c r="X8" i="12"/>
  <c r="O9" i="12"/>
  <c r="R9" i="12"/>
  <c r="U9" i="12"/>
  <c r="X9" i="12"/>
  <c r="O10" i="12"/>
  <c r="R10" i="12"/>
  <c r="U10" i="12"/>
  <c r="X10" i="12"/>
  <c r="O11" i="12"/>
  <c r="R11" i="12"/>
  <c r="U11" i="12"/>
  <c r="X11" i="12"/>
  <c r="O12" i="12"/>
  <c r="R12" i="12"/>
  <c r="U12" i="12"/>
  <c r="X12" i="12"/>
  <c r="O13" i="12"/>
  <c r="R13" i="12"/>
  <c r="U13" i="12"/>
  <c r="X13" i="12"/>
  <c r="O14" i="12"/>
  <c r="R14" i="12"/>
  <c r="U14" i="12"/>
  <c r="X14" i="12"/>
  <c r="O15" i="12"/>
  <c r="R15" i="12"/>
  <c r="U15" i="12"/>
  <c r="X15" i="12"/>
  <c r="O16" i="12"/>
  <c r="R16" i="12"/>
  <c r="U16" i="12"/>
  <c r="X16" i="12"/>
  <c r="O17" i="12"/>
  <c r="R17" i="12"/>
  <c r="U17" i="12"/>
  <c r="X17" i="12"/>
  <c r="O18" i="12"/>
  <c r="R18" i="12"/>
  <c r="U18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D26" i="4" l="1"/>
  <c r="D25" i="4"/>
  <c r="D24" i="4"/>
  <c r="D23" i="4"/>
  <c r="D22" i="4"/>
  <c r="D21" i="4"/>
  <c r="D20" i="4"/>
  <c r="H13" i="4"/>
  <c r="G13" i="4"/>
  <c r="F13" i="4"/>
  <c r="E13" i="4"/>
  <c r="D13" i="4"/>
  <c r="C13" i="4"/>
  <c r="G14" i="11" a="1"/>
  <c r="G14" i="11" s="1"/>
  <c r="H6" i="11" l="1"/>
  <c r="Q28" i="11"/>
  <c r="Q27" i="11"/>
  <c r="Q26" i="11"/>
  <c r="Q25" i="11"/>
  <c r="Q24" i="11"/>
  <c r="Q23" i="11"/>
  <c r="Q22" i="11"/>
  <c r="Q29" i="11" s="1" a="1"/>
  <c r="Q29" i="11" s="1"/>
  <c r="Q20" i="11"/>
  <c r="Q19" i="11"/>
  <c r="Q18" i="11"/>
  <c r="Q17" i="11"/>
  <c r="Q16" i="11"/>
  <c r="Q15" i="11"/>
  <c r="Q14" i="11"/>
  <c r="Q21" i="11" s="1" a="1"/>
  <c r="Q21" i="11" s="1"/>
  <c r="Q12" i="11"/>
  <c r="Q11" i="11"/>
  <c r="Q10" i="11"/>
  <c r="Q9" i="11"/>
  <c r="Q8" i="11"/>
  <c r="Q7" i="11"/>
  <c r="Q6" i="11"/>
  <c r="Q13" i="11" s="1" a="1"/>
  <c r="Q13" i="11" s="1"/>
  <c r="I18" i="11"/>
  <c r="H29" i="11" a="1"/>
  <c r="H29" i="11" s="1"/>
  <c r="H21" i="11" a="1"/>
  <c r="H21" i="11" s="1"/>
  <c r="H13" i="11" a="1"/>
  <c r="H13" i="11"/>
  <c r="H28" i="11"/>
  <c r="H27" i="11"/>
  <c r="H26" i="11"/>
  <c r="H25" i="11"/>
  <c r="H24" i="11"/>
  <c r="H23" i="11"/>
  <c r="H22" i="11"/>
  <c r="H20" i="11"/>
  <c r="H19" i="11"/>
  <c r="H18" i="11"/>
  <c r="H17" i="11"/>
  <c r="H16" i="11"/>
  <c r="H15" i="11"/>
  <c r="H14" i="11"/>
  <c r="H33" i="11" s="1"/>
  <c r="H8" i="11"/>
  <c r="H9" i="11"/>
  <c r="H10" i="11"/>
  <c r="H11" i="11"/>
  <c r="H12" i="11"/>
  <c r="H7" i="11"/>
  <c r="G11" i="11" a="1"/>
  <c r="G11" i="11"/>
  <c r="I11" i="11" s="1"/>
  <c r="G6" i="11" a="1"/>
  <c r="G6" i="11"/>
  <c r="G7" i="11" a="1"/>
  <c r="G7" i="11" s="1"/>
  <c r="G8" i="11" a="1"/>
  <c r="G8" i="11"/>
  <c r="P24" i="11" a="1"/>
  <c r="P24" i="11" s="1"/>
  <c r="P23" i="11" a="1"/>
  <c r="P23" i="11"/>
  <c r="P22" i="11" a="1"/>
  <c r="P22" i="11" s="1"/>
  <c r="R12" i="11"/>
  <c r="R11" i="11"/>
  <c r="R10" i="11"/>
  <c r="R9" i="11"/>
  <c r="R8" i="11"/>
  <c r="R6" i="11"/>
  <c r="I28" i="11"/>
  <c r="I27" i="11"/>
  <c r="I26" i="11"/>
  <c r="I25" i="11"/>
  <c r="I24" i="11"/>
  <c r="I23" i="11"/>
  <c r="I22" i="11"/>
  <c r="I20" i="11"/>
  <c r="I19" i="11"/>
  <c r="I17" i="11"/>
  <c r="I16" i="11"/>
  <c r="I15" i="11"/>
  <c r="I14" i="11"/>
  <c r="I12" i="11"/>
  <c r="I10" i="11"/>
  <c r="I9" i="11"/>
  <c r="P6" i="11" a="1"/>
  <c r="P6" i="11" s="1"/>
  <c r="P28" i="11" a="1"/>
  <c r="P28" i="11" s="1"/>
  <c r="P27" i="11" a="1"/>
  <c r="P27" i="11" s="1"/>
  <c r="P26" i="11" a="1"/>
  <c r="P26" i="11" s="1"/>
  <c r="P25" i="11" a="1"/>
  <c r="P25" i="11" s="1"/>
  <c r="P20" i="11" a="1"/>
  <c r="P20" i="11" s="1"/>
  <c r="P19" i="11" a="1"/>
  <c r="P19" i="11" s="1"/>
  <c r="P18" i="11" a="1"/>
  <c r="P18" i="11" s="1"/>
  <c r="P17" i="11" a="1"/>
  <c r="P17" i="11" s="1"/>
  <c r="P16" i="11" a="1"/>
  <c r="P16" i="11" s="1"/>
  <c r="P15" i="11" a="1"/>
  <c r="P15" i="11" s="1"/>
  <c r="P14" i="11" a="1"/>
  <c r="P14" i="11" s="1"/>
  <c r="P12" i="11" a="1"/>
  <c r="P12" i="11" s="1"/>
  <c r="P11" i="11" a="1"/>
  <c r="P11" i="11" s="1"/>
  <c r="P10" i="11" a="1"/>
  <c r="P10" i="11" s="1"/>
  <c r="P9" i="11" a="1"/>
  <c r="P9" i="11" s="1"/>
  <c r="P8" i="11" a="1"/>
  <c r="P8" i="11" s="1"/>
  <c r="P7" i="11" a="1"/>
  <c r="P7" i="11" s="1"/>
  <c r="G28" i="11" a="1"/>
  <c r="G28" i="11" s="1"/>
  <c r="G20" i="11" a="1"/>
  <c r="G20" i="11" s="1"/>
  <c r="G12" i="11" a="1"/>
  <c r="G12" i="11" s="1"/>
  <c r="G27" i="11" a="1"/>
  <c r="G27" i="11" s="1"/>
  <c r="G19" i="11" a="1"/>
  <c r="G19" i="11" s="1"/>
  <c r="G26" i="11" a="1"/>
  <c r="G26" i="11" s="1"/>
  <c r="G18" i="11" a="1"/>
  <c r="G18" i="11" s="1"/>
  <c r="G10" i="11" a="1"/>
  <c r="G10" i="11" s="1"/>
  <c r="G25" i="11" a="1"/>
  <c r="G25" i="11" s="1"/>
  <c r="G17" i="11" a="1"/>
  <c r="G17" i="11" s="1"/>
  <c r="G9" i="11" a="1"/>
  <c r="G9" i="11" s="1"/>
  <c r="G24" i="11" a="1"/>
  <c r="G24" i="11" s="1"/>
  <c r="G16" i="11" a="1"/>
  <c r="G16" i="11" s="1"/>
  <c r="G23" i="11" a="1"/>
  <c r="G23" i="11" s="1"/>
  <c r="G15" i="11" a="1"/>
  <c r="G15" i="11" s="1"/>
  <c r="G22" i="11" a="1"/>
  <c r="G22" i="11" s="1"/>
  <c r="V21" i="11" a="1"/>
  <c r="V21" i="11" s="1"/>
  <c r="Z21" i="11" a="1"/>
  <c r="Z21" i="11" s="1"/>
  <c r="Y21" i="11" a="1"/>
  <c r="Y21" i="11" s="1"/>
  <c r="X21" i="11" a="1"/>
  <c r="X21" i="11" s="1"/>
  <c r="W21" i="11" a="1"/>
  <c r="W21" i="11" s="1"/>
  <c r="U21" i="11" a="1"/>
  <c r="U21" i="11" s="1"/>
  <c r="T21" i="11" a="1"/>
  <c r="T21" i="11" s="1"/>
  <c r="G21" i="3"/>
  <c r="G20" i="3" a="1"/>
  <c r="G20" i="3" s="1"/>
  <c r="I8" i="11" l="1"/>
  <c r="I6" i="11"/>
  <c r="I7" i="11"/>
  <c r="R22" i="11"/>
  <c r="R23" i="11"/>
  <c r="R24" i="11"/>
  <c r="R25" i="11"/>
  <c r="R26" i="11"/>
  <c r="R27" i="11"/>
  <c r="R28" i="11"/>
  <c r="R15" i="11"/>
  <c r="R18" i="11"/>
  <c r="R16" i="11"/>
  <c r="R17" i="11"/>
  <c r="R20" i="11"/>
  <c r="R14" i="11"/>
  <c r="R19" i="11"/>
  <c r="R7" i="11"/>
  <c r="D4" i="3"/>
  <c r="D16" i="4" l="1"/>
  <c r="D10" i="3"/>
  <c r="D9" i="3"/>
  <c r="D8" i="3"/>
  <c r="D7" i="3"/>
  <c r="D6" i="3"/>
  <c r="D5" i="3"/>
  <c r="H20" i="3" a="1"/>
  <c r="H20" i="3"/>
  <c r="I20" i="3" a="1"/>
  <c r="I20" i="3" s="1"/>
  <c r="J20" i="3" a="1"/>
  <c r="J20" i="3"/>
  <c r="K20" i="3" a="1"/>
  <c r="K20" i="3"/>
  <c r="L20" i="3" a="1"/>
  <c r="L20" i="3"/>
  <c r="M20" i="3" a="1"/>
  <c r="M20" i="3"/>
  <c r="B1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<sst xmlns="http://schemas.openxmlformats.org/spreadsheetml/2006/main" count="463" uniqueCount="122">
  <si>
    <t>0.1</t>
  </si>
  <si>
    <t>E</t>
  </si>
  <si>
    <t>k</t>
  </si>
  <si>
    <t>0.3</t>
  </si>
  <si>
    <t>0.495</t>
  </si>
  <si>
    <t>PCF</t>
  </si>
  <si>
    <t>Mod E</t>
  </si>
  <si>
    <t>[Mpa]</t>
  </si>
  <si>
    <t>TOF</t>
  </si>
  <si>
    <t>PCF05</t>
  </si>
  <si>
    <t>PCF08</t>
  </si>
  <si>
    <t>PCF10</t>
  </si>
  <si>
    <t>PCF12</t>
  </si>
  <si>
    <t>PCF15</t>
  </si>
  <si>
    <t>PCF20</t>
  </si>
  <si>
    <t>PCF30</t>
  </si>
  <si>
    <t>Valores de TOF</t>
  </si>
  <si>
    <t>Datos Curva Calibración</t>
  </si>
  <si>
    <t>Mpa</t>
  </si>
  <si>
    <t>Mod. Poisson</t>
  </si>
  <si>
    <t>Interpolación para Poisson Dado</t>
  </si>
  <si>
    <t>Interpolación para Módulo de Elasticidad</t>
  </si>
  <si>
    <t>Mod. Elasticidad</t>
  </si>
  <si>
    <t>TOFs</t>
  </si>
  <si>
    <t>Datos Matlab 0.1</t>
  </si>
  <si>
    <t>Datos Matlab 0.3</t>
  </si>
  <si>
    <t>Datos Matlab 0.5</t>
  </si>
  <si>
    <t>Denominación</t>
  </si>
  <si>
    <t>PCF_05</t>
  </si>
  <si>
    <t>Mod_E</t>
  </si>
  <si>
    <t>Poisson</t>
  </si>
  <si>
    <t>TOF_NUM</t>
  </si>
  <si>
    <t>k_factor</t>
  </si>
  <si>
    <t>PCF_08</t>
  </si>
  <si>
    <t>PCF_10</t>
  </si>
  <si>
    <t>PCF_12</t>
  </si>
  <si>
    <t>PCF_15</t>
  </si>
  <si>
    <t>PCF_20</t>
  </si>
  <si>
    <t>PCF_30</t>
  </si>
  <si>
    <t>TOF_EXP</t>
  </si>
  <si>
    <t>TEST #1 - Int = 0.0023 y V0 = 0.22</t>
  </si>
  <si>
    <t>Valores de TOF Saw Bones</t>
  </si>
  <si>
    <t>Diff</t>
  </si>
  <si>
    <t>Error Total:</t>
  </si>
  <si>
    <t>TEST #2 - Int = 0.0024 y V0 = 0.26</t>
  </si>
  <si>
    <t>Error Real:</t>
  </si>
  <si>
    <t>M4_56_Mod_ConPlaca - PabloMajo2</t>
  </si>
  <si>
    <t>TOF #1</t>
  </si>
  <si>
    <t>TOF #2</t>
  </si>
  <si>
    <t>TOF #3</t>
  </si>
  <si>
    <t>TOF #4</t>
  </si>
  <si>
    <t>Hasta Aqui</t>
  </si>
  <si>
    <t>M4_56_Mod_SinPlaca - PabloMajo2</t>
  </si>
  <si>
    <t>MEDICIÓN #1</t>
  </si>
  <si>
    <t>Datos Probetas</t>
  </si>
  <si>
    <t>Análisis Velocidad Onda P</t>
  </si>
  <si>
    <t>Mod. E Pelotazo</t>
  </si>
  <si>
    <t>Probeta</t>
  </si>
  <si>
    <t>Energía</t>
  </si>
  <si>
    <t xml:space="preserve">Altura </t>
  </si>
  <si>
    <t>Diámetro</t>
  </si>
  <si>
    <t>Volumen</t>
  </si>
  <si>
    <t>Masa</t>
  </si>
  <si>
    <t>Densidad</t>
  </si>
  <si>
    <t>Humedad</t>
  </si>
  <si>
    <t>Den. Seca</t>
  </si>
  <si>
    <t>GS</t>
  </si>
  <si>
    <t>e</t>
  </si>
  <si>
    <t>Saturación</t>
  </si>
  <si>
    <t>TV1</t>
  </si>
  <si>
    <t>TV2</t>
  </si>
  <si>
    <t>TV3</t>
  </si>
  <si>
    <t>TV4</t>
  </si>
  <si>
    <t>TV5</t>
  </si>
  <si>
    <t>TV prom</t>
  </si>
  <si>
    <t>TOF1</t>
  </si>
  <si>
    <t>TOF2</t>
  </si>
  <si>
    <t>TOF3</t>
  </si>
  <si>
    <t>TOF4</t>
  </si>
  <si>
    <t>TOF5</t>
  </si>
  <si>
    <t>TOF Prom</t>
  </si>
  <si>
    <t>E1</t>
  </si>
  <si>
    <t>E2</t>
  </si>
  <si>
    <t>E3</t>
  </si>
  <si>
    <t>E4</t>
  </si>
  <si>
    <t>E5</t>
  </si>
  <si>
    <t>-</t>
  </si>
  <si>
    <t>Golpes</t>
  </si>
  <si>
    <t>mm</t>
  </si>
  <si>
    <t>cm3</t>
  </si>
  <si>
    <t>g</t>
  </si>
  <si>
    <t>g/cm3</t>
  </si>
  <si>
    <t>%</t>
  </si>
  <si>
    <t>us</t>
  </si>
  <si>
    <t>s</t>
  </si>
  <si>
    <t>Masa 1</t>
  </si>
  <si>
    <t>Masa 2</t>
  </si>
  <si>
    <t>Masa 3</t>
  </si>
  <si>
    <t>Masa 4</t>
  </si>
  <si>
    <t>Masa 5</t>
  </si>
  <si>
    <t>Masa 6</t>
  </si>
  <si>
    <t>Masa 7</t>
  </si>
  <si>
    <t>MEDICIÓN #2</t>
  </si>
  <si>
    <t>MEDICIÓN #3</t>
  </si>
  <si>
    <t>Analisis Errores</t>
  </si>
  <si>
    <t>Diferencia</t>
  </si>
  <si>
    <t>% Error</t>
  </si>
  <si>
    <t>M1 - Mod</t>
  </si>
  <si>
    <t>M2 - Mod</t>
  </si>
  <si>
    <t>M3 - Mod</t>
  </si>
  <si>
    <t>M1 - Est</t>
  </si>
  <si>
    <t>M2 - Est</t>
  </si>
  <si>
    <t>M3 - Est</t>
  </si>
  <si>
    <t>M4 - Est</t>
  </si>
  <si>
    <t>MEDICIÓN #4</t>
  </si>
  <si>
    <t>M4 - Mod</t>
  </si>
  <si>
    <t>M5 - Mod</t>
  </si>
  <si>
    <t>M6 - Mod</t>
  </si>
  <si>
    <t>M5 - Est</t>
  </si>
  <si>
    <t>M6 - Est</t>
  </si>
  <si>
    <t>56 Golpes Mod</t>
  </si>
  <si>
    <t>25 Golpes Mod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</si>
</sst>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"/>
    <numFmt numFmtId="165" formatCode="0.000000"/>
    <numFmt numFmtId="166" formatCode="0.0000000"/>
    <numFmt numFmtId="167" formatCode="0.0%"/>
    <numFmt numFmtId="168" formatCode="0.000%"/>
    <numFmt numFmtId="169" formatCode="0.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00206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5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34998626667073579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3" fillId="0" borderId="0"/>
    <xf numFmtId="0" fontId="1" fillId="0" borderId="0"/>
    <xf numFmtId="9" fontId="1" fillId="0" borderId="0" applyFont="0" applyFill="0" applyBorder="0" applyAlignment="0" applyProtection="0"/>
  </cellStyleXfs>
  <cellXfs count="114">
    <xf numFmtId="0" fontId="0" fillId="0" borderId="0" xfId="0"/>
    <xf numFmtId="0" fontId="3" fillId="2" borderId="0" xfId="1" applyFill="1"/>
    <xf numFmtId="0" fontId="4" fillId="2" borderId="3" xfId="1" applyFont="1" applyFill="1" applyBorder="1" applyAlignment="1">
      <alignment horizontal="center"/>
    </xf>
    <xf numFmtId="0" fontId="3" fillId="2" borderId="3" xfId="1" applyFill="1" applyBorder="1" applyAlignment="1">
      <alignment horizontal="center"/>
    </xf>
    <xf numFmtId="0" fontId="3" fillId="2" borderId="3" xfId="1" applyFill="1" applyBorder="1"/>
    <xf numFmtId="164" fontId="3" fillId="2" borderId="0" xfId="1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1" fillId="2" borderId="0" xfId="2" applyFill="1"/>
    <xf numFmtId="0" fontId="1" fillId="2" borderId="3" xfId="2" applyFill="1" applyBorder="1"/>
    <xf numFmtId="0" fontId="2" fillId="2" borderId="0" xfId="2" applyFont="1" applyFill="1" applyAlignment="1">
      <alignment horizontal="center"/>
    </xf>
    <xf numFmtId="2" fontId="1" fillId="2" borderId="1" xfId="2" applyNumberFormat="1" applyFill="1" applyBorder="1"/>
    <xf numFmtId="0" fontId="1" fillId="2" borderId="7" xfId="2" applyFill="1" applyBorder="1"/>
    <xf numFmtId="0" fontId="1" fillId="2" borderId="2" xfId="2" applyFill="1" applyBorder="1"/>
    <xf numFmtId="166" fontId="0" fillId="2" borderId="3" xfId="0" applyNumberFormat="1" applyFill="1" applyBorder="1"/>
    <xf numFmtId="0" fontId="0" fillId="2" borderId="8" xfId="0" applyFill="1" applyBorder="1"/>
    <xf numFmtId="2" fontId="1" fillId="2" borderId="3" xfId="2" applyNumberFormat="1" applyFill="1" applyBorder="1"/>
    <xf numFmtId="165" fontId="1" fillId="2" borderId="3" xfId="2" applyNumberFormat="1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2" fillId="2" borderId="3" xfId="0" applyFont="1" applyFill="1" applyBorder="1"/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166" fontId="0" fillId="2" borderId="3" xfId="0" applyNumberFormat="1" applyFill="1" applyBorder="1" applyAlignment="1">
      <alignment horizontal="center"/>
    </xf>
    <xf numFmtId="0" fontId="0" fillId="2" borderId="21" xfId="0" applyFill="1" applyBorder="1"/>
    <xf numFmtId="0" fontId="0" fillId="2" borderId="22" xfId="0" applyFill="1" applyBorder="1"/>
    <xf numFmtId="0" fontId="2" fillId="2" borderId="22" xfId="0" applyFont="1" applyFill="1" applyBorder="1"/>
    <xf numFmtId="168" fontId="0" fillId="2" borderId="22" xfId="0" applyNumberFormat="1" applyFill="1" applyBorder="1"/>
    <xf numFmtId="0" fontId="0" fillId="2" borderId="23" xfId="0" applyFill="1" applyBorder="1"/>
    <xf numFmtId="166" fontId="0" fillId="2" borderId="10" xfId="0" applyNumberFormat="1" applyFill="1" applyBorder="1" applyAlignment="1">
      <alignment horizontal="center"/>
    </xf>
    <xf numFmtId="166" fontId="0" fillId="2" borderId="17" xfId="0" applyNumberFormat="1" applyFill="1" applyBorder="1" applyAlignment="1">
      <alignment horizontal="center"/>
    </xf>
    <xf numFmtId="0" fontId="0" fillId="2" borderId="24" xfId="0" applyFill="1" applyBorder="1"/>
    <xf numFmtId="0" fontId="2" fillId="5" borderId="20" xfId="0" applyFont="1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25" xfId="0" applyFill="1" applyBorder="1"/>
    <xf numFmtId="0" fontId="0" fillId="2" borderId="26" xfId="0" applyFill="1" applyBorder="1"/>
    <xf numFmtId="167" fontId="0" fillId="2" borderId="19" xfId="3" applyNumberFormat="1" applyFont="1" applyFill="1" applyBorder="1" applyAlignment="1">
      <alignment horizontal="center"/>
    </xf>
    <xf numFmtId="167" fontId="0" fillId="2" borderId="1" xfId="3" applyNumberFormat="1" applyFont="1" applyFill="1" applyBorder="1" applyAlignment="1">
      <alignment horizontal="center"/>
    </xf>
    <xf numFmtId="0" fontId="0" fillId="2" borderId="27" xfId="0" applyFill="1" applyBorder="1"/>
    <xf numFmtId="0" fontId="0" fillId="2" borderId="28" xfId="0" applyFill="1" applyBorder="1" applyAlignment="1">
      <alignment horizontal="center"/>
    </xf>
    <xf numFmtId="0" fontId="0" fillId="2" borderId="28" xfId="0" applyFill="1" applyBorder="1"/>
    <xf numFmtId="0" fontId="0" fillId="2" borderId="29" xfId="0" applyFill="1" applyBorder="1"/>
    <xf numFmtId="0" fontId="2" fillId="2" borderId="0" xfId="0" applyFont="1" applyFill="1"/>
    <xf numFmtId="168" fontId="0" fillId="2" borderId="0" xfId="0" applyNumberFormat="1" applyFill="1"/>
    <xf numFmtId="10" fontId="0" fillId="2" borderId="0" xfId="0" applyNumberFormat="1" applyFill="1"/>
    <xf numFmtId="10" fontId="0" fillId="2" borderId="19" xfId="3" applyNumberFormat="1" applyFont="1" applyFill="1" applyBorder="1" applyAlignment="1">
      <alignment horizontal="center"/>
    </xf>
    <xf numFmtId="10" fontId="0" fillId="2" borderId="1" xfId="3" applyNumberFormat="1" applyFont="1" applyFill="1" applyBorder="1" applyAlignment="1">
      <alignment horizontal="center"/>
    </xf>
    <xf numFmtId="10" fontId="0" fillId="4" borderId="19" xfId="3" applyNumberFormat="1" applyFont="1" applyFill="1" applyBorder="1" applyAlignment="1">
      <alignment horizontal="center"/>
    </xf>
    <xf numFmtId="10" fontId="0" fillId="4" borderId="1" xfId="3" applyNumberFormat="1" applyFont="1" applyFill="1" applyBorder="1" applyAlignment="1">
      <alignment horizontal="center"/>
    </xf>
    <xf numFmtId="10" fontId="0" fillId="2" borderId="22" xfId="0" applyNumberFormat="1" applyFill="1" applyBorder="1"/>
    <xf numFmtId="168" fontId="0" fillId="2" borderId="0" xfId="3" applyNumberFormat="1" applyFont="1" applyFill="1"/>
    <xf numFmtId="0" fontId="0" fillId="2" borderId="0" xfId="0" applyFill="1" applyAlignment="1">
      <alignment horizontal="left" vertical="top"/>
    </xf>
    <xf numFmtId="0" fontId="0" fillId="4" borderId="3" xfId="0" applyFill="1" applyBorder="1"/>
    <xf numFmtId="169" fontId="0" fillId="2" borderId="3" xfId="0" applyNumberFormat="1" applyFill="1" applyBorder="1"/>
    <xf numFmtId="11" fontId="0" fillId="2" borderId="3" xfId="0" applyNumberFormat="1" applyFill="1" applyBorder="1"/>
    <xf numFmtId="0" fontId="4" fillId="2" borderId="1" xfId="1" applyFont="1" applyFill="1" applyBorder="1" applyAlignment="1">
      <alignment horizontal="center"/>
    </xf>
    <xf numFmtId="0" fontId="4" fillId="2" borderId="2" xfId="1" applyFont="1" applyFill="1" applyBorder="1" applyAlignment="1">
      <alignment horizontal="center"/>
    </xf>
    <xf numFmtId="0" fontId="4" fillId="2" borderId="3" xfId="1" applyFont="1" applyFill="1" applyBorder="1" applyAlignment="1">
      <alignment horizontal="center"/>
    </xf>
    <xf numFmtId="0" fontId="4" fillId="5" borderId="3" xfId="1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5" fillId="2" borderId="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2" fillId="2" borderId="3" xfId="2" applyFont="1" applyFill="1" applyBorder="1" applyAlignment="1">
      <alignment horizontal="center"/>
    </xf>
    <xf numFmtId="0" fontId="2" fillId="2" borderId="1" xfId="2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  <xf numFmtId="0" fontId="2" fillId="4" borderId="3" xfId="2" applyFont="1" applyFill="1" applyBorder="1" applyAlignment="1">
      <alignment horizontal="center"/>
    </xf>
    <xf numFmtId="0" fontId="2" fillId="2" borderId="4" xfId="2" applyFont="1" applyFill="1" applyBorder="1" applyAlignment="1">
      <alignment horizontal="center"/>
    </xf>
    <xf numFmtId="0" fontId="2" fillId="2" borderId="5" xfId="2" applyFont="1" applyFill="1" applyBorder="1" applyAlignment="1">
      <alignment horizontal="center"/>
    </xf>
    <xf numFmtId="0" fontId="2" fillId="2" borderId="6" xfId="2" applyFont="1" applyFill="1" applyBorder="1" applyAlignment="1">
      <alignment horizontal="center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7" fillId="2" borderId="0" xfId="0" applyFont="1" applyFill="1"/>
    <xf numFmtId="0" fontId="2" fillId="2" borderId="30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8" fillId="6" borderId="30" xfId="0" applyFont="1" applyFill="1" applyBorder="1" applyAlignment="1">
      <alignment horizontal="center"/>
    </xf>
    <xf numFmtId="0" fontId="8" fillId="6" borderId="31" xfId="0" applyFont="1" applyFill="1" applyBorder="1" applyAlignment="1">
      <alignment horizontal="center"/>
    </xf>
    <xf numFmtId="0" fontId="8" fillId="6" borderId="32" xfId="0" applyFont="1" applyFill="1" applyBorder="1" applyAlignment="1">
      <alignment horizontal="center"/>
    </xf>
    <xf numFmtId="0" fontId="9" fillId="3" borderId="33" xfId="0" applyFont="1" applyFill="1" applyBorder="1" applyAlignment="1">
      <alignment horizontal="center"/>
    </xf>
    <xf numFmtId="0" fontId="10" fillId="3" borderId="33" xfId="0" applyFont="1" applyFill="1" applyBorder="1" applyAlignment="1">
      <alignment horizontal="center"/>
    </xf>
    <xf numFmtId="0" fontId="11" fillId="3" borderId="34" xfId="0" applyFont="1" applyFill="1" applyBorder="1" applyAlignment="1">
      <alignment horizontal="center"/>
    </xf>
    <xf numFmtId="0" fontId="11" fillId="3" borderId="3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/>
    </xf>
    <xf numFmtId="0" fontId="12" fillId="2" borderId="35" xfId="0" applyFont="1" applyFill="1" applyBorder="1" applyAlignment="1">
      <alignment horizontal="center"/>
    </xf>
    <xf numFmtId="0" fontId="14" fillId="2" borderId="35" xfId="0" applyFont="1" applyFill="1" applyBorder="1" applyAlignment="1">
      <alignment horizontal="center"/>
    </xf>
    <xf numFmtId="0" fontId="0" fillId="2" borderId="3" xfId="0" applyFill="1" applyBorder="1" applyAlignment="1">
      <alignment horizontal="center" vertical="center"/>
    </xf>
    <xf numFmtId="2" fontId="0" fillId="2" borderId="3" xfId="0" applyNumberFormat="1" applyFill="1" applyBorder="1" applyAlignment="1">
      <alignment horizontal="center"/>
    </xf>
    <xf numFmtId="10" fontId="0" fillId="2" borderId="3" xfId="3" applyNumberFormat="1" applyFont="1" applyFill="1" applyBorder="1" applyAlignment="1">
      <alignment horizontal="center"/>
    </xf>
    <xf numFmtId="2" fontId="0" fillId="2" borderId="3" xfId="3" applyNumberFormat="1" applyFont="1" applyFill="1" applyBorder="1" applyAlignment="1">
      <alignment horizontal="center"/>
    </xf>
    <xf numFmtId="0" fontId="15" fillId="2" borderId="3" xfId="0" applyFont="1" applyFill="1" applyBorder="1"/>
    <xf numFmtId="2" fontId="0" fillId="2" borderId="3" xfId="0" applyNumberFormat="1" applyFill="1" applyBorder="1" applyAlignment="1">
      <alignment horizontal="center" vertical="center"/>
    </xf>
    <xf numFmtId="0" fontId="6" fillId="2" borderId="3" xfId="0" applyFont="1" applyFill="1" applyBorder="1"/>
    <xf numFmtId="9" fontId="6" fillId="2" borderId="3" xfId="3" applyFont="1" applyFill="1" applyBorder="1"/>
    <xf numFmtId="0" fontId="16" fillId="2" borderId="3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/>
    </xf>
    <xf numFmtId="0" fontId="10" fillId="3" borderId="3" xfId="0" applyFont="1" applyFill="1" applyBorder="1" applyAlignment="1">
      <alignment horizontal="center"/>
    </xf>
    <xf numFmtId="10" fontId="0" fillId="2" borderId="3" xfId="0" applyNumberFormat="1" applyFill="1" applyBorder="1" applyAlignment="1">
      <alignment horizontal="center"/>
    </xf>
    <xf numFmtId="10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</cellXfs>
  <cellStyles count="4">
    <cellStyle name="Normal" xfId="0" builtinId="0"/>
    <cellStyle name="Normal 2" xfId="1" xr:uid="{FF9D94F6-BBCF-467C-AC4D-C5681270E88C}"/>
    <cellStyle name="Normal 2 2" xfId="2" xr:uid="{3D9843B6-F834-40BC-B653-D200EF7F65DA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v>u= 0.1</c:v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 vs K'!$E$4:$E$11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K'!$F$4:$F$11</c:f>
              <c:numCache>
                <c:formatCode>General</c:formatCode>
                <c:ptCount val="8"/>
                <c:pt idx="0">
                  <c:v>1.4007381733822328</c:v>
                </c:pt>
                <c:pt idx="1">
                  <c:v>1.2140668286409155</c:v>
                </c:pt>
                <c:pt idx="2">
                  <c:v>1.1177048296059127</c:v>
                </c:pt>
                <c:pt idx="3">
                  <c:v>1.0909213561826436</c:v>
                </c:pt>
                <c:pt idx="4">
                  <c:v>1.08058437749855</c:v>
                </c:pt>
                <c:pt idx="5">
                  <c:v>1.0723113034395499</c:v>
                </c:pt>
                <c:pt idx="6">
                  <c:v>1.0694334868948585</c:v>
                </c:pt>
                <c:pt idx="7">
                  <c:v>1.0629208338167233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88-4010-9AB3-58DAEA239B95}"/>
            </c:ext>
          </c:extLst>
        </c:ser>
        <c:ser>
          <c:idx val="1"/>
          <c:order val="1"/>
          <c:tx>
            <c:v>u= 0.3</c:v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'E vs K'!$E$15:$E$22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K'!$F$15:$F$22</c:f>
              <c:numCache>
                <c:formatCode>General</c:formatCode>
                <c:ptCount val="8"/>
                <c:pt idx="0">
                  <c:v>1.3259736795022041</c:v>
                </c:pt>
                <c:pt idx="1">
                  <c:v>1.1531017802399695</c:v>
                </c:pt>
                <c:pt idx="2">
                  <c:v>1.0821813204036701</c:v>
                </c:pt>
                <c:pt idx="3">
                  <c:v>1.05394888195359</c:v>
                </c:pt>
                <c:pt idx="4">
                  <c:v>1.0434829598242401</c:v>
                </c:pt>
                <c:pt idx="5">
                  <c:v>1.0350255733857601</c:v>
                </c:pt>
                <c:pt idx="6">
                  <c:v>1.0306193761935976</c:v>
                </c:pt>
                <c:pt idx="7">
                  <c:v>1.0245285302824279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88-4010-9AB3-58DAEA239B95}"/>
            </c:ext>
          </c:extLst>
        </c:ser>
        <c:ser>
          <c:idx val="2"/>
          <c:order val="2"/>
          <c:tx>
            <c:v>u= 0.495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'E vs K'!$E$26:$E$33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K'!$F$26:$F$33</c:f>
              <c:numCache>
                <c:formatCode>General</c:formatCode>
                <c:ptCount val="8"/>
                <c:pt idx="0">
                  <c:v>1.2535678601649396</c:v>
                </c:pt>
                <c:pt idx="1">
                  <c:v>1.0971579631994441</c:v>
                </c:pt>
                <c:pt idx="2">
                  <c:v>1.0400670315095699</c:v>
                </c:pt>
                <c:pt idx="3">
                  <c:v>1.0169791360217704</c:v>
                </c:pt>
                <c:pt idx="4">
                  <c:v>1.00942182278415</c:v>
                </c:pt>
                <c:pt idx="5">
                  <c:v>0.99776030496475798</c:v>
                </c:pt>
                <c:pt idx="6">
                  <c:v>0.98765618756805007</c:v>
                </c:pt>
                <c:pt idx="7">
                  <c:v>0.97950536977613056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88-4010-9AB3-58DAEA239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  <c:max val="1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 (MPa)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  <c:majorUnit val="200"/>
      </c:valAx>
      <c:valAx>
        <c:axId val="257187664"/>
        <c:scaling>
          <c:orientation val="minMax"/>
          <c:min val="0.9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k</a:t>
                </a:r>
                <a:endParaRPr lang="es-MX" sz="10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189675674343524"/>
              <c:y val="4.53074479820457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9609522712437133"/>
          <c:y val="0.12341928321725978"/>
          <c:w val="0.21772037547003645"/>
          <c:h val="0.20881449628075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v>u= 0.1</c:v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 vs K'!$E$4:$E$11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K'!$F$4:$F$11</c:f>
              <c:numCache>
                <c:formatCode>General</c:formatCode>
                <c:ptCount val="8"/>
                <c:pt idx="0">
                  <c:v>1.4007381733822328</c:v>
                </c:pt>
                <c:pt idx="1">
                  <c:v>1.2140668286409155</c:v>
                </c:pt>
                <c:pt idx="2">
                  <c:v>1.1177048296059127</c:v>
                </c:pt>
                <c:pt idx="3">
                  <c:v>1.0909213561826436</c:v>
                </c:pt>
                <c:pt idx="4">
                  <c:v>1.08058437749855</c:v>
                </c:pt>
                <c:pt idx="5">
                  <c:v>1.0723113034395499</c:v>
                </c:pt>
                <c:pt idx="6">
                  <c:v>1.0694334868948585</c:v>
                </c:pt>
                <c:pt idx="7">
                  <c:v>1.0629208338167233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DA-4CE6-9CE6-4E4AF1AB3781}"/>
            </c:ext>
          </c:extLst>
        </c:ser>
        <c:ser>
          <c:idx val="1"/>
          <c:order val="1"/>
          <c:tx>
            <c:v>u= 0.3</c:v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'E vs K'!$E$15:$E$22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K'!$F$15:$F$22</c:f>
              <c:numCache>
                <c:formatCode>General</c:formatCode>
                <c:ptCount val="8"/>
                <c:pt idx="0">
                  <c:v>1.3259736795022041</c:v>
                </c:pt>
                <c:pt idx="1">
                  <c:v>1.1531017802399695</c:v>
                </c:pt>
                <c:pt idx="2">
                  <c:v>1.0821813204036701</c:v>
                </c:pt>
                <c:pt idx="3">
                  <c:v>1.05394888195359</c:v>
                </c:pt>
                <c:pt idx="4">
                  <c:v>1.0434829598242401</c:v>
                </c:pt>
                <c:pt idx="5">
                  <c:v>1.0350255733857601</c:v>
                </c:pt>
                <c:pt idx="6">
                  <c:v>1.0306193761935976</c:v>
                </c:pt>
                <c:pt idx="7">
                  <c:v>1.0245285302824279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DA-4CE6-9CE6-4E4AF1AB3781}"/>
            </c:ext>
          </c:extLst>
        </c:ser>
        <c:ser>
          <c:idx val="2"/>
          <c:order val="2"/>
          <c:tx>
            <c:v>u= 0.495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'E vs K'!$E$26:$E$33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K'!$F$26:$F$33</c:f>
              <c:numCache>
                <c:formatCode>General</c:formatCode>
                <c:ptCount val="8"/>
                <c:pt idx="0">
                  <c:v>1.2535678601649396</c:v>
                </c:pt>
                <c:pt idx="1">
                  <c:v>1.0971579631994441</c:v>
                </c:pt>
                <c:pt idx="2">
                  <c:v>1.0400670315095699</c:v>
                </c:pt>
                <c:pt idx="3">
                  <c:v>1.0169791360217704</c:v>
                </c:pt>
                <c:pt idx="4">
                  <c:v>1.00942182278415</c:v>
                </c:pt>
                <c:pt idx="5">
                  <c:v>0.99776030496475798</c:v>
                </c:pt>
                <c:pt idx="6">
                  <c:v>0.98765618756805007</c:v>
                </c:pt>
                <c:pt idx="7">
                  <c:v>0.97950536977613056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DA-4CE6-9CE6-4E4AF1AB3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logBase val="10"/>
          <c:orientation val="minMax"/>
          <c:max val="1500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 (MPa)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  <c:min val="0.9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k</a:t>
                </a:r>
                <a:endParaRPr lang="es-MX" sz="10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189675674343524"/>
              <c:y val="4.53074479820457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9609522712437133"/>
          <c:y val="0.12341928321725978"/>
          <c:w val="0.21772037547003645"/>
          <c:h val="0.20881449628075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Curva</a:t>
            </a:r>
            <a:r>
              <a:rPr lang="es-EC" baseline="0"/>
              <a:t> de Calibración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9914775300621"/>
          <c:y val="0.1496131693307661"/>
          <c:w val="0.77828049197223137"/>
          <c:h val="0.62337163631374104"/>
        </c:manualLayout>
      </c:layout>
      <c:scatterChart>
        <c:scatterStyle val="lineMarker"/>
        <c:varyColors val="0"/>
        <c:ser>
          <c:idx val="0"/>
          <c:order val="0"/>
          <c:tx>
            <c:strRef>
              <c:f>SSW_CalibrationCurve!$B$6</c:f>
              <c:strCache>
                <c:ptCount val="1"/>
                <c:pt idx="0">
                  <c:v>0.1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SSW_CalibrationCurve!$C$6:$H$6</c:f>
              <c:numCache>
                <c:formatCode>General</c:formatCode>
                <c:ptCount val="6"/>
                <c:pt idx="0">
                  <c:v>2.0341731167656399E-3</c:v>
                </c:pt>
                <c:pt idx="1">
                  <c:v>1.5335939945267699E-3</c:v>
                </c:pt>
                <c:pt idx="2">
                  <c:v>1.26143943614496E-3</c:v>
                </c:pt>
                <c:pt idx="3">
                  <c:v>1.1521178949994301E-3</c:v>
                </c:pt>
                <c:pt idx="4">
                  <c:v>1.0843711279452601E-3</c:v>
                </c:pt>
                <c:pt idx="5" formatCode="0.000000">
                  <c:v>1.0198361494090299E-3</c:v>
                </c:pt>
              </c:numCache>
            </c:numRef>
          </c:xVal>
          <c:yVal>
            <c:numRef>
              <c:f>SSW_CalibrationCurve!$C$5:$H$5</c:f>
              <c:numCache>
                <c:formatCode>0.00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  <c:pt idx="5" formatCode="General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3E-4552-B87B-D04E0846463E}"/>
            </c:ext>
          </c:extLst>
        </c:ser>
        <c:ser>
          <c:idx val="2"/>
          <c:order val="1"/>
          <c:tx>
            <c:strRef>
              <c:f>SSW_CalibrationCurve!$B$7</c:f>
              <c:strCache>
                <c:ptCount val="1"/>
                <c:pt idx="0">
                  <c:v>0.3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SSW_CalibrationCurve!$C$7:$H$7</c:f>
              <c:numCache>
                <c:formatCode>General</c:formatCode>
                <c:ptCount val="6"/>
                <c:pt idx="0">
                  <c:v>2.0731817061865302E-3</c:v>
                </c:pt>
                <c:pt idx="1">
                  <c:v>1.5237871632549E-3</c:v>
                </c:pt>
                <c:pt idx="2">
                  <c:v>1.2527612210481601E-3</c:v>
                </c:pt>
                <c:pt idx="3">
                  <c:v>1.1420161957288999E-3</c:v>
                </c:pt>
                <c:pt idx="4">
                  <c:v>1.0750385027876301E-3</c:v>
                </c:pt>
                <c:pt idx="5" formatCode="0.000000">
                  <c:v>1.01192136114089E-3</c:v>
                </c:pt>
              </c:numCache>
            </c:numRef>
          </c:xVal>
          <c:yVal>
            <c:numRef>
              <c:f>SSW_CalibrationCurve!$C$5:$H$5</c:f>
              <c:numCache>
                <c:formatCode>0.00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  <c:pt idx="5" formatCode="General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3E-4552-B87B-D04E0846463E}"/>
            </c:ext>
          </c:extLst>
        </c:ser>
        <c:ser>
          <c:idx val="4"/>
          <c:order val="2"/>
          <c:tx>
            <c:strRef>
              <c:f>SSW_CalibrationCurve!$B$8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SSW_CalibrationCurve!$C$8:$H$8</c:f>
              <c:numCache>
                <c:formatCode>General</c:formatCode>
                <c:ptCount val="6"/>
                <c:pt idx="0">
                  <c:v>2.0743954856432402E-3</c:v>
                </c:pt>
                <c:pt idx="1">
                  <c:v>1.4872740012900399E-3</c:v>
                </c:pt>
                <c:pt idx="2">
                  <c:v>1.2181091916711601E-3</c:v>
                </c:pt>
                <c:pt idx="3">
                  <c:v>1.1106820876974901E-3</c:v>
                </c:pt>
                <c:pt idx="4">
                  <c:v>1.04807184159299E-3</c:v>
                </c:pt>
                <c:pt idx="5" formatCode="0.000000">
                  <c:v>9.8851873977451191E-4</c:v>
                </c:pt>
              </c:numCache>
            </c:numRef>
          </c:xVal>
          <c:yVal>
            <c:numRef>
              <c:f>SSW_CalibrationCurve!$C$5:$H$5</c:f>
              <c:numCache>
                <c:formatCode>0.00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  <c:pt idx="5" formatCode="General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3E-4552-B87B-D04E0846463E}"/>
            </c:ext>
          </c:extLst>
        </c:ser>
        <c:ser>
          <c:idx val="5"/>
          <c:order val="3"/>
          <c:tx>
            <c:v>Data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SSW_CalibrationCurve!$G$10</c:f>
              <c:numCache>
                <c:formatCode>0.000000</c:formatCode>
                <c:ptCount val="1"/>
                <c:pt idx="0">
                  <c:v>9.9000990010722489E-4</c:v>
                </c:pt>
              </c:numCache>
            </c:numRef>
          </c:xVal>
          <c:yVal>
            <c:numRef>
              <c:f>SSW_CalibrationCurve!$D$16</c:f>
              <c:numCache>
                <c:formatCode>0.00</c:formatCode>
                <c:ptCount val="1"/>
                <c:pt idx="0">
                  <c:v>966.30625281335278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3E-4552-B87B-D04E0846463E}"/>
            </c:ext>
          </c:extLst>
        </c:ser>
        <c:ser>
          <c:idx val="1"/>
          <c:order val="4"/>
          <c:tx>
            <c:strRef>
              <c:f>SSW_CalibrationCurve!$B$20</c:f>
              <c:strCache>
                <c:ptCount val="1"/>
                <c:pt idx="0">
                  <c:v>PCF05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SSW_CalibrationCurve!$D$20</c:f>
              <c:numCache>
                <c:formatCode>General</c:formatCode>
                <c:ptCount val="1"/>
                <c:pt idx="0">
                  <c:v>1.9726947791944799E-3</c:v>
                </c:pt>
              </c:numCache>
            </c:numRef>
          </c:xVal>
          <c:yVal>
            <c:numRef>
              <c:f>SSW_CalibrationCurve!$C$20</c:f>
              <c:numCache>
                <c:formatCode>General</c:formatCode>
                <c:ptCount val="1"/>
                <c:pt idx="0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24-4ED9-9B05-16CBA3F9AA84}"/>
            </c:ext>
          </c:extLst>
        </c:ser>
        <c:ser>
          <c:idx val="3"/>
          <c:order val="5"/>
          <c:tx>
            <c:strRef>
              <c:f>SSW_CalibrationCurve!$B$21</c:f>
              <c:strCache>
                <c:ptCount val="1"/>
                <c:pt idx="0">
                  <c:v>PCF08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SSW_CalibrationCurve!$D$21</c:f>
              <c:numCache>
                <c:formatCode>General</c:formatCode>
                <c:ptCount val="1"/>
                <c:pt idx="0">
                  <c:v>1.7773784644212799E-3</c:v>
                </c:pt>
              </c:numCache>
            </c:numRef>
          </c:xVal>
          <c:yVal>
            <c:numRef>
              <c:f>SSW_CalibrationCurve!$C$21</c:f>
              <c:numCache>
                <c:formatCode>General</c:formatCode>
                <c:ptCount val="1"/>
                <c:pt idx="0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24-4ED9-9B05-16CBA3F9AA84}"/>
            </c:ext>
          </c:extLst>
        </c:ser>
        <c:ser>
          <c:idx val="6"/>
          <c:order val="6"/>
          <c:tx>
            <c:strRef>
              <c:f>SSW_CalibrationCurve!$B$22</c:f>
              <c:strCache>
                <c:ptCount val="1"/>
                <c:pt idx="0">
                  <c:v>PCF10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SSW_CalibrationCurve!$D$22</c:f>
              <c:numCache>
                <c:formatCode>General</c:formatCode>
                <c:ptCount val="1"/>
                <c:pt idx="0">
                  <c:v>1.6601886755616101E-3</c:v>
                </c:pt>
              </c:numCache>
            </c:numRef>
          </c:xVal>
          <c:yVal>
            <c:numRef>
              <c:f>SSW_CalibrationCurve!$C$22</c:f>
              <c:numCache>
                <c:formatCode>General</c:formatCode>
                <c:ptCount val="1"/>
                <c:pt idx="0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24-4ED9-9B05-16CBA3F9AA84}"/>
            </c:ext>
          </c:extLst>
        </c:ser>
        <c:ser>
          <c:idx val="7"/>
          <c:order val="7"/>
          <c:tx>
            <c:strRef>
              <c:f>SSW_CalibrationCurve!$B$23</c:f>
              <c:strCache>
                <c:ptCount val="1"/>
                <c:pt idx="0">
                  <c:v>PCF12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SSW_CalibrationCurve!$D$23</c:f>
              <c:numCache>
                <c:formatCode>General</c:formatCode>
                <c:ptCount val="1"/>
                <c:pt idx="0">
                  <c:v>1.5820621496516201E-3</c:v>
                </c:pt>
              </c:numCache>
            </c:numRef>
          </c:xVal>
          <c:yVal>
            <c:numRef>
              <c:f>SSW_CalibrationCurve!$C$23</c:f>
              <c:numCache>
                <c:formatCode>General</c:formatCode>
                <c:ptCount val="1"/>
                <c:pt idx="0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24-4ED9-9B05-16CBA3F9AA84}"/>
            </c:ext>
          </c:extLst>
        </c:ser>
        <c:ser>
          <c:idx val="8"/>
          <c:order val="8"/>
          <c:tx>
            <c:strRef>
              <c:f>SSW_CalibrationCurve!$B$24</c:f>
              <c:strCache>
                <c:ptCount val="1"/>
                <c:pt idx="0">
                  <c:v>PCF15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SSW_CalibrationCurve!$D$24</c:f>
              <c:numCache>
                <c:formatCode>General</c:formatCode>
                <c:ptCount val="1"/>
                <c:pt idx="0">
                  <c:v>1.46487236079196E-3</c:v>
                </c:pt>
              </c:numCache>
            </c:numRef>
          </c:xVal>
          <c:yVal>
            <c:numRef>
              <c:f>SSW_CalibrationCurve!$C$24</c:f>
              <c:numCache>
                <c:formatCode>General</c:formatCode>
                <c:ptCount val="1"/>
                <c:pt idx="0">
                  <c:v>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A24-4ED9-9B05-16CBA3F9AA84}"/>
            </c:ext>
          </c:extLst>
        </c:ser>
        <c:ser>
          <c:idx val="9"/>
          <c:order val="9"/>
          <c:tx>
            <c:strRef>
              <c:f>SSW_CalibrationCurve!$B$25</c:f>
              <c:strCache>
                <c:ptCount val="1"/>
                <c:pt idx="0">
                  <c:v>PCF20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SSW_CalibrationCurve!$D$25</c:f>
              <c:numCache>
                <c:formatCode>General</c:formatCode>
                <c:ptCount val="1"/>
                <c:pt idx="0">
                  <c:v>1.3476825719180899E-3</c:v>
                </c:pt>
              </c:numCache>
            </c:numRef>
          </c:xVal>
          <c:yVal>
            <c:numRef>
              <c:f>SSW_CalibrationCurve!$C$25</c:f>
              <c:numCache>
                <c:formatCode>General</c:formatCode>
                <c:ptCount val="1"/>
                <c:pt idx="0">
                  <c:v>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24-4ED9-9B05-16CBA3F9AA84}"/>
            </c:ext>
          </c:extLst>
        </c:ser>
        <c:ser>
          <c:idx val="10"/>
          <c:order val="10"/>
          <c:tx>
            <c:strRef>
              <c:f>SSW_CalibrationCurve!$B$26</c:f>
              <c:strCache>
                <c:ptCount val="1"/>
                <c:pt idx="0">
                  <c:v>PCF30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SSW_CalibrationCurve!$D$26</c:f>
              <c:numCache>
                <c:formatCode>General</c:formatCode>
                <c:ptCount val="1"/>
                <c:pt idx="0">
                  <c:v>1.1718978886321499E-3</c:v>
                </c:pt>
              </c:numCache>
            </c:numRef>
          </c:xVal>
          <c:yVal>
            <c:numRef>
              <c:f>SSW_CalibrationCurve!$C$26</c:f>
              <c:numCache>
                <c:formatCode>General</c:formatCode>
                <c:ptCount val="1"/>
                <c:pt idx="0">
                  <c:v>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24-4ED9-9B05-16CBA3F9A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78847"/>
        <c:axId val="1847155231"/>
      </c:scatterChart>
      <c:valAx>
        <c:axId val="86478847"/>
        <c:scaling>
          <c:orientation val="minMax"/>
          <c:min val="9.800000000000004E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TOF</a:t>
                </a:r>
                <a:r>
                  <a:rPr lang="es-EC" baseline="0"/>
                  <a:t> (s)</a:t>
                </a:r>
                <a:endParaRPr lang="es-EC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155231"/>
        <c:crosses val="autoZero"/>
        <c:crossBetween val="midCat"/>
        <c:majorUnit val="1.0000000000000003E-4"/>
        <c:minorUnit val="2.0000000000000008E-5"/>
      </c:valAx>
      <c:valAx>
        <c:axId val="1847155231"/>
        <c:scaling>
          <c:logBase val="10"/>
          <c:orientation val="minMax"/>
          <c:max val="100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Mod</a:t>
                </a:r>
                <a:r>
                  <a:rPr lang="es-EC" baseline="0"/>
                  <a:t>. E [MPa]</a:t>
                </a:r>
                <a:endParaRPr lang="es-EC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78847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v>u = 0.1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SSW_CalibrationCurve!$C$6:$G$6</c:f>
              <c:numCache>
                <c:formatCode>General</c:formatCode>
                <c:ptCount val="5"/>
                <c:pt idx="0">
                  <c:v>2.0341731167656399E-3</c:v>
                </c:pt>
                <c:pt idx="1">
                  <c:v>1.5335939945267699E-3</c:v>
                </c:pt>
                <c:pt idx="2">
                  <c:v>1.26143943614496E-3</c:v>
                </c:pt>
                <c:pt idx="3">
                  <c:v>1.1521178949994301E-3</c:v>
                </c:pt>
                <c:pt idx="4">
                  <c:v>1.0843711279452601E-3</c:v>
                </c:pt>
              </c:numCache>
            </c:numRef>
          </c:xVal>
          <c:yVal>
            <c:numRef>
              <c:f>SSW_CalibrationCurve!$C$5:$G$5</c:f>
              <c:numCache>
                <c:formatCode>0.00</c:formatCode>
                <c:ptCount val="5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23-4FD7-BB2D-340FF4CF473D}"/>
            </c:ext>
          </c:extLst>
        </c:ser>
        <c:ser>
          <c:idx val="1"/>
          <c:order val="1"/>
          <c:tx>
            <c:v>u = 0.3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SSW_CalibrationCurve!$C$7:$G$7</c:f>
              <c:numCache>
                <c:formatCode>General</c:formatCode>
                <c:ptCount val="5"/>
                <c:pt idx="0">
                  <c:v>2.0731817061865302E-3</c:v>
                </c:pt>
                <c:pt idx="1">
                  <c:v>1.5237871632549E-3</c:v>
                </c:pt>
                <c:pt idx="2">
                  <c:v>1.2527612210481601E-3</c:v>
                </c:pt>
                <c:pt idx="3">
                  <c:v>1.1420161957288999E-3</c:v>
                </c:pt>
                <c:pt idx="4">
                  <c:v>1.0750385027876301E-3</c:v>
                </c:pt>
              </c:numCache>
            </c:numRef>
          </c:xVal>
          <c:yVal>
            <c:numRef>
              <c:f>SSW_CalibrationCurve!$C$5:$G$5</c:f>
              <c:numCache>
                <c:formatCode>0.00</c:formatCode>
                <c:ptCount val="5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B23-4FD7-BB2D-340FF4CF473D}"/>
            </c:ext>
          </c:extLst>
        </c:ser>
        <c:ser>
          <c:idx val="2"/>
          <c:order val="2"/>
          <c:tx>
            <c:v>u = 0.5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SSW_CalibrationCurve!$C$8:$G$8</c:f>
              <c:numCache>
                <c:formatCode>General</c:formatCode>
                <c:ptCount val="5"/>
                <c:pt idx="0">
                  <c:v>2.0743954856432402E-3</c:v>
                </c:pt>
                <c:pt idx="1">
                  <c:v>1.4872740012900399E-3</c:v>
                </c:pt>
                <c:pt idx="2">
                  <c:v>1.2181091916711601E-3</c:v>
                </c:pt>
                <c:pt idx="3">
                  <c:v>1.1106820876974901E-3</c:v>
                </c:pt>
                <c:pt idx="4">
                  <c:v>1.04807184159299E-3</c:v>
                </c:pt>
              </c:numCache>
            </c:numRef>
          </c:xVal>
          <c:yVal>
            <c:numRef>
              <c:f>SSW_CalibrationCurve!$C$5:$G$5</c:f>
              <c:numCache>
                <c:formatCode>0.00</c:formatCode>
                <c:ptCount val="5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B23-4FD7-BB2D-340FF4CF4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  <c:max val="2.2000000000000006E-3"/>
          <c:min val="9.000000000000003E-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TOF (s)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  <c:majorUnit val="4.0000000000000013E-4"/>
      </c:valAx>
      <c:valAx>
        <c:axId val="257187664"/>
        <c:scaling>
          <c:logBase val="10"/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 (MPa)</a:t>
                </a:r>
                <a:endParaRPr lang="es-MX" sz="10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3371489954006295"/>
              <c:y val="1.801573917931421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9609522712437133"/>
          <c:y val="0.12341928321725978"/>
          <c:w val="0.30390467777769664"/>
          <c:h val="0.27747747999932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'ConPlaca#1'!$N$2:$P$2</c:f>
              <c:strCache>
                <c:ptCount val="1"/>
                <c:pt idx="0">
                  <c:v>TOF #1</c:v>
                </c:pt>
              </c:strCache>
            </c:strRef>
          </c:tx>
          <c:spPr>
            <a:ln w="15875" cap="rnd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'ConPlaca#1'!$O$3:$O$383</c:f>
              <c:numCache>
                <c:formatCode>0.00000</c:formatCode>
                <c:ptCount val="381"/>
                <c:pt idx="0">
                  <c:v>0</c:v>
                </c:pt>
                <c:pt idx="1">
                  <c:v>1.0000100004958767E-5</c:v>
                </c:pt>
                <c:pt idx="2">
                  <c:v>2.000019999570668E-5</c:v>
                </c:pt>
                <c:pt idx="3">
                  <c:v>3.0000300000665447E-5</c:v>
                </c:pt>
                <c:pt idx="4">
                  <c:v>4.0000400005624215E-5</c:v>
                </c:pt>
                <c:pt idx="5">
                  <c:v>5.0000499996372127E-5</c:v>
                </c:pt>
                <c:pt idx="6">
                  <c:v>6.0000600001330895E-5</c:v>
                </c:pt>
                <c:pt idx="7">
                  <c:v>7.0000700006289662E-5</c:v>
                </c:pt>
                <c:pt idx="8">
                  <c:v>8.0000799997037575E-5</c:v>
                </c:pt>
                <c:pt idx="9">
                  <c:v>9.0000900001996342E-5</c:v>
                </c:pt>
                <c:pt idx="10">
                  <c:v>1.0000100000695511E-4</c:v>
                </c:pt>
                <c:pt idx="11">
                  <c:v>1.1000109999770302E-4</c:v>
                </c:pt>
                <c:pt idx="12">
                  <c:v>1.2000120000266179E-4</c:v>
                </c:pt>
                <c:pt idx="13">
                  <c:v>1.3000130000762056E-4</c:v>
                </c:pt>
                <c:pt idx="14">
                  <c:v>1.4000139999836847E-4</c:v>
                </c:pt>
                <c:pt idx="15">
                  <c:v>1.5000150000332724E-4</c:v>
                </c:pt>
                <c:pt idx="16">
                  <c:v>1.60001600008286E-4</c:v>
                </c:pt>
                <c:pt idx="17">
                  <c:v>1.7000169999903392E-4</c:v>
                </c:pt>
                <c:pt idx="18">
                  <c:v>1.8000180000399268E-4</c:v>
                </c:pt>
                <c:pt idx="19">
                  <c:v>1.900018999947406E-4</c:v>
                </c:pt>
                <c:pt idx="20">
                  <c:v>2.0000199999969936E-4</c:v>
                </c:pt>
                <c:pt idx="21">
                  <c:v>2.1000210000465813E-4</c:v>
                </c:pt>
                <c:pt idx="22">
                  <c:v>2.2000219999540604E-4</c:v>
                </c:pt>
                <c:pt idx="23">
                  <c:v>2.3000230000036481E-4</c:v>
                </c:pt>
                <c:pt idx="24">
                  <c:v>2.4000240000532358E-4</c:v>
                </c:pt>
                <c:pt idx="25">
                  <c:v>2.5000249999607149E-4</c:v>
                </c:pt>
                <c:pt idx="26">
                  <c:v>2.6000260000103026E-4</c:v>
                </c:pt>
                <c:pt idx="27">
                  <c:v>2.7000270000598903E-4</c:v>
                </c:pt>
                <c:pt idx="28">
                  <c:v>2.8000279999673694E-4</c:v>
                </c:pt>
                <c:pt idx="29">
                  <c:v>2.9000290000169571E-4</c:v>
                </c:pt>
                <c:pt idx="30">
                  <c:v>3.0000300000665447E-4</c:v>
                </c:pt>
                <c:pt idx="31">
                  <c:v>3.1000309999740239E-4</c:v>
                </c:pt>
                <c:pt idx="32">
                  <c:v>3.2000320000236115E-4</c:v>
                </c:pt>
                <c:pt idx="33">
                  <c:v>3.3000330000731992E-4</c:v>
                </c:pt>
                <c:pt idx="34">
                  <c:v>3.4000339999806783E-4</c:v>
                </c:pt>
                <c:pt idx="35">
                  <c:v>3.500035000030266E-4</c:v>
                </c:pt>
                <c:pt idx="36">
                  <c:v>3.6000360000798537E-4</c:v>
                </c:pt>
                <c:pt idx="37">
                  <c:v>3.7000369999873328E-4</c:v>
                </c:pt>
                <c:pt idx="38">
                  <c:v>3.8000380000369205E-4</c:v>
                </c:pt>
                <c:pt idx="39">
                  <c:v>3.9000389999443996E-4</c:v>
                </c:pt>
                <c:pt idx="40">
                  <c:v>4.0000399999939873E-4</c:v>
                </c:pt>
                <c:pt idx="41">
                  <c:v>4.1000410010383348E-4</c:v>
                </c:pt>
                <c:pt idx="42">
                  <c:v>4.2000419999510541E-4</c:v>
                </c:pt>
                <c:pt idx="43">
                  <c:v>4.3000430000006418E-4</c:v>
                </c:pt>
                <c:pt idx="44">
                  <c:v>4.4000440010449893E-4</c:v>
                </c:pt>
                <c:pt idx="45">
                  <c:v>4.5000450009524684E-4</c:v>
                </c:pt>
                <c:pt idx="46">
                  <c:v>4.6000460000072962E-4</c:v>
                </c:pt>
                <c:pt idx="47">
                  <c:v>4.7000470010516437E-4</c:v>
                </c:pt>
                <c:pt idx="48">
                  <c:v>4.8000480009591229E-4</c:v>
                </c:pt>
                <c:pt idx="49">
                  <c:v>4.9000490000139507E-4</c:v>
                </c:pt>
                <c:pt idx="50">
                  <c:v>5.0000500010582982E-4</c:v>
                </c:pt>
                <c:pt idx="51">
                  <c:v>5.1000510009657773E-4</c:v>
                </c:pt>
                <c:pt idx="52">
                  <c:v>5.200052001015365E-4</c:v>
                </c:pt>
                <c:pt idx="53">
                  <c:v>5.3000530010649527E-4</c:v>
                </c:pt>
                <c:pt idx="54">
                  <c:v>5.4000540009724318E-4</c:v>
                </c:pt>
                <c:pt idx="55">
                  <c:v>5.5000550010220195E-4</c:v>
                </c:pt>
                <c:pt idx="56">
                  <c:v>5.6000560010716072E-4</c:v>
                </c:pt>
                <c:pt idx="57">
                  <c:v>5.7000570009790863E-4</c:v>
                </c:pt>
                <c:pt idx="58">
                  <c:v>5.800058001028674E-4</c:v>
                </c:pt>
                <c:pt idx="59">
                  <c:v>5.9000590010782616E-4</c:v>
                </c:pt>
                <c:pt idx="60">
                  <c:v>6.0000600009857408E-4</c:v>
                </c:pt>
                <c:pt idx="61">
                  <c:v>6.1000610010353284E-4</c:v>
                </c:pt>
                <c:pt idx="62">
                  <c:v>6.2000620010849161E-4</c:v>
                </c:pt>
                <c:pt idx="63">
                  <c:v>6.3000630009923952E-4</c:v>
                </c:pt>
                <c:pt idx="64">
                  <c:v>6.4000640010419829E-4</c:v>
                </c:pt>
                <c:pt idx="65">
                  <c:v>6.500065000949462E-4</c:v>
                </c:pt>
                <c:pt idx="66">
                  <c:v>6.6000660009990497E-4</c:v>
                </c:pt>
                <c:pt idx="67">
                  <c:v>6.7000670010486374E-4</c:v>
                </c:pt>
                <c:pt idx="68">
                  <c:v>6.8000680009561165E-4</c:v>
                </c:pt>
                <c:pt idx="69">
                  <c:v>6.9000690010057042E-4</c:v>
                </c:pt>
                <c:pt idx="70">
                  <c:v>7.0000700010552919E-4</c:v>
                </c:pt>
                <c:pt idx="71">
                  <c:v>7.100071000962771E-4</c:v>
                </c:pt>
                <c:pt idx="72">
                  <c:v>7.2000720010123587E-4</c:v>
                </c:pt>
                <c:pt idx="73">
                  <c:v>7.3000730010619463E-4</c:v>
                </c:pt>
                <c:pt idx="74">
                  <c:v>7.4000740009694255E-4</c:v>
                </c:pt>
                <c:pt idx="75">
                  <c:v>7.5000750010190131E-4</c:v>
                </c:pt>
                <c:pt idx="76">
                  <c:v>7.6000760010686008E-4</c:v>
                </c:pt>
                <c:pt idx="77">
                  <c:v>7.7000770009760799E-4</c:v>
                </c:pt>
                <c:pt idx="78">
                  <c:v>7.8000780010256676E-4</c:v>
                </c:pt>
                <c:pt idx="79">
                  <c:v>7.9000790010752553E-4</c:v>
                </c:pt>
                <c:pt idx="80">
                  <c:v>8.0000800009827344E-4</c:v>
                </c:pt>
                <c:pt idx="81">
                  <c:v>8.1000810010323221E-4</c:v>
                </c:pt>
                <c:pt idx="82">
                  <c:v>8.2000820010819098E-4</c:v>
                </c:pt>
                <c:pt idx="83">
                  <c:v>8.3000830009893889E-4</c:v>
                </c:pt>
                <c:pt idx="84">
                  <c:v>8.4000840010389766E-4</c:v>
                </c:pt>
                <c:pt idx="85">
                  <c:v>8.5000850009464557E-4</c:v>
                </c:pt>
                <c:pt idx="86">
                  <c:v>8.6000860009960434E-4</c:v>
                </c:pt>
                <c:pt idx="87">
                  <c:v>8.700087001045631E-4</c:v>
                </c:pt>
                <c:pt idx="88">
                  <c:v>8.8000880009531102E-4</c:v>
                </c:pt>
                <c:pt idx="89">
                  <c:v>8.9000890010026978E-4</c:v>
                </c:pt>
                <c:pt idx="90">
                  <c:v>9.0000900010522855E-4</c:v>
                </c:pt>
                <c:pt idx="91">
                  <c:v>9.1000910009597646E-4</c:v>
                </c:pt>
                <c:pt idx="92">
                  <c:v>9.2000920010093523E-4</c:v>
                </c:pt>
                <c:pt idx="93">
                  <c:v>9.30009300105894E-4</c:v>
                </c:pt>
                <c:pt idx="94">
                  <c:v>9.4000940009664191E-4</c:v>
                </c:pt>
                <c:pt idx="95">
                  <c:v>9.5000950010160068E-4</c:v>
                </c:pt>
                <c:pt idx="96">
                  <c:v>9.6000960010655945E-4</c:v>
                </c:pt>
                <c:pt idx="97">
                  <c:v>9.7000970009730736E-4</c:v>
                </c:pt>
                <c:pt idx="98">
                  <c:v>9.8000980010226613E-4</c:v>
                </c:pt>
                <c:pt idx="99">
                  <c:v>9.9000990010722489E-4</c:v>
                </c:pt>
                <c:pt idx="100">
                  <c:v>1.0000100000979728E-3</c:v>
                </c:pt>
                <c:pt idx="101">
                  <c:v>1.0100101001029316E-3</c:v>
                </c:pt>
                <c:pt idx="102">
                  <c:v>1.0200102001078903E-3</c:v>
                </c:pt>
                <c:pt idx="103">
                  <c:v>1.0300103000986383E-3</c:v>
                </c:pt>
                <c:pt idx="104">
                  <c:v>1.040010400103597E-3</c:v>
                </c:pt>
                <c:pt idx="105">
                  <c:v>1.0500105001085558E-3</c:v>
                </c:pt>
                <c:pt idx="106">
                  <c:v>1.0600106000993037E-3</c:v>
                </c:pt>
                <c:pt idx="107">
                  <c:v>1.0700107001042625E-3</c:v>
                </c:pt>
                <c:pt idx="108">
                  <c:v>1.0800108000950104E-3</c:v>
                </c:pt>
                <c:pt idx="109">
                  <c:v>1.0900109000999691E-3</c:v>
                </c:pt>
                <c:pt idx="110">
                  <c:v>1.1000110001049279E-3</c:v>
                </c:pt>
                <c:pt idx="111">
                  <c:v>1.1100111000956758E-3</c:v>
                </c:pt>
                <c:pt idx="112">
                  <c:v>1.1200112001006346E-3</c:v>
                </c:pt>
                <c:pt idx="113">
                  <c:v>1.1300113001055934E-3</c:v>
                </c:pt>
                <c:pt idx="114">
                  <c:v>1.1400114000963413E-3</c:v>
                </c:pt>
                <c:pt idx="115">
                  <c:v>1.1500115001013E-3</c:v>
                </c:pt>
                <c:pt idx="116">
                  <c:v>1.1600116001062588E-3</c:v>
                </c:pt>
                <c:pt idx="117">
                  <c:v>1.1700117000970067E-3</c:v>
                </c:pt>
                <c:pt idx="118">
                  <c:v>1.1800118001019655E-3</c:v>
                </c:pt>
                <c:pt idx="119">
                  <c:v>1.1900119001069243E-3</c:v>
                </c:pt>
                <c:pt idx="120">
                  <c:v>1.2000120000976722E-3</c:v>
                </c:pt>
                <c:pt idx="121">
                  <c:v>1.2100121001026309E-3</c:v>
                </c:pt>
                <c:pt idx="122">
                  <c:v>1.2200122001075897E-3</c:v>
                </c:pt>
                <c:pt idx="123">
                  <c:v>1.2300123000983376E-3</c:v>
                </c:pt>
                <c:pt idx="124">
                  <c:v>1.2400124001032964E-3</c:v>
                </c:pt>
                <c:pt idx="125">
                  <c:v>1.2500125001082552E-3</c:v>
                </c:pt>
                <c:pt idx="126">
                  <c:v>1.2600126000990031E-3</c:v>
                </c:pt>
                <c:pt idx="127">
                  <c:v>1.2700127001039618E-3</c:v>
                </c:pt>
                <c:pt idx="128">
                  <c:v>1.2800128000947097E-3</c:v>
                </c:pt>
                <c:pt idx="129">
                  <c:v>1.2900129000996685E-3</c:v>
                </c:pt>
                <c:pt idx="130">
                  <c:v>1.3000130001046273E-3</c:v>
                </c:pt>
                <c:pt idx="131">
                  <c:v>1.3100131000953752E-3</c:v>
                </c:pt>
                <c:pt idx="132">
                  <c:v>1.320013200100334E-3</c:v>
                </c:pt>
                <c:pt idx="133">
                  <c:v>1.3300133001052927E-3</c:v>
                </c:pt>
                <c:pt idx="134">
                  <c:v>1.3400134000960406E-3</c:v>
                </c:pt>
                <c:pt idx="135">
                  <c:v>1.3500135001009994E-3</c:v>
                </c:pt>
                <c:pt idx="136">
                  <c:v>1.3600136001059582E-3</c:v>
                </c:pt>
                <c:pt idx="137">
                  <c:v>1.3700137000967061E-3</c:v>
                </c:pt>
                <c:pt idx="138">
                  <c:v>1.3800138001016649E-3</c:v>
                </c:pt>
                <c:pt idx="139">
                  <c:v>1.3900139001066236E-3</c:v>
                </c:pt>
                <c:pt idx="140">
                  <c:v>1.4000140000973715E-3</c:v>
                </c:pt>
                <c:pt idx="141">
                  <c:v>1.4100141001023303E-3</c:v>
                </c:pt>
                <c:pt idx="142">
                  <c:v>1.4200142002067651E-3</c:v>
                </c:pt>
                <c:pt idx="143">
                  <c:v>1.430014300098037E-3</c:v>
                </c:pt>
                <c:pt idx="144">
                  <c:v>1.4400144001029958E-3</c:v>
                </c:pt>
                <c:pt idx="145">
                  <c:v>1.4500145002074305E-3</c:v>
                </c:pt>
                <c:pt idx="146">
                  <c:v>1.4600146000987024E-3</c:v>
                </c:pt>
                <c:pt idx="147">
                  <c:v>1.4700147001036612E-3</c:v>
                </c:pt>
                <c:pt idx="148">
                  <c:v>1.4800148002080959E-3</c:v>
                </c:pt>
                <c:pt idx="149">
                  <c:v>1.4900149001988439E-3</c:v>
                </c:pt>
                <c:pt idx="150">
                  <c:v>1.5000150002038026E-3</c:v>
                </c:pt>
                <c:pt idx="151">
                  <c:v>1.5100151001945505E-3</c:v>
                </c:pt>
                <c:pt idx="152">
                  <c:v>1.5200152001995093E-3</c:v>
                </c:pt>
                <c:pt idx="153">
                  <c:v>1.5300153002044681E-3</c:v>
                </c:pt>
                <c:pt idx="154">
                  <c:v>1.540015400195216E-3</c:v>
                </c:pt>
                <c:pt idx="155">
                  <c:v>1.5500155002001748E-3</c:v>
                </c:pt>
                <c:pt idx="156">
                  <c:v>1.5600156002051335E-3</c:v>
                </c:pt>
                <c:pt idx="157">
                  <c:v>1.5700157001958814E-3</c:v>
                </c:pt>
                <c:pt idx="158">
                  <c:v>1.5800158002008402E-3</c:v>
                </c:pt>
                <c:pt idx="159">
                  <c:v>1.590015900205799E-3</c:v>
                </c:pt>
                <c:pt idx="160">
                  <c:v>1.6000160001965469E-3</c:v>
                </c:pt>
                <c:pt idx="161">
                  <c:v>1.6100161002015057E-3</c:v>
                </c:pt>
                <c:pt idx="162">
                  <c:v>1.6200162002064644E-3</c:v>
                </c:pt>
                <c:pt idx="163">
                  <c:v>1.6300163001972123E-3</c:v>
                </c:pt>
                <c:pt idx="164">
                  <c:v>1.6400164002021711E-3</c:v>
                </c:pt>
                <c:pt idx="165">
                  <c:v>1.6500165002071299E-3</c:v>
                </c:pt>
                <c:pt idx="166">
                  <c:v>1.6600166001978778E-3</c:v>
                </c:pt>
                <c:pt idx="167">
                  <c:v>1.6700167002028365E-3</c:v>
                </c:pt>
                <c:pt idx="168">
                  <c:v>1.6800168002077953E-3</c:v>
                </c:pt>
                <c:pt idx="169">
                  <c:v>1.6900169001985432E-3</c:v>
                </c:pt>
                <c:pt idx="170">
                  <c:v>1.700017000203502E-3</c:v>
                </c:pt>
                <c:pt idx="171">
                  <c:v>1.7100171002084608E-3</c:v>
                </c:pt>
                <c:pt idx="172">
                  <c:v>1.7200172001992087E-3</c:v>
                </c:pt>
                <c:pt idx="173">
                  <c:v>1.7300173002041674E-3</c:v>
                </c:pt>
                <c:pt idx="174">
                  <c:v>1.7400174001949154E-3</c:v>
                </c:pt>
                <c:pt idx="175">
                  <c:v>1.7500175001998741E-3</c:v>
                </c:pt>
                <c:pt idx="176">
                  <c:v>1.7600176002048329E-3</c:v>
                </c:pt>
                <c:pt idx="177">
                  <c:v>1.7700177001955808E-3</c:v>
                </c:pt>
                <c:pt idx="178">
                  <c:v>1.7800178002005396E-3</c:v>
                </c:pt>
                <c:pt idx="179">
                  <c:v>1.7900179002054983E-3</c:v>
                </c:pt>
                <c:pt idx="180">
                  <c:v>1.8000180001962462E-3</c:v>
                </c:pt>
                <c:pt idx="181">
                  <c:v>1.810018100201205E-3</c:v>
                </c:pt>
                <c:pt idx="182">
                  <c:v>1.8200182002061638E-3</c:v>
                </c:pt>
                <c:pt idx="183">
                  <c:v>1.8300183001969117E-3</c:v>
                </c:pt>
                <c:pt idx="184">
                  <c:v>1.8400184002018705E-3</c:v>
                </c:pt>
                <c:pt idx="185">
                  <c:v>1.8500185002068292E-3</c:v>
                </c:pt>
                <c:pt idx="186">
                  <c:v>1.8600186001975771E-3</c:v>
                </c:pt>
                <c:pt idx="187">
                  <c:v>1.8700187002025359E-3</c:v>
                </c:pt>
                <c:pt idx="188">
                  <c:v>1.8800188002074947E-3</c:v>
                </c:pt>
                <c:pt idx="189">
                  <c:v>1.8900189001982426E-3</c:v>
                </c:pt>
                <c:pt idx="190">
                  <c:v>1.9000190002032014E-3</c:v>
                </c:pt>
                <c:pt idx="191">
                  <c:v>1.9100191002081601E-3</c:v>
                </c:pt>
                <c:pt idx="192">
                  <c:v>1.920019200198908E-3</c:v>
                </c:pt>
                <c:pt idx="193">
                  <c:v>1.9300193002038668E-3</c:v>
                </c:pt>
                <c:pt idx="194">
                  <c:v>1.9400194001946147E-3</c:v>
                </c:pt>
                <c:pt idx="195">
                  <c:v>1.9500195001995735E-3</c:v>
                </c:pt>
                <c:pt idx="196">
                  <c:v>1.9600196002045323E-3</c:v>
                </c:pt>
                <c:pt idx="197">
                  <c:v>1.9700197001952802E-3</c:v>
                </c:pt>
                <c:pt idx="198">
                  <c:v>1.9800198002002389E-3</c:v>
                </c:pt>
                <c:pt idx="199">
                  <c:v>1.9900199002051977E-3</c:v>
                </c:pt>
                <c:pt idx="200">
                  <c:v>2.0000200001959456E-3</c:v>
                </c:pt>
                <c:pt idx="201">
                  <c:v>2.0100201002009044E-3</c:v>
                </c:pt>
                <c:pt idx="202">
                  <c:v>2.0200202002058631E-3</c:v>
                </c:pt>
                <c:pt idx="203">
                  <c:v>2.0300203001966111E-3</c:v>
                </c:pt>
                <c:pt idx="204">
                  <c:v>2.0400204002015698E-3</c:v>
                </c:pt>
                <c:pt idx="205">
                  <c:v>2.0500205002065286E-3</c:v>
                </c:pt>
                <c:pt idx="206">
                  <c:v>2.0600206001972765E-3</c:v>
                </c:pt>
                <c:pt idx="207">
                  <c:v>2.0700207002022353E-3</c:v>
                </c:pt>
                <c:pt idx="208">
                  <c:v>2.080020800207194E-3</c:v>
                </c:pt>
                <c:pt idx="209">
                  <c:v>2.090020900197942E-3</c:v>
                </c:pt>
                <c:pt idx="210">
                  <c:v>2.1000210002029007E-3</c:v>
                </c:pt>
                <c:pt idx="211">
                  <c:v>2.1100211002078595E-3</c:v>
                </c:pt>
                <c:pt idx="212">
                  <c:v>2.1200212001986074E-3</c:v>
                </c:pt>
                <c:pt idx="213">
                  <c:v>2.1300213002035662E-3</c:v>
                </c:pt>
                <c:pt idx="214">
                  <c:v>2.1400214002085249E-3</c:v>
                </c:pt>
                <c:pt idx="215">
                  <c:v>2.1500215001992729E-3</c:v>
                </c:pt>
                <c:pt idx="216">
                  <c:v>2.1600216002042316E-3</c:v>
                </c:pt>
                <c:pt idx="217">
                  <c:v>2.1700217001949795E-3</c:v>
                </c:pt>
                <c:pt idx="218">
                  <c:v>2.1800218001999383E-3</c:v>
                </c:pt>
                <c:pt idx="219">
                  <c:v>2.1900219002048971E-3</c:v>
                </c:pt>
                <c:pt idx="220">
                  <c:v>2.200022000195645E-3</c:v>
                </c:pt>
                <c:pt idx="221">
                  <c:v>2.2100221002006037E-3</c:v>
                </c:pt>
                <c:pt idx="222">
                  <c:v>2.2200222002055625E-3</c:v>
                </c:pt>
                <c:pt idx="223">
                  <c:v>2.2300223001963104E-3</c:v>
                </c:pt>
                <c:pt idx="224">
                  <c:v>2.2400224002012692E-3</c:v>
                </c:pt>
                <c:pt idx="225">
                  <c:v>2.250022500206228E-3</c:v>
                </c:pt>
                <c:pt idx="226">
                  <c:v>2.2600226001969759E-3</c:v>
                </c:pt>
                <c:pt idx="227">
                  <c:v>2.2700227002019346E-3</c:v>
                </c:pt>
                <c:pt idx="228">
                  <c:v>2.2800228002068934E-3</c:v>
                </c:pt>
                <c:pt idx="229">
                  <c:v>2.2900229001976413E-3</c:v>
                </c:pt>
                <c:pt idx="230">
                  <c:v>2.3000230002026001E-3</c:v>
                </c:pt>
              </c:numCache>
            </c:numRef>
          </c:xVal>
          <c:yVal>
            <c:numRef>
              <c:f>'ConPlaca#1'!$P$3:$P$383</c:f>
              <c:numCache>
                <c:formatCode>General</c:formatCode>
                <c:ptCount val="381"/>
                <c:pt idx="0">
                  <c:v>1.996126E-3</c:v>
                </c:pt>
                <c:pt idx="1">
                  <c:v>-9.9654559999999993E-3</c:v>
                </c:pt>
                <c:pt idx="2">
                  <c:v>1.6728400000000001E-3</c:v>
                </c:pt>
                <c:pt idx="3">
                  <c:v>-2.853164E-3</c:v>
                </c:pt>
                <c:pt idx="4">
                  <c:v>-1.0935314E-2</c:v>
                </c:pt>
                <c:pt idx="5">
                  <c:v>3.7969600000000098E-4</c:v>
                </c:pt>
                <c:pt idx="6">
                  <c:v>-2.6687599999999901E-4</c:v>
                </c:pt>
                <c:pt idx="7">
                  <c:v>-7.3791680000000002E-3</c:v>
                </c:pt>
                <c:pt idx="8">
                  <c:v>1.0262680000000001E-3</c:v>
                </c:pt>
                <c:pt idx="9">
                  <c:v>3.9358420000000002E-3</c:v>
                </c:pt>
                <c:pt idx="10">
                  <c:v>-4.4695940000000003E-3</c:v>
                </c:pt>
                <c:pt idx="11">
                  <c:v>-6.4093099999999997E-3</c:v>
                </c:pt>
                <c:pt idx="12">
                  <c:v>-1.5600200000000001E-3</c:v>
                </c:pt>
                <c:pt idx="13">
                  <c:v>1.0262680000000001E-3</c:v>
                </c:pt>
                <c:pt idx="14" formatCode="0.00E+00">
                  <c:v>5.6410000000000702E-5</c:v>
                </c:pt>
                <c:pt idx="15">
                  <c:v>1.0262680000000001E-3</c:v>
                </c:pt>
                <c:pt idx="16">
                  <c:v>5.5522719999999996E-3</c:v>
                </c:pt>
                <c:pt idx="17">
                  <c:v>-1.236734E-3</c:v>
                </c:pt>
                <c:pt idx="18">
                  <c:v>-9.13447999999999E-4</c:v>
                </c:pt>
                <c:pt idx="19">
                  <c:v>3.6125559999999998E-3</c:v>
                </c:pt>
                <c:pt idx="20">
                  <c:v>2.3194119999999999E-3</c:v>
                </c:pt>
                <c:pt idx="21">
                  <c:v>2.6426980000000002E-3</c:v>
                </c:pt>
                <c:pt idx="22">
                  <c:v>5.8755580000000003E-3</c:v>
                </c:pt>
                <c:pt idx="23">
                  <c:v>2.3194119999999999E-3</c:v>
                </c:pt>
                <c:pt idx="24">
                  <c:v>-9.13447999999999E-4</c:v>
                </c:pt>
                <c:pt idx="25">
                  <c:v>1.0262680000000001E-3</c:v>
                </c:pt>
                <c:pt idx="26">
                  <c:v>-4.1463079999999996E-3</c:v>
                </c:pt>
                <c:pt idx="27">
                  <c:v>-1.883306E-3</c:v>
                </c:pt>
                <c:pt idx="28">
                  <c:v>-9.13447999999999E-4</c:v>
                </c:pt>
                <c:pt idx="29">
                  <c:v>-1.2551744E-2</c:v>
                </c:pt>
                <c:pt idx="30">
                  <c:v>-7.0558820000000003E-3</c:v>
                </c:pt>
                <c:pt idx="31">
                  <c:v>-1.236734E-3</c:v>
                </c:pt>
                <c:pt idx="32">
                  <c:v>-2.5298780000000002E-3</c:v>
                </c:pt>
                <c:pt idx="33">
                  <c:v>1.6728400000000001E-3</c:v>
                </c:pt>
                <c:pt idx="34">
                  <c:v>1.0262680000000001E-3</c:v>
                </c:pt>
                <c:pt idx="35">
                  <c:v>5.5522719999999996E-3</c:v>
                </c:pt>
                <c:pt idx="36" formatCode="0.00E+00">
                  <c:v>5.6410000000000702E-5</c:v>
                </c:pt>
                <c:pt idx="37">
                  <c:v>-2.853164E-3</c:v>
                </c:pt>
                <c:pt idx="38">
                  <c:v>-1.883306E-3</c:v>
                </c:pt>
                <c:pt idx="39">
                  <c:v>3.28927E-3</c:v>
                </c:pt>
                <c:pt idx="40">
                  <c:v>1.0262680000000001E-3</c:v>
                </c:pt>
                <c:pt idx="41">
                  <c:v>-1.236734E-3</c:v>
                </c:pt>
                <c:pt idx="42">
                  <c:v>3.7969600000000098E-4</c:v>
                </c:pt>
                <c:pt idx="43">
                  <c:v>3.7969600000000098E-4</c:v>
                </c:pt>
                <c:pt idx="44">
                  <c:v>1.0262680000000001E-3</c:v>
                </c:pt>
                <c:pt idx="45">
                  <c:v>-9.13447999999999E-4</c:v>
                </c:pt>
                <c:pt idx="46">
                  <c:v>1.996126E-3</c:v>
                </c:pt>
                <c:pt idx="47">
                  <c:v>-2.6687599999999901E-4</c:v>
                </c:pt>
                <c:pt idx="48">
                  <c:v>3.28927E-3</c:v>
                </c:pt>
                <c:pt idx="49">
                  <c:v>5.5522719999999996E-3</c:v>
                </c:pt>
                <c:pt idx="50">
                  <c:v>3.28927E-3</c:v>
                </c:pt>
                <c:pt idx="51">
                  <c:v>8.1385599999999995E-3</c:v>
                </c:pt>
                <c:pt idx="52">
                  <c:v>2.0100142000000001E-2</c:v>
                </c:pt>
                <c:pt idx="53">
                  <c:v>2.0100142000000001E-2</c:v>
                </c:pt>
                <c:pt idx="54">
                  <c:v>6.4713610000000005E-2</c:v>
                </c:pt>
                <c:pt idx="55">
                  <c:v>0.17333770600000001</c:v>
                </c:pt>
                <c:pt idx="56">
                  <c:v>0.407720056</c:v>
                </c:pt>
                <c:pt idx="57">
                  <c:v>0.77949895599999997</c:v>
                </c:pt>
                <c:pt idx="58" formatCode="0.00E+00">
                  <c:v>1.1648558680000001</c:v>
                </c:pt>
                <c:pt idx="59" formatCode="0.00E+00">
                  <c:v>1.4680981360000001</c:v>
                </c:pt>
                <c:pt idx="60">
                  <c:v>1.492667872</c:v>
                </c:pt>
                <c:pt idx="61" formatCode="0.00E+00">
                  <c:v>1.3416933099999999</c:v>
                </c:pt>
                <c:pt idx="62" formatCode="0.00E+00">
                  <c:v>1.0778919339999999</c:v>
                </c:pt>
                <c:pt idx="63" formatCode="0.00E+00">
                  <c:v>0.79695640000000001</c:v>
                </c:pt>
                <c:pt idx="64" formatCode="0.00E+00">
                  <c:v>0.58649721399999999</c:v>
                </c:pt>
                <c:pt idx="65" formatCode="0.00E+00">
                  <c:v>0.43746236799999999</c:v>
                </c:pt>
                <c:pt idx="66">
                  <c:v>0.37991745999999998</c:v>
                </c:pt>
                <c:pt idx="67">
                  <c:v>0.32334241000000002</c:v>
                </c:pt>
                <c:pt idx="68">
                  <c:v>0.245430484</c:v>
                </c:pt>
                <c:pt idx="69">
                  <c:v>0.31041097000000001</c:v>
                </c:pt>
                <c:pt idx="70">
                  <c:v>0.43002678999999999</c:v>
                </c:pt>
                <c:pt idx="71">
                  <c:v>0.35470115200000002</c:v>
                </c:pt>
                <c:pt idx="72">
                  <c:v>0.267737218</c:v>
                </c:pt>
                <c:pt idx="73">
                  <c:v>0.26062492599999998</c:v>
                </c:pt>
                <c:pt idx="74">
                  <c:v>0.163639126</c:v>
                </c:pt>
                <c:pt idx="75">
                  <c:v>5.1135597999999997E-2</c:v>
                </c:pt>
                <c:pt idx="76">
                  <c:v>4.5316450000000001E-2</c:v>
                </c:pt>
                <c:pt idx="77">
                  <c:v>3.5617870000000003E-2</c:v>
                </c:pt>
                <c:pt idx="78">
                  <c:v>3.6125559999999998E-3</c:v>
                </c:pt>
                <c:pt idx="79">
                  <c:v>-1.2875030000000001E-2</c:v>
                </c:pt>
                <c:pt idx="80">
                  <c:v>9.1084180000000001E-3</c:v>
                </c:pt>
                <c:pt idx="81">
                  <c:v>7.4919879999999998E-3</c:v>
                </c:pt>
                <c:pt idx="82">
                  <c:v>1.6220709999999999E-2</c:v>
                </c:pt>
                <c:pt idx="83">
                  <c:v>-2.853164E-3</c:v>
                </c:pt>
                <c:pt idx="84">
                  <c:v>-7.7024540000000001E-3</c:v>
                </c:pt>
                <c:pt idx="85">
                  <c:v>-1.5138031999999999E-2</c:v>
                </c:pt>
                <c:pt idx="86">
                  <c:v>-1.2551744E-2</c:v>
                </c:pt>
                <c:pt idx="87">
                  <c:v>-2.5159898E-2</c:v>
                </c:pt>
                <c:pt idx="88">
                  <c:v>-2.0310608000000001E-2</c:v>
                </c:pt>
                <c:pt idx="89">
                  <c:v>-2.9685902E-2</c:v>
                </c:pt>
                <c:pt idx="90">
                  <c:v>-1.5461318E-2</c:v>
                </c:pt>
                <c:pt idx="91">
                  <c:v>-2.3220181999999999E-2</c:v>
                </c:pt>
                <c:pt idx="92">
                  <c:v>-2.3543468000000001E-2</c:v>
                </c:pt>
                <c:pt idx="93">
                  <c:v>-3.1948904E-2</c:v>
                </c:pt>
                <c:pt idx="94">
                  <c:v>-2.7099614000000001E-2</c:v>
                </c:pt>
                <c:pt idx="95">
                  <c:v>-2.8069472000000002E-2</c:v>
                </c:pt>
                <c:pt idx="96">
                  <c:v>-2.3866754E-2</c:v>
                </c:pt>
                <c:pt idx="97">
                  <c:v>-3.1948904E-2</c:v>
                </c:pt>
                <c:pt idx="98">
                  <c:v>-2.7099614000000001E-2</c:v>
                </c:pt>
                <c:pt idx="99">
                  <c:v>-2.9685902E-2</c:v>
                </c:pt>
                <c:pt idx="100">
                  <c:v>-2.4836612000000001E-2</c:v>
                </c:pt>
                <c:pt idx="101">
                  <c:v>-2.4513325999999998E-2</c:v>
                </c:pt>
                <c:pt idx="102">
                  <c:v>-2.5159898E-2</c:v>
                </c:pt>
                <c:pt idx="103">
                  <c:v>-3.0979046E-2</c:v>
                </c:pt>
                <c:pt idx="104">
                  <c:v>-2.5806470000000001E-2</c:v>
                </c:pt>
                <c:pt idx="105">
                  <c:v>-2.4836612000000001E-2</c:v>
                </c:pt>
                <c:pt idx="106">
                  <c:v>-2.9685902E-2</c:v>
                </c:pt>
                <c:pt idx="107">
                  <c:v>-2.3866754E-2</c:v>
                </c:pt>
                <c:pt idx="108">
                  <c:v>-2.1603752E-2</c:v>
                </c:pt>
                <c:pt idx="109">
                  <c:v>-2.1603752E-2</c:v>
                </c:pt>
                <c:pt idx="110">
                  <c:v>-2.9685902E-2</c:v>
                </c:pt>
                <c:pt idx="111">
                  <c:v>-2.4836612000000001E-2</c:v>
                </c:pt>
                <c:pt idx="112">
                  <c:v>-3.0655760000000001E-2</c:v>
                </c:pt>
                <c:pt idx="113">
                  <c:v>-2.8392758000000001E-2</c:v>
                </c:pt>
                <c:pt idx="114">
                  <c:v>-2.9039329999999999E-2</c:v>
                </c:pt>
                <c:pt idx="115">
                  <c:v>-2.6453042E-2</c:v>
                </c:pt>
                <c:pt idx="116">
                  <c:v>-2.5483183999999999E-2</c:v>
                </c:pt>
                <c:pt idx="117">
                  <c:v>-1.4814746E-2</c:v>
                </c:pt>
                <c:pt idx="118">
                  <c:v>-9.6421700000000003E-3</c:v>
                </c:pt>
                <c:pt idx="119">
                  <c:v>4.9056999999999998E-3</c:v>
                </c:pt>
                <c:pt idx="120">
                  <c:v>1.996126E-3</c:v>
                </c:pt>
                <c:pt idx="121">
                  <c:v>2.6426980000000002E-3</c:v>
                </c:pt>
                <c:pt idx="122">
                  <c:v>-2.853164E-3</c:v>
                </c:pt>
                <c:pt idx="123">
                  <c:v>-4.7928800000000002E-3</c:v>
                </c:pt>
                <c:pt idx="124">
                  <c:v>-1.7724319999999998E-2</c:v>
                </c:pt>
                <c:pt idx="125">
                  <c:v>-1.2551744E-2</c:v>
                </c:pt>
                <c:pt idx="126">
                  <c:v>-2.6776327999999999E-2</c:v>
                </c:pt>
                <c:pt idx="127">
                  <c:v>-2.6453042E-2</c:v>
                </c:pt>
                <c:pt idx="128">
                  <c:v>-2.8716044E-2</c:v>
                </c:pt>
                <c:pt idx="129">
                  <c:v>-2.5159898E-2</c:v>
                </c:pt>
                <c:pt idx="130">
                  <c:v>-2.8069472000000002E-2</c:v>
                </c:pt>
                <c:pt idx="131">
                  <c:v>-2.2250323999999998E-2</c:v>
                </c:pt>
                <c:pt idx="132">
                  <c:v>-2.6129756000000001E-2</c:v>
                </c:pt>
                <c:pt idx="133">
                  <c:v>-1.6431175999999999E-2</c:v>
                </c:pt>
                <c:pt idx="134">
                  <c:v>-1.8694177999999999E-2</c:v>
                </c:pt>
                <c:pt idx="135">
                  <c:v>-2.4513325999999998E-2</c:v>
                </c:pt>
                <c:pt idx="136">
                  <c:v>-1.4814746E-2</c:v>
                </c:pt>
                <c:pt idx="137">
                  <c:v>-2.1280466000000001E-2</c:v>
                </c:pt>
                <c:pt idx="138">
                  <c:v>-2.0310608000000001E-2</c:v>
                </c:pt>
                <c:pt idx="139">
                  <c:v>-2.3543468000000001E-2</c:v>
                </c:pt>
                <c:pt idx="140">
                  <c:v>-2.6453042E-2</c:v>
                </c:pt>
                <c:pt idx="141">
                  <c:v>-2.6129756000000001E-2</c:v>
                </c:pt>
                <c:pt idx="142">
                  <c:v>-2.5806470000000001E-2</c:v>
                </c:pt>
                <c:pt idx="143">
                  <c:v>-3.0332474000000002E-2</c:v>
                </c:pt>
                <c:pt idx="144">
                  <c:v>-2.7746185999999999E-2</c:v>
                </c:pt>
                <c:pt idx="145">
                  <c:v>-2.4190039999999999E-2</c:v>
                </c:pt>
                <c:pt idx="146">
                  <c:v>-2.8392758000000001E-2</c:v>
                </c:pt>
                <c:pt idx="147">
                  <c:v>-3.0332474000000002E-2</c:v>
                </c:pt>
                <c:pt idx="148">
                  <c:v>-2.9039329999999999E-2</c:v>
                </c:pt>
                <c:pt idx="149">
                  <c:v>-3.0009187999999999E-2</c:v>
                </c:pt>
                <c:pt idx="150">
                  <c:v>-2.6453042E-2</c:v>
                </c:pt>
                <c:pt idx="151" formatCode="0.00E+00">
                  <c:v>-2.0310608000000001E-2</c:v>
                </c:pt>
                <c:pt idx="152" formatCode="0.00E+00">
                  <c:v>-3.1625618000000001E-2</c:v>
                </c:pt>
                <c:pt idx="153" formatCode="0.00E+00">
                  <c:v>-3.1302332000000002E-2</c:v>
                </c:pt>
                <c:pt idx="154" formatCode="0.00E+00">
                  <c:v>-2.74229E-2</c:v>
                </c:pt>
                <c:pt idx="155" formatCode="0.00E+00">
                  <c:v>-2.5806470000000001E-2</c:v>
                </c:pt>
                <c:pt idx="156" formatCode="0.00E+00">
                  <c:v>-2.8392758000000001E-2</c:v>
                </c:pt>
                <c:pt idx="157" formatCode="0.00E+00">
                  <c:v>-4.5203630000000002E-2</c:v>
                </c:pt>
                <c:pt idx="158">
                  <c:v>-3.6798193999999999E-2</c:v>
                </c:pt>
                <c:pt idx="159">
                  <c:v>-2.7746185999999999E-2</c:v>
                </c:pt>
                <c:pt idx="160">
                  <c:v>-2.4836612000000001E-2</c:v>
                </c:pt>
                <c:pt idx="161">
                  <c:v>-3.1302332000000002E-2</c:v>
                </c:pt>
                <c:pt idx="162">
                  <c:v>-2.9685902E-2</c:v>
                </c:pt>
                <c:pt idx="163">
                  <c:v>-2.8392758000000001E-2</c:v>
                </c:pt>
                <c:pt idx="164">
                  <c:v>-2.6129756000000001E-2</c:v>
                </c:pt>
                <c:pt idx="165">
                  <c:v>-2.8716044E-2</c:v>
                </c:pt>
                <c:pt idx="166">
                  <c:v>-2.8392758000000001E-2</c:v>
                </c:pt>
                <c:pt idx="167">
                  <c:v>-2.8392758000000001E-2</c:v>
                </c:pt>
                <c:pt idx="168">
                  <c:v>-2.5806470000000001E-2</c:v>
                </c:pt>
                <c:pt idx="169">
                  <c:v>-3.1625618000000001E-2</c:v>
                </c:pt>
                <c:pt idx="170">
                  <c:v>-2.5159898E-2</c:v>
                </c:pt>
                <c:pt idx="171">
                  <c:v>-2.9039329999999999E-2</c:v>
                </c:pt>
                <c:pt idx="172">
                  <c:v>-2.6776327999999999E-2</c:v>
                </c:pt>
                <c:pt idx="173">
                  <c:v>-2.7746185999999999E-2</c:v>
                </c:pt>
                <c:pt idx="174">
                  <c:v>-2.8392758000000001E-2</c:v>
                </c:pt>
                <c:pt idx="175">
                  <c:v>-3.0979046E-2</c:v>
                </c:pt>
                <c:pt idx="176">
                  <c:v>-2.9039329999999999E-2</c:v>
                </c:pt>
                <c:pt idx="177">
                  <c:v>-3.2918761999999997E-2</c:v>
                </c:pt>
                <c:pt idx="178" formatCode="0.00E+00">
                  <c:v>-2.0957179999999999E-2</c:v>
                </c:pt>
                <c:pt idx="179">
                  <c:v>-3.2272189999999999E-2</c:v>
                </c:pt>
                <c:pt idx="180">
                  <c:v>-2.5483183999999999E-2</c:v>
                </c:pt>
                <c:pt idx="181">
                  <c:v>-1.610789E-2</c:v>
                </c:pt>
                <c:pt idx="182">
                  <c:v>1.2017992E-2</c:v>
                </c:pt>
                <c:pt idx="183">
                  <c:v>8.8313487999999996E-2</c:v>
                </c:pt>
                <c:pt idx="184">
                  <c:v>0.192734866</c:v>
                </c:pt>
                <c:pt idx="185">
                  <c:v>0.24898662999999999</c:v>
                </c:pt>
                <c:pt idx="186" formatCode="0.00E+00">
                  <c:v>0.335303992</c:v>
                </c:pt>
                <c:pt idx="187">
                  <c:v>0.45653624199999998</c:v>
                </c:pt>
                <c:pt idx="188">
                  <c:v>0.57615206200000002</c:v>
                </c:pt>
                <c:pt idx="189">
                  <c:v>0.61494638199999996</c:v>
                </c:pt>
                <c:pt idx="190">
                  <c:v>0.62626139199999997</c:v>
                </c:pt>
                <c:pt idx="191">
                  <c:v>0.55449190000000004</c:v>
                </c:pt>
                <c:pt idx="192">
                  <c:v>0.3928489</c:v>
                </c:pt>
                <c:pt idx="193">
                  <c:v>0.26385778599999998</c:v>
                </c:pt>
                <c:pt idx="194">
                  <c:v>0.14553511</c:v>
                </c:pt>
                <c:pt idx="195" formatCode="0.00E+00">
                  <c:v>4.3053448000000001E-2</c:v>
                </c:pt>
                <c:pt idx="196">
                  <c:v>2.0100142000000001E-2</c:v>
                </c:pt>
                <c:pt idx="197">
                  <c:v>3.5294583999999997E-2</c:v>
                </c:pt>
                <c:pt idx="198">
                  <c:v>3.9497301999999998E-2</c:v>
                </c:pt>
                <c:pt idx="199">
                  <c:v>4.5316450000000001E-2</c:v>
                </c:pt>
                <c:pt idx="200">
                  <c:v>0.107387362</c:v>
                </c:pt>
                <c:pt idx="201">
                  <c:v>0.121611946</c:v>
                </c:pt>
                <c:pt idx="202">
                  <c:v>8.6050485999999995E-2</c:v>
                </c:pt>
                <c:pt idx="203">
                  <c:v>7.3765618000000005E-2</c:v>
                </c:pt>
                <c:pt idx="204">
                  <c:v>5.3075313999999998E-2</c:v>
                </c:pt>
                <c:pt idx="205">
                  <c:v>2.9659840000000001E-3</c:v>
                </c:pt>
                <c:pt idx="206">
                  <c:v>-1.8370892E-2</c:v>
                </c:pt>
                <c:pt idx="207">
                  <c:v>-2.4836612000000001E-2</c:v>
                </c:pt>
                <c:pt idx="208">
                  <c:v>-2.9685902E-2</c:v>
                </c:pt>
                <c:pt idx="209">
                  <c:v>-3.6474908E-2</c:v>
                </c:pt>
                <c:pt idx="210">
                  <c:v>-3.6474908E-2</c:v>
                </c:pt>
                <c:pt idx="211">
                  <c:v>-1.9987321999999998E-2</c:v>
                </c:pt>
                <c:pt idx="212">
                  <c:v>-3.3565334000000002E-2</c:v>
                </c:pt>
                <c:pt idx="213">
                  <c:v>-2.4513325999999998E-2</c:v>
                </c:pt>
                <c:pt idx="214">
                  <c:v>-2.2573610000000001E-2</c:v>
                </c:pt>
                <c:pt idx="215">
                  <c:v>-2.3543468000000001E-2</c:v>
                </c:pt>
                <c:pt idx="216">
                  <c:v>-1.4814746E-2</c:v>
                </c:pt>
                <c:pt idx="217">
                  <c:v>-1.7724319999999998E-2</c:v>
                </c:pt>
                <c:pt idx="218">
                  <c:v>-1.1905172E-2</c:v>
                </c:pt>
                <c:pt idx="219">
                  <c:v>-7.3791680000000002E-3</c:v>
                </c:pt>
                <c:pt idx="220">
                  <c:v>-7.0558820000000003E-3</c:v>
                </c:pt>
                <c:pt idx="221">
                  <c:v>1.996126E-3</c:v>
                </c:pt>
                <c:pt idx="222">
                  <c:v>1.2664564E-2</c:v>
                </c:pt>
                <c:pt idx="223">
                  <c:v>1.7837140000000001E-2</c:v>
                </c:pt>
                <c:pt idx="224">
                  <c:v>1.5574138E-2</c:v>
                </c:pt>
                <c:pt idx="225">
                  <c:v>8.7851319999999993E-3</c:v>
                </c:pt>
                <c:pt idx="226">
                  <c:v>3.6125559999999998E-3</c:v>
                </c:pt>
                <c:pt idx="227">
                  <c:v>-2.853164E-3</c:v>
                </c:pt>
                <c:pt idx="228">
                  <c:v>-8.9955980000000005E-3</c:v>
                </c:pt>
                <c:pt idx="229">
                  <c:v>-1.4168174E-2</c:v>
                </c:pt>
                <c:pt idx="230">
                  <c:v>-1.8694177999999999E-2</c:v>
                </c:pt>
                <c:pt idx="231">
                  <c:v>-2.4190039999999999E-2</c:v>
                </c:pt>
                <c:pt idx="232">
                  <c:v>-2.0633894E-2</c:v>
                </c:pt>
                <c:pt idx="233">
                  <c:v>-3.0655760000000001E-2</c:v>
                </c:pt>
                <c:pt idx="234">
                  <c:v>-3.2272189999999999E-2</c:v>
                </c:pt>
                <c:pt idx="235">
                  <c:v>-2.8716044E-2</c:v>
                </c:pt>
                <c:pt idx="236">
                  <c:v>-1.883306E-3</c:v>
                </c:pt>
                <c:pt idx="237">
                  <c:v>0.14973782799999999</c:v>
                </c:pt>
                <c:pt idx="238">
                  <c:v>0.13422010000000001</c:v>
                </c:pt>
                <c:pt idx="239">
                  <c:v>7.8614907999999997E-2</c:v>
                </c:pt>
                <c:pt idx="240">
                  <c:v>5.2289859999999997E-3</c:v>
                </c:pt>
                <c:pt idx="241">
                  <c:v>0.133896814</c:v>
                </c:pt>
                <c:pt idx="242">
                  <c:v>0.106094218</c:v>
                </c:pt>
                <c:pt idx="243">
                  <c:v>0.121935232</c:v>
                </c:pt>
                <c:pt idx="244">
                  <c:v>6.8916327999999999E-2</c:v>
                </c:pt>
                <c:pt idx="245">
                  <c:v>0.17560070799999999</c:v>
                </c:pt>
                <c:pt idx="246">
                  <c:v>0.15070768600000001</c:v>
                </c:pt>
                <c:pt idx="247">
                  <c:v>0.18982529200000001</c:v>
                </c:pt>
                <c:pt idx="248">
                  <c:v>0.12452152</c:v>
                </c:pt>
                <c:pt idx="249">
                  <c:v>0.21536488600000001</c:v>
                </c:pt>
                <c:pt idx="250">
                  <c:v>0.16719527200000001</c:v>
                </c:pt>
                <c:pt idx="251">
                  <c:v>0.20211016000000001</c:v>
                </c:pt>
                <c:pt idx="252">
                  <c:v>0.11643937</c:v>
                </c:pt>
                <c:pt idx="253">
                  <c:v>0.17495413600000001</c:v>
                </c:pt>
                <c:pt idx="254">
                  <c:v>0.13001738199999999</c:v>
                </c:pt>
                <c:pt idx="255">
                  <c:v>0.16299255400000001</c:v>
                </c:pt>
                <c:pt idx="256">
                  <c:v>7.0856044000000007E-2</c:v>
                </c:pt>
                <c:pt idx="257">
                  <c:v>0.13422010000000001</c:v>
                </c:pt>
                <c:pt idx="258">
                  <c:v>8.8636774000000002E-2</c:v>
                </c:pt>
                <c:pt idx="259">
                  <c:v>8.7666915999999998E-2</c:v>
                </c:pt>
                <c:pt idx="260">
                  <c:v>-6.0860239999999998E-3</c:v>
                </c:pt>
                <c:pt idx="261">
                  <c:v>1.4604280000000001E-2</c:v>
                </c:pt>
                <c:pt idx="262">
                  <c:v>1.8483711999999999E-2</c:v>
                </c:pt>
                <c:pt idx="263">
                  <c:v>7.7321764000000001E-2</c:v>
                </c:pt>
                <c:pt idx="264">
                  <c:v>3.6911013999999999E-2</c:v>
                </c:pt>
                <c:pt idx="265">
                  <c:v>2.1716572E-2</c:v>
                </c:pt>
                <c:pt idx="266">
                  <c:v>9.1084180000000001E-3</c:v>
                </c:pt>
                <c:pt idx="267">
                  <c:v>1.7190568E-2</c:v>
                </c:pt>
                <c:pt idx="268">
                  <c:v>-2.1927037999999999E-2</c:v>
                </c:pt>
                <c:pt idx="269">
                  <c:v>-3.6151622000000001E-2</c:v>
                </c:pt>
                <c:pt idx="270">
                  <c:v>-3.0979046E-2</c:v>
                </c:pt>
                <c:pt idx="271">
                  <c:v>-1.1905172E-2</c:v>
                </c:pt>
                <c:pt idx="272">
                  <c:v>-9.6421700000000003E-3</c:v>
                </c:pt>
                <c:pt idx="273">
                  <c:v>-2.5483183999999999E-2</c:v>
                </c:pt>
                <c:pt idx="274">
                  <c:v>-3.2595475999999998E-2</c:v>
                </c:pt>
                <c:pt idx="275">
                  <c:v>-3.8091338000000002E-2</c:v>
                </c:pt>
                <c:pt idx="276">
                  <c:v>-2.0310608000000001E-2</c:v>
                </c:pt>
                <c:pt idx="277">
                  <c:v>-9.6421700000000003E-3</c:v>
                </c:pt>
                <c:pt idx="278">
                  <c:v>3.885073E-2</c:v>
                </c:pt>
                <c:pt idx="279">
                  <c:v>7.1502616000000005E-2</c:v>
                </c:pt>
                <c:pt idx="280">
                  <c:v>0.1018915</c:v>
                </c:pt>
                <c:pt idx="281">
                  <c:v>8.4757341999999999E-2</c:v>
                </c:pt>
                <c:pt idx="282">
                  <c:v>8.9606632000000006E-2</c:v>
                </c:pt>
                <c:pt idx="283">
                  <c:v>5.4045172000000002E-2</c:v>
                </c:pt>
                <c:pt idx="284">
                  <c:v>3.4324726E-2</c:v>
                </c:pt>
                <c:pt idx="285">
                  <c:v>3.6125559999999998E-3</c:v>
                </c:pt>
                <c:pt idx="286">
                  <c:v>7.8152740000000005E-3</c:v>
                </c:pt>
                <c:pt idx="287">
                  <c:v>-2.5159898E-2</c:v>
                </c:pt>
                <c:pt idx="288">
                  <c:v>-2.6129756000000001E-2</c:v>
                </c:pt>
                <c:pt idx="289">
                  <c:v>-1.5461318E-2</c:v>
                </c:pt>
                <c:pt idx="290">
                  <c:v>1.3957707999999999E-2</c:v>
                </c:pt>
                <c:pt idx="291">
                  <c:v>1.7837140000000001E-2</c:v>
                </c:pt>
                <c:pt idx="292">
                  <c:v>2.3009716E-2</c:v>
                </c:pt>
                <c:pt idx="293">
                  <c:v>1.298785E-2</c:v>
                </c:pt>
                <c:pt idx="294">
                  <c:v>4.7579452000000001E-2</c:v>
                </c:pt>
                <c:pt idx="295">
                  <c:v>6.2773893999999997E-2</c:v>
                </c:pt>
                <c:pt idx="296">
                  <c:v>6.3097180000000003E-2</c:v>
                </c:pt>
                <c:pt idx="297">
                  <c:v>2.4949432000000001E-2</c:v>
                </c:pt>
                <c:pt idx="298">
                  <c:v>3.1738438000000001E-2</c:v>
                </c:pt>
                <c:pt idx="299">
                  <c:v>7.7645049999999993E-2</c:v>
                </c:pt>
                <c:pt idx="300">
                  <c:v>0.14327210800000001</c:v>
                </c:pt>
                <c:pt idx="301">
                  <c:v>0.168488416</c:v>
                </c:pt>
                <c:pt idx="302">
                  <c:v>0.18529928800000001</c:v>
                </c:pt>
                <c:pt idx="303">
                  <c:v>0.21924431799999999</c:v>
                </c:pt>
                <c:pt idx="304">
                  <c:v>0.21989089000000001</c:v>
                </c:pt>
                <c:pt idx="305">
                  <c:v>0.16137612400000001</c:v>
                </c:pt>
                <c:pt idx="306">
                  <c:v>0.123874948</c:v>
                </c:pt>
                <c:pt idx="307">
                  <c:v>0.11159007999999999</c:v>
                </c:pt>
                <c:pt idx="308">
                  <c:v>4.7902738E-2</c:v>
                </c:pt>
                <c:pt idx="309">
                  <c:v>-9.13447999999999E-4</c:v>
                </c:pt>
                <c:pt idx="310">
                  <c:v>-1.6754462000000001E-2</c:v>
                </c:pt>
                <c:pt idx="311">
                  <c:v>1.349554E-3</c:v>
                </c:pt>
                <c:pt idx="312">
                  <c:v>-1.5138031999999999E-2</c:v>
                </c:pt>
                <c:pt idx="313">
                  <c:v>-2.2250323999999998E-2</c:v>
                </c:pt>
                <c:pt idx="314">
                  <c:v>-4.5203630000000002E-2</c:v>
                </c:pt>
                <c:pt idx="315">
                  <c:v>-2.9039329999999999E-2</c:v>
                </c:pt>
                <c:pt idx="316">
                  <c:v>-3.6474908E-2</c:v>
                </c:pt>
                <c:pt idx="317">
                  <c:v>-2.0310608000000001E-2</c:v>
                </c:pt>
                <c:pt idx="318">
                  <c:v>-3.0332474000000002E-2</c:v>
                </c:pt>
                <c:pt idx="319">
                  <c:v>-2.5159898E-2</c:v>
                </c:pt>
                <c:pt idx="320">
                  <c:v>-3.3242048000000003E-2</c:v>
                </c:pt>
                <c:pt idx="321">
                  <c:v>-1.9664035999999999E-2</c:v>
                </c:pt>
                <c:pt idx="322">
                  <c:v>-3.6151622000000001E-2</c:v>
                </c:pt>
                <c:pt idx="323">
                  <c:v>-2.74229E-2</c:v>
                </c:pt>
                <c:pt idx="324">
                  <c:v>-3.2272189999999999E-2</c:v>
                </c:pt>
                <c:pt idx="325">
                  <c:v>-2.4836612000000001E-2</c:v>
                </c:pt>
                <c:pt idx="326">
                  <c:v>-3.5828336000000002E-2</c:v>
                </c:pt>
                <c:pt idx="327">
                  <c:v>-2.5483183999999999E-2</c:v>
                </c:pt>
                <c:pt idx="328">
                  <c:v>-2.8069472000000002E-2</c:v>
                </c:pt>
                <c:pt idx="329">
                  <c:v>-2.9685902E-2</c:v>
                </c:pt>
                <c:pt idx="330">
                  <c:v>-2.2896896E-2</c:v>
                </c:pt>
                <c:pt idx="331">
                  <c:v>-3.3242048000000003E-2</c:v>
                </c:pt>
                <c:pt idx="332">
                  <c:v>-2.4190039999999999E-2</c:v>
                </c:pt>
                <c:pt idx="333">
                  <c:v>-2.8392758000000001E-2</c:v>
                </c:pt>
                <c:pt idx="334">
                  <c:v>-2.8716044E-2</c:v>
                </c:pt>
                <c:pt idx="335">
                  <c:v>-2.7746185999999999E-2</c:v>
                </c:pt>
                <c:pt idx="336">
                  <c:v>-2.5483183999999999E-2</c:v>
                </c:pt>
                <c:pt idx="337">
                  <c:v>-2.4190039999999999E-2</c:v>
                </c:pt>
                <c:pt idx="338">
                  <c:v>-2.1927037999999999E-2</c:v>
                </c:pt>
                <c:pt idx="339">
                  <c:v>-9.9654559999999993E-3</c:v>
                </c:pt>
                <c:pt idx="340">
                  <c:v>3.28927E-3</c:v>
                </c:pt>
                <c:pt idx="341">
                  <c:v>-4.4695940000000003E-3</c:v>
                </c:pt>
                <c:pt idx="342">
                  <c:v>3.9358420000000002E-3</c:v>
                </c:pt>
                <c:pt idx="343">
                  <c:v>3.9358420000000002E-3</c:v>
                </c:pt>
                <c:pt idx="344">
                  <c:v>1.349554E-3</c:v>
                </c:pt>
                <c:pt idx="345">
                  <c:v>-1.1581886E-2</c:v>
                </c:pt>
                <c:pt idx="346">
                  <c:v>-6.7325960000000004E-3</c:v>
                </c:pt>
                <c:pt idx="347">
                  <c:v>-1.5138031999999999E-2</c:v>
                </c:pt>
                <c:pt idx="348">
                  <c:v>-2.2250323999999998E-2</c:v>
                </c:pt>
                <c:pt idx="349">
                  <c:v>-2.9039329999999999E-2</c:v>
                </c:pt>
                <c:pt idx="350">
                  <c:v>-2.3866754E-2</c:v>
                </c:pt>
                <c:pt idx="351">
                  <c:v>-3.1302332000000002E-2</c:v>
                </c:pt>
                <c:pt idx="352">
                  <c:v>-2.0633894E-2</c:v>
                </c:pt>
                <c:pt idx="353">
                  <c:v>-2.5483183999999999E-2</c:v>
                </c:pt>
                <c:pt idx="354">
                  <c:v>-2.7099614000000001E-2</c:v>
                </c:pt>
                <c:pt idx="355">
                  <c:v>-2.8392758000000001E-2</c:v>
                </c:pt>
                <c:pt idx="356">
                  <c:v>-2.6129756000000001E-2</c:v>
                </c:pt>
                <c:pt idx="357">
                  <c:v>-2.7746185999999999E-2</c:v>
                </c:pt>
                <c:pt idx="358">
                  <c:v>-3.1625618000000001E-2</c:v>
                </c:pt>
                <c:pt idx="359">
                  <c:v>-2.2896896E-2</c:v>
                </c:pt>
                <c:pt idx="360">
                  <c:v>-2.8392758000000001E-2</c:v>
                </c:pt>
                <c:pt idx="361">
                  <c:v>-2.6453042E-2</c:v>
                </c:pt>
                <c:pt idx="362">
                  <c:v>-2.1603752E-2</c:v>
                </c:pt>
                <c:pt idx="363">
                  <c:v>-3.1625618000000001E-2</c:v>
                </c:pt>
                <c:pt idx="364">
                  <c:v>-3.5828336000000002E-2</c:v>
                </c:pt>
                <c:pt idx="365">
                  <c:v>-2.8716044E-2</c:v>
                </c:pt>
                <c:pt idx="366">
                  <c:v>-2.8392758000000001E-2</c:v>
                </c:pt>
                <c:pt idx="367">
                  <c:v>-3.0332474000000002E-2</c:v>
                </c:pt>
                <c:pt idx="368">
                  <c:v>-3.1625618000000001E-2</c:v>
                </c:pt>
                <c:pt idx="369">
                  <c:v>-2.74229E-2</c:v>
                </c:pt>
                <c:pt idx="370">
                  <c:v>-3.0979046E-2</c:v>
                </c:pt>
                <c:pt idx="371">
                  <c:v>-2.8716044E-2</c:v>
                </c:pt>
                <c:pt idx="372">
                  <c:v>-2.9362616000000001E-2</c:v>
                </c:pt>
                <c:pt idx="373">
                  <c:v>-2.8069472000000002E-2</c:v>
                </c:pt>
                <c:pt idx="374">
                  <c:v>-3.1302332000000002E-2</c:v>
                </c:pt>
                <c:pt idx="375">
                  <c:v>-2.7099614000000001E-2</c:v>
                </c:pt>
                <c:pt idx="376">
                  <c:v>-2.1927037999999999E-2</c:v>
                </c:pt>
                <c:pt idx="377">
                  <c:v>-1.9987321999999998E-2</c:v>
                </c:pt>
                <c:pt idx="378">
                  <c:v>-1.7077748E-2</c:v>
                </c:pt>
                <c:pt idx="379">
                  <c:v>-1.3198316E-2</c:v>
                </c:pt>
                <c:pt idx="380">
                  <c:v>-1.2875030000000001E-2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EC-4368-93CF-57FCAD07E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(s)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907615988928806"/>
          <c:y val="0.1055124200004614"/>
          <c:w val="0.22039731973698534"/>
          <c:h val="8.94662167801318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'ConPlaca#1'!$Q$2:$S$2</c:f>
              <c:strCache>
                <c:ptCount val="1"/>
                <c:pt idx="0">
                  <c:v>TOF #2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'ConPlaca#1'!$R$3:$R$383</c:f>
              <c:numCache>
                <c:formatCode>0.00000</c:formatCode>
                <c:ptCount val="381"/>
                <c:pt idx="0">
                  <c:v>0</c:v>
                </c:pt>
                <c:pt idx="1">
                  <c:v>1.000009999785334E-5</c:v>
                </c:pt>
                <c:pt idx="2">
                  <c:v>2.0000199999259394E-5</c:v>
                </c:pt>
                <c:pt idx="3">
                  <c:v>3.0000299997112734E-5</c:v>
                </c:pt>
                <c:pt idx="4">
                  <c:v>4.0000399998518787E-5</c:v>
                </c:pt>
                <c:pt idx="5">
                  <c:v>5.0000499999924841E-5</c:v>
                </c:pt>
                <c:pt idx="6">
                  <c:v>6.0000599997778181E-5</c:v>
                </c:pt>
                <c:pt idx="7">
                  <c:v>7.0000699999184235E-5</c:v>
                </c:pt>
                <c:pt idx="8">
                  <c:v>8.0000799997037575E-5</c:v>
                </c:pt>
                <c:pt idx="9">
                  <c:v>9.0000899998443629E-5</c:v>
                </c:pt>
                <c:pt idx="10">
                  <c:v>1.0000099999984968E-4</c:v>
                </c:pt>
                <c:pt idx="11">
                  <c:v>1.1000109999770302E-4</c:v>
                </c:pt>
                <c:pt idx="12">
                  <c:v>1.2000119999910908E-4</c:v>
                </c:pt>
                <c:pt idx="13">
                  <c:v>1.3000129999696242E-4</c:v>
                </c:pt>
                <c:pt idx="14">
                  <c:v>1.4000139999836847E-4</c:v>
                </c:pt>
                <c:pt idx="15">
                  <c:v>1.5000149999977452E-4</c:v>
                </c:pt>
                <c:pt idx="16">
                  <c:v>1.6000159999762786E-4</c:v>
                </c:pt>
                <c:pt idx="17">
                  <c:v>1.7000169999903392E-4</c:v>
                </c:pt>
                <c:pt idx="18">
                  <c:v>1.8000179999688726E-4</c:v>
                </c:pt>
                <c:pt idx="19">
                  <c:v>1.9000189999829331E-4</c:v>
                </c:pt>
                <c:pt idx="20">
                  <c:v>2.0000199999969936E-4</c:v>
                </c:pt>
                <c:pt idx="21">
                  <c:v>2.100020999975527E-4</c:v>
                </c:pt>
                <c:pt idx="22">
                  <c:v>2.2000219999895876E-4</c:v>
                </c:pt>
                <c:pt idx="23">
                  <c:v>2.300022999968121E-4</c:v>
                </c:pt>
                <c:pt idx="24">
                  <c:v>2.4000239999821815E-4</c:v>
                </c:pt>
                <c:pt idx="25">
                  <c:v>2.5000249999962421E-4</c:v>
                </c:pt>
                <c:pt idx="26">
                  <c:v>2.6000259999747755E-4</c:v>
                </c:pt>
                <c:pt idx="27">
                  <c:v>2.700026999988836E-4</c:v>
                </c:pt>
                <c:pt idx="28">
                  <c:v>2.8000279999673694E-4</c:v>
                </c:pt>
                <c:pt idx="29">
                  <c:v>2.9000289999814299E-4</c:v>
                </c:pt>
                <c:pt idx="30">
                  <c:v>3.0000299999954905E-4</c:v>
                </c:pt>
                <c:pt idx="31">
                  <c:v>3.1000310009687837E-4</c:v>
                </c:pt>
                <c:pt idx="32">
                  <c:v>3.2000320009828442E-4</c:v>
                </c:pt>
                <c:pt idx="33">
                  <c:v>3.3000330009969048E-4</c:v>
                </c:pt>
                <c:pt idx="34">
                  <c:v>3.4000340009754382E-4</c:v>
                </c:pt>
                <c:pt idx="35">
                  <c:v>3.5000350009894987E-4</c:v>
                </c:pt>
                <c:pt idx="36">
                  <c:v>3.6000360009680321E-4</c:v>
                </c:pt>
                <c:pt idx="37">
                  <c:v>3.7000370009820926E-4</c:v>
                </c:pt>
                <c:pt idx="38">
                  <c:v>3.8000380009961532E-4</c:v>
                </c:pt>
                <c:pt idx="39">
                  <c:v>3.9000390009746866E-4</c:v>
                </c:pt>
                <c:pt idx="40">
                  <c:v>4.0000400009887471E-4</c:v>
                </c:pt>
                <c:pt idx="41">
                  <c:v>4.1000410009672805E-4</c:v>
                </c:pt>
                <c:pt idx="42">
                  <c:v>4.2000420009813411E-4</c:v>
                </c:pt>
                <c:pt idx="43">
                  <c:v>4.3000430009954016E-4</c:v>
                </c:pt>
                <c:pt idx="44">
                  <c:v>4.400044000973935E-4</c:v>
                </c:pt>
                <c:pt idx="45">
                  <c:v>4.5000450009879955E-4</c:v>
                </c:pt>
                <c:pt idx="46">
                  <c:v>4.6000460009665289E-4</c:v>
                </c:pt>
                <c:pt idx="47">
                  <c:v>4.7000470009805895E-4</c:v>
                </c:pt>
                <c:pt idx="48">
                  <c:v>4.80004800099465E-4</c:v>
                </c:pt>
                <c:pt idx="49">
                  <c:v>4.9000490009731834E-4</c:v>
                </c:pt>
                <c:pt idx="50">
                  <c:v>5.0000500009872439E-4</c:v>
                </c:pt>
                <c:pt idx="51">
                  <c:v>5.1000510010013045E-4</c:v>
                </c:pt>
                <c:pt idx="52">
                  <c:v>5.2000520009798379E-4</c:v>
                </c:pt>
                <c:pt idx="53">
                  <c:v>5.3000530009938984E-4</c:v>
                </c:pt>
                <c:pt idx="54">
                  <c:v>5.4000540009724318E-4</c:v>
                </c:pt>
                <c:pt idx="55">
                  <c:v>5.5000550009864924E-4</c:v>
                </c:pt>
                <c:pt idx="56">
                  <c:v>5.6000560010005529E-4</c:v>
                </c:pt>
                <c:pt idx="57">
                  <c:v>5.7000570009790863E-4</c:v>
                </c:pt>
                <c:pt idx="58">
                  <c:v>5.8000580009931468E-4</c:v>
                </c:pt>
                <c:pt idx="59">
                  <c:v>5.9000590009716802E-4</c:v>
                </c:pt>
                <c:pt idx="60">
                  <c:v>6.0000600009857408E-4</c:v>
                </c:pt>
                <c:pt idx="61">
                  <c:v>6.1000610009998013E-4</c:v>
                </c:pt>
                <c:pt idx="62">
                  <c:v>6.2000620009783347E-4</c:v>
                </c:pt>
                <c:pt idx="63">
                  <c:v>6.3000630009923952E-4</c:v>
                </c:pt>
                <c:pt idx="64">
                  <c:v>6.4000640009709286E-4</c:v>
                </c:pt>
                <c:pt idx="65">
                  <c:v>6.5000650009849892E-4</c:v>
                </c:pt>
                <c:pt idx="66">
                  <c:v>6.6000660009990497E-4</c:v>
                </c:pt>
                <c:pt idx="67">
                  <c:v>6.7000670009775831E-4</c:v>
                </c:pt>
                <c:pt idx="68">
                  <c:v>6.8000680009916437E-4</c:v>
                </c:pt>
                <c:pt idx="69">
                  <c:v>6.9000690009701771E-4</c:v>
                </c:pt>
                <c:pt idx="70">
                  <c:v>7.0000700009842376E-4</c:v>
                </c:pt>
                <c:pt idx="71">
                  <c:v>7.1000710009982981E-4</c:v>
                </c:pt>
                <c:pt idx="72">
                  <c:v>7.2000720009768315E-4</c:v>
                </c:pt>
                <c:pt idx="73">
                  <c:v>7.3000730009908921E-4</c:v>
                </c:pt>
                <c:pt idx="74">
                  <c:v>7.4000740009694255E-4</c:v>
                </c:pt>
                <c:pt idx="75">
                  <c:v>7.500075000983486E-4</c:v>
                </c:pt>
                <c:pt idx="76">
                  <c:v>7.6000760009975465E-4</c:v>
                </c:pt>
                <c:pt idx="77">
                  <c:v>7.7000770009760799E-4</c:v>
                </c:pt>
                <c:pt idx="78">
                  <c:v>7.8000780009901405E-4</c:v>
                </c:pt>
                <c:pt idx="79">
                  <c:v>7.9000790009686739E-4</c:v>
                </c:pt>
                <c:pt idx="80">
                  <c:v>8.0000800009827344E-4</c:v>
                </c:pt>
                <c:pt idx="81">
                  <c:v>8.100081000996795E-4</c:v>
                </c:pt>
                <c:pt idx="82">
                  <c:v>8.2000820009753284E-4</c:v>
                </c:pt>
                <c:pt idx="83">
                  <c:v>8.3000830009893889E-4</c:v>
                </c:pt>
                <c:pt idx="84">
                  <c:v>8.4000840009679223E-4</c:v>
                </c:pt>
                <c:pt idx="85">
                  <c:v>8.5000850009819828E-4</c:v>
                </c:pt>
                <c:pt idx="86">
                  <c:v>8.6000860009960434E-4</c:v>
                </c:pt>
                <c:pt idx="87">
                  <c:v>8.7000870009745768E-4</c:v>
                </c:pt>
                <c:pt idx="88">
                  <c:v>8.8000880009886373E-4</c:v>
                </c:pt>
                <c:pt idx="89">
                  <c:v>8.9000890009671707E-4</c:v>
                </c:pt>
                <c:pt idx="90">
                  <c:v>9.0000900009812312E-4</c:v>
                </c:pt>
                <c:pt idx="91">
                  <c:v>9.1000910009952918E-4</c:v>
                </c:pt>
                <c:pt idx="92">
                  <c:v>9.2000920009738252E-4</c:v>
                </c:pt>
                <c:pt idx="93">
                  <c:v>9.3000930009878857E-4</c:v>
                </c:pt>
                <c:pt idx="94">
                  <c:v>9.4000940009664191E-4</c:v>
                </c:pt>
                <c:pt idx="95">
                  <c:v>9.5000950009804797E-4</c:v>
                </c:pt>
                <c:pt idx="96">
                  <c:v>9.6000960009945402E-4</c:v>
                </c:pt>
                <c:pt idx="97">
                  <c:v>9.7000970009730736E-4</c:v>
                </c:pt>
                <c:pt idx="98">
                  <c:v>9.8000980009871341E-4</c:v>
                </c:pt>
                <c:pt idx="99">
                  <c:v>9.9000990010011947E-4</c:v>
                </c:pt>
                <c:pt idx="100">
                  <c:v>1.0000100000979728E-3</c:v>
                </c:pt>
                <c:pt idx="101">
                  <c:v>1.0100101000993789E-3</c:v>
                </c:pt>
                <c:pt idx="102">
                  <c:v>1.0200102000972322E-3</c:v>
                </c:pt>
                <c:pt idx="103">
                  <c:v>1.0300103000986383E-3</c:v>
                </c:pt>
                <c:pt idx="104">
                  <c:v>1.0400104001000443E-3</c:v>
                </c:pt>
                <c:pt idx="105">
                  <c:v>1.0500105000978976E-3</c:v>
                </c:pt>
                <c:pt idx="106">
                  <c:v>1.0600106000993037E-3</c:v>
                </c:pt>
                <c:pt idx="107">
                  <c:v>1.070010700097157E-3</c:v>
                </c:pt>
                <c:pt idx="108">
                  <c:v>1.0800108000985631E-3</c:v>
                </c:pt>
                <c:pt idx="109">
                  <c:v>1.0900109000999691E-3</c:v>
                </c:pt>
                <c:pt idx="110">
                  <c:v>1.1000110000978225E-3</c:v>
                </c:pt>
                <c:pt idx="111">
                  <c:v>1.1100111000992285E-3</c:v>
                </c:pt>
                <c:pt idx="112">
                  <c:v>1.1200112000970819E-3</c:v>
                </c:pt>
                <c:pt idx="113">
                  <c:v>1.1300113000984879E-3</c:v>
                </c:pt>
                <c:pt idx="114">
                  <c:v>1.140011400099894E-3</c:v>
                </c:pt>
                <c:pt idx="115">
                  <c:v>1.1500115000977473E-3</c:v>
                </c:pt>
                <c:pt idx="116">
                  <c:v>1.1600116000991534E-3</c:v>
                </c:pt>
                <c:pt idx="117">
                  <c:v>1.1700117000970067E-3</c:v>
                </c:pt>
                <c:pt idx="118">
                  <c:v>1.1800118000984128E-3</c:v>
                </c:pt>
                <c:pt idx="119">
                  <c:v>1.1900119000998188E-3</c:v>
                </c:pt>
                <c:pt idx="120">
                  <c:v>1.2000120000976722E-3</c:v>
                </c:pt>
                <c:pt idx="121">
                  <c:v>1.2100121000990782E-3</c:v>
                </c:pt>
                <c:pt idx="122">
                  <c:v>1.2200122000969316E-3</c:v>
                </c:pt>
                <c:pt idx="123">
                  <c:v>1.2300123000983376E-3</c:v>
                </c:pt>
                <c:pt idx="124">
                  <c:v>1.2400124000997437E-3</c:v>
                </c:pt>
                <c:pt idx="125">
                  <c:v>1.250012500097597E-3</c:v>
                </c:pt>
                <c:pt idx="126">
                  <c:v>1.2600126000990031E-3</c:v>
                </c:pt>
                <c:pt idx="127">
                  <c:v>1.2700127000968564E-3</c:v>
                </c:pt>
                <c:pt idx="128">
                  <c:v>1.2800128000982625E-3</c:v>
                </c:pt>
                <c:pt idx="129">
                  <c:v>1.2900129000996685E-3</c:v>
                </c:pt>
                <c:pt idx="130">
                  <c:v>1.3000130000975219E-3</c:v>
                </c:pt>
                <c:pt idx="131">
                  <c:v>1.3100131000989279E-3</c:v>
                </c:pt>
                <c:pt idx="132">
                  <c:v>1.3200132000967812E-3</c:v>
                </c:pt>
                <c:pt idx="133">
                  <c:v>1.3300133001976633E-3</c:v>
                </c:pt>
                <c:pt idx="134">
                  <c:v>1.3400134001990693E-3</c:v>
                </c:pt>
                <c:pt idx="135">
                  <c:v>1.3500135001969227E-3</c:v>
                </c:pt>
                <c:pt idx="136">
                  <c:v>1.3600136001983287E-3</c:v>
                </c:pt>
                <c:pt idx="137">
                  <c:v>1.3700137001997348E-3</c:v>
                </c:pt>
                <c:pt idx="138">
                  <c:v>1.3800138001975881E-3</c:v>
                </c:pt>
                <c:pt idx="139">
                  <c:v>1.3900139001989942E-3</c:v>
                </c:pt>
                <c:pt idx="140">
                  <c:v>1.4000140001968475E-3</c:v>
                </c:pt>
                <c:pt idx="141">
                  <c:v>1.4100141001982536E-3</c:v>
                </c:pt>
                <c:pt idx="142">
                  <c:v>1.4200142001996596E-3</c:v>
                </c:pt>
                <c:pt idx="143">
                  <c:v>1.430014300197513E-3</c:v>
                </c:pt>
                <c:pt idx="144">
                  <c:v>1.440014400198919E-3</c:v>
                </c:pt>
                <c:pt idx="145">
                  <c:v>1.4500145001967724E-3</c:v>
                </c:pt>
                <c:pt idx="146">
                  <c:v>1.4600146001981784E-3</c:v>
                </c:pt>
                <c:pt idx="147">
                  <c:v>1.4700147001995845E-3</c:v>
                </c:pt>
                <c:pt idx="148">
                  <c:v>1.4800148001974378E-3</c:v>
                </c:pt>
                <c:pt idx="149">
                  <c:v>1.4900149001988439E-3</c:v>
                </c:pt>
                <c:pt idx="150">
                  <c:v>1.5000150001966972E-3</c:v>
                </c:pt>
                <c:pt idx="151">
                  <c:v>1.5100151001981033E-3</c:v>
                </c:pt>
                <c:pt idx="152">
                  <c:v>1.5200152001995093E-3</c:v>
                </c:pt>
                <c:pt idx="153">
                  <c:v>1.5300153001973626E-3</c:v>
                </c:pt>
                <c:pt idx="154">
                  <c:v>1.5400154001987687E-3</c:v>
                </c:pt>
                <c:pt idx="155">
                  <c:v>1.5500155002001748E-3</c:v>
                </c:pt>
                <c:pt idx="156">
                  <c:v>1.5600156001980281E-3</c:v>
                </c:pt>
                <c:pt idx="157">
                  <c:v>1.5700157001994341E-3</c:v>
                </c:pt>
                <c:pt idx="158">
                  <c:v>1.5800158001972875E-3</c:v>
                </c:pt>
                <c:pt idx="159">
                  <c:v>1.5900159001986935E-3</c:v>
                </c:pt>
                <c:pt idx="160">
                  <c:v>1.6000160002000996E-3</c:v>
                </c:pt>
                <c:pt idx="161">
                  <c:v>1.6100161001979529E-3</c:v>
                </c:pt>
                <c:pt idx="162">
                  <c:v>1.620016200199359E-3</c:v>
                </c:pt>
                <c:pt idx="163">
                  <c:v>1.6300163001972123E-3</c:v>
                </c:pt>
                <c:pt idx="164">
                  <c:v>1.6400164001986184E-3</c:v>
                </c:pt>
                <c:pt idx="165">
                  <c:v>1.6500165002000244E-3</c:v>
                </c:pt>
                <c:pt idx="166">
                  <c:v>1.6600166001978778E-3</c:v>
                </c:pt>
                <c:pt idx="167">
                  <c:v>1.6700167001992838E-3</c:v>
                </c:pt>
                <c:pt idx="168">
                  <c:v>1.6800168001971372E-3</c:v>
                </c:pt>
                <c:pt idx="169">
                  <c:v>1.6900169001985432E-3</c:v>
                </c:pt>
                <c:pt idx="170">
                  <c:v>1.7000170001999493E-3</c:v>
                </c:pt>
                <c:pt idx="171">
                  <c:v>1.7100171001978026E-3</c:v>
                </c:pt>
                <c:pt idx="172">
                  <c:v>1.7200172001992087E-3</c:v>
                </c:pt>
                <c:pt idx="173">
                  <c:v>1.730017300197062E-3</c:v>
                </c:pt>
                <c:pt idx="174">
                  <c:v>1.7400174001984681E-3</c:v>
                </c:pt>
                <c:pt idx="175">
                  <c:v>1.7500175001998741E-3</c:v>
                </c:pt>
                <c:pt idx="176">
                  <c:v>1.7600176001977275E-3</c:v>
                </c:pt>
                <c:pt idx="177">
                  <c:v>1.7700177001991335E-3</c:v>
                </c:pt>
                <c:pt idx="178">
                  <c:v>1.7800178001969869E-3</c:v>
                </c:pt>
                <c:pt idx="179">
                  <c:v>1.7900179001983929E-3</c:v>
                </c:pt>
                <c:pt idx="180">
                  <c:v>1.800018000199799E-3</c:v>
                </c:pt>
                <c:pt idx="181">
                  <c:v>1.8100181001976523E-3</c:v>
                </c:pt>
                <c:pt idx="182">
                  <c:v>1.8200182001990584E-3</c:v>
                </c:pt>
                <c:pt idx="183">
                  <c:v>1.8300183001969117E-3</c:v>
                </c:pt>
                <c:pt idx="184">
                  <c:v>1.8400184001983177E-3</c:v>
                </c:pt>
                <c:pt idx="185">
                  <c:v>1.8500185001997238E-3</c:v>
                </c:pt>
                <c:pt idx="186">
                  <c:v>1.8600186001975771E-3</c:v>
                </c:pt>
                <c:pt idx="187">
                  <c:v>1.8700187001989832E-3</c:v>
                </c:pt>
                <c:pt idx="188">
                  <c:v>1.8800188001968365E-3</c:v>
                </c:pt>
                <c:pt idx="189">
                  <c:v>1.8900189001982426E-3</c:v>
                </c:pt>
                <c:pt idx="190">
                  <c:v>1.9000190001996486E-3</c:v>
                </c:pt>
                <c:pt idx="191">
                  <c:v>1.910019100197502E-3</c:v>
                </c:pt>
                <c:pt idx="192">
                  <c:v>1.920019200198908E-3</c:v>
                </c:pt>
                <c:pt idx="193">
                  <c:v>1.9300193001967614E-3</c:v>
                </c:pt>
                <c:pt idx="194">
                  <c:v>1.9400194001981674E-3</c:v>
                </c:pt>
                <c:pt idx="195">
                  <c:v>1.9500195001995735E-3</c:v>
                </c:pt>
                <c:pt idx="196">
                  <c:v>1.9600196001974268E-3</c:v>
                </c:pt>
                <c:pt idx="197">
                  <c:v>1.9700197001988329E-3</c:v>
                </c:pt>
                <c:pt idx="198">
                  <c:v>1.9800198001966862E-3</c:v>
                </c:pt>
                <c:pt idx="199">
                  <c:v>1.9900199001980923E-3</c:v>
                </c:pt>
                <c:pt idx="200">
                  <c:v>2.0000200001994983E-3</c:v>
                </c:pt>
                <c:pt idx="201">
                  <c:v>2.0100201001973517E-3</c:v>
                </c:pt>
                <c:pt idx="202">
                  <c:v>2.0200202001987577E-3</c:v>
                </c:pt>
                <c:pt idx="203">
                  <c:v>2.0300203002001638E-3</c:v>
                </c:pt>
                <c:pt idx="204">
                  <c:v>2.0400204001980171E-3</c:v>
                </c:pt>
                <c:pt idx="205">
                  <c:v>2.0500205001994232E-3</c:v>
                </c:pt>
                <c:pt idx="206">
                  <c:v>2.0600206001972765E-3</c:v>
                </c:pt>
                <c:pt idx="207">
                  <c:v>2.0700207001986826E-3</c:v>
                </c:pt>
                <c:pt idx="208">
                  <c:v>2.0800208002000886E-3</c:v>
                </c:pt>
                <c:pt idx="209">
                  <c:v>2.090020900197942E-3</c:v>
                </c:pt>
                <c:pt idx="210">
                  <c:v>2.100021000199348E-3</c:v>
                </c:pt>
                <c:pt idx="211">
                  <c:v>2.1100211001972013E-3</c:v>
                </c:pt>
                <c:pt idx="212">
                  <c:v>2.1200212001986074E-3</c:v>
                </c:pt>
                <c:pt idx="213">
                  <c:v>2.1300213002000135E-3</c:v>
                </c:pt>
                <c:pt idx="214">
                  <c:v>2.1400214001978668E-3</c:v>
                </c:pt>
                <c:pt idx="215">
                  <c:v>2.1500215001992729E-3</c:v>
                </c:pt>
                <c:pt idx="216">
                  <c:v>2.1600216001971262E-3</c:v>
                </c:pt>
                <c:pt idx="217">
                  <c:v>2.1700217001985322E-3</c:v>
                </c:pt>
                <c:pt idx="218">
                  <c:v>2.1800218001999383E-3</c:v>
                </c:pt>
                <c:pt idx="219">
                  <c:v>2.1900219001977916E-3</c:v>
                </c:pt>
                <c:pt idx="220">
                  <c:v>2.2000220001991977E-3</c:v>
                </c:pt>
                <c:pt idx="221">
                  <c:v>2.210022100197051E-3</c:v>
                </c:pt>
                <c:pt idx="222">
                  <c:v>2.2200222001984571E-3</c:v>
                </c:pt>
                <c:pt idx="223">
                  <c:v>2.2300223001998631E-3</c:v>
                </c:pt>
                <c:pt idx="224">
                  <c:v>2.2400224001977165E-3</c:v>
                </c:pt>
                <c:pt idx="225">
                  <c:v>2.2500225001991225E-3</c:v>
                </c:pt>
                <c:pt idx="226">
                  <c:v>2.2600226001969759E-3</c:v>
                </c:pt>
                <c:pt idx="227">
                  <c:v>2.2700227001983819E-3</c:v>
                </c:pt>
                <c:pt idx="228">
                  <c:v>2.280022800199788E-3</c:v>
                </c:pt>
                <c:pt idx="229">
                  <c:v>2.2900229001976413E-3</c:v>
                </c:pt>
                <c:pt idx="230">
                  <c:v>2.3000230001990474E-3</c:v>
                </c:pt>
              </c:numCache>
            </c:numRef>
          </c:xVal>
          <c:yVal>
            <c:numRef>
              <c:f>'ConPlaca#1'!$S$3:$S$383</c:f>
              <c:numCache>
                <c:formatCode>General</c:formatCode>
                <c:ptCount val="381"/>
                <c:pt idx="0">
                  <c:v>9.4317040000000008E-3</c:v>
                </c:pt>
                <c:pt idx="1">
                  <c:v>-1.236734E-3</c:v>
                </c:pt>
                <c:pt idx="2">
                  <c:v>2.9659840000000001E-3</c:v>
                </c:pt>
                <c:pt idx="3">
                  <c:v>-3.4997359999999998E-3</c:v>
                </c:pt>
                <c:pt idx="4">
                  <c:v>8.4618460000000003E-3</c:v>
                </c:pt>
                <c:pt idx="5">
                  <c:v>1.298785E-2</c:v>
                </c:pt>
                <c:pt idx="6">
                  <c:v>1.0724848E-2</c:v>
                </c:pt>
                <c:pt idx="7">
                  <c:v>-2.6687599999999901E-4</c:v>
                </c:pt>
                <c:pt idx="8">
                  <c:v>-9.3188839999999995E-3</c:v>
                </c:pt>
                <c:pt idx="9">
                  <c:v>1.349554E-3</c:v>
                </c:pt>
                <c:pt idx="10">
                  <c:v>4.5824139999999999E-3</c:v>
                </c:pt>
                <c:pt idx="11">
                  <c:v>3.9358420000000002E-3</c:v>
                </c:pt>
                <c:pt idx="12">
                  <c:v>-1.883306E-3</c:v>
                </c:pt>
                <c:pt idx="13" formatCode="0.00E+00">
                  <c:v>5.6410000000000702E-5</c:v>
                </c:pt>
                <c:pt idx="14" formatCode="0.00E+00">
                  <c:v>5.6410000000000702E-5</c:v>
                </c:pt>
                <c:pt idx="15">
                  <c:v>3.28927E-3</c:v>
                </c:pt>
                <c:pt idx="16">
                  <c:v>1.349554E-3</c:v>
                </c:pt>
                <c:pt idx="17">
                  <c:v>1.349554E-3</c:v>
                </c:pt>
                <c:pt idx="18">
                  <c:v>1.6728400000000001E-3</c:v>
                </c:pt>
                <c:pt idx="19">
                  <c:v>1.6728400000000001E-3</c:v>
                </c:pt>
                <c:pt idx="20">
                  <c:v>4.5824139999999999E-3</c:v>
                </c:pt>
                <c:pt idx="21">
                  <c:v>-3.1764499999999999E-3</c:v>
                </c:pt>
                <c:pt idx="22">
                  <c:v>-2.2065919999999998E-3</c:v>
                </c:pt>
                <c:pt idx="23">
                  <c:v>-1.883306E-3</c:v>
                </c:pt>
                <c:pt idx="24">
                  <c:v>-1.5600200000000001E-3</c:v>
                </c:pt>
                <c:pt idx="25" formatCode="0.00E+00">
                  <c:v>5.6410000000000702E-5</c:v>
                </c:pt>
                <c:pt idx="26">
                  <c:v>-2.853164E-3</c:v>
                </c:pt>
                <c:pt idx="27">
                  <c:v>-1.0288742E-2</c:v>
                </c:pt>
                <c:pt idx="28">
                  <c:v>2.3194119999999999E-3</c:v>
                </c:pt>
                <c:pt idx="29">
                  <c:v>2.6426980000000002E-3</c:v>
                </c:pt>
                <c:pt idx="30">
                  <c:v>-1.883306E-3</c:v>
                </c:pt>
                <c:pt idx="31">
                  <c:v>-5.7627379999999999E-3</c:v>
                </c:pt>
                <c:pt idx="32">
                  <c:v>-7.0558820000000003E-3</c:v>
                </c:pt>
                <c:pt idx="33">
                  <c:v>1.996126E-3</c:v>
                </c:pt>
                <c:pt idx="34">
                  <c:v>6.5221300000000001E-3</c:v>
                </c:pt>
                <c:pt idx="35">
                  <c:v>2.6426980000000002E-3</c:v>
                </c:pt>
                <c:pt idx="36" formatCode="0.00E+00">
                  <c:v>5.6410000000000702E-5</c:v>
                </c:pt>
                <c:pt idx="37">
                  <c:v>-1.236734E-3</c:v>
                </c:pt>
                <c:pt idx="38">
                  <c:v>3.7969600000000098E-4</c:v>
                </c:pt>
                <c:pt idx="39">
                  <c:v>3.9358420000000002E-3</c:v>
                </c:pt>
                <c:pt idx="40">
                  <c:v>-5.90161999999999E-4</c:v>
                </c:pt>
                <c:pt idx="41">
                  <c:v>-5.1161660000000001E-3</c:v>
                </c:pt>
                <c:pt idx="42">
                  <c:v>-2.2065919999999998E-3</c:v>
                </c:pt>
                <c:pt idx="43">
                  <c:v>3.7969600000000098E-4</c:v>
                </c:pt>
                <c:pt idx="44">
                  <c:v>1.0262680000000001E-3</c:v>
                </c:pt>
                <c:pt idx="45">
                  <c:v>-2.6687599999999901E-4</c:v>
                </c:pt>
                <c:pt idx="46">
                  <c:v>-3.4997359999999998E-3</c:v>
                </c:pt>
                <c:pt idx="47">
                  <c:v>1.6728400000000001E-3</c:v>
                </c:pt>
                <c:pt idx="48">
                  <c:v>1.996126E-3</c:v>
                </c:pt>
                <c:pt idx="49">
                  <c:v>-9.13447999999999E-4</c:v>
                </c:pt>
                <c:pt idx="50">
                  <c:v>1.996126E-3</c:v>
                </c:pt>
                <c:pt idx="51">
                  <c:v>-5.90161999999999E-4</c:v>
                </c:pt>
                <c:pt idx="52">
                  <c:v>1.6220709999999999E-2</c:v>
                </c:pt>
                <c:pt idx="53">
                  <c:v>1.5574138E-2</c:v>
                </c:pt>
                <c:pt idx="54">
                  <c:v>5.9864319999999999E-2</c:v>
                </c:pt>
                <c:pt idx="55">
                  <c:v>0.15394054600000001</c:v>
                </c:pt>
                <c:pt idx="56">
                  <c:v>0.37733117199999999</c:v>
                </c:pt>
                <c:pt idx="57">
                  <c:v>0.72777319600000001</c:v>
                </c:pt>
                <c:pt idx="58" formatCode="0.00E+00">
                  <c:v>1.1053712440000001</c:v>
                </c:pt>
                <c:pt idx="59" formatCode="0.00E+00">
                  <c:v>1.416372376</c:v>
                </c:pt>
                <c:pt idx="60">
                  <c:v>1.481352862</c:v>
                </c:pt>
                <c:pt idx="61" formatCode="0.00E+00">
                  <c:v>1.3303783</c:v>
                </c:pt>
                <c:pt idx="62" formatCode="0.00E+00">
                  <c:v>1.106664388</c:v>
                </c:pt>
                <c:pt idx="63" formatCode="0.00E+00">
                  <c:v>0.82152613600000002</c:v>
                </c:pt>
                <c:pt idx="64" formatCode="0.00E+00">
                  <c:v>0.60654094599999997</c:v>
                </c:pt>
                <c:pt idx="65" formatCode="0.00E+00">
                  <c:v>0.47173068400000001</c:v>
                </c:pt>
                <c:pt idx="66">
                  <c:v>0.416772064</c:v>
                </c:pt>
                <c:pt idx="67">
                  <c:v>0.32269583800000001</c:v>
                </c:pt>
                <c:pt idx="68">
                  <c:v>0.25933178200000001</c:v>
                </c:pt>
                <c:pt idx="69">
                  <c:v>0.32107940800000001</c:v>
                </c:pt>
                <c:pt idx="70">
                  <c:v>0.43584593799999999</c:v>
                </c:pt>
                <c:pt idx="71">
                  <c:v>0.344356</c:v>
                </c:pt>
                <c:pt idx="72">
                  <c:v>0.28648780600000001</c:v>
                </c:pt>
                <c:pt idx="73">
                  <c:v>0.25965506799999999</c:v>
                </c:pt>
                <c:pt idx="74">
                  <c:v>0.15975969400000001</c:v>
                </c:pt>
                <c:pt idx="75">
                  <c:v>5.4691744E-2</c:v>
                </c:pt>
                <c:pt idx="76">
                  <c:v>5.0489025999999999E-2</c:v>
                </c:pt>
                <c:pt idx="77">
                  <c:v>3.3354868000000003E-2</c:v>
                </c:pt>
                <c:pt idx="78">
                  <c:v>5.2289859999999997E-3</c:v>
                </c:pt>
                <c:pt idx="79">
                  <c:v>-1.2228457999999999E-2</c:v>
                </c:pt>
                <c:pt idx="80">
                  <c:v>1.8160426E-2</c:v>
                </c:pt>
                <c:pt idx="81">
                  <c:v>2.3009716E-2</c:v>
                </c:pt>
                <c:pt idx="82">
                  <c:v>-1.5600200000000001E-3</c:v>
                </c:pt>
                <c:pt idx="83">
                  <c:v>-8.9955980000000005E-3</c:v>
                </c:pt>
                <c:pt idx="84">
                  <c:v>-6.7325960000000004E-3</c:v>
                </c:pt>
                <c:pt idx="85">
                  <c:v>-1.9987321999999998E-2</c:v>
                </c:pt>
                <c:pt idx="86">
                  <c:v>-2.3220181999999999E-2</c:v>
                </c:pt>
                <c:pt idx="87">
                  <c:v>-2.7099614000000001E-2</c:v>
                </c:pt>
                <c:pt idx="88">
                  <c:v>-1.8047606000000001E-2</c:v>
                </c:pt>
                <c:pt idx="89">
                  <c:v>-1.7724319999999998E-2</c:v>
                </c:pt>
                <c:pt idx="90">
                  <c:v>-2.0633894E-2</c:v>
                </c:pt>
                <c:pt idx="91">
                  <c:v>-3.0979046E-2</c:v>
                </c:pt>
                <c:pt idx="92">
                  <c:v>-3.5181763999999997E-2</c:v>
                </c:pt>
                <c:pt idx="93">
                  <c:v>-3.0655760000000001E-2</c:v>
                </c:pt>
                <c:pt idx="94">
                  <c:v>-2.9362616000000001E-2</c:v>
                </c:pt>
                <c:pt idx="95">
                  <c:v>-2.4513325999999998E-2</c:v>
                </c:pt>
                <c:pt idx="96">
                  <c:v>-2.9039329999999999E-2</c:v>
                </c:pt>
                <c:pt idx="97">
                  <c:v>-2.9039329999999999E-2</c:v>
                </c:pt>
                <c:pt idx="98">
                  <c:v>-3.4211906E-2</c:v>
                </c:pt>
                <c:pt idx="99">
                  <c:v>-3.1625618000000001E-2</c:v>
                </c:pt>
                <c:pt idx="100">
                  <c:v>-2.5483183999999999E-2</c:v>
                </c:pt>
                <c:pt idx="101">
                  <c:v>-1.8694177999999999E-2</c:v>
                </c:pt>
                <c:pt idx="102">
                  <c:v>-2.0310608000000001E-2</c:v>
                </c:pt>
                <c:pt idx="103">
                  <c:v>-2.74229E-2</c:v>
                </c:pt>
                <c:pt idx="104">
                  <c:v>-3.5181763999999997E-2</c:v>
                </c:pt>
                <c:pt idx="105">
                  <c:v>-3.0655760000000001E-2</c:v>
                </c:pt>
                <c:pt idx="106">
                  <c:v>-2.7746185999999999E-2</c:v>
                </c:pt>
                <c:pt idx="107">
                  <c:v>-2.2573610000000001E-2</c:v>
                </c:pt>
                <c:pt idx="108">
                  <c:v>-3.3565334000000002E-2</c:v>
                </c:pt>
                <c:pt idx="109">
                  <c:v>-2.8392758000000001E-2</c:v>
                </c:pt>
                <c:pt idx="110">
                  <c:v>-3.4858477999999998E-2</c:v>
                </c:pt>
                <c:pt idx="111">
                  <c:v>-3.6798193999999999E-2</c:v>
                </c:pt>
                <c:pt idx="112">
                  <c:v>-2.9685902E-2</c:v>
                </c:pt>
                <c:pt idx="113">
                  <c:v>-2.8069472000000002E-2</c:v>
                </c:pt>
                <c:pt idx="114">
                  <c:v>-2.8069472000000002E-2</c:v>
                </c:pt>
                <c:pt idx="115">
                  <c:v>-2.8069472000000002E-2</c:v>
                </c:pt>
                <c:pt idx="116">
                  <c:v>-2.8069472000000002E-2</c:v>
                </c:pt>
                <c:pt idx="117">
                  <c:v>-2.7746185999999999E-2</c:v>
                </c:pt>
                <c:pt idx="118">
                  <c:v>-1.8370892E-2</c:v>
                </c:pt>
                <c:pt idx="119">
                  <c:v>-1.5784604000000001E-2</c:v>
                </c:pt>
                <c:pt idx="120">
                  <c:v>-8.3490260000000007E-3</c:v>
                </c:pt>
                <c:pt idx="121">
                  <c:v>-1.2228457999999999E-2</c:v>
                </c:pt>
                <c:pt idx="122">
                  <c:v>-1.5600200000000001E-3</c:v>
                </c:pt>
                <c:pt idx="123">
                  <c:v>-9.13447999999999E-4</c:v>
                </c:pt>
                <c:pt idx="124">
                  <c:v>3.7969600000000098E-4</c:v>
                </c:pt>
                <c:pt idx="125">
                  <c:v>-6.7325960000000004E-3</c:v>
                </c:pt>
                <c:pt idx="126">
                  <c:v>-1.7077748E-2</c:v>
                </c:pt>
                <c:pt idx="127">
                  <c:v>-1.4491459999999999E-2</c:v>
                </c:pt>
                <c:pt idx="128">
                  <c:v>-1.9017464000000001E-2</c:v>
                </c:pt>
                <c:pt idx="129">
                  <c:v>-2.3866754E-2</c:v>
                </c:pt>
                <c:pt idx="130">
                  <c:v>-2.4190039999999999E-2</c:v>
                </c:pt>
                <c:pt idx="131">
                  <c:v>-1.9017464000000001E-2</c:v>
                </c:pt>
                <c:pt idx="132">
                  <c:v>-2.1603752E-2</c:v>
                </c:pt>
                <c:pt idx="133">
                  <c:v>-2.5806470000000001E-2</c:v>
                </c:pt>
                <c:pt idx="134">
                  <c:v>-1.5138031999999999E-2</c:v>
                </c:pt>
                <c:pt idx="135">
                  <c:v>-1.7724319999999998E-2</c:v>
                </c:pt>
                <c:pt idx="136">
                  <c:v>-1.8694177999999999E-2</c:v>
                </c:pt>
                <c:pt idx="137">
                  <c:v>-1.5784604000000001E-2</c:v>
                </c:pt>
                <c:pt idx="138">
                  <c:v>-1.9987321999999998E-2</c:v>
                </c:pt>
                <c:pt idx="139">
                  <c:v>-2.3866754E-2</c:v>
                </c:pt>
                <c:pt idx="140">
                  <c:v>-2.5806470000000001E-2</c:v>
                </c:pt>
                <c:pt idx="141">
                  <c:v>-2.6129756000000001E-2</c:v>
                </c:pt>
                <c:pt idx="142">
                  <c:v>-2.2896896E-2</c:v>
                </c:pt>
                <c:pt idx="143">
                  <c:v>-2.8716044E-2</c:v>
                </c:pt>
                <c:pt idx="144">
                  <c:v>-3.1948904E-2</c:v>
                </c:pt>
                <c:pt idx="145">
                  <c:v>-3.0332474000000002E-2</c:v>
                </c:pt>
                <c:pt idx="146">
                  <c:v>-2.9039329999999999E-2</c:v>
                </c:pt>
                <c:pt idx="147">
                  <c:v>-3.2595475999999998E-2</c:v>
                </c:pt>
                <c:pt idx="148">
                  <c:v>-2.9362616000000001E-2</c:v>
                </c:pt>
                <c:pt idx="149">
                  <c:v>-2.9039329999999999E-2</c:v>
                </c:pt>
                <c:pt idx="150">
                  <c:v>-2.4836612000000001E-2</c:v>
                </c:pt>
                <c:pt idx="151" formatCode="0.00E+00">
                  <c:v>-3.7121479999999998E-2</c:v>
                </c:pt>
                <c:pt idx="152" formatCode="0.00E+00">
                  <c:v>-2.8716044E-2</c:v>
                </c:pt>
                <c:pt idx="153" formatCode="0.00E+00">
                  <c:v>-2.9039329999999999E-2</c:v>
                </c:pt>
                <c:pt idx="154" formatCode="0.00E+00">
                  <c:v>-2.7099614000000001E-2</c:v>
                </c:pt>
                <c:pt idx="155" formatCode="0.00E+00">
                  <c:v>-1.3844888E-2</c:v>
                </c:pt>
                <c:pt idx="156" formatCode="0.00E+00">
                  <c:v>-2.8069472000000002E-2</c:v>
                </c:pt>
                <c:pt idx="157" formatCode="0.00E+00">
                  <c:v>-3.1302332000000002E-2</c:v>
                </c:pt>
                <c:pt idx="158">
                  <c:v>-2.9039329999999999E-2</c:v>
                </c:pt>
                <c:pt idx="159">
                  <c:v>-3.0979046E-2</c:v>
                </c:pt>
                <c:pt idx="160">
                  <c:v>-3.0655760000000001E-2</c:v>
                </c:pt>
                <c:pt idx="161">
                  <c:v>-2.4513325999999998E-2</c:v>
                </c:pt>
                <c:pt idx="162">
                  <c:v>-3.4858477999999998E-2</c:v>
                </c:pt>
                <c:pt idx="163">
                  <c:v>-2.7099614000000001E-2</c:v>
                </c:pt>
                <c:pt idx="164">
                  <c:v>-2.74229E-2</c:v>
                </c:pt>
                <c:pt idx="165">
                  <c:v>-3.0655760000000001E-2</c:v>
                </c:pt>
                <c:pt idx="166">
                  <c:v>-2.7099614000000001E-2</c:v>
                </c:pt>
                <c:pt idx="167">
                  <c:v>-2.6129756000000001E-2</c:v>
                </c:pt>
                <c:pt idx="168">
                  <c:v>-2.6129756000000001E-2</c:v>
                </c:pt>
                <c:pt idx="169">
                  <c:v>-2.9362616000000001E-2</c:v>
                </c:pt>
                <c:pt idx="170">
                  <c:v>-3.3242048000000003E-2</c:v>
                </c:pt>
                <c:pt idx="171">
                  <c:v>-2.8716044E-2</c:v>
                </c:pt>
                <c:pt idx="172">
                  <c:v>-2.8069472000000002E-2</c:v>
                </c:pt>
                <c:pt idx="173">
                  <c:v>-2.7746185999999999E-2</c:v>
                </c:pt>
                <c:pt idx="174">
                  <c:v>-2.9362616000000001E-2</c:v>
                </c:pt>
                <c:pt idx="175">
                  <c:v>-3.1302332000000002E-2</c:v>
                </c:pt>
                <c:pt idx="176">
                  <c:v>-2.6776327999999999E-2</c:v>
                </c:pt>
                <c:pt idx="177">
                  <c:v>-1.6431175999999999E-2</c:v>
                </c:pt>
                <c:pt idx="178" formatCode="0.00E+00">
                  <c:v>-2.9685902E-2</c:v>
                </c:pt>
                <c:pt idx="179">
                  <c:v>-2.7746185999999999E-2</c:v>
                </c:pt>
                <c:pt idx="180">
                  <c:v>-2.3220181999999999E-2</c:v>
                </c:pt>
                <c:pt idx="181">
                  <c:v>-2.3543468000000001E-2</c:v>
                </c:pt>
                <c:pt idx="182">
                  <c:v>-2.1603752E-2</c:v>
                </c:pt>
                <c:pt idx="183">
                  <c:v>-1.7077748E-2</c:v>
                </c:pt>
                <c:pt idx="184">
                  <c:v>1.349554E-3</c:v>
                </c:pt>
                <c:pt idx="185">
                  <c:v>4.7256166000000002E-2</c:v>
                </c:pt>
                <c:pt idx="186" formatCode="0.00E+00">
                  <c:v>0.121611946</c:v>
                </c:pt>
                <c:pt idx="187">
                  <c:v>0.17624728000000001</c:v>
                </c:pt>
                <c:pt idx="188">
                  <c:v>0.249956488</c:v>
                </c:pt>
                <c:pt idx="189">
                  <c:v>0.34079985400000001</c:v>
                </c:pt>
                <c:pt idx="190">
                  <c:v>0.44360480200000002</c:v>
                </c:pt>
                <c:pt idx="191">
                  <c:v>0.52151672800000004</c:v>
                </c:pt>
                <c:pt idx="192">
                  <c:v>0.55416861399999995</c:v>
                </c:pt>
                <c:pt idx="193">
                  <c:v>0.55643161600000002</c:v>
                </c:pt>
                <c:pt idx="194">
                  <c:v>0.47302382799999998</c:v>
                </c:pt>
                <c:pt idx="195" formatCode="0.00E+00">
                  <c:v>0.34629571599999998</c:v>
                </c:pt>
                <c:pt idx="196">
                  <c:v>0.222800464</c:v>
                </c:pt>
                <c:pt idx="197">
                  <c:v>9.8335354E-2</c:v>
                </c:pt>
                <c:pt idx="198">
                  <c:v>2.4626146000000002E-2</c:v>
                </c:pt>
                <c:pt idx="199">
                  <c:v>1.4604280000000001E-2</c:v>
                </c:pt>
                <c:pt idx="200">
                  <c:v>1.3634422E-2</c:v>
                </c:pt>
                <c:pt idx="201">
                  <c:v>2.3979574E-2</c:v>
                </c:pt>
                <c:pt idx="202">
                  <c:v>4.7256166000000002E-2</c:v>
                </c:pt>
                <c:pt idx="203">
                  <c:v>0.11449965400000001</c:v>
                </c:pt>
                <c:pt idx="204">
                  <c:v>0.11676265600000001</c:v>
                </c:pt>
                <c:pt idx="205">
                  <c:v>9.4132636000000006E-2</c:v>
                </c:pt>
                <c:pt idx="206">
                  <c:v>9.1223061999999994E-2</c:v>
                </c:pt>
                <c:pt idx="207">
                  <c:v>5.9541034E-2</c:v>
                </c:pt>
                <c:pt idx="208">
                  <c:v>4.9056999999999998E-3</c:v>
                </c:pt>
                <c:pt idx="209">
                  <c:v>-1.9664035999999999E-2</c:v>
                </c:pt>
                <c:pt idx="210">
                  <c:v>-2.0957179999999999E-2</c:v>
                </c:pt>
                <c:pt idx="211">
                  <c:v>-3.1948904E-2</c:v>
                </c:pt>
                <c:pt idx="212">
                  <c:v>-3.5505050000000003E-2</c:v>
                </c:pt>
                <c:pt idx="213">
                  <c:v>-2.2896896E-2</c:v>
                </c:pt>
                <c:pt idx="214">
                  <c:v>-1.9664035999999999E-2</c:v>
                </c:pt>
                <c:pt idx="215">
                  <c:v>-2.7746185999999999E-2</c:v>
                </c:pt>
                <c:pt idx="216">
                  <c:v>-3.1302332000000002E-2</c:v>
                </c:pt>
                <c:pt idx="217">
                  <c:v>-2.1280466000000001E-2</c:v>
                </c:pt>
                <c:pt idx="218">
                  <c:v>-2.1927037999999999E-2</c:v>
                </c:pt>
                <c:pt idx="219">
                  <c:v>-3.3242048000000003E-2</c:v>
                </c:pt>
                <c:pt idx="220">
                  <c:v>-3.0009187999999999E-2</c:v>
                </c:pt>
                <c:pt idx="221">
                  <c:v>-2.7099614000000001E-2</c:v>
                </c:pt>
                <c:pt idx="222">
                  <c:v>-2.5159898E-2</c:v>
                </c:pt>
                <c:pt idx="223">
                  <c:v>-2.6776327999999999E-2</c:v>
                </c:pt>
                <c:pt idx="224">
                  <c:v>-5.7627379999999999E-3</c:v>
                </c:pt>
                <c:pt idx="225">
                  <c:v>3.6125559999999998E-3</c:v>
                </c:pt>
                <c:pt idx="226">
                  <c:v>-1.4814746E-2</c:v>
                </c:pt>
                <c:pt idx="227">
                  <c:v>-4.1970769999999998E-2</c:v>
                </c:pt>
                <c:pt idx="228">
                  <c:v>-4.1000912E-2</c:v>
                </c:pt>
                <c:pt idx="229">
                  <c:v>-2.3543468000000001E-2</c:v>
                </c:pt>
                <c:pt idx="230">
                  <c:v>-2.0957179999999999E-2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09-4205-AC37-AC0F5ABE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(s)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907615988928806"/>
          <c:y val="0.1055124200004614"/>
          <c:w val="0.22039731973698534"/>
          <c:h val="8.94662167801318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'ConPlaca#1'!$T$2:$V$2</c:f>
              <c:strCache>
                <c:ptCount val="1"/>
                <c:pt idx="0">
                  <c:v>TOF #3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'ConPlaca#1'!$U$3:$U$383</c:f>
              <c:numCache>
                <c:formatCode>0.00000</c:formatCode>
                <c:ptCount val="381"/>
                <c:pt idx="0">
                  <c:v>0</c:v>
                </c:pt>
                <c:pt idx="1">
                  <c:v>1.0000100004958767E-5</c:v>
                </c:pt>
                <c:pt idx="2">
                  <c:v>2.0000200002812107E-5</c:v>
                </c:pt>
                <c:pt idx="3">
                  <c:v>3.0000300000665447E-5</c:v>
                </c:pt>
                <c:pt idx="4">
                  <c:v>4.0000399998518787E-5</c:v>
                </c:pt>
                <c:pt idx="5">
                  <c:v>5.0000500003477555E-5</c:v>
                </c:pt>
                <c:pt idx="6">
                  <c:v>6.0000600001330895E-5</c:v>
                </c:pt>
                <c:pt idx="7">
                  <c:v>7.0000699999184235E-5</c:v>
                </c:pt>
                <c:pt idx="8">
                  <c:v>8.0000800004143002E-5</c:v>
                </c:pt>
                <c:pt idx="9">
                  <c:v>9.0000900001996342E-5</c:v>
                </c:pt>
                <c:pt idx="10">
                  <c:v>1.0000099999984968E-4</c:v>
                </c:pt>
                <c:pt idx="11">
                  <c:v>1.1000110000480845E-4</c:v>
                </c:pt>
                <c:pt idx="12">
                  <c:v>1.2000120000266179E-4</c:v>
                </c:pt>
                <c:pt idx="13">
                  <c:v>1.3000130000051513E-4</c:v>
                </c:pt>
                <c:pt idx="14">
                  <c:v>1.4000139999836847E-4</c:v>
                </c:pt>
                <c:pt idx="15">
                  <c:v>1.5000150000332724E-4</c:v>
                </c:pt>
                <c:pt idx="16">
                  <c:v>1.6000160000118058E-4</c:v>
                </c:pt>
                <c:pt idx="17">
                  <c:v>1.7000169999903392E-4</c:v>
                </c:pt>
                <c:pt idx="18">
                  <c:v>1.8000180000399268E-4</c:v>
                </c:pt>
                <c:pt idx="19">
                  <c:v>1.9000190000184602E-4</c:v>
                </c:pt>
                <c:pt idx="20">
                  <c:v>2.0000199999969936E-4</c:v>
                </c:pt>
                <c:pt idx="21">
                  <c:v>2.1000210000465813E-4</c:v>
                </c:pt>
                <c:pt idx="22">
                  <c:v>2.2000220000251147E-4</c:v>
                </c:pt>
                <c:pt idx="23">
                  <c:v>2.3000230000036481E-4</c:v>
                </c:pt>
                <c:pt idx="24">
                  <c:v>2.4000239999821815E-4</c:v>
                </c:pt>
                <c:pt idx="25">
                  <c:v>2.5000250000317692E-4</c:v>
                </c:pt>
                <c:pt idx="26">
                  <c:v>2.6000260000103026E-4</c:v>
                </c:pt>
                <c:pt idx="27">
                  <c:v>2.700026999988836E-4</c:v>
                </c:pt>
                <c:pt idx="28">
                  <c:v>2.8000280000384237E-4</c:v>
                </c:pt>
                <c:pt idx="29">
                  <c:v>2.9000290000169571E-4</c:v>
                </c:pt>
                <c:pt idx="30">
                  <c:v>3.0000299999954905E-4</c:v>
                </c:pt>
                <c:pt idx="31">
                  <c:v>3.1000310000450781E-4</c:v>
                </c:pt>
                <c:pt idx="32">
                  <c:v>3.2000320000236115E-4</c:v>
                </c:pt>
                <c:pt idx="33">
                  <c:v>3.3000330000021449E-4</c:v>
                </c:pt>
                <c:pt idx="34">
                  <c:v>3.4000339999806783E-4</c:v>
                </c:pt>
                <c:pt idx="35">
                  <c:v>3.500035000030266E-4</c:v>
                </c:pt>
                <c:pt idx="36">
                  <c:v>3.6000360000087994E-4</c:v>
                </c:pt>
                <c:pt idx="37">
                  <c:v>3.7000369999873328E-4</c:v>
                </c:pt>
                <c:pt idx="38">
                  <c:v>3.8000380000369205E-4</c:v>
                </c:pt>
                <c:pt idx="39">
                  <c:v>3.9000390000154539E-4</c:v>
                </c:pt>
                <c:pt idx="40">
                  <c:v>4.0000399999939873E-4</c:v>
                </c:pt>
                <c:pt idx="41">
                  <c:v>4.100041000043575E-4</c:v>
                </c:pt>
                <c:pt idx="42">
                  <c:v>4.2000420000221084E-4</c:v>
                </c:pt>
                <c:pt idx="43">
                  <c:v>4.3000430000006418E-4</c:v>
                </c:pt>
                <c:pt idx="44">
                  <c:v>4.4000440000502294E-4</c:v>
                </c:pt>
                <c:pt idx="45">
                  <c:v>4.5000450000287628E-4</c:v>
                </c:pt>
                <c:pt idx="46">
                  <c:v>4.6000460000072962E-4</c:v>
                </c:pt>
                <c:pt idx="47">
                  <c:v>4.7000469999858296E-4</c:v>
                </c:pt>
                <c:pt idx="48">
                  <c:v>4.8000480000354173E-4</c:v>
                </c:pt>
                <c:pt idx="49">
                  <c:v>4.9000490000139507E-4</c:v>
                </c:pt>
                <c:pt idx="50">
                  <c:v>5.0000499999924841E-4</c:v>
                </c:pt>
                <c:pt idx="51">
                  <c:v>5.1000510000420718E-4</c:v>
                </c:pt>
                <c:pt idx="52">
                  <c:v>5.2000520000206052E-4</c:v>
                </c:pt>
                <c:pt idx="53">
                  <c:v>5.3000529999991386E-4</c:v>
                </c:pt>
                <c:pt idx="54">
                  <c:v>5.4000540000487263E-4</c:v>
                </c:pt>
                <c:pt idx="55">
                  <c:v>5.5000550000272597E-4</c:v>
                </c:pt>
                <c:pt idx="56">
                  <c:v>5.6000560000057931E-4</c:v>
                </c:pt>
                <c:pt idx="57">
                  <c:v>5.7000569999843265E-4</c:v>
                </c:pt>
                <c:pt idx="58">
                  <c:v>5.8000580000339141E-4</c:v>
                </c:pt>
                <c:pt idx="59">
                  <c:v>5.9000590000124475E-4</c:v>
                </c:pt>
                <c:pt idx="60">
                  <c:v>6.0000599999909809E-4</c:v>
                </c:pt>
                <c:pt idx="61">
                  <c:v>6.1000610000405686E-4</c:v>
                </c:pt>
                <c:pt idx="62">
                  <c:v>6.200062000019102E-4</c:v>
                </c:pt>
                <c:pt idx="63">
                  <c:v>6.3000629999976354E-4</c:v>
                </c:pt>
                <c:pt idx="64">
                  <c:v>6.4000640000472231E-4</c:v>
                </c:pt>
                <c:pt idx="65">
                  <c:v>6.5000650000257565E-4</c:v>
                </c:pt>
                <c:pt idx="66">
                  <c:v>6.6000660000042899E-4</c:v>
                </c:pt>
                <c:pt idx="67">
                  <c:v>6.7000669999828233E-4</c:v>
                </c:pt>
                <c:pt idx="68">
                  <c:v>6.800068000032411E-4</c:v>
                </c:pt>
                <c:pt idx="69">
                  <c:v>6.9000690000109444E-4</c:v>
                </c:pt>
                <c:pt idx="70">
                  <c:v>7.0000699999894778E-4</c:v>
                </c:pt>
                <c:pt idx="71">
                  <c:v>7.1000710000390654E-4</c:v>
                </c:pt>
                <c:pt idx="72">
                  <c:v>7.2000720000175988E-4</c:v>
                </c:pt>
                <c:pt idx="73">
                  <c:v>7.3000729999961322E-4</c:v>
                </c:pt>
                <c:pt idx="74">
                  <c:v>7.4000740000457199E-4</c:v>
                </c:pt>
                <c:pt idx="75">
                  <c:v>7.5000750000242533E-4</c:v>
                </c:pt>
                <c:pt idx="76">
                  <c:v>7.6000760000027867E-4</c:v>
                </c:pt>
                <c:pt idx="77">
                  <c:v>7.7000769999813201E-4</c:v>
                </c:pt>
                <c:pt idx="78">
                  <c:v>7.8000780000309078E-4</c:v>
                </c:pt>
                <c:pt idx="79">
                  <c:v>7.9000790000094412E-4</c:v>
                </c:pt>
                <c:pt idx="80">
                  <c:v>8.0000799999879746E-4</c:v>
                </c:pt>
                <c:pt idx="81">
                  <c:v>8.1000810000375623E-4</c:v>
                </c:pt>
                <c:pt idx="82">
                  <c:v>8.2000820000160957E-4</c:v>
                </c:pt>
                <c:pt idx="83">
                  <c:v>8.3000829999946291E-4</c:v>
                </c:pt>
                <c:pt idx="84">
                  <c:v>8.4000840000442167E-4</c:v>
                </c:pt>
                <c:pt idx="85">
                  <c:v>8.5000850000227501E-4</c:v>
                </c:pt>
                <c:pt idx="86">
                  <c:v>8.6000860009960434E-4</c:v>
                </c:pt>
                <c:pt idx="87">
                  <c:v>8.7000870000508712E-4</c:v>
                </c:pt>
                <c:pt idx="88">
                  <c:v>8.8000880010241644E-4</c:v>
                </c:pt>
                <c:pt idx="89">
                  <c:v>8.9000890010026978E-4</c:v>
                </c:pt>
                <c:pt idx="90">
                  <c:v>9.0000900009812312E-4</c:v>
                </c:pt>
                <c:pt idx="91">
                  <c:v>9.1000910010308189E-4</c:v>
                </c:pt>
                <c:pt idx="92">
                  <c:v>9.2000920010093523E-4</c:v>
                </c:pt>
                <c:pt idx="93">
                  <c:v>9.3000930009878857E-4</c:v>
                </c:pt>
                <c:pt idx="94">
                  <c:v>9.4000940010374734E-4</c:v>
                </c:pt>
                <c:pt idx="95">
                  <c:v>9.5000950010160068E-4</c:v>
                </c:pt>
                <c:pt idx="96">
                  <c:v>9.6000960009945402E-4</c:v>
                </c:pt>
                <c:pt idx="97">
                  <c:v>9.7000970010441279E-4</c:v>
                </c:pt>
                <c:pt idx="98">
                  <c:v>9.8000980010226613E-4</c:v>
                </c:pt>
                <c:pt idx="99">
                  <c:v>9.9000990010011947E-4</c:v>
                </c:pt>
                <c:pt idx="100">
                  <c:v>1.0000100001050782E-3</c:v>
                </c:pt>
                <c:pt idx="101">
                  <c:v>1.0100101001029316E-3</c:v>
                </c:pt>
                <c:pt idx="102">
                  <c:v>1.0200102001007849E-3</c:v>
                </c:pt>
                <c:pt idx="103">
                  <c:v>1.0300103000986383E-3</c:v>
                </c:pt>
                <c:pt idx="104">
                  <c:v>1.040010400103597E-3</c:v>
                </c:pt>
                <c:pt idx="105">
                  <c:v>1.0500105001014504E-3</c:v>
                </c:pt>
                <c:pt idx="106">
                  <c:v>1.0600106000993037E-3</c:v>
                </c:pt>
                <c:pt idx="107">
                  <c:v>1.0700107001042625E-3</c:v>
                </c:pt>
                <c:pt idx="108">
                  <c:v>1.0800108001021158E-3</c:v>
                </c:pt>
                <c:pt idx="109">
                  <c:v>1.0900109000999691E-3</c:v>
                </c:pt>
                <c:pt idx="110">
                  <c:v>1.1000110001049279E-3</c:v>
                </c:pt>
                <c:pt idx="111">
                  <c:v>1.1100111001027813E-3</c:v>
                </c:pt>
                <c:pt idx="112">
                  <c:v>1.1200112001006346E-3</c:v>
                </c:pt>
                <c:pt idx="113">
                  <c:v>1.1300113000984879E-3</c:v>
                </c:pt>
                <c:pt idx="114">
                  <c:v>1.1400114001034467E-3</c:v>
                </c:pt>
                <c:pt idx="115">
                  <c:v>1.1500115001013E-3</c:v>
                </c:pt>
                <c:pt idx="116">
                  <c:v>1.1600116000991534E-3</c:v>
                </c:pt>
                <c:pt idx="117">
                  <c:v>1.1700117001041122E-3</c:v>
                </c:pt>
                <c:pt idx="118">
                  <c:v>1.1800118001019655E-3</c:v>
                </c:pt>
                <c:pt idx="119">
                  <c:v>1.1900119000998188E-3</c:v>
                </c:pt>
                <c:pt idx="120">
                  <c:v>1.2000120001047776E-3</c:v>
                </c:pt>
                <c:pt idx="121">
                  <c:v>1.2100121001026309E-3</c:v>
                </c:pt>
                <c:pt idx="122">
                  <c:v>1.2200122001004843E-3</c:v>
                </c:pt>
                <c:pt idx="123">
                  <c:v>1.2300123000983376E-3</c:v>
                </c:pt>
                <c:pt idx="124">
                  <c:v>1.2400124001032964E-3</c:v>
                </c:pt>
                <c:pt idx="125">
                  <c:v>1.2500125001011497E-3</c:v>
                </c:pt>
                <c:pt idx="126">
                  <c:v>1.2600126000990031E-3</c:v>
                </c:pt>
                <c:pt idx="127">
                  <c:v>1.2700127001039618E-3</c:v>
                </c:pt>
                <c:pt idx="128">
                  <c:v>1.2800128001018152E-3</c:v>
                </c:pt>
                <c:pt idx="129">
                  <c:v>1.2900129000996685E-3</c:v>
                </c:pt>
                <c:pt idx="130">
                  <c:v>1.3000130001046273E-3</c:v>
                </c:pt>
                <c:pt idx="131">
                  <c:v>1.3100131001024806E-3</c:v>
                </c:pt>
                <c:pt idx="132">
                  <c:v>1.320013200100334E-3</c:v>
                </c:pt>
                <c:pt idx="133">
                  <c:v>1.3300133000981873E-3</c:v>
                </c:pt>
                <c:pt idx="134">
                  <c:v>1.3400134001031461E-3</c:v>
                </c:pt>
                <c:pt idx="135">
                  <c:v>1.3500135001009994E-3</c:v>
                </c:pt>
                <c:pt idx="136">
                  <c:v>1.3600136000988527E-3</c:v>
                </c:pt>
                <c:pt idx="137">
                  <c:v>1.3700137001038115E-3</c:v>
                </c:pt>
                <c:pt idx="138">
                  <c:v>1.3800138001016649E-3</c:v>
                </c:pt>
                <c:pt idx="139">
                  <c:v>1.3900139000995182E-3</c:v>
                </c:pt>
                <c:pt idx="140">
                  <c:v>1.400014000104477E-3</c:v>
                </c:pt>
                <c:pt idx="141">
                  <c:v>1.4100141001023303E-3</c:v>
                </c:pt>
                <c:pt idx="142">
                  <c:v>1.4200142001001836E-3</c:v>
                </c:pt>
                <c:pt idx="143">
                  <c:v>1.430014300098037E-3</c:v>
                </c:pt>
                <c:pt idx="144">
                  <c:v>1.4400144001029958E-3</c:v>
                </c:pt>
                <c:pt idx="145">
                  <c:v>1.4500145001008491E-3</c:v>
                </c:pt>
                <c:pt idx="146">
                  <c:v>1.4600146000987024E-3</c:v>
                </c:pt>
                <c:pt idx="147">
                  <c:v>1.4700147001036612E-3</c:v>
                </c:pt>
                <c:pt idx="148">
                  <c:v>1.4800148001015145E-3</c:v>
                </c:pt>
                <c:pt idx="149">
                  <c:v>1.4900149000993679E-3</c:v>
                </c:pt>
                <c:pt idx="150">
                  <c:v>1.5000150001043266E-3</c:v>
                </c:pt>
                <c:pt idx="151">
                  <c:v>1.51001510010218E-3</c:v>
                </c:pt>
                <c:pt idx="152">
                  <c:v>1.5200152001000333E-3</c:v>
                </c:pt>
                <c:pt idx="153">
                  <c:v>1.5300153001049921E-3</c:v>
                </c:pt>
                <c:pt idx="154">
                  <c:v>1.5400154001028454E-3</c:v>
                </c:pt>
                <c:pt idx="155">
                  <c:v>1.5500155001006988E-3</c:v>
                </c:pt>
                <c:pt idx="156">
                  <c:v>1.5600156000985521E-3</c:v>
                </c:pt>
                <c:pt idx="157">
                  <c:v>1.5700157001035109E-3</c:v>
                </c:pt>
                <c:pt idx="158">
                  <c:v>1.5800158001013642E-3</c:v>
                </c:pt>
                <c:pt idx="159">
                  <c:v>1.5900159000992176E-3</c:v>
                </c:pt>
                <c:pt idx="160">
                  <c:v>1.6000160001041763E-3</c:v>
                </c:pt>
                <c:pt idx="161">
                  <c:v>1.6100161001020297E-3</c:v>
                </c:pt>
                <c:pt idx="162">
                  <c:v>1.620016200099883E-3</c:v>
                </c:pt>
                <c:pt idx="163">
                  <c:v>1.6300163001048418E-3</c:v>
                </c:pt>
                <c:pt idx="164">
                  <c:v>1.6400164001026951E-3</c:v>
                </c:pt>
                <c:pt idx="165">
                  <c:v>1.6500165001005485E-3</c:v>
                </c:pt>
                <c:pt idx="166">
                  <c:v>1.6600166000984018E-3</c:v>
                </c:pt>
                <c:pt idx="167">
                  <c:v>1.6700167001033606E-3</c:v>
                </c:pt>
                <c:pt idx="168">
                  <c:v>1.6800168001012139E-3</c:v>
                </c:pt>
                <c:pt idx="169">
                  <c:v>1.6900169000990672E-3</c:v>
                </c:pt>
                <c:pt idx="170">
                  <c:v>1.700017000104026E-3</c:v>
                </c:pt>
                <c:pt idx="171">
                  <c:v>1.7100171001018794E-3</c:v>
                </c:pt>
                <c:pt idx="172">
                  <c:v>1.7200172000997327E-3</c:v>
                </c:pt>
                <c:pt idx="173">
                  <c:v>1.7300173001046915E-3</c:v>
                </c:pt>
                <c:pt idx="174">
                  <c:v>1.7400174001025448E-3</c:v>
                </c:pt>
                <c:pt idx="175">
                  <c:v>1.7500175001003981E-3</c:v>
                </c:pt>
                <c:pt idx="176">
                  <c:v>1.7600176000982515E-3</c:v>
                </c:pt>
                <c:pt idx="177">
                  <c:v>1.7700177001032102E-3</c:v>
                </c:pt>
                <c:pt idx="178">
                  <c:v>1.7800178001010636E-3</c:v>
                </c:pt>
                <c:pt idx="179">
                  <c:v>1.7900179000989169E-3</c:v>
                </c:pt>
                <c:pt idx="180">
                  <c:v>1.8000180001038757E-3</c:v>
                </c:pt>
                <c:pt idx="181">
                  <c:v>1.810018100101729E-3</c:v>
                </c:pt>
                <c:pt idx="182">
                  <c:v>1.8200182000995824E-3</c:v>
                </c:pt>
                <c:pt idx="183">
                  <c:v>1.8300183001045411E-3</c:v>
                </c:pt>
                <c:pt idx="184">
                  <c:v>1.8400184001023945E-3</c:v>
                </c:pt>
                <c:pt idx="185">
                  <c:v>1.8500185001997238E-3</c:v>
                </c:pt>
                <c:pt idx="186">
                  <c:v>1.8600186000981012E-3</c:v>
                </c:pt>
                <c:pt idx="187">
                  <c:v>1.8700187001030599E-3</c:v>
                </c:pt>
                <c:pt idx="188">
                  <c:v>1.8800188002003893E-3</c:v>
                </c:pt>
                <c:pt idx="189">
                  <c:v>1.8900189001982426E-3</c:v>
                </c:pt>
                <c:pt idx="190">
                  <c:v>1.9000190002032014E-3</c:v>
                </c:pt>
                <c:pt idx="191">
                  <c:v>1.9100191002010547E-3</c:v>
                </c:pt>
                <c:pt idx="192">
                  <c:v>1.920019200198908E-3</c:v>
                </c:pt>
                <c:pt idx="193">
                  <c:v>1.9300193002038668E-3</c:v>
                </c:pt>
                <c:pt idx="194">
                  <c:v>1.9400194002017201E-3</c:v>
                </c:pt>
                <c:pt idx="195">
                  <c:v>1.9500195001995735E-3</c:v>
                </c:pt>
                <c:pt idx="196">
                  <c:v>1.9600196002045323E-3</c:v>
                </c:pt>
                <c:pt idx="197">
                  <c:v>1.9700197002023856E-3</c:v>
                </c:pt>
                <c:pt idx="198">
                  <c:v>1.9800198002002389E-3</c:v>
                </c:pt>
                <c:pt idx="199">
                  <c:v>1.9900199001980923E-3</c:v>
                </c:pt>
                <c:pt idx="200">
                  <c:v>2.000020000203051E-3</c:v>
                </c:pt>
                <c:pt idx="201">
                  <c:v>2.0100201002009044E-3</c:v>
                </c:pt>
                <c:pt idx="202">
                  <c:v>2.0200202001987577E-3</c:v>
                </c:pt>
                <c:pt idx="203">
                  <c:v>2.0300203002037165E-3</c:v>
                </c:pt>
                <c:pt idx="204">
                  <c:v>2.0400204002015698E-3</c:v>
                </c:pt>
                <c:pt idx="205">
                  <c:v>2.0500205001994232E-3</c:v>
                </c:pt>
                <c:pt idx="206">
                  <c:v>2.0600206002043819E-3</c:v>
                </c:pt>
                <c:pt idx="207">
                  <c:v>2.0700207002022353E-3</c:v>
                </c:pt>
                <c:pt idx="208">
                  <c:v>2.0800208002000886E-3</c:v>
                </c:pt>
                <c:pt idx="209">
                  <c:v>2.0900209002050474E-3</c:v>
                </c:pt>
                <c:pt idx="210">
                  <c:v>2.1000210002029007E-3</c:v>
                </c:pt>
                <c:pt idx="211">
                  <c:v>2.1100211002007541E-3</c:v>
                </c:pt>
                <c:pt idx="212">
                  <c:v>2.1200212001986074E-3</c:v>
                </c:pt>
                <c:pt idx="213">
                  <c:v>2.1300213002035662E-3</c:v>
                </c:pt>
                <c:pt idx="214">
                  <c:v>2.1400214002014195E-3</c:v>
                </c:pt>
                <c:pt idx="215">
                  <c:v>2.1500215001992729E-3</c:v>
                </c:pt>
                <c:pt idx="216">
                  <c:v>2.1600216002042316E-3</c:v>
                </c:pt>
                <c:pt idx="217">
                  <c:v>2.170021700202085E-3</c:v>
                </c:pt>
                <c:pt idx="218">
                  <c:v>2.1800218001999383E-3</c:v>
                </c:pt>
                <c:pt idx="219">
                  <c:v>2.1900219002048971E-3</c:v>
                </c:pt>
                <c:pt idx="220">
                  <c:v>2.2000220002027504E-3</c:v>
                </c:pt>
                <c:pt idx="221">
                  <c:v>2.2100221002006037E-3</c:v>
                </c:pt>
                <c:pt idx="222">
                  <c:v>2.2200222001984571E-3</c:v>
                </c:pt>
                <c:pt idx="223">
                  <c:v>2.2300223002034159E-3</c:v>
                </c:pt>
                <c:pt idx="224">
                  <c:v>2.2400224002012692E-3</c:v>
                </c:pt>
                <c:pt idx="225">
                  <c:v>2.2500225001991225E-3</c:v>
                </c:pt>
                <c:pt idx="226">
                  <c:v>2.2600226002040813E-3</c:v>
                </c:pt>
                <c:pt idx="227">
                  <c:v>2.2700227002019346E-3</c:v>
                </c:pt>
                <c:pt idx="228">
                  <c:v>2.280022800199788E-3</c:v>
                </c:pt>
                <c:pt idx="229">
                  <c:v>2.2900229002047467E-3</c:v>
                </c:pt>
                <c:pt idx="230">
                  <c:v>2.3000230002026001E-3</c:v>
                </c:pt>
              </c:numCache>
            </c:numRef>
          </c:xVal>
          <c:yVal>
            <c:numRef>
              <c:f>'ConPlaca#1'!$V$3:$V$383</c:f>
              <c:numCache>
                <c:formatCode>General</c:formatCode>
                <c:ptCount val="381"/>
                <c:pt idx="0">
                  <c:v>-3.8230220000000001E-3</c:v>
                </c:pt>
                <c:pt idx="1">
                  <c:v>-1.5600200000000001E-3</c:v>
                </c:pt>
                <c:pt idx="2">
                  <c:v>-5.439452E-3</c:v>
                </c:pt>
                <c:pt idx="3">
                  <c:v>1.0262680000000001E-3</c:v>
                </c:pt>
                <c:pt idx="4">
                  <c:v>-2.2065919999999998E-3</c:v>
                </c:pt>
                <c:pt idx="5">
                  <c:v>-2.5298780000000002E-3</c:v>
                </c:pt>
                <c:pt idx="6">
                  <c:v>-5.1161660000000001E-3</c:v>
                </c:pt>
                <c:pt idx="7">
                  <c:v>-7.3791680000000002E-3</c:v>
                </c:pt>
                <c:pt idx="8">
                  <c:v>-3.4997359999999998E-3</c:v>
                </c:pt>
                <c:pt idx="9">
                  <c:v>-5.439452E-3</c:v>
                </c:pt>
                <c:pt idx="10">
                  <c:v>1.349554E-3</c:v>
                </c:pt>
                <c:pt idx="11">
                  <c:v>-1.1581886E-2</c:v>
                </c:pt>
                <c:pt idx="12">
                  <c:v>-7.0558820000000003E-3</c:v>
                </c:pt>
                <c:pt idx="13" formatCode="0.00E+00">
                  <c:v>-2.5298780000000002E-3</c:v>
                </c:pt>
                <c:pt idx="14" formatCode="0.00E+00">
                  <c:v>-1.0288742E-2</c:v>
                </c:pt>
                <c:pt idx="15">
                  <c:v>1.996126E-3</c:v>
                </c:pt>
                <c:pt idx="16">
                  <c:v>-9.13447999999999E-4</c:v>
                </c:pt>
                <c:pt idx="17">
                  <c:v>-4.7928800000000002E-3</c:v>
                </c:pt>
                <c:pt idx="18">
                  <c:v>-2.853164E-3</c:v>
                </c:pt>
                <c:pt idx="19">
                  <c:v>-3.4997359999999998E-3</c:v>
                </c:pt>
                <c:pt idx="20">
                  <c:v>-5.439452E-3</c:v>
                </c:pt>
                <c:pt idx="21">
                  <c:v>-8.02574E-3</c:v>
                </c:pt>
                <c:pt idx="22">
                  <c:v>-5.7627379999999999E-3</c:v>
                </c:pt>
                <c:pt idx="23">
                  <c:v>-4.1463079999999996E-3</c:v>
                </c:pt>
                <c:pt idx="24">
                  <c:v>-4.7928800000000002E-3</c:v>
                </c:pt>
                <c:pt idx="25" formatCode="0.00E+00">
                  <c:v>-5.439452E-3</c:v>
                </c:pt>
                <c:pt idx="26">
                  <c:v>-3.4997359999999998E-3</c:v>
                </c:pt>
                <c:pt idx="27">
                  <c:v>-3.4997359999999998E-3</c:v>
                </c:pt>
                <c:pt idx="28">
                  <c:v>-4.4695940000000003E-3</c:v>
                </c:pt>
                <c:pt idx="29">
                  <c:v>-3.1764499999999999E-3</c:v>
                </c:pt>
                <c:pt idx="30">
                  <c:v>-3.4997359999999998E-3</c:v>
                </c:pt>
                <c:pt idx="31">
                  <c:v>-3.8230220000000001E-3</c:v>
                </c:pt>
                <c:pt idx="32">
                  <c:v>-2.853164E-3</c:v>
                </c:pt>
                <c:pt idx="33">
                  <c:v>-3.4997359999999998E-3</c:v>
                </c:pt>
                <c:pt idx="34">
                  <c:v>2.3194119999999999E-3</c:v>
                </c:pt>
                <c:pt idx="35">
                  <c:v>-1.0935314E-2</c:v>
                </c:pt>
                <c:pt idx="36" formatCode="0.00E+00">
                  <c:v>-2.853164E-3</c:v>
                </c:pt>
                <c:pt idx="37">
                  <c:v>-4.1463079999999996E-3</c:v>
                </c:pt>
                <c:pt idx="38">
                  <c:v>-3.8230220000000001E-3</c:v>
                </c:pt>
                <c:pt idx="39">
                  <c:v>-2.5298780000000002E-3</c:v>
                </c:pt>
                <c:pt idx="40">
                  <c:v>-9.9654559999999993E-3</c:v>
                </c:pt>
                <c:pt idx="41">
                  <c:v>-2.853164E-3</c:v>
                </c:pt>
                <c:pt idx="42">
                  <c:v>-5.439452E-3</c:v>
                </c:pt>
                <c:pt idx="43">
                  <c:v>-8.02574E-3</c:v>
                </c:pt>
                <c:pt idx="44">
                  <c:v>-3.8230220000000001E-3</c:v>
                </c:pt>
                <c:pt idx="45">
                  <c:v>-2.5298780000000002E-3</c:v>
                </c:pt>
                <c:pt idx="46">
                  <c:v>-4.4695940000000003E-3</c:v>
                </c:pt>
                <c:pt idx="47">
                  <c:v>-7.3791680000000002E-3</c:v>
                </c:pt>
                <c:pt idx="48">
                  <c:v>-6.4093099999999997E-3</c:v>
                </c:pt>
                <c:pt idx="49">
                  <c:v>-3.1764499999999999E-3</c:v>
                </c:pt>
                <c:pt idx="50">
                  <c:v>-6.0860239999999998E-3</c:v>
                </c:pt>
                <c:pt idx="51">
                  <c:v>-6.7325960000000004E-3</c:v>
                </c:pt>
                <c:pt idx="52">
                  <c:v>-5.1161660000000001E-3</c:v>
                </c:pt>
                <c:pt idx="53">
                  <c:v>1.349554E-3</c:v>
                </c:pt>
                <c:pt idx="54">
                  <c:v>8.7851319999999993E-3</c:v>
                </c:pt>
                <c:pt idx="55">
                  <c:v>4.4669878000000003E-2</c:v>
                </c:pt>
                <c:pt idx="56">
                  <c:v>0.17527742199999999</c:v>
                </c:pt>
                <c:pt idx="57">
                  <c:v>0.51440443599999996</c:v>
                </c:pt>
                <c:pt idx="58" formatCode="0.00E+00">
                  <c:v>0.95375010999999998</c:v>
                </c:pt>
                <c:pt idx="59" formatCode="0.00E+00">
                  <c:v>1.3164770020000001</c:v>
                </c:pt>
                <c:pt idx="60">
                  <c:v>1.613900122</c:v>
                </c:pt>
                <c:pt idx="61" formatCode="0.00E+00">
                  <c:v>1.514974606</c:v>
                </c:pt>
                <c:pt idx="62" formatCode="0.00E+00">
                  <c:v>1.3151838579999999</c:v>
                </c:pt>
                <c:pt idx="63" formatCode="0.00E+00">
                  <c:v>1.020993598</c:v>
                </c:pt>
                <c:pt idx="64" formatCode="0.00E+00">
                  <c:v>0.73488548799999998</c:v>
                </c:pt>
                <c:pt idx="65" formatCode="0.00E+00">
                  <c:v>0.56451376600000003</c:v>
                </c:pt>
                <c:pt idx="66">
                  <c:v>0.45556638399999999</c:v>
                </c:pt>
                <c:pt idx="67">
                  <c:v>0.36084358599999999</c:v>
                </c:pt>
                <c:pt idx="68">
                  <c:v>0.26709064599999999</c:v>
                </c:pt>
                <c:pt idx="69">
                  <c:v>0.217951174</c:v>
                </c:pt>
                <c:pt idx="70">
                  <c:v>0.26579750200000002</c:v>
                </c:pt>
                <c:pt idx="71">
                  <c:v>0.33498070600000002</c:v>
                </c:pt>
                <c:pt idx="72">
                  <c:v>0.36472301800000001</c:v>
                </c:pt>
                <c:pt idx="73">
                  <c:v>0.29715624400000001</c:v>
                </c:pt>
                <c:pt idx="74">
                  <c:v>0.25092634600000002</c:v>
                </c:pt>
                <c:pt idx="75">
                  <c:v>0.18723900399999999</c:v>
                </c:pt>
                <c:pt idx="76">
                  <c:v>9.2839491999999996E-2</c:v>
                </c:pt>
                <c:pt idx="77">
                  <c:v>5.3398599999999997E-2</c:v>
                </c:pt>
                <c:pt idx="78">
                  <c:v>2.8505578E-2</c:v>
                </c:pt>
                <c:pt idx="79">
                  <c:v>1.6867282000000001E-2</c:v>
                </c:pt>
                <c:pt idx="80">
                  <c:v>-9.13447999999999E-4</c:v>
                </c:pt>
                <c:pt idx="81">
                  <c:v>1.2341278000000001E-2</c:v>
                </c:pt>
                <c:pt idx="82">
                  <c:v>1.1694705999999999E-2</c:v>
                </c:pt>
                <c:pt idx="83">
                  <c:v>2.3979574E-2</c:v>
                </c:pt>
                <c:pt idx="84">
                  <c:v>3.9358420000000002E-3</c:v>
                </c:pt>
                <c:pt idx="85">
                  <c:v>2.9659840000000001E-3</c:v>
                </c:pt>
                <c:pt idx="86">
                  <c:v>-1.3198316E-2</c:v>
                </c:pt>
                <c:pt idx="87">
                  <c:v>1.6728400000000001E-3</c:v>
                </c:pt>
                <c:pt idx="88">
                  <c:v>-2.2573610000000001E-2</c:v>
                </c:pt>
                <c:pt idx="89">
                  <c:v>-8.9955980000000005E-3</c:v>
                </c:pt>
                <c:pt idx="90">
                  <c:v>-2.6776327999999999E-2</c:v>
                </c:pt>
                <c:pt idx="91">
                  <c:v>-9.6421700000000003E-3</c:v>
                </c:pt>
                <c:pt idx="92">
                  <c:v>-3.0332474000000002E-2</c:v>
                </c:pt>
                <c:pt idx="93">
                  <c:v>-1.934075E-2</c:v>
                </c:pt>
                <c:pt idx="94">
                  <c:v>-3.5181763999999997E-2</c:v>
                </c:pt>
                <c:pt idx="95">
                  <c:v>-2.1280466000000001E-2</c:v>
                </c:pt>
                <c:pt idx="96">
                  <c:v>-3.3565334000000002E-2</c:v>
                </c:pt>
                <c:pt idx="97">
                  <c:v>-2.6453042E-2</c:v>
                </c:pt>
                <c:pt idx="98">
                  <c:v>-3.873791E-2</c:v>
                </c:pt>
                <c:pt idx="99">
                  <c:v>-2.9362616000000001E-2</c:v>
                </c:pt>
                <c:pt idx="100">
                  <c:v>-3.6474908E-2</c:v>
                </c:pt>
                <c:pt idx="101">
                  <c:v>-2.6453042E-2</c:v>
                </c:pt>
                <c:pt idx="102">
                  <c:v>-3.2595475999999998E-2</c:v>
                </c:pt>
                <c:pt idx="103">
                  <c:v>-2.8716044E-2</c:v>
                </c:pt>
                <c:pt idx="104">
                  <c:v>-2.8069472000000002E-2</c:v>
                </c:pt>
                <c:pt idx="105">
                  <c:v>-2.5483183999999999E-2</c:v>
                </c:pt>
                <c:pt idx="106">
                  <c:v>-2.0310608000000001E-2</c:v>
                </c:pt>
                <c:pt idx="107">
                  <c:v>-2.1927037999999999E-2</c:v>
                </c:pt>
                <c:pt idx="108">
                  <c:v>-2.1603752E-2</c:v>
                </c:pt>
                <c:pt idx="109">
                  <c:v>-2.1280466000000001E-2</c:v>
                </c:pt>
                <c:pt idx="110">
                  <c:v>-2.7746185999999999E-2</c:v>
                </c:pt>
                <c:pt idx="111">
                  <c:v>-3.1948904E-2</c:v>
                </c:pt>
                <c:pt idx="112">
                  <c:v>-2.7746185999999999E-2</c:v>
                </c:pt>
                <c:pt idx="113">
                  <c:v>-2.3866754E-2</c:v>
                </c:pt>
                <c:pt idx="114">
                  <c:v>-2.2250323999999998E-2</c:v>
                </c:pt>
                <c:pt idx="115">
                  <c:v>-3.1302332000000002E-2</c:v>
                </c:pt>
                <c:pt idx="116">
                  <c:v>-2.8069472000000002E-2</c:v>
                </c:pt>
                <c:pt idx="117">
                  <c:v>-3.4211906E-2</c:v>
                </c:pt>
                <c:pt idx="118">
                  <c:v>-2.6776327999999999E-2</c:v>
                </c:pt>
                <c:pt idx="119">
                  <c:v>-3.0009187999999999E-2</c:v>
                </c:pt>
                <c:pt idx="120">
                  <c:v>-1.6754462000000001E-2</c:v>
                </c:pt>
                <c:pt idx="121">
                  <c:v>-1.7401033999999999E-2</c:v>
                </c:pt>
                <c:pt idx="122">
                  <c:v>-4.7928800000000002E-3</c:v>
                </c:pt>
                <c:pt idx="123">
                  <c:v>-8.9955980000000005E-3</c:v>
                </c:pt>
                <c:pt idx="124">
                  <c:v>1.996126E-3</c:v>
                </c:pt>
                <c:pt idx="125">
                  <c:v>4.9056999999999998E-3</c:v>
                </c:pt>
                <c:pt idx="126">
                  <c:v>2.3194119999999999E-3</c:v>
                </c:pt>
                <c:pt idx="127">
                  <c:v>-1.1905172E-2</c:v>
                </c:pt>
                <c:pt idx="128">
                  <c:v>-1.1581886E-2</c:v>
                </c:pt>
                <c:pt idx="129">
                  <c:v>-1.3521602000000001E-2</c:v>
                </c:pt>
                <c:pt idx="130">
                  <c:v>-1.9664035999999999E-2</c:v>
                </c:pt>
                <c:pt idx="131">
                  <c:v>-1.6754462000000001E-2</c:v>
                </c:pt>
                <c:pt idx="132">
                  <c:v>-1.5784604000000001E-2</c:v>
                </c:pt>
                <c:pt idx="133">
                  <c:v>-2.1927037999999999E-2</c:v>
                </c:pt>
                <c:pt idx="134">
                  <c:v>-2.1603752E-2</c:v>
                </c:pt>
                <c:pt idx="135">
                  <c:v>-2.74229E-2</c:v>
                </c:pt>
                <c:pt idx="136">
                  <c:v>-2.4190039999999999E-2</c:v>
                </c:pt>
                <c:pt idx="137">
                  <c:v>-2.3220181999999999E-2</c:v>
                </c:pt>
                <c:pt idx="138">
                  <c:v>-2.3220181999999999E-2</c:v>
                </c:pt>
                <c:pt idx="139">
                  <c:v>-2.3866754E-2</c:v>
                </c:pt>
                <c:pt idx="140">
                  <c:v>-2.74229E-2</c:v>
                </c:pt>
                <c:pt idx="141">
                  <c:v>-2.6776327999999999E-2</c:v>
                </c:pt>
                <c:pt idx="142">
                  <c:v>-3.1948904E-2</c:v>
                </c:pt>
                <c:pt idx="143">
                  <c:v>-2.7099614000000001E-2</c:v>
                </c:pt>
                <c:pt idx="144">
                  <c:v>-2.8392758000000001E-2</c:v>
                </c:pt>
                <c:pt idx="145">
                  <c:v>-2.3543468000000001E-2</c:v>
                </c:pt>
                <c:pt idx="146">
                  <c:v>-2.8716044E-2</c:v>
                </c:pt>
                <c:pt idx="147">
                  <c:v>-2.5483183999999999E-2</c:v>
                </c:pt>
                <c:pt idx="148">
                  <c:v>-2.8392758000000001E-2</c:v>
                </c:pt>
                <c:pt idx="149">
                  <c:v>-2.8069472000000002E-2</c:v>
                </c:pt>
                <c:pt idx="150">
                  <c:v>-3.2272189999999999E-2</c:v>
                </c:pt>
                <c:pt idx="151" formatCode="0.00E+00">
                  <c:v>-2.9039329999999999E-2</c:v>
                </c:pt>
                <c:pt idx="152" formatCode="0.00E+00">
                  <c:v>-3.6474908E-2</c:v>
                </c:pt>
                <c:pt idx="153" formatCode="0.00E+00">
                  <c:v>-3.8091338000000002E-2</c:v>
                </c:pt>
                <c:pt idx="154" formatCode="0.00E+00">
                  <c:v>-2.9362616000000001E-2</c:v>
                </c:pt>
                <c:pt idx="155" formatCode="0.00E+00">
                  <c:v>-2.8392758000000001E-2</c:v>
                </c:pt>
                <c:pt idx="156" formatCode="0.00E+00">
                  <c:v>-2.6453042E-2</c:v>
                </c:pt>
                <c:pt idx="157" formatCode="0.00E+00">
                  <c:v>-2.4513325999999998E-2</c:v>
                </c:pt>
                <c:pt idx="158">
                  <c:v>-2.6776327999999999E-2</c:v>
                </c:pt>
                <c:pt idx="159">
                  <c:v>-2.6453042E-2</c:v>
                </c:pt>
                <c:pt idx="160">
                  <c:v>-2.5483183999999999E-2</c:v>
                </c:pt>
                <c:pt idx="161">
                  <c:v>-3.1625618000000001E-2</c:v>
                </c:pt>
                <c:pt idx="162">
                  <c:v>-3.3242048000000003E-2</c:v>
                </c:pt>
                <c:pt idx="163">
                  <c:v>-4.1647483999999999E-2</c:v>
                </c:pt>
                <c:pt idx="164">
                  <c:v>-3.6798193999999999E-2</c:v>
                </c:pt>
                <c:pt idx="165">
                  <c:v>-2.9039329999999999E-2</c:v>
                </c:pt>
                <c:pt idx="166">
                  <c:v>-2.6453042E-2</c:v>
                </c:pt>
                <c:pt idx="167">
                  <c:v>-2.7099614000000001E-2</c:v>
                </c:pt>
                <c:pt idx="168">
                  <c:v>-2.4836612000000001E-2</c:v>
                </c:pt>
                <c:pt idx="169">
                  <c:v>-3.0655760000000001E-2</c:v>
                </c:pt>
                <c:pt idx="170">
                  <c:v>-2.5483183999999999E-2</c:v>
                </c:pt>
                <c:pt idx="171">
                  <c:v>-3.0655760000000001E-2</c:v>
                </c:pt>
                <c:pt idx="172">
                  <c:v>-2.7099614000000001E-2</c:v>
                </c:pt>
                <c:pt idx="173">
                  <c:v>-3.0009187999999999E-2</c:v>
                </c:pt>
                <c:pt idx="174">
                  <c:v>-2.9685902E-2</c:v>
                </c:pt>
                <c:pt idx="175">
                  <c:v>-2.6453042E-2</c:v>
                </c:pt>
                <c:pt idx="176">
                  <c:v>-3.1625618000000001E-2</c:v>
                </c:pt>
                <c:pt idx="177">
                  <c:v>-2.5483183999999999E-2</c:v>
                </c:pt>
                <c:pt idx="178" formatCode="0.00E+00">
                  <c:v>-2.7746185999999999E-2</c:v>
                </c:pt>
                <c:pt idx="179">
                  <c:v>-3.1625618000000001E-2</c:v>
                </c:pt>
                <c:pt idx="180">
                  <c:v>-3.0655760000000001E-2</c:v>
                </c:pt>
                <c:pt idx="181">
                  <c:v>-2.3866754E-2</c:v>
                </c:pt>
                <c:pt idx="182">
                  <c:v>-3.5505050000000003E-2</c:v>
                </c:pt>
                <c:pt idx="183">
                  <c:v>-3.3888620000000001E-2</c:v>
                </c:pt>
                <c:pt idx="184">
                  <c:v>-3.1302332000000002E-2</c:v>
                </c:pt>
                <c:pt idx="185">
                  <c:v>1.137142E-2</c:v>
                </c:pt>
                <c:pt idx="186" formatCode="0.00E+00">
                  <c:v>0.17075141799999999</c:v>
                </c:pt>
                <c:pt idx="187">
                  <c:v>0.273556366</c:v>
                </c:pt>
                <c:pt idx="188">
                  <c:v>0.273556366</c:v>
                </c:pt>
                <c:pt idx="189">
                  <c:v>0.32237255199999998</c:v>
                </c:pt>
                <c:pt idx="190">
                  <c:v>0.35049843400000003</c:v>
                </c:pt>
                <c:pt idx="191">
                  <c:v>0.53962074400000004</c:v>
                </c:pt>
                <c:pt idx="192">
                  <c:v>0.70417331800000005</c:v>
                </c:pt>
                <c:pt idx="193">
                  <c:v>0.63757640199999999</c:v>
                </c:pt>
                <c:pt idx="194">
                  <c:v>0.58488078399999999</c:v>
                </c:pt>
                <c:pt idx="195" formatCode="0.00E+00">
                  <c:v>0.42291449800000003</c:v>
                </c:pt>
                <c:pt idx="196">
                  <c:v>0.26482764399999997</c:v>
                </c:pt>
                <c:pt idx="197">
                  <c:v>0.14909125600000001</c:v>
                </c:pt>
                <c:pt idx="198">
                  <c:v>3.3031581999999997E-2</c:v>
                </c:pt>
                <c:pt idx="199">
                  <c:v>4.1437017999999999E-2</c:v>
                </c:pt>
                <c:pt idx="200">
                  <c:v>4.1760303999999998E-2</c:v>
                </c:pt>
                <c:pt idx="201">
                  <c:v>4.9842454000000001E-2</c:v>
                </c:pt>
                <c:pt idx="202">
                  <c:v>3.3678154000000002E-2</c:v>
                </c:pt>
                <c:pt idx="203">
                  <c:v>0.10350793</c:v>
                </c:pt>
                <c:pt idx="204">
                  <c:v>7.0856044000000007E-2</c:v>
                </c:pt>
                <c:pt idx="205">
                  <c:v>4.3053448000000001E-2</c:v>
                </c:pt>
                <c:pt idx="206">
                  <c:v>1.4280994E-2</c:v>
                </c:pt>
                <c:pt idx="207">
                  <c:v>1.6220709999999999E-2</c:v>
                </c:pt>
                <c:pt idx="208">
                  <c:v>-3.4535191999999999E-2</c:v>
                </c:pt>
                <c:pt idx="209">
                  <c:v>-3.3242048000000003E-2</c:v>
                </c:pt>
                <c:pt idx="210">
                  <c:v>-3.2272189999999999E-2</c:v>
                </c:pt>
                <c:pt idx="211">
                  <c:v>-1.2875030000000001E-2</c:v>
                </c:pt>
                <c:pt idx="212">
                  <c:v>-3.9384481999999998E-2</c:v>
                </c:pt>
                <c:pt idx="213">
                  <c:v>-2.9362616000000001E-2</c:v>
                </c:pt>
                <c:pt idx="214">
                  <c:v>-2.8392758000000001E-2</c:v>
                </c:pt>
                <c:pt idx="215">
                  <c:v>-2.6776327999999999E-2</c:v>
                </c:pt>
                <c:pt idx="216">
                  <c:v>-3.7768052000000003E-2</c:v>
                </c:pt>
                <c:pt idx="217">
                  <c:v>-2.8392758000000001E-2</c:v>
                </c:pt>
                <c:pt idx="218">
                  <c:v>-2.6776327999999999E-2</c:v>
                </c:pt>
                <c:pt idx="219">
                  <c:v>-2.7746185999999999E-2</c:v>
                </c:pt>
                <c:pt idx="220">
                  <c:v>-2.2573610000000001E-2</c:v>
                </c:pt>
                <c:pt idx="221">
                  <c:v>-1.9987321999999998E-2</c:v>
                </c:pt>
                <c:pt idx="222">
                  <c:v>-1.5461318E-2</c:v>
                </c:pt>
                <c:pt idx="223">
                  <c:v>-2.0310608000000001E-2</c:v>
                </c:pt>
                <c:pt idx="224">
                  <c:v>-1.2875030000000001E-2</c:v>
                </c:pt>
                <c:pt idx="225">
                  <c:v>-1.8370892E-2</c:v>
                </c:pt>
                <c:pt idx="226">
                  <c:v>-8.6723119999999997E-3</c:v>
                </c:pt>
                <c:pt idx="227">
                  <c:v>-1.6431175999999999E-2</c:v>
                </c:pt>
                <c:pt idx="228">
                  <c:v>-1.1905172E-2</c:v>
                </c:pt>
                <c:pt idx="229">
                  <c:v>-1.9017464000000001E-2</c:v>
                </c:pt>
                <c:pt idx="230">
                  <c:v>-2.0633894E-2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1C-4662-8158-20F04989D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(s)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907615988928806"/>
          <c:y val="0.1055124200004614"/>
          <c:w val="0.22039731973698534"/>
          <c:h val="8.94662167801318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'ConPlaca#1'!$W$2:$Y$2</c:f>
              <c:strCache>
                <c:ptCount val="1"/>
                <c:pt idx="0">
                  <c:v>TOF #4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'ConPlaca#1'!$X$3:$X$383</c:f>
              <c:numCache>
                <c:formatCode>0.00000</c:formatCode>
                <c:ptCount val="381"/>
                <c:pt idx="0">
                  <c:v>0</c:v>
                </c:pt>
                <c:pt idx="1">
                  <c:v>1.000009999785334E-5</c:v>
                </c:pt>
                <c:pt idx="2">
                  <c:v>2.000019999570668E-5</c:v>
                </c:pt>
                <c:pt idx="3">
                  <c:v>3.0000300000665447E-5</c:v>
                </c:pt>
                <c:pt idx="4">
                  <c:v>4.0000399998518787E-5</c:v>
                </c:pt>
                <c:pt idx="5">
                  <c:v>5.0000499996372127E-5</c:v>
                </c:pt>
                <c:pt idx="6">
                  <c:v>6.0000599994225468E-5</c:v>
                </c:pt>
                <c:pt idx="7">
                  <c:v>7.0000699999184235E-5</c:v>
                </c:pt>
                <c:pt idx="8">
                  <c:v>8.0000799997037575E-5</c:v>
                </c:pt>
                <c:pt idx="9">
                  <c:v>9.0000899994890915E-5</c:v>
                </c:pt>
                <c:pt idx="10">
                  <c:v>1.0000099999984968E-4</c:v>
                </c:pt>
                <c:pt idx="11">
                  <c:v>1.1000109999770302E-4</c:v>
                </c:pt>
                <c:pt idx="12">
                  <c:v>1.2000119999555636E-4</c:v>
                </c:pt>
                <c:pt idx="13">
                  <c:v>1.3000130000051513E-4</c:v>
                </c:pt>
                <c:pt idx="14">
                  <c:v>1.4000139999836847E-4</c:v>
                </c:pt>
                <c:pt idx="15">
                  <c:v>1.5000149999622181E-4</c:v>
                </c:pt>
                <c:pt idx="16">
                  <c:v>1.6000159999407515E-4</c:v>
                </c:pt>
                <c:pt idx="17">
                  <c:v>1.7000169999903392E-4</c:v>
                </c:pt>
                <c:pt idx="18">
                  <c:v>1.8000179999688726E-4</c:v>
                </c:pt>
                <c:pt idx="19">
                  <c:v>1.900018999947406E-4</c:v>
                </c:pt>
                <c:pt idx="20">
                  <c:v>2.0000199999969936E-4</c:v>
                </c:pt>
                <c:pt idx="21">
                  <c:v>2.100020999975527E-4</c:v>
                </c:pt>
                <c:pt idx="22">
                  <c:v>2.2000219999540604E-4</c:v>
                </c:pt>
                <c:pt idx="23">
                  <c:v>2.3000230000036481E-4</c:v>
                </c:pt>
                <c:pt idx="24">
                  <c:v>2.4000239999821815E-4</c:v>
                </c:pt>
                <c:pt idx="25">
                  <c:v>2.5000249999607149E-4</c:v>
                </c:pt>
                <c:pt idx="26">
                  <c:v>2.6000259999392483E-4</c:v>
                </c:pt>
                <c:pt idx="27">
                  <c:v>2.700026999988836E-4</c:v>
                </c:pt>
                <c:pt idx="28">
                  <c:v>2.8000279999673694E-4</c:v>
                </c:pt>
                <c:pt idx="29">
                  <c:v>2.9000289999459028E-4</c:v>
                </c:pt>
                <c:pt idx="30">
                  <c:v>3.0000299999954905E-4</c:v>
                </c:pt>
                <c:pt idx="31">
                  <c:v>3.1000309999740239E-4</c:v>
                </c:pt>
                <c:pt idx="32">
                  <c:v>3.2000319999525573E-4</c:v>
                </c:pt>
                <c:pt idx="33">
                  <c:v>3.3000330000021449E-4</c:v>
                </c:pt>
                <c:pt idx="34">
                  <c:v>3.4000339999806783E-4</c:v>
                </c:pt>
                <c:pt idx="35">
                  <c:v>3.5000349999592117E-4</c:v>
                </c:pt>
                <c:pt idx="36">
                  <c:v>3.6000359999377451E-4</c:v>
                </c:pt>
                <c:pt idx="37">
                  <c:v>3.7000369999873328E-4</c:v>
                </c:pt>
                <c:pt idx="38">
                  <c:v>3.8000379999658662E-4</c:v>
                </c:pt>
                <c:pt idx="39">
                  <c:v>3.9000389999443996E-4</c:v>
                </c:pt>
                <c:pt idx="40">
                  <c:v>4.0000399999939873E-4</c:v>
                </c:pt>
                <c:pt idx="41">
                  <c:v>4.1000409999725207E-4</c:v>
                </c:pt>
                <c:pt idx="42">
                  <c:v>4.2000419999510541E-4</c:v>
                </c:pt>
                <c:pt idx="43">
                  <c:v>4.3000430000006418E-4</c:v>
                </c:pt>
                <c:pt idx="44">
                  <c:v>4.4000439999791752E-4</c:v>
                </c:pt>
                <c:pt idx="45">
                  <c:v>4.5000449999577086E-4</c:v>
                </c:pt>
                <c:pt idx="46">
                  <c:v>4.6000460000072962E-4</c:v>
                </c:pt>
                <c:pt idx="47">
                  <c:v>4.7000469999858296E-4</c:v>
                </c:pt>
                <c:pt idx="48">
                  <c:v>4.800047999964363E-4</c:v>
                </c:pt>
                <c:pt idx="49">
                  <c:v>4.9000489999428964E-4</c:v>
                </c:pt>
                <c:pt idx="50">
                  <c:v>5.0000499999924841E-4</c:v>
                </c:pt>
                <c:pt idx="51">
                  <c:v>5.1000509999710175E-4</c:v>
                </c:pt>
                <c:pt idx="52">
                  <c:v>5.2000519999495509E-4</c:v>
                </c:pt>
                <c:pt idx="53">
                  <c:v>5.3000529999991386E-4</c:v>
                </c:pt>
                <c:pt idx="54">
                  <c:v>5.400053999977672E-4</c:v>
                </c:pt>
                <c:pt idx="55">
                  <c:v>5.5000549999562054E-4</c:v>
                </c:pt>
                <c:pt idx="56">
                  <c:v>5.6000560000057931E-4</c:v>
                </c:pt>
                <c:pt idx="57">
                  <c:v>5.7000569999843265E-4</c:v>
                </c:pt>
                <c:pt idx="58">
                  <c:v>5.8000579999628599E-4</c:v>
                </c:pt>
                <c:pt idx="59">
                  <c:v>5.9000589999413933E-4</c:v>
                </c:pt>
                <c:pt idx="60">
                  <c:v>6.0000599999909809E-4</c:v>
                </c:pt>
                <c:pt idx="61">
                  <c:v>6.1000609999695143E-4</c:v>
                </c:pt>
                <c:pt idx="62">
                  <c:v>6.2000619999480477E-4</c:v>
                </c:pt>
                <c:pt idx="63">
                  <c:v>6.3000629999976354E-4</c:v>
                </c:pt>
                <c:pt idx="64">
                  <c:v>6.4000639999761688E-4</c:v>
                </c:pt>
                <c:pt idx="65">
                  <c:v>6.5000649999547022E-4</c:v>
                </c:pt>
                <c:pt idx="66">
                  <c:v>6.6000660000042899E-4</c:v>
                </c:pt>
                <c:pt idx="67">
                  <c:v>6.7000669999828233E-4</c:v>
                </c:pt>
                <c:pt idx="68">
                  <c:v>6.8000679999613567E-4</c:v>
                </c:pt>
                <c:pt idx="69">
                  <c:v>6.9000689999398901E-4</c:v>
                </c:pt>
                <c:pt idx="70">
                  <c:v>7.0000699999894778E-4</c:v>
                </c:pt>
                <c:pt idx="71">
                  <c:v>7.1000709999680112E-4</c:v>
                </c:pt>
                <c:pt idx="72">
                  <c:v>7.2000719999465446E-4</c:v>
                </c:pt>
                <c:pt idx="73">
                  <c:v>7.3000729999961322E-4</c:v>
                </c:pt>
                <c:pt idx="74">
                  <c:v>7.4000739999746656E-4</c:v>
                </c:pt>
                <c:pt idx="75">
                  <c:v>7.500074999953199E-4</c:v>
                </c:pt>
                <c:pt idx="76">
                  <c:v>7.6000760000027867E-4</c:v>
                </c:pt>
                <c:pt idx="77">
                  <c:v>7.7000769999813201E-4</c:v>
                </c:pt>
                <c:pt idx="78">
                  <c:v>7.8000779999598535E-4</c:v>
                </c:pt>
                <c:pt idx="79">
                  <c:v>7.9000789999383869E-4</c:v>
                </c:pt>
                <c:pt idx="80">
                  <c:v>8.0000799999879746E-4</c:v>
                </c:pt>
                <c:pt idx="81">
                  <c:v>8.100080999966508E-4</c:v>
                </c:pt>
                <c:pt idx="82">
                  <c:v>8.2000820009398012E-4</c:v>
                </c:pt>
                <c:pt idx="83">
                  <c:v>8.3000829999946291E-4</c:v>
                </c:pt>
                <c:pt idx="84">
                  <c:v>8.4000840009679223E-4</c:v>
                </c:pt>
                <c:pt idx="85">
                  <c:v>8.5000850009464557E-4</c:v>
                </c:pt>
                <c:pt idx="86">
                  <c:v>8.6000860000012835E-4</c:v>
                </c:pt>
                <c:pt idx="87">
                  <c:v>8.7000870009745768E-4</c:v>
                </c:pt>
                <c:pt idx="88">
                  <c:v>8.8000880009531102E-4</c:v>
                </c:pt>
                <c:pt idx="89">
                  <c:v>8.9000890010026978E-4</c:v>
                </c:pt>
                <c:pt idx="90">
                  <c:v>9.0000900009812312E-4</c:v>
                </c:pt>
                <c:pt idx="91">
                  <c:v>9.1000910009597646E-4</c:v>
                </c:pt>
                <c:pt idx="92">
                  <c:v>9.200092000938298E-4</c:v>
                </c:pt>
                <c:pt idx="93">
                  <c:v>9.3000930009878857E-4</c:v>
                </c:pt>
                <c:pt idx="94">
                  <c:v>9.4000940009664191E-4</c:v>
                </c:pt>
                <c:pt idx="95">
                  <c:v>9.5000950009449525E-4</c:v>
                </c:pt>
                <c:pt idx="96">
                  <c:v>9.6000960009945402E-4</c:v>
                </c:pt>
                <c:pt idx="97">
                  <c:v>9.7000970009730736E-4</c:v>
                </c:pt>
                <c:pt idx="98">
                  <c:v>9.800098000951607E-4</c:v>
                </c:pt>
                <c:pt idx="99">
                  <c:v>9.9000990010011947E-4</c:v>
                </c:pt>
                <c:pt idx="100">
                  <c:v>1.0000100000979728E-3</c:v>
                </c:pt>
                <c:pt idx="101">
                  <c:v>1.0100101000958261E-3</c:v>
                </c:pt>
                <c:pt idx="102">
                  <c:v>1.0200102001007849E-3</c:v>
                </c:pt>
                <c:pt idx="103">
                  <c:v>1.0300103000986383E-3</c:v>
                </c:pt>
                <c:pt idx="104">
                  <c:v>1.0400104000964916E-3</c:v>
                </c:pt>
                <c:pt idx="105">
                  <c:v>1.0500105000943449E-3</c:v>
                </c:pt>
                <c:pt idx="106">
                  <c:v>1.0600106000993037E-3</c:v>
                </c:pt>
                <c:pt idx="107">
                  <c:v>1.070010700097157E-3</c:v>
                </c:pt>
                <c:pt idx="108">
                  <c:v>1.0800108000950104E-3</c:v>
                </c:pt>
                <c:pt idx="109">
                  <c:v>1.0900109000999691E-3</c:v>
                </c:pt>
                <c:pt idx="110">
                  <c:v>1.1000110000978225E-3</c:v>
                </c:pt>
                <c:pt idx="111">
                  <c:v>1.1100111000956758E-3</c:v>
                </c:pt>
                <c:pt idx="112">
                  <c:v>1.1200112001006346E-3</c:v>
                </c:pt>
                <c:pt idx="113">
                  <c:v>1.1300113000984879E-3</c:v>
                </c:pt>
                <c:pt idx="114">
                  <c:v>1.1400114000963413E-3</c:v>
                </c:pt>
                <c:pt idx="115">
                  <c:v>1.1500115000941946E-3</c:v>
                </c:pt>
                <c:pt idx="116">
                  <c:v>1.1600116000991534E-3</c:v>
                </c:pt>
                <c:pt idx="117">
                  <c:v>1.1700117000970067E-3</c:v>
                </c:pt>
                <c:pt idx="118">
                  <c:v>1.1800118000948601E-3</c:v>
                </c:pt>
                <c:pt idx="119">
                  <c:v>1.1900119000998188E-3</c:v>
                </c:pt>
                <c:pt idx="120">
                  <c:v>1.2000120000976722E-3</c:v>
                </c:pt>
                <c:pt idx="121">
                  <c:v>1.2100121000955255E-3</c:v>
                </c:pt>
                <c:pt idx="122">
                  <c:v>1.2200122001004843E-3</c:v>
                </c:pt>
                <c:pt idx="123">
                  <c:v>1.2300123000983376E-3</c:v>
                </c:pt>
                <c:pt idx="124">
                  <c:v>1.240012400096191E-3</c:v>
                </c:pt>
                <c:pt idx="125">
                  <c:v>1.2500125000940443E-3</c:v>
                </c:pt>
                <c:pt idx="126">
                  <c:v>1.2600126000990031E-3</c:v>
                </c:pt>
                <c:pt idx="127">
                  <c:v>1.2700127000968564E-3</c:v>
                </c:pt>
                <c:pt idx="128">
                  <c:v>1.2800128000947097E-3</c:v>
                </c:pt>
                <c:pt idx="129">
                  <c:v>1.2900129000996685E-3</c:v>
                </c:pt>
                <c:pt idx="130">
                  <c:v>1.3000130000975219E-3</c:v>
                </c:pt>
                <c:pt idx="131">
                  <c:v>1.3100131000953752E-3</c:v>
                </c:pt>
                <c:pt idx="132">
                  <c:v>1.320013200100334E-3</c:v>
                </c:pt>
                <c:pt idx="133">
                  <c:v>1.3300133000981873E-3</c:v>
                </c:pt>
                <c:pt idx="134">
                  <c:v>1.3400134000960406E-3</c:v>
                </c:pt>
                <c:pt idx="135">
                  <c:v>1.350013500093894E-3</c:v>
                </c:pt>
                <c:pt idx="136">
                  <c:v>1.3600136000988527E-3</c:v>
                </c:pt>
                <c:pt idx="137">
                  <c:v>1.3700137000967061E-3</c:v>
                </c:pt>
                <c:pt idx="138">
                  <c:v>1.3800138000945594E-3</c:v>
                </c:pt>
                <c:pt idx="139">
                  <c:v>1.3900139000995182E-3</c:v>
                </c:pt>
                <c:pt idx="140">
                  <c:v>1.4000140000973715E-3</c:v>
                </c:pt>
                <c:pt idx="141">
                  <c:v>1.4100141000952249E-3</c:v>
                </c:pt>
                <c:pt idx="142">
                  <c:v>1.4200142001001836E-3</c:v>
                </c:pt>
                <c:pt idx="143">
                  <c:v>1.430014300098037E-3</c:v>
                </c:pt>
                <c:pt idx="144">
                  <c:v>1.4400144000958903E-3</c:v>
                </c:pt>
                <c:pt idx="145">
                  <c:v>1.4500145001008491E-3</c:v>
                </c:pt>
                <c:pt idx="146">
                  <c:v>1.4600146000987024E-3</c:v>
                </c:pt>
                <c:pt idx="147">
                  <c:v>1.4700147000965558E-3</c:v>
                </c:pt>
                <c:pt idx="148">
                  <c:v>1.4800148000944091E-3</c:v>
                </c:pt>
                <c:pt idx="149">
                  <c:v>1.4900149000993679E-3</c:v>
                </c:pt>
                <c:pt idx="150">
                  <c:v>1.5000150000972212E-3</c:v>
                </c:pt>
                <c:pt idx="151">
                  <c:v>1.5100151000950746E-3</c:v>
                </c:pt>
                <c:pt idx="152">
                  <c:v>1.5200152001000333E-3</c:v>
                </c:pt>
                <c:pt idx="153">
                  <c:v>1.5300153000978867E-3</c:v>
                </c:pt>
                <c:pt idx="154">
                  <c:v>1.54001540009574E-3</c:v>
                </c:pt>
                <c:pt idx="155">
                  <c:v>1.5500155001006988E-3</c:v>
                </c:pt>
                <c:pt idx="156">
                  <c:v>1.5600156000985521E-3</c:v>
                </c:pt>
                <c:pt idx="157">
                  <c:v>1.5700157000964055E-3</c:v>
                </c:pt>
                <c:pt idx="158">
                  <c:v>1.5800158000942588E-3</c:v>
                </c:pt>
                <c:pt idx="159">
                  <c:v>1.5900159000992176E-3</c:v>
                </c:pt>
                <c:pt idx="160">
                  <c:v>1.6000160000970709E-3</c:v>
                </c:pt>
                <c:pt idx="161">
                  <c:v>1.6100161000949242E-3</c:v>
                </c:pt>
                <c:pt idx="162">
                  <c:v>1.620016200099883E-3</c:v>
                </c:pt>
                <c:pt idx="163">
                  <c:v>1.6300163000977363E-3</c:v>
                </c:pt>
                <c:pt idx="164">
                  <c:v>1.6400164000955897E-3</c:v>
                </c:pt>
                <c:pt idx="165">
                  <c:v>1.6500165001005485E-3</c:v>
                </c:pt>
                <c:pt idx="166">
                  <c:v>1.6600166000984018E-3</c:v>
                </c:pt>
                <c:pt idx="167">
                  <c:v>1.6700167000962551E-3</c:v>
                </c:pt>
                <c:pt idx="168">
                  <c:v>1.6800168000941085E-3</c:v>
                </c:pt>
                <c:pt idx="169">
                  <c:v>1.6900169000990672E-3</c:v>
                </c:pt>
                <c:pt idx="170">
                  <c:v>1.7000170000969206E-3</c:v>
                </c:pt>
                <c:pt idx="171">
                  <c:v>1.7100171000947739E-3</c:v>
                </c:pt>
                <c:pt idx="172">
                  <c:v>1.7200172000997327E-3</c:v>
                </c:pt>
                <c:pt idx="173">
                  <c:v>1.730017300097586E-3</c:v>
                </c:pt>
                <c:pt idx="174">
                  <c:v>1.7400174000954394E-3</c:v>
                </c:pt>
                <c:pt idx="175">
                  <c:v>1.7500175001003981E-3</c:v>
                </c:pt>
                <c:pt idx="176">
                  <c:v>1.7600176000982515E-3</c:v>
                </c:pt>
                <c:pt idx="177">
                  <c:v>1.7700177000961048E-3</c:v>
                </c:pt>
                <c:pt idx="178">
                  <c:v>1.7800178000939582E-3</c:v>
                </c:pt>
                <c:pt idx="179">
                  <c:v>1.7900179000989169E-3</c:v>
                </c:pt>
                <c:pt idx="180">
                  <c:v>1.8000180000967703E-3</c:v>
                </c:pt>
                <c:pt idx="181">
                  <c:v>1.8100181001940996E-3</c:v>
                </c:pt>
                <c:pt idx="182">
                  <c:v>1.8200182000995824E-3</c:v>
                </c:pt>
                <c:pt idx="183">
                  <c:v>1.8300183000974357E-3</c:v>
                </c:pt>
                <c:pt idx="184">
                  <c:v>1.840018400194765E-3</c:v>
                </c:pt>
                <c:pt idx="185">
                  <c:v>1.8500185001002478E-3</c:v>
                </c:pt>
                <c:pt idx="186">
                  <c:v>1.8600186001975771E-3</c:v>
                </c:pt>
                <c:pt idx="187">
                  <c:v>1.8700187001954305E-3</c:v>
                </c:pt>
                <c:pt idx="188">
                  <c:v>1.8800188002003893E-3</c:v>
                </c:pt>
                <c:pt idx="189">
                  <c:v>1.8900189001982426E-3</c:v>
                </c:pt>
                <c:pt idx="190">
                  <c:v>1.9000190001960959E-3</c:v>
                </c:pt>
                <c:pt idx="191">
                  <c:v>1.9100191001939493E-3</c:v>
                </c:pt>
                <c:pt idx="192">
                  <c:v>1.920019200198908E-3</c:v>
                </c:pt>
                <c:pt idx="193">
                  <c:v>1.9300193001967614E-3</c:v>
                </c:pt>
                <c:pt idx="194">
                  <c:v>1.9400194001946147E-3</c:v>
                </c:pt>
                <c:pt idx="195">
                  <c:v>1.9500195001995735E-3</c:v>
                </c:pt>
                <c:pt idx="196">
                  <c:v>1.9600196001974268E-3</c:v>
                </c:pt>
                <c:pt idx="197">
                  <c:v>1.9700197001952802E-3</c:v>
                </c:pt>
                <c:pt idx="198">
                  <c:v>1.9800198002002389E-3</c:v>
                </c:pt>
                <c:pt idx="199">
                  <c:v>1.9900199001980923E-3</c:v>
                </c:pt>
                <c:pt idx="200">
                  <c:v>2.0000200001959456E-3</c:v>
                </c:pt>
                <c:pt idx="201">
                  <c:v>2.010020100193799E-3</c:v>
                </c:pt>
                <c:pt idx="202">
                  <c:v>2.0200202001987577E-3</c:v>
                </c:pt>
                <c:pt idx="203">
                  <c:v>2.0300203001966111E-3</c:v>
                </c:pt>
                <c:pt idx="204">
                  <c:v>2.0400204001944644E-3</c:v>
                </c:pt>
                <c:pt idx="205">
                  <c:v>2.0500205001994232E-3</c:v>
                </c:pt>
                <c:pt idx="206">
                  <c:v>2.0600206001972765E-3</c:v>
                </c:pt>
                <c:pt idx="207">
                  <c:v>2.0700207001951298E-3</c:v>
                </c:pt>
                <c:pt idx="208">
                  <c:v>2.0800208002000886E-3</c:v>
                </c:pt>
                <c:pt idx="209">
                  <c:v>2.090020900197942E-3</c:v>
                </c:pt>
                <c:pt idx="210">
                  <c:v>2.1000210001957953E-3</c:v>
                </c:pt>
                <c:pt idx="211">
                  <c:v>2.1100211002007541E-3</c:v>
                </c:pt>
                <c:pt idx="212">
                  <c:v>2.1200212001986074E-3</c:v>
                </c:pt>
                <c:pt idx="213">
                  <c:v>2.1300213001964607E-3</c:v>
                </c:pt>
                <c:pt idx="214">
                  <c:v>2.1400214001943141E-3</c:v>
                </c:pt>
                <c:pt idx="215">
                  <c:v>2.1500215001992729E-3</c:v>
                </c:pt>
                <c:pt idx="216">
                  <c:v>2.1600216001971262E-3</c:v>
                </c:pt>
                <c:pt idx="217">
                  <c:v>2.1700217001949795E-3</c:v>
                </c:pt>
                <c:pt idx="218">
                  <c:v>2.1800218001999383E-3</c:v>
                </c:pt>
                <c:pt idx="219">
                  <c:v>2.1900219001977916E-3</c:v>
                </c:pt>
                <c:pt idx="220">
                  <c:v>2.200022000195645E-3</c:v>
                </c:pt>
                <c:pt idx="221">
                  <c:v>2.2100221002006037E-3</c:v>
                </c:pt>
                <c:pt idx="222">
                  <c:v>2.2200222001984571E-3</c:v>
                </c:pt>
                <c:pt idx="223">
                  <c:v>2.2300223001963104E-3</c:v>
                </c:pt>
                <c:pt idx="224">
                  <c:v>2.2400224001941638E-3</c:v>
                </c:pt>
                <c:pt idx="225">
                  <c:v>2.2500225001991225E-3</c:v>
                </c:pt>
                <c:pt idx="226">
                  <c:v>2.2600226001969759E-3</c:v>
                </c:pt>
                <c:pt idx="227">
                  <c:v>2.2700227001948292E-3</c:v>
                </c:pt>
                <c:pt idx="228">
                  <c:v>2.280022800199788E-3</c:v>
                </c:pt>
                <c:pt idx="229">
                  <c:v>2.2900229001976413E-3</c:v>
                </c:pt>
                <c:pt idx="230">
                  <c:v>2.3000230001954947E-3</c:v>
                </c:pt>
              </c:numCache>
            </c:numRef>
          </c:xVal>
          <c:yVal>
            <c:numRef>
              <c:f>'ConPlaca#1'!$Y$3:$Y$383</c:f>
              <c:numCache>
                <c:formatCode>General</c:formatCode>
                <c:ptCount val="381"/>
                <c:pt idx="0">
                  <c:v>6.1988440000000002E-3</c:v>
                </c:pt>
                <c:pt idx="1">
                  <c:v>2.6426980000000002E-3</c:v>
                </c:pt>
                <c:pt idx="2">
                  <c:v>2.9659840000000001E-3</c:v>
                </c:pt>
                <c:pt idx="3">
                  <c:v>6.5221300000000001E-3</c:v>
                </c:pt>
                <c:pt idx="4">
                  <c:v>-4.1463079999999996E-3</c:v>
                </c:pt>
                <c:pt idx="5">
                  <c:v>1.3957707999999999E-2</c:v>
                </c:pt>
                <c:pt idx="6">
                  <c:v>6.845416E-3</c:v>
                </c:pt>
                <c:pt idx="7" formatCode="0.00E+00">
                  <c:v>5.6410000000000702E-5</c:v>
                </c:pt>
                <c:pt idx="8">
                  <c:v>-9.13447999999999E-4</c:v>
                </c:pt>
                <c:pt idx="9">
                  <c:v>1.349554E-3</c:v>
                </c:pt>
                <c:pt idx="10">
                  <c:v>2.9659840000000001E-3</c:v>
                </c:pt>
                <c:pt idx="11">
                  <c:v>-3.8230220000000001E-3</c:v>
                </c:pt>
                <c:pt idx="12">
                  <c:v>1.996126E-3</c:v>
                </c:pt>
                <c:pt idx="13" formatCode="0.00E+00">
                  <c:v>3.6125559999999998E-3</c:v>
                </c:pt>
                <c:pt idx="14" formatCode="0.00E+00">
                  <c:v>4.259128E-3</c:v>
                </c:pt>
                <c:pt idx="15">
                  <c:v>1.0262680000000001E-3</c:v>
                </c:pt>
                <c:pt idx="16">
                  <c:v>4.259128E-3</c:v>
                </c:pt>
                <c:pt idx="17">
                  <c:v>-1.236734E-3</c:v>
                </c:pt>
                <c:pt idx="18">
                  <c:v>4.5824139999999999E-3</c:v>
                </c:pt>
                <c:pt idx="19">
                  <c:v>1.6728400000000001E-3</c:v>
                </c:pt>
                <c:pt idx="20">
                  <c:v>3.28927E-3</c:v>
                </c:pt>
                <c:pt idx="21">
                  <c:v>5.2289859999999997E-3</c:v>
                </c:pt>
                <c:pt idx="22">
                  <c:v>7.02982E-4</c:v>
                </c:pt>
                <c:pt idx="23">
                  <c:v>1.1048133999999999E-2</c:v>
                </c:pt>
                <c:pt idx="24">
                  <c:v>4.9056999999999998E-3</c:v>
                </c:pt>
                <c:pt idx="25" formatCode="0.00E+00">
                  <c:v>1.0401562E-2</c:v>
                </c:pt>
                <c:pt idx="26">
                  <c:v>-6.0860239999999998E-3</c:v>
                </c:pt>
                <c:pt idx="27">
                  <c:v>9.4317040000000008E-3</c:v>
                </c:pt>
                <c:pt idx="28">
                  <c:v>2.9659840000000001E-3</c:v>
                </c:pt>
                <c:pt idx="29">
                  <c:v>7.02982E-4</c:v>
                </c:pt>
                <c:pt idx="30">
                  <c:v>5.5522719999999996E-3</c:v>
                </c:pt>
                <c:pt idx="31">
                  <c:v>3.6125559999999998E-3</c:v>
                </c:pt>
                <c:pt idx="32">
                  <c:v>4.5824139999999999E-3</c:v>
                </c:pt>
                <c:pt idx="33">
                  <c:v>1.0262680000000001E-3</c:v>
                </c:pt>
                <c:pt idx="34" formatCode="0.00E+00">
                  <c:v>5.6410000000000702E-5</c:v>
                </c:pt>
                <c:pt idx="35">
                  <c:v>1.6728400000000001E-3</c:v>
                </c:pt>
                <c:pt idx="36" formatCode="0.00E+00">
                  <c:v>7.8152740000000005E-3</c:v>
                </c:pt>
                <c:pt idx="37">
                  <c:v>1.0262680000000001E-3</c:v>
                </c:pt>
                <c:pt idx="38">
                  <c:v>2.3194119999999999E-3</c:v>
                </c:pt>
                <c:pt idx="39">
                  <c:v>4.9056999999999998E-3</c:v>
                </c:pt>
                <c:pt idx="40">
                  <c:v>1.6728400000000001E-3</c:v>
                </c:pt>
                <c:pt idx="41">
                  <c:v>4.259128E-3</c:v>
                </c:pt>
                <c:pt idx="42">
                  <c:v>3.9358420000000002E-3</c:v>
                </c:pt>
                <c:pt idx="43">
                  <c:v>6.5221300000000001E-3</c:v>
                </c:pt>
                <c:pt idx="44">
                  <c:v>3.28927E-3</c:v>
                </c:pt>
                <c:pt idx="45">
                  <c:v>1.0401562E-2</c:v>
                </c:pt>
                <c:pt idx="46">
                  <c:v>1.1694705999999999E-2</c:v>
                </c:pt>
                <c:pt idx="47">
                  <c:v>7.02982E-4</c:v>
                </c:pt>
                <c:pt idx="48">
                  <c:v>-1.883306E-3</c:v>
                </c:pt>
                <c:pt idx="49">
                  <c:v>1.0262680000000001E-3</c:v>
                </c:pt>
                <c:pt idx="50">
                  <c:v>-1.236734E-3</c:v>
                </c:pt>
                <c:pt idx="51">
                  <c:v>-3.8230220000000001E-3</c:v>
                </c:pt>
                <c:pt idx="52">
                  <c:v>3.6125559999999998E-3</c:v>
                </c:pt>
                <c:pt idx="53">
                  <c:v>1.5897424E-2</c:v>
                </c:pt>
                <c:pt idx="54">
                  <c:v>5.6954746000000001E-2</c:v>
                </c:pt>
                <c:pt idx="55">
                  <c:v>0.160729552</c:v>
                </c:pt>
                <c:pt idx="56">
                  <c:v>0.39414204400000002</c:v>
                </c:pt>
                <c:pt idx="57">
                  <c:v>0.77788252599999996</c:v>
                </c:pt>
                <c:pt idx="58" formatCode="0.00E+00">
                  <c:v>1.1936283219999999</c:v>
                </c:pt>
                <c:pt idx="59" formatCode="0.00E+00">
                  <c:v>1.5427772019999999</c:v>
                </c:pt>
                <c:pt idx="60">
                  <c:v>1.614223408</c:v>
                </c:pt>
                <c:pt idx="61" formatCode="0.00E+00">
                  <c:v>1.4574296980000001</c:v>
                </c:pt>
                <c:pt idx="62" formatCode="0.00E+00">
                  <c:v>1.179080452</c:v>
                </c:pt>
                <c:pt idx="63" formatCode="0.00E+00">
                  <c:v>0.8777779</c:v>
                </c:pt>
                <c:pt idx="64" formatCode="0.00E+00">
                  <c:v>0.63272711199999998</c:v>
                </c:pt>
                <c:pt idx="65" formatCode="0.00E+00">
                  <c:v>0.47593340200000001</c:v>
                </c:pt>
                <c:pt idx="66">
                  <c:v>0.420004924</c:v>
                </c:pt>
                <c:pt idx="67">
                  <c:v>0.34112313999999999</c:v>
                </c:pt>
                <c:pt idx="68">
                  <c:v>0.26030164</c:v>
                </c:pt>
                <c:pt idx="69">
                  <c:v>0.33336427600000001</c:v>
                </c:pt>
                <c:pt idx="70">
                  <c:v>0.46073895999999998</c:v>
                </c:pt>
                <c:pt idx="71">
                  <c:v>0.35728744000000001</c:v>
                </c:pt>
                <c:pt idx="72">
                  <c:v>0.26288792799999999</c:v>
                </c:pt>
                <c:pt idx="73">
                  <c:v>0.25739206599999997</c:v>
                </c:pt>
                <c:pt idx="74">
                  <c:v>0.15426383199999999</c:v>
                </c:pt>
                <c:pt idx="75">
                  <c:v>4.8549309999999998E-2</c:v>
                </c:pt>
                <c:pt idx="76">
                  <c:v>4.2406876000000003E-2</c:v>
                </c:pt>
                <c:pt idx="77">
                  <c:v>2.9152150000000002E-2</c:v>
                </c:pt>
                <c:pt idx="78">
                  <c:v>2.6426980000000002E-3</c:v>
                </c:pt>
                <c:pt idx="79">
                  <c:v>-1.6754462000000001E-2</c:v>
                </c:pt>
                <c:pt idx="80">
                  <c:v>2.9659840000000001E-3</c:v>
                </c:pt>
                <c:pt idx="81">
                  <c:v>1.3311135999999999E-2</c:v>
                </c:pt>
                <c:pt idx="82">
                  <c:v>1.137142E-2</c:v>
                </c:pt>
                <c:pt idx="83">
                  <c:v>7.1687019999999999E-3</c:v>
                </c:pt>
                <c:pt idx="84">
                  <c:v>1.6728400000000001E-3</c:v>
                </c:pt>
                <c:pt idx="85">
                  <c:v>-1.8047606000000001E-2</c:v>
                </c:pt>
                <c:pt idx="86">
                  <c:v>-1.2551744E-2</c:v>
                </c:pt>
                <c:pt idx="87">
                  <c:v>-2.5159898E-2</c:v>
                </c:pt>
                <c:pt idx="88">
                  <c:v>-2.1603752E-2</c:v>
                </c:pt>
                <c:pt idx="89">
                  <c:v>-3.7121479999999998E-2</c:v>
                </c:pt>
                <c:pt idx="90">
                  <c:v>-2.2573610000000001E-2</c:v>
                </c:pt>
                <c:pt idx="91">
                  <c:v>-2.9685902E-2</c:v>
                </c:pt>
                <c:pt idx="92">
                  <c:v>-1.7077748E-2</c:v>
                </c:pt>
                <c:pt idx="93">
                  <c:v>-3.1625618000000001E-2</c:v>
                </c:pt>
                <c:pt idx="94">
                  <c:v>-2.4190039999999999E-2</c:v>
                </c:pt>
                <c:pt idx="95">
                  <c:v>-2.5806470000000001E-2</c:v>
                </c:pt>
                <c:pt idx="96">
                  <c:v>-3.2595475999999998E-2</c:v>
                </c:pt>
                <c:pt idx="97">
                  <c:v>-2.5483183999999999E-2</c:v>
                </c:pt>
                <c:pt idx="98">
                  <c:v>-3.7444765999999997E-2</c:v>
                </c:pt>
                <c:pt idx="99">
                  <c:v>-3.5181763999999997E-2</c:v>
                </c:pt>
                <c:pt idx="100">
                  <c:v>-3.4211906E-2</c:v>
                </c:pt>
                <c:pt idx="101">
                  <c:v>-3.4211906E-2</c:v>
                </c:pt>
                <c:pt idx="102">
                  <c:v>-1.9664035999999999E-2</c:v>
                </c:pt>
                <c:pt idx="103">
                  <c:v>-2.5806470000000001E-2</c:v>
                </c:pt>
                <c:pt idx="104">
                  <c:v>-2.74229E-2</c:v>
                </c:pt>
                <c:pt idx="105">
                  <c:v>-2.3543468000000001E-2</c:v>
                </c:pt>
                <c:pt idx="106">
                  <c:v>-2.74229E-2</c:v>
                </c:pt>
                <c:pt idx="107">
                  <c:v>-2.8392758000000001E-2</c:v>
                </c:pt>
                <c:pt idx="108">
                  <c:v>-2.74229E-2</c:v>
                </c:pt>
                <c:pt idx="109">
                  <c:v>-3.1948904E-2</c:v>
                </c:pt>
                <c:pt idx="110">
                  <c:v>-2.5806470000000001E-2</c:v>
                </c:pt>
                <c:pt idx="111">
                  <c:v>-2.4836612000000001E-2</c:v>
                </c:pt>
                <c:pt idx="112">
                  <c:v>-2.7099614000000001E-2</c:v>
                </c:pt>
                <c:pt idx="113">
                  <c:v>-1.4814746E-2</c:v>
                </c:pt>
                <c:pt idx="114">
                  <c:v>-1.2875030000000001E-2</c:v>
                </c:pt>
                <c:pt idx="115">
                  <c:v>-8.6723119999999997E-3</c:v>
                </c:pt>
                <c:pt idx="116">
                  <c:v>-4.4695940000000003E-3</c:v>
                </c:pt>
                <c:pt idx="117">
                  <c:v>1.6728400000000001E-3</c:v>
                </c:pt>
                <c:pt idx="118">
                  <c:v>-1.236734E-3</c:v>
                </c:pt>
                <c:pt idx="119">
                  <c:v>1.6728400000000001E-3</c:v>
                </c:pt>
                <c:pt idx="120">
                  <c:v>-2.853164E-3</c:v>
                </c:pt>
                <c:pt idx="121">
                  <c:v>-1.5600200000000001E-3</c:v>
                </c:pt>
                <c:pt idx="122">
                  <c:v>-1.6431175999999999E-2</c:v>
                </c:pt>
                <c:pt idx="123">
                  <c:v>-1.934075E-2</c:v>
                </c:pt>
                <c:pt idx="124">
                  <c:v>-2.2250323999999998E-2</c:v>
                </c:pt>
                <c:pt idx="125">
                  <c:v>-2.4513325999999998E-2</c:v>
                </c:pt>
                <c:pt idx="126">
                  <c:v>-3.0009187999999999E-2</c:v>
                </c:pt>
                <c:pt idx="127">
                  <c:v>-3.4211906E-2</c:v>
                </c:pt>
                <c:pt idx="128">
                  <c:v>-3.6798193999999999E-2</c:v>
                </c:pt>
                <c:pt idx="129">
                  <c:v>-2.9039329999999999E-2</c:v>
                </c:pt>
                <c:pt idx="130">
                  <c:v>-2.2250323999999998E-2</c:v>
                </c:pt>
                <c:pt idx="131">
                  <c:v>-1.4168174E-2</c:v>
                </c:pt>
                <c:pt idx="132">
                  <c:v>-2.6776327999999999E-2</c:v>
                </c:pt>
                <c:pt idx="133">
                  <c:v>-2.4836612000000001E-2</c:v>
                </c:pt>
                <c:pt idx="134">
                  <c:v>-2.2896896E-2</c:v>
                </c:pt>
                <c:pt idx="135">
                  <c:v>-2.0633894E-2</c:v>
                </c:pt>
                <c:pt idx="136">
                  <c:v>-2.9685902E-2</c:v>
                </c:pt>
                <c:pt idx="137">
                  <c:v>-2.8069472000000002E-2</c:v>
                </c:pt>
                <c:pt idx="138">
                  <c:v>-2.1927037999999999E-2</c:v>
                </c:pt>
                <c:pt idx="139">
                  <c:v>-2.1603752E-2</c:v>
                </c:pt>
                <c:pt idx="140">
                  <c:v>-2.6776327999999999E-2</c:v>
                </c:pt>
                <c:pt idx="141">
                  <c:v>-2.9685902E-2</c:v>
                </c:pt>
                <c:pt idx="142">
                  <c:v>-2.7746185999999999E-2</c:v>
                </c:pt>
                <c:pt idx="143">
                  <c:v>-2.8069472000000002E-2</c:v>
                </c:pt>
                <c:pt idx="144">
                  <c:v>-3.0009187999999999E-2</c:v>
                </c:pt>
                <c:pt idx="145">
                  <c:v>-2.6776327999999999E-2</c:v>
                </c:pt>
                <c:pt idx="146">
                  <c:v>-2.8716044E-2</c:v>
                </c:pt>
                <c:pt idx="147">
                  <c:v>-2.3543468000000001E-2</c:v>
                </c:pt>
                <c:pt idx="148">
                  <c:v>-2.6129756000000001E-2</c:v>
                </c:pt>
                <c:pt idx="149">
                  <c:v>-2.7746185999999999E-2</c:v>
                </c:pt>
                <c:pt idx="150">
                  <c:v>-3.2918761999999997E-2</c:v>
                </c:pt>
                <c:pt idx="151" formatCode="0.00E+00">
                  <c:v>-3.2595475999999998E-2</c:v>
                </c:pt>
                <c:pt idx="152" formatCode="0.00E+00">
                  <c:v>-2.2250323999999998E-2</c:v>
                </c:pt>
                <c:pt idx="153" formatCode="0.00E+00">
                  <c:v>-3.1948904E-2</c:v>
                </c:pt>
                <c:pt idx="154" formatCode="0.00E+00">
                  <c:v>-3.1302332000000002E-2</c:v>
                </c:pt>
                <c:pt idx="155" formatCode="0.00E+00">
                  <c:v>-3.1302332000000002E-2</c:v>
                </c:pt>
                <c:pt idx="156" formatCode="0.00E+00">
                  <c:v>-3.5505050000000003E-2</c:v>
                </c:pt>
                <c:pt idx="157" formatCode="0.00E+00">
                  <c:v>-3.7121479999999998E-2</c:v>
                </c:pt>
                <c:pt idx="158">
                  <c:v>-2.6129756000000001E-2</c:v>
                </c:pt>
                <c:pt idx="159">
                  <c:v>-1.9987321999999998E-2</c:v>
                </c:pt>
                <c:pt idx="160">
                  <c:v>-1.8370892E-2</c:v>
                </c:pt>
                <c:pt idx="161">
                  <c:v>-3.6151622000000001E-2</c:v>
                </c:pt>
                <c:pt idx="162">
                  <c:v>-3.5828336000000002E-2</c:v>
                </c:pt>
                <c:pt idx="163">
                  <c:v>-2.6453042E-2</c:v>
                </c:pt>
                <c:pt idx="164">
                  <c:v>-2.5806470000000001E-2</c:v>
                </c:pt>
                <c:pt idx="165">
                  <c:v>-2.9362616000000001E-2</c:v>
                </c:pt>
                <c:pt idx="166">
                  <c:v>-3.0009187999999999E-2</c:v>
                </c:pt>
                <c:pt idx="167">
                  <c:v>-2.7099614000000001E-2</c:v>
                </c:pt>
                <c:pt idx="168">
                  <c:v>-2.9039329999999999E-2</c:v>
                </c:pt>
                <c:pt idx="169">
                  <c:v>-3.2595475999999998E-2</c:v>
                </c:pt>
                <c:pt idx="170">
                  <c:v>-3.3888620000000001E-2</c:v>
                </c:pt>
                <c:pt idx="171">
                  <c:v>-2.8392758000000001E-2</c:v>
                </c:pt>
                <c:pt idx="172">
                  <c:v>-2.6776327999999999E-2</c:v>
                </c:pt>
                <c:pt idx="173">
                  <c:v>-3.0655760000000001E-2</c:v>
                </c:pt>
                <c:pt idx="174">
                  <c:v>-2.74229E-2</c:v>
                </c:pt>
                <c:pt idx="175">
                  <c:v>-2.6129756000000001E-2</c:v>
                </c:pt>
                <c:pt idx="176">
                  <c:v>-3.3888620000000001E-2</c:v>
                </c:pt>
                <c:pt idx="177">
                  <c:v>-3.0979046E-2</c:v>
                </c:pt>
                <c:pt idx="178" formatCode="0.00E+00">
                  <c:v>-2.7099614000000001E-2</c:v>
                </c:pt>
                <c:pt idx="179">
                  <c:v>-1.8370892E-2</c:v>
                </c:pt>
                <c:pt idx="180">
                  <c:v>-2.4513325999999998E-2</c:v>
                </c:pt>
                <c:pt idx="181">
                  <c:v>-2.7746185999999999E-2</c:v>
                </c:pt>
                <c:pt idx="182">
                  <c:v>1.349554E-3</c:v>
                </c:pt>
                <c:pt idx="183">
                  <c:v>4.0467160000000002E-2</c:v>
                </c:pt>
                <c:pt idx="184">
                  <c:v>0.136806388</c:v>
                </c:pt>
                <c:pt idx="185">
                  <c:v>0.19176500799999999</c:v>
                </c:pt>
                <c:pt idx="186" formatCode="0.00E+00">
                  <c:v>0.26385778599999998</c:v>
                </c:pt>
                <c:pt idx="187">
                  <c:v>0.32463555399999999</c:v>
                </c:pt>
                <c:pt idx="188">
                  <c:v>0.407720056</c:v>
                </c:pt>
                <c:pt idx="189">
                  <c:v>0.56031104799999998</c:v>
                </c:pt>
                <c:pt idx="190">
                  <c:v>0.68315972800000002</c:v>
                </c:pt>
                <c:pt idx="191">
                  <c:v>0.63434354199999998</c:v>
                </c:pt>
                <c:pt idx="192">
                  <c:v>0.57065619999999995</c:v>
                </c:pt>
                <c:pt idx="193">
                  <c:v>0.40416391000000002</c:v>
                </c:pt>
                <c:pt idx="194">
                  <c:v>0.21407174200000001</c:v>
                </c:pt>
                <c:pt idx="195" formatCode="0.00E+00">
                  <c:v>8.1524481999999995E-2</c:v>
                </c:pt>
                <c:pt idx="196">
                  <c:v>7.4919879999999998E-3</c:v>
                </c:pt>
                <c:pt idx="197">
                  <c:v>5.2289859999999997E-3</c:v>
                </c:pt>
                <c:pt idx="198">
                  <c:v>-2.2896896E-2</c:v>
                </c:pt>
                <c:pt idx="199">
                  <c:v>-2.6776327999999999E-2</c:v>
                </c:pt>
                <c:pt idx="200">
                  <c:v>-2.3866754E-2</c:v>
                </c:pt>
                <c:pt idx="201">
                  <c:v>4.5316450000000001E-2</c:v>
                </c:pt>
                <c:pt idx="202">
                  <c:v>0.10092164200000001</c:v>
                </c:pt>
                <c:pt idx="203">
                  <c:v>0.13131052600000001</c:v>
                </c:pt>
                <c:pt idx="204">
                  <c:v>0.14973782799999999</c:v>
                </c:pt>
                <c:pt idx="205">
                  <c:v>0.13615981599999999</c:v>
                </c:pt>
                <c:pt idx="206">
                  <c:v>9.3162778000000002E-2</c:v>
                </c:pt>
                <c:pt idx="207">
                  <c:v>5.8247889999999997E-2</c:v>
                </c:pt>
                <c:pt idx="208">
                  <c:v>1.1694705999999999E-2</c:v>
                </c:pt>
                <c:pt idx="209">
                  <c:v>-1.6754462000000001E-2</c:v>
                </c:pt>
                <c:pt idx="210">
                  <c:v>-3.8091338000000002E-2</c:v>
                </c:pt>
                <c:pt idx="211">
                  <c:v>-3.0009187999999999E-2</c:v>
                </c:pt>
                <c:pt idx="212">
                  <c:v>-2.3866754E-2</c:v>
                </c:pt>
                <c:pt idx="213">
                  <c:v>-1.934075E-2</c:v>
                </c:pt>
                <c:pt idx="214">
                  <c:v>-3.6474908E-2</c:v>
                </c:pt>
                <c:pt idx="215">
                  <c:v>-2.9362616000000001E-2</c:v>
                </c:pt>
                <c:pt idx="216">
                  <c:v>-2.6776327999999999E-2</c:v>
                </c:pt>
                <c:pt idx="217">
                  <c:v>-2.3866754E-2</c:v>
                </c:pt>
                <c:pt idx="218">
                  <c:v>-2.7099614000000001E-2</c:v>
                </c:pt>
                <c:pt idx="219">
                  <c:v>-2.4513325999999998E-2</c:v>
                </c:pt>
                <c:pt idx="220">
                  <c:v>-2.4190039999999999E-2</c:v>
                </c:pt>
                <c:pt idx="221">
                  <c:v>-2.6453042E-2</c:v>
                </c:pt>
                <c:pt idx="222">
                  <c:v>-3.1625618000000001E-2</c:v>
                </c:pt>
                <c:pt idx="223">
                  <c:v>-2.3866754E-2</c:v>
                </c:pt>
                <c:pt idx="224">
                  <c:v>-2.6129756000000001E-2</c:v>
                </c:pt>
                <c:pt idx="225">
                  <c:v>-2.5159898E-2</c:v>
                </c:pt>
                <c:pt idx="226">
                  <c:v>-2.9039329999999999E-2</c:v>
                </c:pt>
                <c:pt idx="227">
                  <c:v>-2.4190039999999999E-2</c:v>
                </c:pt>
                <c:pt idx="228">
                  <c:v>-2.3866754E-2</c:v>
                </c:pt>
                <c:pt idx="229">
                  <c:v>-2.5159898E-2</c:v>
                </c:pt>
                <c:pt idx="230">
                  <c:v>-1.4814746E-2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F-4A5A-8C62-04334A8B0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(s)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907615988928806"/>
          <c:y val="0.1055124200004614"/>
          <c:w val="0.22039731973698534"/>
          <c:h val="8.94662167801318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'SinPlaca#1 '!$N$2:$P$2</c:f>
              <c:strCache>
                <c:ptCount val="1"/>
                <c:pt idx="0">
                  <c:v>TOF #1</c:v>
                </c:pt>
              </c:strCache>
            </c:strRef>
          </c:tx>
          <c:spPr>
            <a:ln w="15875" cap="rnd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'SinPlaca#1 '!$O$3:$O$383</c:f>
              <c:numCache>
                <c:formatCode>0.00000</c:formatCode>
                <c:ptCount val="381"/>
                <c:pt idx="0">
                  <c:v>0</c:v>
                </c:pt>
                <c:pt idx="1">
                  <c:v>1.0000099999629697E-5</c:v>
                </c:pt>
                <c:pt idx="2">
                  <c:v>2.0000200000147572E-5</c:v>
                </c:pt>
                <c:pt idx="3">
                  <c:v>3.0000299999777269E-5</c:v>
                </c:pt>
                <c:pt idx="4">
                  <c:v>4.0000399999406966E-5</c:v>
                </c:pt>
                <c:pt idx="5">
                  <c:v>5.0000500009694804E-5</c:v>
                </c:pt>
                <c:pt idx="6">
                  <c:v>6.0000600009324501E-5</c:v>
                </c:pt>
                <c:pt idx="7">
                  <c:v>7.0000700009842376E-5</c:v>
                </c:pt>
                <c:pt idx="8">
                  <c:v>8.0000800009472073E-5</c:v>
                </c:pt>
                <c:pt idx="9">
                  <c:v>9.0000900009989948E-5</c:v>
                </c:pt>
                <c:pt idx="10">
                  <c:v>1.0000100000961964E-4</c:v>
                </c:pt>
                <c:pt idx="11">
                  <c:v>1.1000110001013752E-4</c:v>
                </c:pt>
                <c:pt idx="12">
                  <c:v>1.2000120000976722E-4</c:v>
                </c:pt>
                <c:pt idx="13">
                  <c:v>1.3000130000939691E-4</c:v>
                </c:pt>
                <c:pt idx="14">
                  <c:v>1.4000140000991479E-4</c:v>
                </c:pt>
                <c:pt idx="15">
                  <c:v>1.5000150001931445E-4</c:v>
                </c:pt>
                <c:pt idx="16">
                  <c:v>1.6000160001983232E-4</c:v>
                </c:pt>
                <c:pt idx="17">
                  <c:v>1.7000170001946202E-4</c:v>
                </c:pt>
                <c:pt idx="18">
                  <c:v>1.800018000199799E-4</c:v>
                </c:pt>
                <c:pt idx="19">
                  <c:v>1.9000190001960959E-4</c:v>
                </c:pt>
                <c:pt idx="20">
                  <c:v>2.0000200002012747E-4</c:v>
                </c:pt>
                <c:pt idx="21">
                  <c:v>2.1000210001975717E-4</c:v>
                </c:pt>
                <c:pt idx="22">
                  <c:v>2.2000220001938686E-4</c:v>
                </c:pt>
                <c:pt idx="23">
                  <c:v>2.3000230001990474E-4</c:v>
                </c:pt>
                <c:pt idx="24">
                  <c:v>2.4000240001953443E-4</c:v>
                </c:pt>
                <c:pt idx="25">
                  <c:v>2.5000250002982227E-4</c:v>
                </c:pt>
                <c:pt idx="26">
                  <c:v>2.6000260002945197E-4</c:v>
                </c:pt>
                <c:pt idx="27">
                  <c:v>2.7000270002996984E-4</c:v>
                </c:pt>
                <c:pt idx="28">
                  <c:v>2.8000280002959954E-4</c:v>
                </c:pt>
                <c:pt idx="29">
                  <c:v>2.9000290003011742E-4</c:v>
                </c:pt>
                <c:pt idx="30">
                  <c:v>3.0000300002974711E-4</c:v>
                </c:pt>
                <c:pt idx="31">
                  <c:v>3.1000310002937681E-4</c:v>
                </c:pt>
                <c:pt idx="32">
                  <c:v>3.2000320002989469E-4</c:v>
                </c:pt>
                <c:pt idx="33">
                  <c:v>3.3000330002952438E-4</c:v>
                </c:pt>
                <c:pt idx="34">
                  <c:v>3.4000340003004226E-4</c:v>
                </c:pt>
                <c:pt idx="35">
                  <c:v>3.5000350003944192E-4</c:v>
                </c:pt>
                <c:pt idx="36">
                  <c:v>3.6000360003995979E-4</c:v>
                </c:pt>
                <c:pt idx="37">
                  <c:v>3.7000370003958949E-4</c:v>
                </c:pt>
                <c:pt idx="38">
                  <c:v>3.8000380004010736E-4</c:v>
                </c:pt>
                <c:pt idx="39">
                  <c:v>3.9000390003973706E-4</c:v>
                </c:pt>
                <c:pt idx="40">
                  <c:v>4.0000400003936676E-4</c:v>
                </c:pt>
                <c:pt idx="41">
                  <c:v>4.1000410003988463E-4</c:v>
                </c:pt>
                <c:pt idx="42">
                  <c:v>4.2000420003951433E-4</c:v>
                </c:pt>
                <c:pt idx="43">
                  <c:v>4.3000430004003221E-4</c:v>
                </c:pt>
                <c:pt idx="44">
                  <c:v>4.400044000396619E-4</c:v>
                </c:pt>
                <c:pt idx="45">
                  <c:v>4.5000450004994974E-4</c:v>
                </c:pt>
                <c:pt idx="46">
                  <c:v>4.6000460004957944E-4</c:v>
                </c:pt>
                <c:pt idx="47">
                  <c:v>4.7000470005009731E-4</c:v>
                </c:pt>
                <c:pt idx="48">
                  <c:v>4.8000480004972701E-4</c:v>
                </c:pt>
                <c:pt idx="49">
                  <c:v>4.9000490004935671E-4</c:v>
                </c:pt>
                <c:pt idx="50">
                  <c:v>5.0000500004987458E-4</c:v>
                </c:pt>
                <c:pt idx="51">
                  <c:v>5.1000510004950428E-4</c:v>
                </c:pt>
                <c:pt idx="52">
                  <c:v>5.2000520005002215E-4</c:v>
                </c:pt>
                <c:pt idx="53">
                  <c:v>5.3000530004965185E-4</c:v>
                </c:pt>
                <c:pt idx="54">
                  <c:v>5.4000540004928155E-4</c:v>
                </c:pt>
                <c:pt idx="55">
                  <c:v>5.5000550004979942E-4</c:v>
                </c:pt>
                <c:pt idx="56">
                  <c:v>5.6000560006008726E-4</c:v>
                </c:pt>
                <c:pt idx="57">
                  <c:v>5.7000570005971696E-4</c:v>
                </c:pt>
                <c:pt idx="58">
                  <c:v>5.8000580005934665E-4</c:v>
                </c:pt>
                <c:pt idx="59">
                  <c:v>5.9000590005986453E-4</c:v>
                </c:pt>
                <c:pt idx="60">
                  <c:v>6.0000600005949423E-4</c:v>
                </c:pt>
                <c:pt idx="61">
                  <c:v>6.100061000600121E-4</c:v>
                </c:pt>
                <c:pt idx="62">
                  <c:v>6.200062000596418E-4</c:v>
                </c:pt>
                <c:pt idx="63">
                  <c:v>6.300063000592715E-4</c:v>
                </c:pt>
                <c:pt idx="64">
                  <c:v>6.4000640005978937E-4</c:v>
                </c:pt>
                <c:pt idx="65">
                  <c:v>6.5000650007007721E-4</c:v>
                </c:pt>
                <c:pt idx="66">
                  <c:v>6.6000660006970691E-4</c:v>
                </c:pt>
                <c:pt idx="67">
                  <c:v>6.700067000693366E-4</c:v>
                </c:pt>
                <c:pt idx="68">
                  <c:v>6.8000680006985448E-4</c:v>
                </c:pt>
                <c:pt idx="69">
                  <c:v>6.9000690006948417E-4</c:v>
                </c:pt>
                <c:pt idx="70">
                  <c:v>7.0000700007000205E-4</c:v>
                </c:pt>
                <c:pt idx="71">
                  <c:v>7.1000710006963175E-4</c:v>
                </c:pt>
                <c:pt idx="72">
                  <c:v>7.2000720007014962E-4</c:v>
                </c:pt>
                <c:pt idx="73">
                  <c:v>7.3000730006977932E-4</c:v>
                </c:pt>
                <c:pt idx="74">
                  <c:v>7.4000740006940902E-4</c:v>
                </c:pt>
                <c:pt idx="75">
                  <c:v>7.5000750007969685E-4</c:v>
                </c:pt>
                <c:pt idx="76">
                  <c:v>7.6000760007932655E-4</c:v>
                </c:pt>
                <c:pt idx="77">
                  <c:v>7.7000770007984443E-4</c:v>
                </c:pt>
                <c:pt idx="78">
                  <c:v>7.8000780007947412E-4</c:v>
                </c:pt>
                <c:pt idx="79">
                  <c:v>7.90007900079992E-4</c:v>
                </c:pt>
                <c:pt idx="80">
                  <c:v>8.000080000796217E-4</c:v>
                </c:pt>
                <c:pt idx="81">
                  <c:v>8.1000810008013957E-4</c:v>
                </c:pt>
                <c:pt idx="82">
                  <c:v>8.2000820007976927E-4</c:v>
                </c:pt>
                <c:pt idx="83">
                  <c:v>8.3000830007939896E-4</c:v>
                </c:pt>
                <c:pt idx="84">
                  <c:v>8.4000840007991684E-4</c:v>
                </c:pt>
                <c:pt idx="85">
                  <c:v>8.500085000893165E-4</c:v>
                </c:pt>
                <c:pt idx="86">
                  <c:v>8.6000860008983437E-4</c:v>
                </c:pt>
                <c:pt idx="87">
                  <c:v>8.7000870008946407E-4</c:v>
                </c:pt>
                <c:pt idx="88">
                  <c:v>8.8000880008998195E-4</c:v>
                </c:pt>
                <c:pt idx="89">
                  <c:v>8.9000890008961164E-4</c:v>
                </c:pt>
                <c:pt idx="90">
                  <c:v>9.0000900009012952E-4</c:v>
                </c:pt>
                <c:pt idx="91">
                  <c:v>9.1000910008975922E-4</c:v>
                </c:pt>
                <c:pt idx="92">
                  <c:v>9.2000920008938891E-4</c:v>
                </c:pt>
                <c:pt idx="93">
                  <c:v>9.3000930008990679E-4</c:v>
                </c:pt>
                <c:pt idx="94">
                  <c:v>9.4000940008953648E-4</c:v>
                </c:pt>
                <c:pt idx="95">
                  <c:v>9.5000950009982432E-4</c:v>
                </c:pt>
                <c:pt idx="96">
                  <c:v>9.6000960009945402E-4</c:v>
                </c:pt>
                <c:pt idx="97">
                  <c:v>9.7000970009997189E-4</c:v>
                </c:pt>
                <c:pt idx="98">
                  <c:v>9.8000980009960159E-4</c:v>
                </c:pt>
                <c:pt idx="99">
                  <c:v>9.9000990010011947E-4</c:v>
                </c:pt>
                <c:pt idx="100">
                  <c:v>1.0000100000997492E-3</c:v>
                </c:pt>
                <c:pt idx="101">
                  <c:v>1.0100101000993789E-3</c:v>
                </c:pt>
                <c:pt idx="102">
                  <c:v>1.0200102000998967E-3</c:v>
                </c:pt>
                <c:pt idx="103">
                  <c:v>1.0300103000995264E-3</c:v>
                </c:pt>
                <c:pt idx="104">
                  <c:v>1.0400104001000443E-3</c:v>
                </c:pt>
                <c:pt idx="105">
                  <c:v>1.050010500109444E-3</c:v>
                </c:pt>
                <c:pt idx="106">
                  <c:v>1.0600106001099618E-3</c:v>
                </c:pt>
                <c:pt idx="107">
                  <c:v>1.0700107001095915E-3</c:v>
                </c:pt>
                <c:pt idx="108">
                  <c:v>1.0800108001101094E-3</c:v>
                </c:pt>
                <c:pt idx="109">
                  <c:v>1.0900109001097391E-3</c:v>
                </c:pt>
                <c:pt idx="110">
                  <c:v>1.1000110001093688E-3</c:v>
                </c:pt>
                <c:pt idx="111">
                  <c:v>1.1100111001098867E-3</c:v>
                </c:pt>
                <c:pt idx="112">
                  <c:v>1.1200112001095164E-3</c:v>
                </c:pt>
                <c:pt idx="113">
                  <c:v>1.1300113001100343E-3</c:v>
                </c:pt>
                <c:pt idx="114">
                  <c:v>1.140011400109664E-3</c:v>
                </c:pt>
                <c:pt idx="115">
                  <c:v>1.1500115001199518E-3</c:v>
                </c:pt>
                <c:pt idx="116">
                  <c:v>1.1600116001195815E-3</c:v>
                </c:pt>
                <c:pt idx="117">
                  <c:v>1.1700117001200994E-3</c:v>
                </c:pt>
                <c:pt idx="118">
                  <c:v>1.1800118001197291E-3</c:v>
                </c:pt>
                <c:pt idx="119">
                  <c:v>1.1900119001193588E-3</c:v>
                </c:pt>
                <c:pt idx="120">
                  <c:v>1.2000120001198766E-3</c:v>
                </c:pt>
                <c:pt idx="121">
                  <c:v>1.2100121001195063E-3</c:v>
                </c:pt>
                <c:pt idx="122">
                  <c:v>1.2200122001200242E-3</c:v>
                </c:pt>
                <c:pt idx="123">
                  <c:v>1.2300123001196539E-3</c:v>
                </c:pt>
                <c:pt idx="124">
                  <c:v>1.2400124001192836E-3</c:v>
                </c:pt>
                <c:pt idx="125">
                  <c:v>1.2500125001198015E-3</c:v>
                </c:pt>
                <c:pt idx="126">
                  <c:v>1.2600126001300893E-3</c:v>
                </c:pt>
                <c:pt idx="127">
                  <c:v>1.270012700129719E-3</c:v>
                </c:pt>
                <c:pt idx="128">
                  <c:v>1.2800128001293487E-3</c:v>
                </c:pt>
                <c:pt idx="129">
                  <c:v>1.2900129001298666E-3</c:v>
                </c:pt>
                <c:pt idx="130">
                  <c:v>1.3000130001294963E-3</c:v>
                </c:pt>
                <c:pt idx="131">
                  <c:v>1.3100131001300142E-3</c:v>
                </c:pt>
                <c:pt idx="132">
                  <c:v>1.3200132001296438E-3</c:v>
                </c:pt>
                <c:pt idx="133">
                  <c:v>1.3300133001292735E-3</c:v>
                </c:pt>
                <c:pt idx="134">
                  <c:v>1.3400134001297914E-3</c:v>
                </c:pt>
                <c:pt idx="135">
                  <c:v>1.3500135001400793E-3</c:v>
                </c:pt>
                <c:pt idx="136">
                  <c:v>1.360013600139709E-3</c:v>
                </c:pt>
                <c:pt idx="137">
                  <c:v>1.3700137001393387E-3</c:v>
                </c:pt>
                <c:pt idx="138">
                  <c:v>1.3800138001398565E-3</c:v>
                </c:pt>
                <c:pt idx="139">
                  <c:v>1.3900139001394862E-3</c:v>
                </c:pt>
                <c:pt idx="140">
                  <c:v>1.4000140001400041E-3</c:v>
                </c:pt>
                <c:pt idx="141">
                  <c:v>1.4100141001396338E-3</c:v>
                </c:pt>
                <c:pt idx="142">
                  <c:v>1.4200142001401517E-3</c:v>
                </c:pt>
                <c:pt idx="143">
                  <c:v>1.4300143001397814E-3</c:v>
                </c:pt>
                <c:pt idx="144">
                  <c:v>1.4400144001394111E-3</c:v>
                </c:pt>
                <c:pt idx="145">
                  <c:v>1.4500145001496989E-3</c:v>
                </c:pt>
                <c:pt idx="146">
                  <c:v>1.4600146001493286E-3</c:v>
                </c:pt>
                <c:pt idx="147">
                  <c:v>1.4700147001498465E-3</c:v>
                </c:pt>
                <c:pt idx="148">
                  <c:v>1.4800148001494762E-3</c:v>
                </c:pt>
                <c:pt idx="149">
                  <c:v>1.490014900149994E-3</c:v>
                </c:pt>
                <c:pt idx="150">
                  <c:v>1.5000150001496237E-3</c:v>
                </c:pt>
                <c:pt idx="151">
                  <c:v>1.5100151001501416E-3</c:v>
                </c:pt>
                <c:pt idx="152">
                  <c:v>1.5200152001497713E-3</c:v>
                </c:pt>
                <c:pt idx="153">
                  <c:v>1.530015300149401E-3</c:v>
                </c:pt>
                <c:pt idx="154">
                  <c:v>1.5400154001499189E-3</c:v>
                </c:pt>
                <c:pt idx="155">
                  <c:v>1.5500155001593185E-3</c:v>
                </c:pt>
                <c:pt idx="156">
                  <c:v>1.5600156001598364E-3</c:v>
                </c:pt>
                <c:pt idx="157">
                  <c:v>1.5700157001594661E-3</c:v>
                </c:pt>
                <c:pt idx="158">
                  <c:v>1.580015800159984E-3</c:v>
                </c:pt>
                <c:pt idx="159">
                  <c:v>1.5900159001596137E-3</c:v>
                </c:pt>
                <c:pt idx="160">
                  <c:v>1.6000160001601316E-3</c:v>
                </c:pt>
                <c:pt idx="161">
                  <c:v>1.6100161001597613E-3</c:v>
                </c:pt>
                <c:pt idx="162">
                  <c:v>1.620016200159391E-3</c:v>
                </c:pt>
                <c:pt idx="163">
                  <c:v>1.6300163001599088E-3</c:v>
                </c:pt>
                <c:pt idx="164">
                  <c:v>1.6400164001595385E-3</c:v>
                </c:pt>
                <c:pt idx="165">
                  <c:v>1.6500165001698264E-3</c:v>
                </c:pt>
                <c:pt idx="166">
                  <c:v>1.6600166001694561E-3</c:v>
                </c:pt>
                <c:pt idx="167">
                  <c:v>1.6700167001699739E-3</c:v>
                </c:pt>
                <c:pt idx="168">
                  <c:v>1.6800168001696036E-3</c:v>
                </c:pt>
                <c:pt idx="169">
                  <c:v>1.6900169001701215E-3</c:v>
                </c:pt>
                <c:pt idx="170">
                  <c:v>1.7000170001697512E-3</c:v>
                </c:pt>
                <c:pt idx="171">
                  <c:v>1.7100171001693809E-3</c:v>
                </c:pt>
                <c:pt idx="172">
                  <c:v>1.7200172001698988E-3</c:v>
                </c:pt>
                <c:pt idx="173">
                  <c:v>1.7300173001695285E-3</c:v>
                </c:pt>
                <c:pt idx="174">
                  <c:v>1.7400174001700464E-3</c:v>
                </c:pt>
                <c:pt idx="175">
                  <c:v>1.750017500179446E-3</c:v>
                </c:pt>
                <c:pt idx="176">
                  <c:v>1.7600176001799639E-3</c:v>
                </c:pt>
                <c:pt idx="177">
                  <c:v>1.7700177001795936E-3</c:v>
                </c:pt>
                <c:pt idx="178">
                  <c:v>1.7800178001801115E-3</c:v>
                </c:pt>
                <c:pt idx="179">
                  <c:v>1.7900179001797412E-3</c:v>
                </c:pt>
                <c:pt idx="180">
                  <c:v>1.8000180001793709E-3</c:v>
                </c:pt>
                <c:pt idx="181">
                  <c:v>1.8100181001798887E-3</c:v>
                </c:pt>
                <c:pt idx="182">
                  <c:v>1.8200182001795184E-3</c:v>
                </c:pt>
                <c:pt idx="183">
                  <c:v>1.8300183001800363E-3</c:v>
                </c:pt>
                <c:pt idx="184">
                  <c:v>1.840018400179666E-3</c:v>
                </c:pt>
                <c:pt idx="185">
                  <c:v>1.8500185001899538E-3</c:v>
                </c:pt>
                <c:pt idx="186">
                  <c:v>1.8600186001895835E-3</c:v>
                </c:pt>
                <c:pt idx="187">
                  <c:v>1.8700187001901014E-3</c:v>
                </c:pt>
                <c:pt idx="188">
                  <c:v>1.8800188001897311E-3</c:v>
                </c:pt>
                <c:pt idx="189">
                  <c:v>1.8900189001893608E-3</c:v>
                </c:pt>
                <c:pt idx="190">
                  <c:v>1.9000190001898787E-3</c:v>
                </c:pt>
                <c:pt idx="191">
                  <c:v>1.9100191001895084E-3</c:v>
                </c:pt>
                <c:pt idx="192">
                  <c:v>1.9200192001900263E-3</c:v>
                </c:pt>
                <c:pt idx="193">
                  <c:v>1.930019300189656E-3</c:v>
                </c:pt>
                <c:pt idx="194">
                  <c:v>1.9400194001892856E-3</c:v>
                </c:pt>
                <c:pt idx="195">
                  <c:v>1.9500195001898035E-3</c:v>
                </c:pt>
                <c:pt idx="196">
                  <c:v>1.9600196002000914E-3</c:v>
                </c:pt>
                <c:pt idx="197">
                  <c:v>1.9700197001997211E-3</c:v>
                </c:pt>
                <c:pt idx="198">
                  <c:v>1.9800198001993508E-3</c:v>
                </c:pt>
                <c:pt idx="199">
                  <c:v>1.9900199001998686E-3</c:v>
                </c:pt>
                <c:pt idx="200">
                  <c:v>2.0000200001994983E-3</c:v>
                </c:pt>
                <c:pt idx="201">
                  <c:v>2.0100201002000162E-3</c:v>
                </c:pt>
                <c:pt idx="202">
                  <c:v>2.0200202001996459E-3</c:v>
                </c:pt>
                <c:pt idx="203">
                  <c:v>2.0300203001992756E-3</c:v>
                </c:pt>
                <c:pt idx="204">
                  <c:v>2.0400204001997935E-3</c:v>
                </c:pt>
                <c:pt idx="205">
                  <c:v>2.0500205002100813E-3</c:v>
                </c:pt>
                <c:pt idx="206">
                  <c:v>2.060020600209711E-3</c:v>
                </c:pt>
                <c:pt idx="207">
                  <c:v>2.0700207002093407E-3</c:v>
                </c:pt>
                <c:pt idx="208">
                  <c:v>2.0800208002098586E-3</c:v>
                </c:pt>
                <c:pt idx="209">
                  <c:v>2.0900209002094883E-3</c:v>
                </c:pt>
                <c:pt idx="210">
                  <c:v>2.1000210002100062E-3</c:v>
                </c:pt>
                <c:pt idx="211">
                  <c:v>2.1100211002096358E-3</c:v>
                </c:pt>
                <c:pt idx="212">
                  <c:v>2.1200212002101537E-3</c:v>
                </c:pt>
                <c:pt idx="213">
                  <c:v>2.1300213002097834E-3</c:v>
                </c:pt>
                <c:pt idx="214">
                  <c:v>2.1400214002094131E-3</c:v>
                </c:pt>
                <c:pt idx="215">
                  <c:v>2.150021500219701E-3</c:v>
                </c:pt>
                <c:pt idx="216">
                  <c:v>2.1600216002193307E-3</c:v>
                </c:pt>
                <c:pt idx="217">
                  <c:v>2.1700217002198485E-3</c:v>
                </c:pt>
                <c:pt idx="218">
                  <c:v>2.1800218002194782E-3</c:v>
                </c:pt>
                <c:pt idx="219">
                  <c:v>2.1900219002199961E-3</c:v>
                </c:pt>
                <c:pt idx="220">
                  <c:v>2.2000220002196258E-3</c:v>
                </c:pt>
                <c:pt idx="221">
                  <c:v>2.2100221002201437E-3</c:v>
                </c:pt>
                <c:pt idx="222">
                  <c:v>2.2200222002197734E-3</c:v>
                </c:pt>
                <c:pt idx="223">
                  <c:v>2.2300223002194031E-3</c:v>
                </c:pt>
                <c:pt idx="224">
                  <c:v>2.2400224002199209E-3</c:v>
                </c:pt>
                <c:pt idx="225">
                  <c:v>2.2500225002293206E-3</c:v>
                </c:pt>
                <c:pt idx="226">
                  <c:v>2.2600226002298385E-3</c:v>
                </c:pt>
                <c:pt idx="227">
                  <c:v>2.2700227002294682E-3</c:v>
                </c:pt>
                <c:pt idx="228">
                  <c:v>2.280022800229986E-3</c:v>
                </c:pt>
                <c:pt idx="229">
                  <c:v>2.2900229002296157E-3</c:v>
                </c:pt>
                <c:pt idx="230">
                  <c:v>2.3000230002301336E-3</c:v>
                </c:pt>
              </c:numCache>
            </c:numRef>
          </c:xVal>
          <c:yVal>
            <c:numRef>
              <c:f>'SinPlaca#1 '!$P$3:$P$383</c:f>
              <c:numCache>
                <c:formatCode>General</c:formatCode>
                <c:ptCount val="381"/>
                <c:pt idx="0">
                  <c:v>-8.3490260000000007E-3</c:v>
                </c:pt>
                <c:pt idx="1">
                  <c:v>-2.6687599999999901E-4</c:v>
                </c:pt>
                <c:pt idx="2">
                  <c:v>-1.0612028000000001E-2</c:v>
                </c:pt>
                <c:pt idx="3">
                  <c:v>-7.3791680000000002E-3</c:v>
                </c:pt>
                <c:pt idx="4">
                  <c:v>-7.3791680000000002E-3</c:v>
                </c:pt>
                <c:pt idx="5">
                  <c:v>-7.0558820000000003E-3</c:v>
                </c:pt>
                <c:pt idx="6">
                  <c:v>3.7969600000000098E-4</c:v>
                </c:pt>
                <c:pt idx="7">
                  <c:v>-5.439452E-3</c:v>
                </c:pt>
                <c:pt idx="8">
                  <c:v>-5.439452E-3</c:v>
                </c:pt>
                <c:pt idx="9">
                  <c:v>-8.9955980000000005E-3</c:v>
                </c:pt>
                <c:pt idx="10">
                  <c:v>-8.02574E-3</c:v>
                </c:pt>
                <c:pt idx="11">
                  <c:v>-9.6421700000000003E-3</c:v>
                </c:pt>
                <c:pt idx="12">
                  <c:v>-6.4093099999999997E-3</c:v>
                </c:pt>
                <c:pt idx="13" formatCode="0.00E+00">
                  <c:v>-4.1463079999999996E-3</c:v>
                </c:pt>
                <c:pt idx="14" formatCode="0.00E+00">
                  <c:v>-3.8230220000000001E-3</c:v>
                </c:pt>
                <c:pt idx="15">
                  <c:v>-6.7325960000000004E-3</c:v>
                </c:pt>
                <c:pt idx="16">
                  <c:v>-6.7325960000000004E-3</c:v>
                </c:pt>
                <c:pt idx="17">
                  <c:v>-8.6723119999999997E-3</c:v>
                </c:pt>
                <c:pt idx="18">
                  <c:v>-5.1161660000000001E-3</c:v>
                </c:pt>
                <c:pt idx="19">
                  <c:v>-3.4997359999999998E-3</c:v>
                </c:pt>
                <c:pt idx="20">
                  <c:v>-3.1764499999999999E-3</c:v>
                </c:pt>
                <c:pt idx="21">
                  <c:v>-4.7928800000000002E-3</c:v>
                </c:pt>
                <c:pt idx="22">
                  <c:v>-6.7325960000000004E-3</c:v>
                </c:pt>
                <c:pt idx="23">
                  <c:v>-4.7928800000000002E-3</c:v>
                </c:pt>
                <c:pt idx="24">
                  <c:v>-5.7627379999999999E-3</c:v>
                </c:pt>
                <c:pt idx="25" formatCode="0.00E+00">
                  <c:v>-3.8230220000000001E-3</c:v>
                </c:pt>
                <c:pt idx="26">
                  <c:v>-3.1764499999999999E-3</c:v>
                </c:pt>
                <c:pt idx="27">
                  <c:v>-5.90161999999999E-4</c:v>
                </c:pt>
                <c:pt idx="28">
                  <c:v>-7.7024540000000001E-3</c:v>
                </c:pt>
                <c:pt idx="29" formatCode="0.00E+00">
                  <c:v>5.6410000000000702E-5</c:v>
                </c:pt>
                <c:pt idx="30">
                  <c:v>-2.853164E-3</c:v>
                </c:pt>
                <c:pt idx="31">
                  <c:v>-2.5298780000000002E-3</c:v>
                </c:pt>
                <c:pt idx="32">
                  <c:v>-2.2065919999999998E-3</c:v>
                </c:pt>
                <c:pt idx="33">
                  <c:v>1.0262680000000001E-3</c:v>
                </c:pt>
                <c:pt idx="34">
                  <c:v>-2.6687599999999901E-4</c:v>
                </c:pt>
                <c:pt idx="35">
                  <c:v>-2.5298780000000002E-3</c:v>
                </c:pt>
                <c:pt idx="36" formatCode="0.00E+00">
                  <c:v>-8.6723119999999997E-3</c:v>
                </c:pt>
                <c:pt idx="37">
                  <c:v>-3.4997359999999998E-3</c:v>
                </c:pt>
                <c:pt idx="38">
                  <c:v>-1.236734E-3</c:v>
                </c:pt>
                <c:pt idx="39">
                  <c:v>-1.236734E-3</c:v>
                </c:pt>
                <c:pt idx="40">
                  <c:v>1.6728400000000001E-3</c:v>
                </c:pt>
                <c:pt idx="41" formatCode="0.00E+00">
                  <c:v>5.6410000000000702E-5</c:v>
                </c:pt>
                <c:pt idx="42">
                  <c:v>-2.853164E-3</c:v>
                </c:pt>
                <c:pt idx="43">
                  <c:v>-3.4997359999999998E-3</c:v>
                </c:pt>
                <c:pt idx="44">
                  <c:v>7.02982E-4</c:v>
                </c:pt>
                <c:pt idx="45">
                  <c:v>3.7969600000000098E-4</c:v>
                </c:pt>
                <c:pt idx="46">
                  <c:v>8.1385599999999995E-3</c:v>
                </c:pt>
                <c:pt idx="47">
                  <c:v>-2.2065919999999998E-3</c:v>
                </c:pt>
                <c:pt idx="48">
                  <c:v>-4.7928800000000002E-3</c:v>
                </c:pt>
                <c:pt idx="49">
                  <c:v>-1.5600200000000001E-3</c:v>
                </c:pt>
                <c:pt idx="50">
                  <c:v>1.349554E-3</c:v>
                </c:pt>
                <c:pt idx="51">
                  <c:v>6.1988440000000002E-3</c:v>
                </c:pt>
                <c:pt idx="52">
                  <c:v>7.4919879999999998E-3</c:v>
                </c:pt>
                <c:pt idx="53">
                  <c:v>2.0423428E-2</c:v>
                </c:pt>
                <c:pt idx="54">
                  <c:v>4.4669878000000003E-2</c:v>
                </c:pt>
                <c:pt idx="55">
                  <c:v>0.13583653000000001</c:v>
                </c:pt>
                <c:pt idx="56">
                  <c:v>0.32625198399999999</c:v>
                </c:pt>
                <c:pt idx="57">
                  <c:v>0.62658467799999995</c:v>
                </c:pt>
                <c:pt idx="58" formatCode="0.00E+00">
                  <c:v>0.950193964</c:v>
                </c:pt>
                <c:pt idx="59" formatCode="0.00E+00">
                  <c:v>1.208176192</c:v>
                </c:pt>
                <c:pt idx="60">
                  <c:v>1.3022524179999999</c:v>
                </c:pt>
                <c:pt idx="61" formatCode="0.00E+00">
                  <c:v>1.2227240619999999</c:v>
                </c:pt>
                <c:pt idx="62" formatCode="0.00E+00">
                  <c:v>1.033925038</c:v>
                </c:pt>
                <c:pt idx="63" formatCode="0.00E+00">
                  <c:v>0.82863842799999998</c:v>
                </c:pt>
                <c:pt idx="64" formatCode="0.00E+00">
                  <c:v>0.65115441399999996</c:v>
                </c:pt>
                <c:pt idx="65" formatCode="0.00E+00">
                  <c:v>0.47496354400000002</c:v>
                </c:pt>
                <c:pt idx="66">
                  <c:v>0.34952857599999998</c:v>
                </c:pt>
                <c:pt idx="67">
                  <c:v>0.28357823199999999</c:v>
                </c:pt>
                <c:pt idx="68">
                  <c:v>0.26030164</c:v>
                </c:pt>
                <c:pt idx="69">
                  <c:v>0.25157291799999998</c:v>
                </c:pt>
                <c:pt idx="70">
                  <c:v>0.27969880000000003</c:v>
                </c:pt>
                <c:pt idx="71">
                  <c:v>0.26159478400000002</c:v>
                </c:pt>
                <c:pt idx="72">
                  <c:v>0.204696448</c:v>
                </c:pt>
                <c:pt idx="73">
                  <c:v>0.14391867999999999</c:v>
                </c:pt>
                <c:pt idx="74">
                  <c:v>0.109003792</c:v>
                </c:pt>
                <c:pt idx="75">
                  <c:v>4.3376734E-2</c:v>
                </c:pt>
                <c:pt idx="76">
                  <c:v>3.7234299999999998E-2</c:v>
                </c:pt>
                <c:pt idx="77">
                  <c:v>2.9475436000000001E-2</c:v>
                </c:pt>
                <c:pt idx="78">
                  <c:v>1.137142E-2</c:v>
                </c:pt>
                <c:pt idx="79">
                  <c:v>-1.6754462000000001E-2</c:v>
                </c:pt>
                <c:pt idx="80">
                  <c:v>-7.0558820000000003E-3</c:v>
                </c:pt>
                <c:pt idx="81">
                  <c:v>3.7969600000000098E-4</c:v>
                </c:pt>
                <c:pt idx="82">
                  <c:v>-1.1905172E-2</c:v>
                </c:pt>
                <c:pt idx="83">
                  <c:v>-1.3198316E-2</c:v>
                </c:pt>
                <c:pt idx="84">
                  <c:v>-9.9654559999999993E-3</c:v>
                </c:pt>
                <c:pt idx="85">
                  <c:v>-1.2875030000000001E-2</c:v>
                </c:pt>
                <c:pt idx="86">
                  <c:v>-1.4491459999999999E-2</c:v>
                </c:pt>
                <c:pt idx="87">
                  <c:v>-1.9987321999999998E-2</c:v>
                </c:pt>
                <c:pt idx="88">
                  <c:v>-2.0957179999999999E-2</c:v>
                </c:pt>
                <c:pt idx="89">
                  <c:v>-1.8694177999999999E-2</c:v>
                </c:pt>
                <c:pt idx="90">
                  <c:v>-1.7724319999999998E-2</c:v>
                </c:pt>
                <c:pt idx="91">
                  <c:v>-1.3521602000000001E-2</c:v>
                </c:pt>
                <c:pt idx="92">
                  <c:v>-1.3521602000000001E-2</c:v>
                </c:pt>
                <c:pt idx="93">
                  <c:v>-1.610789E-2</c:v>
                </c:pt>
                <c:pt idx="94">
                  <c:v>-1.610789E-2</c:v>
                </c:pt>
                <c:pt idx="95">
                  <c:v>-1.8047606000000001E-2</c:v>
                </c:pt>
                <c:pt idx="96">
                  <c:v>-1.6754462000000001E-2</c:v>
                </c:pt>
                <c:pt idx="97">
                  <c:v>-1.7724319999999998E-2</c:v>
                </c:pt>
                <c:pt idx="98">
                  <c:v>-2.2896896E-2</c:v>
                </c:pt>
                <c:pt idx="99">
                  <c:v>-1.8047606000000001E-2</c:v>
                </c:pt>
                <c:pt idx="100">
                  <c:v>-2.5159898E-2</c:v>
                </c:pt>
                <c:pt idx="101">
                  <c:v>-1.8370892E-2</c:v>
                </c:pt>
                <c:pt idx="102">
                  <c:v>-2.5806470000000001E-2</c:v>
                </c:pt>
                <c:pt idx="103">
                  <c:v>-2.0957179999999999E-2</c:v>
                </c:pt>
                <c:pt idx="104">
                  <c:v>-2.5806470000000001E-2</c:v>
                </c:pt>
                <c:pt idx="105">
                  <c:v>-2.74229E-2</c:v>
                </c:pt>
                <c:pt idx="106">
                  <c:v>-2.8069472000000002E-2</c:v>
                </c:pt>
                <c:pt idx="107">
                  <c:v>-2.4836612000000001E-2</c:v>
                </c:pt>
                <c:pt idx="108">
                  <c:v>-2.9039329999999999E-2</c:v>
                </c:pt>
                <c:pt idx="109">
                  <c:v>-2.7746185999999999E-2</c:v>
                </c:pt>
                <c:pt idx="110">
                  <c:v>-1.8047606000000001E-2</c:v>
                </c:pt>
                <c:pt idx="111">
                  <c:v>-1.8370892E-2</c:v>
                </c:pt>
                <c:pt idx="112">
                  <c:v>-1.1581886E-2</c:v>
                </c:pt>
                <c:pt idx="113">
                  <c:v>-8.9955980000000005E-3</c:v>
                </c:pt>
                <c:pt idx="114">
                  <c:v>-1.0288742E-2</c:v>
                </c:pt>
                <c:pt idx="115">
                  <c:v>-9.9654559999999993E-3</c:v>
                </c:pt>
                <c:pt idx="116">
                  <c:v>-6.4093099999999997E-3</c:v>
                </c:pt>
                <c:pt idx="117">
                  <c:v>-1.1581886E-2</c:v>
                </c:pt>
                <c:pt idx="118">
                  <c:v>-1.2228457999999999E-2</c:v>
                </c:pt>
                <c:pt idx="119">
                  <c:v>-1.5784604000000001E-2</c:v>
                </c:pt>
                <c:pt idx="120">
                  <c:v>-1.4168174E-2</c:v>
                </c:pt>
                <c:pt idx="121">
                  <c:v>-1.1905172E-2</c:v>
                </c:pt>
                <c:pt idx="122">
                  <c:v>-1.4814746E-2</c:v>
                </c:pt>
                <c:pt idx="123">
                  <c:v>-1.8694177999999999E-2</c:v>
                </c:pt>
                <c:pt idx="124">
                  <c:v>-1.1258600000000001E-2</c:v>
                </c:pt>
                <c:pt idx="125">
                  <c:v>-1.0612028000000001E-2</c:v>
                </c:pt>
                <c:pt idx="126">
                  <c:v>-2.3220181999999999E-2</c:v>
                </c:pt>
                <c:pt idx="127">
                  <c:v>-2.2250323999999998E-2</c:v>
                </c:pt>
                <c:pt idx="128">
                  <c:v>-1.610789E-2</c:v>
                </c:pt>
                <c:pt idx="129">
                  <c:v>-2.2250323999999998E-2</c:v>
                </c:pt>
                <c:pt idx="130">
                  <c:v>-2.3220181999999999E-2</c:v>
                </c:pt>
                <c:pt idx="131">
                  <c:v>-1.934075E-2</c:v>
                </c:pt>
                <c:pt idx="132">
                  <c:v>-1.8694177999999999E-2</c:v>
                </c:pt>
                <c:pt idx="133">
                  <c:v>-2.1280466000000001E-2</c:v>
                </c:pt>
                <c:pt idx="134">
                  <c:v>-2.0310608000000001E-2</c:v>
                </c:pt>
                <c:pt idx="135">
                  <c:v>-2.4836612000000001E-2</c:v>
                </c:pt>
                <c:pt idx="136">
                  <c:v>-1.8694177999999999E-2</c:v>
                </c:pt>
                <c:pt idx="137">
                  <c:v>-2.3220181999999999E-2</c:v>
                </c:pt>
                <c:pt idx="138">
                  <c:v>-2.8392758000000001E-2</c:v>
                </c:pt>
                <c:pt idx="139">
                  <c:v>-2.9362616000000001E-2</c:v>
                </c:pt>
                <c:pt idx="140">
                  <c:v>-2.9039329999999999E-2</c:v>
                </c:pt>
                <c:pt idx="141">
                  <c:v>-2.7746185999999999E-2</c:v>
                </c:pt>
                <c:pt idx="142">
                  <c:v>-2.7099614000000001E-2</c:v>
                </c:pt>
                <c:pt idx="143">
                  <c:v>-2.9039329999999999E-2</c:v>
                </c:pt>
                <c:pt idx="144">
                  <c:v>-2.5159898E-2</c:v>
                </c:pt>
                <c:pt idx="145">
                  <c:v>-2.3866754E-2</c:v>
                </c:pt>
                <c:pt idx="146">
                  <c:v>-2.1927037999999999E-2</c:v>
                </c:pt>
                <c:pt idx="147">
                  <c:v>-2.2573610000000001E-2</c:v>
                </c:pt>
                <c:pt idx="148">
                  <c:v>-1.2228457999999999E-2</c:v>
                </c:pt>
                <c:pt idx="149">
                  <c:v>-2.3543468000000001E-2</c:v>
                </c:pt>
                <c:pt idx="150">
                  <c:v>-2.4836612000000001E-2</c:v>
                </c:pt>
                <c:pt idx="151" formatCode="0.00E+00">
                  <c:v>-1.6754462000000001E-2</c:v>
                </c:pt>
                <c:pt idx="152" formatCode="0.00E+00">
                  <c:v>-1.2228457999999999E-2</c:v>
                </c:pt>
                <c:pt idx="153" formatCode="0.00E+00">
                  <c:v>-9.9654559999999993E-3</c:v>
                </c:pt>
                <c:pt idx="154" formatCode="0.00E+00">
                  <c:v>-6.0860239999999998E-3</c:v>
                </c:pt>
                <c:pt idx="155" formatCode="0.00E+00">
                  <c:v>-1.9664035999999999E-2</c:v>
                </c:pt>
                <c:pt idx="156" formatCode="0.00E+00">
                  <c:v>-1.0288742E-2</c:v>
                </c:pt>
                <c:pt idx="157" formatCode="0.00E+00">
                  <c:v>-1.3198316E-2</c:v>
                </c:pt>
                <c:pt idx="158">
                  <c:v>-2.0957179999999999E-2</c:v>
                </c:pt>
                <c:pt idx="159">
                  <c:v>-1.8047606000000001E-2</c:v>
                </c:pt>
                <c:pt idx="160">
                  <c:v>-1.934075E-2</c:v>
                </c:pt>
                <c:pt idx="161">
                  <c:v>-1.934075E-2</c:v>
                </c:pt>
                <c:pt idx="162">
                  <c:v>-2.3866754E-2</c:v>
                </c:pt>
                <c:pt idx="163">
                  <c:v>-2.5806470000000001E-2</c:v>
                </c:pt>
                <c:pt idx="164">
                  <c:v>-2.4513325999999998E-2</c:v>
                </c:pt>
                <c:pt idx="165">
                  <c:v>-1.8694177999999999E-2</c:v>
                </c:pt>
                <c:pt idx="166">
                  <c:v>-1.8370892E-2</c:v>
                </c:pt>
                <c:pt idx="167">
                  <c:v>-2.2573610000000001E-2</c:v>
                </c:pt>
                <c:pt idx="168">
                  <c:v>-2.0633894E-2</c:v>
                </c:pt>
                <c:pt idx="169">
                  <c:v>-2.1280466000000001E-2</c:v>
                </c:pt>
                <c:pt idx="170">
                  <c:v>-2.4836612000000001E-2</c:v>
                </c:pt>
                <c:pt idx="171">
                  <c:v>-2.4513325999999998E-2</c:v>
                </c:pt>
                <c:pt idx="172">
                  <c:v>-2.3220181999999999E-2</c:v>
                </c:pt>
                <c:pt idx="173">
                  <c:v>-2.4190039999999999E-2</c:v>
                </c:pt>
                <c:pt idx="174">
                  <c:v>-2.4190039999999999E-2</c:v>
                </c:pt>
                <c:pt idx="175">
                  <c:v>-2.0957179999999999E-2</c:v>
                </c:pt>
                <c:pt idx="176">
                  <c:v>-2.1280466000000001E-2</c:v>
                </c:pt>
                <c:pt idx="177">
                  <c:v>-2.0957179999999999E-2</c:v>
                </c:pt>
                <c:pt idx="178" formatCode="0.00E+00">
                  <c:v>-2.8392758000000001E-2</c:v>
                </c:pt>
                <c:pt idx="179">
                  <c:v>-2.5806470000000001E-2</c:v>
                </c:pt>
                <c:pt idx="180">
                  <c:v>-2.2896896E-2</c:v>
                </c:pt>
                <c:pt idx="181">
                  <c:v>-1.610789E-2</c:v>
                </c:pt>
                <c:pt idx="182">
                  <c:v>2.4626146000000002E-2</c:v>
                </c:pt>
                <c:pt idx="183">
                  <c:v>0.10253807199999999</c:v>
                </c:pt>
                <c:pt idx="184">
                  <c:v>0.16331583999999999</c:v>
                </c:pt>
                <c:pt idx="185">
                  <c:v>0.189502006</c:v>
                </c:pt>
                <c:pt idx="186" formatCode="0.00E+00">
                  <c:v>0.249956488</c:v>
                </c:pt>
                <c:pt idx="187">
                  <c:v>0.30232882</c:v>
                </c:pt>
                <c:pt idx="188">
                  <c:v>0.35631758200000002</c:v>
                </c:pt>
                <c:pt idx="189">
                  <c:v>0.39026261200000001</c:v>
                </c:pt>
                <c:pt idx="190">
                  <c:v>0.44425137399999998</c:v>
                </c:pt>
                <c:pt idx="191">
                  <c:v>0.38993932599999998</c:v>
                </c:pt>
                <c:pt idx="192">
                  <c:v>0.29198366799999997</c:v>
                </c:pt>
                <c:pt idx="193">
                  <c:v>0.212132026</c:v>
                </c:pt>
                <c:pt idx="194">
                  <c:v>0.115146226</c:v>
                </c:pt>
                <c:pt idx="195" formatCode="0.00E+00">
                  <c:v>3.9174015999999999E-2</c:v>
                </c:pt>
                <c:pt idx="196">
                  <c:v>1.9776855999999999E-2</c:v>
                </c:pt>
                <c:pt idx="197">
                  <c:v>1.137142E-2</c:v>
                </c:pt>
                <c:pt idx="198">
                  <c:v>6.1988440000000002E-3</c:v>
                </c:pt>
                <c:pt idx="199">
                  <c:v>9.7549899999999998E-3</c:v>
                </c:pt>
                <c:pt idx="200">
                  <c:v>2.6565861999999999E-2</c:v>
                </c:pt>
                <c:pt idx="201">
                  <c:v>3.9174015999999999E-2</c:v>
                </c:pt>
                <c:pt idx="202">
                  <c:v>3.9497301999999998E-2</c:v>
                </c:pt>
                <c:pt idx="203">
                  <c:v>3.1415152000000002E-2</c:v>
                </c:pt>
                <c:pt idx="204">
                  <c:v>2.6889148000000002E-2</c:v>
                </c:pt>
                <c:pt idx="205">
                  <c:v>1.0724848E-2</c:v>
                </c:pt>
                <c:pt idx="206">
                  <c:v>-1.3844888E-2</c:v>
                </c:pt>
                <c:pt idx="207">
                  <c:v>-1.9664035999999999E-2</c:v>
                </c:pt>
                <c:pt idx="208">
                  <c:v>-2.1280466000000001E-2</c:v>
                </c:pt>
                <c:pt idx="209">
                  <c:v>-2.8716044E-2</c:v>
                </c:pt>
                <c:pt idx="210">
                  <c:v>-2.1280466000000001E-2</c:v>
                </c:pt>
                <c:pt idx="211">
                  <c:v>-1.8047606000000001E-2</c:v>
                </c:pt>
                <c:pt idx="212">
                  <c:v>-1.4168174E-2</c:v>
                </c:pt>
                <c:pt idx="213">
                  <c:v>-1.610789E-2</c:v>
                </c:pt>
                <c:pt idx="214">
                  <c:v>-2.6453042E-2</c:v>
                </c:pt>
                <c:pt idx="215">
                  <c:v>-2.3220181999999999E-2</c:v>
                </c:pt>
                <c:pt idx="216">
                  <c:v>-2.5483183999999999E-2</c:v>
                </c:pt>
                <c:pt idx="217">
                  <c:v>-2.9039329999999999E-2</c:v>
                </c:pt>
                <c:pt idx="218">
                  <c:v>-2.3543468000000001E-2</c:v>
                </c:pt>
                <c:pt idx="219">
                  <c:v>-2.5806470000000001E-2</c:v>
                </c:pt>
                <c:pt idx="220">
                  <c:v>-2.6129756000000001E-2</c:v>
                </c:pt>
                <c:pt idx="221">
                  <c:v>-2.5159898E-2</c:v>
                </c:pt>
                <c:pt idx="222">
                  <c:v>-2.2573610000000001E-2</c:v>
                </c:pt>
                <c:pt idx="223">
                  <c:v>-1.3844888E-2</c:v>
                </c:pt>
                <c:pt idx="224">
                  <c:v>-9.13447999999999E-4</c:v>
                </c:pt>
                <c:pt idx="225">
                  <c:v>6.8916327999999999E-2</c:v>
                </c:pt>
                <c:pt idx="226">
                  <c:v>9.8981925999999998E-2</c:v>
                </c:pt>
                <c:pt idx="227">
                  <c:v>7.8291622000000005E-2</c:v>
                </c:pt>
                <c:pt idx="228">
                  <c:v>4.9842454000000001E-2</c:v>
                </c:pt>
                <c:pt idx="229">
                  <c:v>5.3075313999999998E-2</c:v>
                </c:pt>
                <c:pt idx="230">
                  <c:v>4.3053448000000001E-2</c:v>
                </c:pt>
                <c:pt idx="231">
                  <c:v>4.6286307999999998E-2</c:v>
                </c:pt>
                <c:pt idx="232">
                  <c:v>7.3119045999999993E-2</c:v>
                </c:pt>
                <c:pt idx="233">
                  <c:v>0.13098724</c:v>
                </c:pt>
                <c:pt idx="234">
                  <c:v>0.14812139799999999</c:v>
                </c:pt>
                <c:pt idx="235">
                  <c:v>0.105770932</c:v>
                </c:pt>
                <c:pt idx="236">
                  <c:v>5.8894462000000002E-2</c:v>
                </c:pt>
                <c:pt idx="237">
                  <c:v>3.6911013999999999E-2</c:v>
                </c:pt>
                <c:pt idx="238">
                  <c:v>3.6587728E-2</c:v>
                </c:pt>
                <c:pt idx="239">
                  <c:v>6.0834178000000003E-2</c:v>
                </c:pt>
                <c:pt idx="240">
                  <c:v>-1.7401033999999999E-2</c:v>
                </c:pt>
                <c:pt idx="241">
                  <c:v>7.02982E-4</c:v>
                </c:pt>
                <c:pt idx="242">
                  <c:v>2.6565861999999999E-2</c:v>
                </c:pt>
                <c:pt idx="243">
                  <c:v>6.845416E-3</c:v>
                </c:pt>
                <c:pt idx="244">
                  <c:v>-2.3866754E-2</c:v>
                </c:pt>
                <c:pt idx="245">
                  <c:v>-3.1764499999999999E-3</c:v>
                </c:pt>
                <c:pt idx="246">
                  <c:v>-1.2228457999999999E-2</c:v>
                </c:pt>
                <c:pt idx="247">
                  <c:v>5.5522719999999996E-3</c:v>
                </c:pt>
                <c:pt idx="248">
                  <c:v>1.4604280000000001E-2</c:v>
                </c:pt>
                <c:pt idx="249">
                  <c:v>2.5272718E-2</c:v>
                </c:pt>
                <c:pt idx="250">
                  <c:v>2.0746713999999999E-2</c:v>
                </c:pt>
                <c:pt idx="251">
                  <c:v>1.5250852000000001E-2</c:v>
                </c:pt>
                <c:pt idx="252">
                  <c:v>1.1694705999999999E-2</c:v>
                </c:pt>
                <c:pt idx="253">
                  <c:v>4.5824139999999999E-3</c:v>
                </c:pt>
                <c:pt idx="254">
                  <c:v>2.8505578E-2</c:v>
                </c:pt>
                <c:pt idx="255">
                  <c:v>9.2192919999999998E-2</c:v>
                </c:pt>
                <c:pt idx="256">
                  <c:v>0.113529796</c:v>
                </c:pt>
                <c:pt idx="257">
                  <c:v>0.104154502</c:v>
                </c:pt>
                <c:pt idx="258">
                  <c:v>0.117085942</c:v>
                </c:pt>
                <c:pt idx="259">
                  <c:v>0.15555697600000001</c:v>
                </c:pt>
                <c:pt idx="260">
                  <c:v>0.14327210800000001</c:v>
                </c:pt>
                <c:pt idx="261">
                  <c:v>0.15717340599999999</c:v>
                </c:pt>
                <c:pt idx="262">
                  <c:v>0.22021417600000001</c:v>
                </c:pt>
                <c:pt idx="263">
                  <c:v>0.243490768</c:v>
                </c:pt>
                <c:pt idx="264">
                  <c:v>0.17139799</c:v>
                </c:pt>
                <c:pt idx="265">
                  <c:v>0.151677544</c:v>
                </c:pt>
                <c:pt idx="266">
                  <c:v>0.14068581999999999</c:v>
                </c:pt>
                <c:pt idx="267">
                  <c:v>8.6697057999999994E-2</c:v>
                </c:pt>
                <c:pt idx="268">
                  <c:v>6.1157464000000002E-2</c:v>
                </c:pt>
                <c:pt idx="269">
                  <c:v>2.6565861999999999E-2</c:v>
                </c:pt>
                <c:pt idx="270">
                  <c:v>-9.13447999999999E-4</c:v>
                </c:pt>
                <c:pt idx="271">
                  <c:v>-6.0860239999999998E-3</c:v>
                </c:pt>
                <c:pt idx="272">
                  <c:v>8.1385599999999995E-3</c:v>
                </c:pt>
                <c:pt idx="273">
                  <c:v>-1.4491459999999999E-2</c:v>
                </c:pt>
                <c:pt idx="274">
                  <c:v>-3.7768052000000003E-2</c:v>
                </c:pt>
                <c:pt idx="275">
                  <c:v>-3.8414624000000001E-2</c:v>
                </c:pt>
                <c:pt idx="276">
                  <c:v>-1.8694177999999999E-2</c:v>
                </c:pt>
                <c:pt idx="277">
                  <c:v>-1.3521602000000001E-2</c:v>
                </c:pt>
                <c:pt idx="278">
                  <c:v>-2.1280466000000001E-2</c:v>
                </c:pt>
                <c:pt idx="279">
                  <c:v>-3.0009187999999999E-2</c:v>
                </c:pt>
                <c:pt idx="280">
                  <c:v>-1.8047606000000001E-2</c:v>
                </c:pt>
                <c:pt idx="281">
                  <c:v>-2.7099614000000001E-2</c:v>
                </c:pt>
                <c:pt idx="282">
                  <c:v>-1.6754462000000001E-2</c:v>
                </c:pt>
                <c:pt idx="283">
                  <c:v>-4.2940628000000002E-2</c:v>
                </c:pt>
                <c:pt idx="284">
                  <c:v>-2.9685902E-2</c:v>
                </c:pt>
                <c:pt idx="285">
                  <c:v>-3.2918761999999997E-2</c:v>
                </c:pt>
                <c:pt idx="286">
                  <c:v>-2.5483183999999999E-2</c:v>
                </c:pt>
                <c:pt idx="287">
                  <c:v>-2.7099614000000001E-2</c:v>
                </c:pt>
                <c:pt idx="288">
                  <c:v>-2.5806470000000001E-2</c:v>
                </c:pt>
                <c:pt idx="289">
                  <c:v>-3.2918761999999997E-2</c:v>
                </c:pt>
                <c:pt idx="290">
                  <c:v>-2.7746185999999999E-2</c:v>
                </c:pt>
                <c:pt idx="291">
                  <c:v>-3.0009187999999999E-2</c:v>
                </c:pt>
                <c:pt idx="292">
                  <c:v>-3.2272189999999999E-2</c:v>
                </c:pt>
                <c:pt idx="293">
                  <c:v>-3.2918761999999997E-2</c:v>
                </c:pt>
                <c:pt idx="294">
                  <c:v>-2.6453042E-2</c:v>
                </c:pt>
                <c:pt idx="295">
                  <c:v>-2.74229E-2</c:v>
                </c:pt>
                <c:pt idx="296">
                  <c:v>-2.9362616000000001E-2</c:v>
                </c:pt>
                <c:pt idx="297">
                  <c:v>-2.5159898E-2</c:v>
                </c:pt>
                <c:pt idx="298">
                  <c:v>-2.6129756000000001E-2</c:v>
                </c:pt>
                <c:pt idx="299">
                  <c:v>-2.4836612000000001E-2</c:v>
                </c:pt>
                <c:pt idx="300">
                  <c:v>-2.8069472000000002E-2</c:v>
                </c:pt>
                <c:pt idx="301">
                  <c:v>-3.0332474000000002E-2</c:v>
                </c:pt>
                <c:pt idx="302">
                  <c:v>-4.4233771999999998E-2</c:v>
                </c:pt>
                <c:pt idx="303">
                  <c:v>-3.0979046E-2</c:v>
                </c:pt>
                <c:pt idx="304">
                  <c:v>-2.9685902E-2</c:v>
                </c:pt>
                <c:pt idx="305">
                  <c:v>-2.1927037999999999E-2</c:v>
                </c:pt>
                <c:pt idx="306">
                  <c:v>-3.3565334000000002E-2</c:v>
                </c:pt>
                <c:pt idx="307">
                  <c:v>-2.8069472000000002E-2</c:v>
                </c:pt>
                <c:pt idx="308">
                  <c:v>-2.8392758000000001E-2</c:v>
                </c:pt>
                <c:pt idx="309">
                  <c:v>-2.8069472000000002E-2</c:v>
                </c:pt>
                <c:pt idx="310">
                  <c:v>-2.6129756000000001E-2</c:v>
                </c:pt>
                <c:pt idx="311">
                  <c:v>-2.7099614000000001E-2</c:v>
                </c:pt>
                <c:pt idx="312">
                  <c:v>-2.8069472000000002E-2</c:v>
                </c:pt>
                <c:pt idx="313">
                  <c:v>-2.5806470000000001E-2</c:v>
                </c:pt>
                <c:pt idx="314">
                  <c:v>-3.3565334000000002E-2</c:v>
                </c:pt>
                <c:pt idx="315">
                  <c:v>-2.5483183999999999E-2</c:v>
                </c:pt>
                <c:pt idx="316">
                  <c:v>-2.6453042E-2</c:v>
                </c:pt>
                <c:pt idx="317">
                  <c:v>-2.3220181999999999E-2</c:v>
                </c:pt>
                <c:pt idx="318">
                  <c:v>-2.3220181999999999E-2</c:v>
                </c:pt>
                <c:pt idx="319">
                  <c:v>-2.3543468000000001E-2</c:v>
                </c:pt>
                <c:pt idx="320">
                  <c:v>4.9056999999999998E-3</c:v>
                </c:pt>
                <c:pt idx="321">
                  <c:v>3.2708295999999998E-2</c:v>
                </c:pt>
                <c:pt idx="322">
                  <c:v>4.0143874000000003E-2</c:v>
                </c:pt>
                <c:pt idx="323">
                  <c:v>2.8828863999999999E-2</c:v>
                </c:pt>
                <c:pt idx="324">
                  <c:v>3.4648011999999999E-2</c:v>
                </c:pt>
                <c:pt idx="325">
                  <c:v>6.6330040000000007E-2</c:v>
                </c:pt>
                <c:pt idx="326">
                  <c:v>9.7365495999999996E-2</c:v>
                </c:pt>
                <c:pt idx="327">
                  <c:v>8.3787483999999995E-2</c:v>
                </c:pt>
                <c:pt idx="328">
                  <c:v>7.1825901999999997E-2</c:v>
                </c:pt>
                <c:pt idx="329">
                  <c:v>7.9584766000000001E-2</c:v>
                </c:pt>
                <c:pt idx="330">
                  <c:v>6.7946469999999995E-2</c:v>
                </c:pt>
                <c:pt idx="331">
                  <c:v>2.9798722E-2</c:v>
                </c:pt>
                <c:pt idx="332">
                  <c:v>-3.1764499999999999E-3</c:v>
                </c:pt>
                <c:pt idx="333">
                  <c:v>-1.1905172E-2</c:v>
                </c:pt>
                <c:pt idx="334">
                  <c:v>-4.7928800000000002E-3</c:v>
                </c:pt>
                <c:pt idx="335">
                  <c:v>-9.9654559999999993E-3</c:v>
                </c:pt>
                <c:pt idx="336">
                  <c:v>-1.9017464000000001E-2</c:v>
                </c:pt>
                <c:pt idx="337">
                  <c:v>-1.9664035999999999E-2</c:v>
                </c:pt>
                <c:pt idx="338">
                  <c:v>-1.7401033999999999E-2</c:v>
                </c:pt>
                <c:pt idx="339">
                  <c:v>-1.9664035999999999E-2</c:v>
                </c:pt>
                <c:pt idx="340">
                  <c:v>-9.9654559999999993E-3</c:v>
                </c:pt>
                <c:pt idx="341">
                  <c:v>-2.0957179999999999E-2</c:v>
                </c:pt>
                <c:pt idx="342">
                  <c:v>-2.2896896E-2</c:v>
                </c:pt>
                <c:pt idx="343">
                  <c:v>-2.5806470000000001E-2</c:v>
                </c:pt>
                <c:pt idx="344">
                  <c:v>-4.1463079999999996E-3</c:v>
                </c:pt>
                <c:pt idx="345">
                  <c:v>2.3194119999999999E-3</c:v>
                </c:pt>
                <c:pt idx="346">
                  <c:v>3.28927E-3</c:v>
                </c:pt>
                <c:pt idx="347">
                  <c:v>3.7969600000000098E-4</c:v>
                </c:pt>
                <c:pt idx="348">
                  <c:v>-5.90161999999999E-4</c:v>
                </c:pt>
                <c:pt idx="349">
                  <c:v>-3.4997359999999998E-3</c:v>
                </c:pt>
                <c:pt idx="350">
                  <c:v>-5.7627379999999999E-3</c:v>
                </c:pt>
                <c:pt idx="351">
                  <c:v>-1.7401033999999999E-2</c:v>
                </c:pt>
                <c:pt idx="352">
                  <c:v>-2.1603752E-2</c:v>
                </c:pt>
                <c:pt idx="353">
                  <c:v>-2.4513325999999998E-2</c:v>
                </c:pt>
                <c:pt idx="354">
                  <c:v>-2.3543468000000001E-2</c:v>
                </c:pt>
                <c:pt idx="355">
                  <c:v>-2.6453042E-2</c:v>
                </c:pt>
                <c:pt idx="356">
                  <c:v>-2.2573610000000001E-2</c:v>
                </c:pt>
                <c:pt idx="357">
                  <c:v>-3.4211906E-2</c:v>
                </c:pt>
                <c:pt idx="358">
                  <c:v>-2.2250323999999998E-2</c:v>
                </c:pt>
                <c:pt idx="359">
                  <c:v>-2.9685902E-2</c:v>
                </c:pt>
                <c:pt idx="360">
                  <c:v>-1.934075E-2</c:v>
                </c:pt>
                <c:pt idx="361">
                  <c:v>-1.4491459999999999E-2</c:v>
                </c:pt>
                <c:pt idx="362">
                  <c:v>-2.7099614000000001E-2</c:v>
                </c:pt>
                <c:pt idx="363">
                  <c:v>-2.9362616000000001E-2</c:v>
                </c:pt>
                <c:pt idx="364">
                  <c:v>-3.3888620000000001E-2</c:v>
                </c:pt>
                <c:pt idx="365">
                  <c:v>-2.6453042E-2</c:v>
                </c:pt>
                <c:pt idx="366">
                  <c:v>-3.0009187999999999E-2</c:v>
                </c:pt>
                <c:pt idx="367">
                  <c:v>-1.8370892E-2</c:v>
                </c:pt>
                <c:pt idx="368">
                  <c:v>-2.3866754E-2</c:v>
                </c:pt>
                <c:pt idx="369">
                  <c:v>-2.6776327999999999E-2</c:v>
                </c:pt>
                <c:pt idx="370">
                  <c:v>-2.3543468000000001E-2</c:v>
                </c:pt>
                <c:pt idx="371">
                  <c:v>-3.1625618000000001E-2</c:v>
                </c:pt>
                <c:pt idx="372">
                  <c:v>-3.0979046E-2</c:v>
                </c:pt>
                <c:pt idx="373">
                  <c:v>-2.7099614000000001E-2</c:v>
                </c:pt>
                <c:pt idx="374">
                  <c:v>-3.1625618000000001E-2</c:v>
                </c:pt>
                <c:pt idx="375">
                  <c:v>-2.4836612000000001E-2</c:v>
                </c:pt>
                <c:pt idx="376">
                  <c:v>-2.1927037999999999E-2</c:v>
                </c:pt>
                <c:pt idx="377">
                  <c:v>-2.9039329999999999E-2</c:v>
                </c:pt>
                <c:pt idx="378">
                  <c:v>-2.1280466000000001E-2</c:v>
                </c:pt>
                <c:pt idx="379">
                  <c:v>-2.1927037999999999E-2</c:v>
                </c:pt>
                <c:pt idx="380">
                  <c:v>-2.6129756000000001E-2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2E-4EAA-AC08-B4C955768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(s)</a:t>
                </a:r>
              </a:p>
            </c:rich>
          </c:tx>
          <c:layout>
            <c:manualLayout>
              <c:xMode val="edge"/>
              <c:yMode val="edge"/>
              <c:x val="0.87460544951217434"/>
              <c:y val="0.715793327275338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907615988928806"/>
          <c:y val="0.1055124200004614"/>
          <c:w val="0.22039731973698534"/>
          <c:h val="8.94662167801318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'SinPlaca#1 '!$Q$2:$S$2</c:f>
              <c:strCache>
                <c:ptCount val="1"/>
                <c:pt idx="0">
                  <c:v>TOF #2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'SinPlaca#1 '!$R$3:$R$383</c:f>
              <c:numCache>
                <c:formatCode>0.00000</c:formatCode>
                <c:ptCount val="381"/>
                <c:pt idx="0">
                  <c:v>0</c:v>
                </c:pt>
                <c:pt idx="1">
                  <c:v>1.0000100001406054E-5</c:v>
                </c:pt>
                <c:pt idx="2">
                  <c:v>2.0000199999259394E-5</c:v>
                </c:pt>
                <c:pt idx="3">
                  <c:v>3.0000300000665447E-5</c:v>
                </c:pt>
                <c:pt idx="4">
                  <c:v>4.000040009799477E-5</c:v>
                </c:pt>
                <c:pt idx="5">
                  <c:v>5.0000500099400824E-5</c:v>
                </c:pt>
                <c:pt idx="6">
                  <c:v>6.0000600100806878E-5</c:v>
                </c:pt>
                <c:pt idx="7">
                  <c:v>7.0000700098660218E-5</c:v>
                </c:pt>
                <c:pt idx="8">
                  <c:v>8.0000800100066272E-5</c:v>
                </c:pt>
                <c:pt idx="9">
                  <c:v>9.0000900101472325E-5</c:v>
                </c:pt>
                <c:pt idx="10">
                  <c:v>1.0000100009932567E-4</c:v>
                </c:pt>
                <c:pt idx="11">
                  <c:v>1.1000110010073172E-4</c:v>
                </c:pt>
                <c:pt idx="12">
                  <c:v>1.2000120009858506E-4</c:v>
                </c:pt>
                <c:pt idx="13">
                  <c:v>1.3000130009999111E-4</c:v>
                </c:pt>
                <c:pt idx="14">
                  <c:v>1.4000140010139717E-4</c:v>
                </c:pt>
                <c:pt idx="15">
                  <c:v>1.5000150009925051E-4</c:v>
                </c:pt>
                <c:pt idx="16">
                  <c:v>1.6000160010065656E-4</c:v>
                </c:pt>
                <c:pt idx="17">
                  <c:v>1.700017000985099E-4</c:v>
                </c:pt>
                <c:pt idx="18">
                  <c:v>1.8000180009991595E-4</c:v>
                </c:pt>
                <c:pt idx="19">
                  <c:v>1.9000190010132201E-4</c:v>
                </c:pt>
                <c:pt idx="20">
                  <c:v>2.0000200009917535E-4</c:v>
                </c:pt>
                <c:pt idx="21">
                  <c:v>2.100021001005814E-4</c:v>
                </c:pt>
                <c:pt idx="22">
                  <c:v>2.2000220009843474E-4</c:v>
                </c:pt>
                <c:pt idx="23">
                  <c:v>2.300023000998408E-4</c:v>
                </c:pt>
                <c:pt idx="24">
                  <c:v>2.4000240010124685E-4</c:v>
                </c:pt>
                <c:pt idx="25">
                  <c:v>2.5000250009910019E-4</c:v>
                </c:pt>
                <c:pt idx="26">
                  <c:v>2.6000260010050624E-4</c:v>
                </c:pt>
                <c:pt idx="27">
                  <c:v>2.7000270009835958E-4</c:v>
                </c:pt>
                <c:pt idx="28">
                  <c:v>2.8000280009976564E-4</c:v>
                </c:pt>
                <c:pt idx="29">
                  <c:v>2.9000290010117169E-4</c:v>
                </c:pt>
                <c:pt idx="30">
                  <c:v>3.0000300009902503E-4</c:v>
                </c:pt>
                <c:pt idx="31">
                  <c:v>3.1000310010043108E-4</c:v>
                </c:pt>
                <c:pt idx="32">
                  <c:v>3.2000320009828442E-4</c:v>
                </c:pt>
                <c:pt idx="33">
                  <c:v>3.3000330009969048E-4</c:v>
                </c:pt>
                <c:pt idx="34">
                  <c:v>3.4000340010109653E-4</c:v>
                </c:pt>
                <c:pt idx="35">
                  <c:v>3.5000350009894987E-4</c:v>
                </c:pt>
                <c:pt idx="36">
                  <c:v>3.6000360010035592E-4</c:v>
                </c:pt>
                <c:pt idx="37">
                  <c:v>3.7000370009820926E-4</c:v>
                </c:pt>
                <c:pt idx="38">
                  <c:v>3.8000380009961532E-4</c:v>
                </c:pt>
                <c:pt idx="39">
                  <c:v>3.9000390010102137E-4</c:v>
                </c:pt>
                <c:pt idx="40">
                  <c:v>4.0000400009887471E-4</c:v>
                </c:pt>
                <c:pt idx="41">
                  <c:v>4.1000410010028077E-4</c:v>
                </c:pt>
                <c:pt idx="42">
                  <c:v>4.2000420009813411E-4</c:v>
                </c:pt>
                <c:pt idx="43">
                  <c:v>4.3000430009954016E-4</c:v>
                </c:pt>
                <c:pt idx="44">
                  <c:v>4.4000440010094621E-4</c:v>
                </c:pt>
                <c:pt idx="45">
                  <c:v>4.5000450009879955E-4</c:v>
                </c:pt>
                <c:pt idx="46">
                  <c:v>4.6000460010020561E-4</c:v>
                </c:pt>
                <c:pt idx="47">
                  <c:v>4.7000470009805895E-4</c:v>
                </c:pt>
                <c:pt idx="48">
                  <c:v>4.80004800099465E-4</c:v>
                </c:pt>
                <c:pt idx="49">
                  <c:v>4.9000490010087105E-4</c:v>
                </c:pt>
                <c:pt idx="50">
                  <c:v>5.0000500009872439E-4</c:v>
                </c:pt>
                <c:pt idx="51">
                  <c:v>5.1000510010013045E-4</c:v>
                </c:pt>
                <c:pt idx="52">
                  <c:v>5.2000520009798379E-4</c:v>
                </c:pt>
                <c:pt idx="53">
                  <c:v>5.3000530009938984E-4</c:v>
                </c:pt>
                <c:pt idx="54">
                  <c:v>5.400054001007959E-4</c:v>
                </c:pt>
                <c:pt idx="55">
                  <c:v>5.5000550009864924E-4</c:v>
                </c:pt>
                <c:pt idx="56">
                  <c:v>5.6000560010005529E-4</c:v>
                </c:pt>
                <c:pt idx="57">
                  <c:v>5.7000570010146134E-4</c:v>
                </c:pt>
                <c:pt idx="58">
                  <c:v>5.8000580009931468E-4</c:v>
                </c:pt>
                <c:pt idx="59">
                  <c:v>5.9000590010072074E-4</c:v>
                </c:pt>
                <c:pt idx="60">
                  <c:v>6.0000600009857408E-4</c:v>
                </c:pt>
                <c:pt idx="61">
                  <c:v>6.1000610009998013E-4</c:v>
                </c:pt>
                <c:pt idx="62">
                  <c:v>6.2000620010138618E-4</c:v>
                </c:pt>
                <c:pt idx="63">
                  <c:v>6.3000630009923952E-4</c:v>
                </c:pt>
                <c:pt idx="64">
                  <c:v>6.4000640010064558E-4</c:v>
                </c:pt>
                <c:pt idx="65">
                  <c:v>6.5000650009849892E-4</c:v>
                </c:pt>
                <c:pt idx="66">
                  <c:v>6.6000660009990497E-4</c:v>
                </c:pt>
                <c:pt idx="67">
                  <c:v>6.7000670010131103E-4</c:v>
                </c:pt>
                <c:pt idx="68">
                  <c:v>6.8000680009916437E-4</c:v>
                </c:pt>
                <c:pt idx="69">
                  <c:v>6.9000690010057042E-4</c:v>
                </c:pt>
                <c:pt idx="70">
                  <c:v>7.0000700009842376E-4</c:v>
                </c:pt>
                <c:pt idx="71">
                  <c:v>7.1000710009982981E-4</c:v>
                </c:pt>
                <c:pt idx="72">
                  <c:v>7.2000720010123587E-4</c:v>
                </c:pt>
                <c:pt idx="73">
                  <c:v>7.3000730009908921E-4</c:v>
                </c:pt>
                <c:pt idx="74">
                  <c:v>7.4000740010049526E-4</c:v>
                </c:pt>
                <c:pt idx="75">
                  <c:v>7.500075000983486E-4</c:v>
                </c:pt>
                <c:pt idx="76">
                  <c:v>7.6000760009975465E-4</c:v>
                </c:pt>
                <c:pt idx="77">
                  <c:v>7.7000770010116071E-4</c:v>
                </c:pt>
                <c:pt idx="78">
                  <c:v>7.8000780009901405E-4</c:v>
                </c:pt>
                <c:pt idx="79">
                  <c:v>7.900079001004201E-4</c:v>
                </c:pt>
                <c:pt idx="80">
                  <c:v>8.0000800009827344E-4</c:v>
                </c:pt>
                <c:pt idx="81">
                  <c:v>8.100081000996795E-4</c:v>
                </c:pt>
                <c:pt idx="82">
                  <c:v>8.2000820010108555E-4</c:v>
                </c:pt>
                <c:pt idx="83">
                  <c:v>8.3000830009893889E-4</c:v>
                </c:pt>
                <c:pt idx="84">
                  <c:v>8.4000840010034494E-4</c:v>
                </c:pt>
                <c:pt idx="85">
                  <c:v>8.5000850009819828E-4</c:v>
                </c:pt>
                <c:pt idx="86">
                  <c:v>8.6000860009960434E-4</c:v>
                </c:pt>
                <c:pt idx="87">
                  <c:v>8.7000870010101039E-4</c:v>
                </c:pt>
                <c:pt idx="88">
                  <c:v>8.8000880009886373E-4</c:v>
                </c:pt>
                <c:pt idx="89">
                  <c:v>8.9000890010026978E-4</c:v>
                </c:pt>
                <c:pt idx="90">
                  <c:v>9.0000900009812312E-4</c:v>
                </c:pt>
                <c:pt idx="91">
                  <c:v>9.1000910009952918E-4</c:v>
                </c:pt>
                <c:pt idx="92">
                  <c:v>9.2000920010093523E-4</c:v>
                </c:pt>
                <c:pt idx="93">
                  <c:v>9.3000930009878857E-4</c:v>
                </c:pt>
                <c:pt idx="94">
                  <c:v>9.4000940010019463E-4</c:v>
                </c:pt>
                <c:pt idx="95">
                  <c:v>9.5000950009804797E-4</c:v>
                </c:pt>
                <c:pt idx="96">
                  <c:v>9.6000960009945402E-4</c:v>
                </c:pt>
                <c:pt idx="97">
                  <c:v>9.7000970010086007E-4</c:v>
                </c:pt>
                <c:pt idx="98">
                  <c:v>9.8000980009871341E-4</c:v>
                </c:pt>
                <c:pt idx="99">
                  <c:v>9.9000990010011947E-4</c:v>
                </c:pt>
                <c:pt idx="100">
                  <c:v>1.0000100000979728E-3</c:v>
                </c:pt>
                <c:pt idx="101">
                  <c:v>1.0100101000993789E-3</c:v>
                </c:pt>
                <c:pt idx="102">
                  <c:v>1.0200102001007849E-3</c:v>
                </c:pt>
                <c:pt idx="103">
                  <c:v>1.0300103001981142E-3</c:v>
                </c:pt>
                <c:pt idx="104">
                  <c:v>1.0400104001995203E-3</c:v>
                </c:pt>
                <c:pt idx="105">
                  <c:v>1.0500105002009263E-3</c:v>
                </c:pt>
                <c:pt idx="106">
                  <c:v>1.0600106001987797E-3</c:v>
                </c:pt>
                <c:pt idx="107">
                  <c:v>1.0700107002001857E-3</c:v>
                </c:pt>
                <c:pt idx="108">
                  <c:v>1.0800108001980391E-3</c:v>
                </c:pt>
                <c:pt idx="109">
                  <c:v>1.0900109001994451E-3</c:v>
                </c:pt>
                <c:pt idx="110">
                  <c:v>1.1000110002008512E-3</c:v>
                </c:pt>
                <c:pt idx="111">
                  <c:v>1.1100111001987045E-3</c:v>
                </c:pt>
                <c:pt idx="112">
                  <c:v>1.1200112002001106E-3</c:v>
                </c:pt>
                <c:pt idx="113">
                  <c:v>1.1300113001979639E-3</c:v>
                </c:pt>
                <c:pt idx="114">
                  <c:v>1.14001140019937E-3</c:v>
                </c:pt>
                <c:pt idx="115">
                  <c:v>1.150011500200776E-3</c:v>
                </c:pt>
                <c:pt idx="116">
                  <c:v>1.1600116001986294E-3</c:v>
                </c:pt>
                <c:pt idx="117">
                  <c:v>1.1700117002000354E-3</c:v>
                </c:pt>
                <c:pt idx="118">
                  <c:v>1.1800118002014415E-3</c:v>
                </c:pt>
                <c:pt idx="119">
                  <c:v>1.1900119001992948E-3</c:v>
                </c:pt>
                <c:pt idx="120">
                  <c:v>1.2000120002007009E-3</c:v>
                </c:pt>
                <c:pt idx="121">
                  <c:v>1.2100121001985542E-3</c:v>
                </c:pt>
                <c:pt idx="122">
                  <c:v>1.2200122001999603E-3</c:v>
                </c:pt>
                <c:pt idx="123">
                  <c:v>1.2300123002013663E-3</c:v>
                </c:pt>
                <c:pt idx="124">
                  <c:v>1.2400124001992197E-3</c:v>
                </c:pt>
                <c:pt idx="125">
                  <c:v>1.2500125002006257E-3</c:v>
                </c:pt>
                <c:pt idx="126">
                  <c:v>1.260012600198479E-3</c:v>
                </c:pt>
                <c:pt idx="127">
                  <c:v>1.2700127001998851E-3</c:v>
                </c:pt>
                <c:pt idx="128">
                  <c:v>1.2800128002012912E-3</c:v>
                </c:pt>
                <c:pt idx="129">
                  <c:v>1.2900129001991445E-3</c:v>
                </c:pt>
                <c:pt idx="130">
                  <c:v>1.3000130002005506E-3</c:v>
                </c:pt>
                <c:pt idx="131">
                  <c:v>1.3100131001984039E-3</c:v>
                </c:pt>
                <c:pt idx="132">
                  <c:v>1.3200132001998099E-3</c:v>
                </c:pt>
                <c:pt idx="133">
                  <c:v>1.330013300201216E-3</c:v>
                </c:pt>
                <c:pt idx="134">
                  <c:v>1.3400134001990693E-3</c:v>
                </c:pt>
                <c:pt idx="135">
                  <c:v>1.3500135002004754E-3</c:v>
                </c:pt>
                <c:pt idx="136">
                  <c:v>1.3600136001983287E-3</c:v>
                </c:pt>
                <c:pt idx="137">
                  <c:v>1.3700137001997348E-3</c:v>
                </c:pt>
                <c:pt idx="138">
                  <c:v>1.3800138002011408E-3</c:v>
                </c:pt>
                <c:pt idx="139">
                  <c:v>1.3900139001989942E-3</c:v>
                </c:pt>
                <c:pt idx="140">
                  <c:v>1.4000140002004002E-3</c:v>
                </c:pt>
                <c:pt idx="141">
                  <c:v>1.4100141001982536E-3</c:v>
                </c:pt>
                <c:pt idx="142">
                  <c:v>1.4200142001996596E-3</c:v>
                </c:pt>
                <c:pt idx="143">
                  <c:v>1.4300143002010657E-3</c:v>
                </c:pt>
                <c:pt idx="144">
                  <c:v>1.440014400198919E-3</c:v>
                </c:pt>
                <c:pt idx="145">
                  <c:v>1.4500145002003251E-3</c:v>
                </c:pt>
                <c:pt idx="146">
                  <c:v>1.4600146001981784E-3</c:v>
                </c:pt>
                <c:pt idx="147">
                  <c:v>1.4700147001995845E-3</c:v>
                </c:pt>
                <c:pt idx="148">
                  <c:v>1.4800148002009905E-3</c:v>
                </c:pt>
                <c:pt idx="149">
                  <c:v>1.4900149001988439E-3</c:v>
                </c:pt>
                <c:pt idx="150">
                  <c:v>1.5000150002002499E-3</c:v>
                </c:pt>
                <c:pt idx="151">
                  <c:v>1.5100151001981033E-3</c:v>
                </c:pt>
                <c:pt idx="152">
                  <c:v>1.5200152001995093E-3</c:v>
                </c:pt>
                <c:pt idx="153">
                  <c:v>1.5300153002009154E-3</c:v>
                </c:pt>
                <c:pt idx="154">
                  <c:v>1.5400154001987687E-3</c:v>
                </c:pt>
                <c:pt idx="155">
                  <c:v>1.5500155002001748E-3</c:v>
                </c:pt>
                <c:pt idx="156">
                  <c:v>1.5600156001980281E-3</c:v>
                </c:pt>
                <c:pt idx="157">
                  <c:v>1.5700157001994341E-3</c:v>
                </c:pt>
                <c:pt idx="158">
                  <c:v>1.5800158002008402E-3</c:v>
                </c:pt>
                <c:pt idx="159">
                  <c:v>1.5900159001986935E-3</c:v>
                </c:pt>
                <c:pt idx="160">
                  <c:v>1.6000160002000996E-3</c:v>
                </c:pt>
                <c:pt idx="161">
                  <c:v>1.6100161001979529E-3</c:v>
                </c:pt>
                <c:pt idx="162">
                  <c:v>1.620016200199359E-3</c:v>
                </c:pt>
                <c:pt idx="163">
                  <c:v>1.630016300200765E-3</c:v>
                </c:pt>
                <c:pt idx="164">
                  <c:v>1.6400164001986184E-3</c:v>
                </c:pt>
                <c:pt idx="165">
                  <c:v>1.6500165002000244E-3</c:v>
                </c:pt>
                <c:pt idx="166">
                  <c:v>1.6600166002014305E-3</c:v>
                </c:pt>
                <c:pt idx="167">
                  <c:v>1.6700167001992838E-3</c:v>
                </c:pt>
                <c:pt idx="168">
                  <c:v>1.6800168002006899E-3</c:v>
                </c:pt>
                <c:pt idx="169">
                  <c:v>1.6900169001985432E-3</c:v>
                </c:pt>
                <c:pt idx="170">
                  <c:v>1.7000170001999493E-3</c:v>
                </c:pt>
                <c:pt idx="171">
                  <c:v>1.7100171002013553E-3</c:v>
                </c:pt>
                <c:pt idx="172">
                  <c:v>1.7200172001992087E-3</c:v>
                </c:pt>
                <c:pt idx="173">
                  <c:v>1.7300173002006147E-3</c:v>
                </c:pt>
                <c:pt idx="174">
                  <c:v>1.7400174001984681E-3</c:v>
                </c:pt>
                <c:pt idx="175">
                  <c:v>1.7500175001998741E-3</c:v>
                </c:pt>
                <c:pt idx="176">
                  <c:v>1.7600176002012802E-3</c:v>
                </c:pt>
                <c:pt idx="177">
                  <c:v>1.7700177001991335E-3</c:v>
                </c:pt>
                <c:pt idx="178">
                  <c:v>1.7800178002005396E-3</c:v>
                </c:pt>
                <c:pt idx="179">
                  <c:v>1.7900179001983929E-3</c:v>
                </c:pt>
                <c:pt idx="180">
                  <c:v>1.800018000199799E-3</c:v>
                </c:pt>
                <c:pt idx="181">
                  <c:v>1.810018100201205E-3</c:v>
                </c:pt>
                <c:pt idx="182">
                  <c:v>1.8200182001990584E-3</c:v>
                </c:pt>
                <c:pt idx="183">
                  <c:v>1.8300183002004644E-3</c:v>
                </c:pt>
                <c:pt idx="184">
                  <c:v>1.8400184001983177E-3</c:v>
                </c:pt>
                <c:pt idx="185">
                  <c:v>1.8500185001997238E-3</c:v>
                </c:pt>
                <c:pt idx="186">
                  <c:v>1.8600186002011299E-3</c:v>
                </c:pt>
                <c:pt idx="187">
                  <c:v>1.8700187001989832E-3</c:v>
                </c:pt>
                <c:pt idx="188">
                  <c:v>1.8800188002003893E-3</c:v>
                </c:pt>
                <c:pt idx="189">
                  <c:v>1.8900189001982426E-3</c:v>
                </c:pt>
                <c:pt idx="190">
                  <c:v>1.9000190001996486E-3</c:v>
                </c:pt>
                <c:pt idx="191">
                  <c:v>1.9100191002010547E-3</c:v>
                </c:pt>
                <c:pt idx="192">
                  <c:v>1.920019200198908E-3</c:v>
                </c:pt>
                <c:pt idx="193">
                  <c:v>1.9300193002003141E-3</c:v>
                </c:pt>
                <c:pt idx="194">
                  <c:v>1.9400194001981674E-3</c:v>
                </c:pt>
                <c:pt idx="195">
                  <c:v>1.9500195001995735E-3</c:v>
                </c:pt>
                <c:pt idx="196">
                  <c:v>1.9600196002009795E-3</c:v>
                </c:pt>
                <c:pt idx="197">
                  <c:v>1.9700197001988329E-3</c:v>
                </c:pt>
                <c:pt idx="198">
                  <c:v>1.9800198002002389E-3</c:v>
                </c:pt>
                <c:pt idx="199">
                  <c:v>1.9900199001980923E-3</c:v>
                </c:pt>
                <c:pt idx="200">
                  <c:v>2.0000200001994983E-3</c:v>
                </c:pt>
                <c:pt idx="201">
                  <c:v>2.0100201002009044E-3</c:v>
                </c:pt>
                <c:pt idx="202">
                  <c:v>2.0200202002982337E-3</c:v>
                </c:pt>
                <c:pt idx="203">
                  <c:v>2.0300203002996398E-3</c:v>
                </c:pt>
                <c:pt idx="204">
                  <c:v>2.0400204001980171E-3</c:v>
                </c:pt>
                <c:pt idx="205">
                  <c:v>2.0500205002988992E-3</c:v>
                </c:pt>
                <c:pt idx="206">
                  <c:v>2.0600206003003052E-3</c:v>
                </c:pt>
                <c:pt idx="207">
                  <c:v>2.0700207002981585E-3</c:v>
                </c:pt>
                <c:pt idx="208">
                  <c:v>2.0800208002995646E-3</c:v>
                </c:pt>
                <c:pt idx="209">
                  <c:v>2.0900209003009707E-3</c:v>
                </c:pt>
                <c:pt idx="210">
                  <c:v>2.100021000298824E-3</c:v>
                </c:pt>
                <c:pt idx="211">
                  <c:v>2.11002110030023E-3</c:v>
                </c:pt>
                <c:pt idx="212">
                  <c:v>2.1200212002980834E-3</c:v>
                </c:pt>
                <c:pt idx="213">
                  <c:v>2.1300213002994894E-3</c:v>
                </c:pt>
                <c:pt idx="214">
                  <c:v>2.1400214003008955E-3</c:v>
                </c:pt>
                <c:pt idx="215">
                  <c:v>2.1500215002987488E-3</c:v>
                </c:pt>
                <c:pt idx="216">
                  <c:v>2.1600216003001549E-3</c:v>
                </c:pt>
                <c:pt idx="217">
                  <c:v>2.1700217002980082E-3</c:v>
                </c:pt>
                <c:pt idx="218">
                  <c:v>2.1800218002994143E-3</c:v>
                </c:pt>
                <c:pt idx="219">
                  <c:v>2.1900219003008203E-3</c:v>
                </c:pt>
                <c:pt idx="220">
                  <c:v>2.2000220002986737E-3</c:v>
                </c:pt>
                <c:pt idx="221">
                  <c:v>2.2100221003000797E-3</c:v>
                </c:pt>
                <c:pt idx="222">
                  <c:v>2.2200222003014858E-3</c:v>
                </c:pt>
                <c:pt idx="223">
                  <c:v>2.2300223002993391E-3</c:v>
                </c:pt>
                <c:pt idx="224">
                  <c:v>2.2400224003007452E-3</c:v>
                </c:pt>
                <c:pt idx="225">
                  <c:v>2.2500225002985985E-3</c:v>
                </c:pt>
                <c:pt idx="226">
                  <c:v>2.2600226003000046E-3</c:v>
                </c:pt>
                <c:pt idx="227">
                  <c:v>2.2700227003014106E-3</c:v>
                </c:pt>
                <c:pt idx="228">
                  <c:v>2.280022800299264E-3</c:v>
                </c:pt>
                <c:pt idx="229">
                  <c:v>2.29002290030067E-3</c:v>
                </c:pt>
                <c:pt idx="230">
                  <c:v>2.3000230002985234E-3</c:v>
                </c:pt>
              </c:numCache>
            </c:numRef>
          </c:xVal>
          <c:yVal>
            <c:numRef>
              <c:f>'SinPlaca#1 '!$S$3:$S$383</c:f>
              <c:numCache>
                <c:formatCode>General</c:formatCode>
                <c:ptCount val="381"/>
                <c:pt idx="0">
                  <c:v>1.1048133999999999E-2</c:v>
                </c:pt>
                <c:pt idx="1">
                  <c:v>4.5824139999999999E-3</c:v>
                </c:pt>
                <c:pt idx="2">
                  <c:v>3.28927E-3</c:v>
                </c:pt>
                <c:pt idx="3">
                  <c:v>1.0078276000000001E-2</c:v>
                </c:pt>
                <c:pt idx="4">
                  <c:v>-3.1764499999999999E-3</c:v>
                </c:pt>
                <c:pt idx="5">
                  <c:v>7.4919879999999998E-3</c:v>
                </c:pt>
                <c:pt idx="6">
                  <c:v>3.6125559999999998E-3</c:v>
                </c:pt>
                <c:pt idx="7">
                  <c:v>2.3194119999999999E-3</c:v>
                </c:pt>
                <c:pt idx="8">
                  <c:v>-1.883306E-3</c:v>
                </c:pt>
                <c:pt idx="9">
                  <c:v>-2.6687599999999901E-4</c:v>
                </c:pt>
                <c:pt idx="10">
                  <c:v>1.0401562E-2</c:v>
                </c:pt>
                <c:pt idx="11">
                  <c:v>8.4618460000000003E-3</c:v>
                </c:pt>
                <c:pt idx="12">
                  <c:v>1.996126E-3</c:v>
                </c:pt>
                <c:pt idx="13" formatCode="0.00E+00">
                  <c:v>2.9659840000000001E-3</c:v>
                </c:pt>
                <c:pt idx="14" formatCode="0.00E+00">
                  <c:v>4.9056999999999998E-3</c:v>
                </c:pt>
                <c:pt idx="15">
                  <c:v>9.4317040000000008E-3</c:v>
                </c:pt>
                <c:pt idx="16">
                  <c:v>2.3194119999999999E-3</c:v>
                </c:pt>
                <c:pt idx="17">
                  <c:v>1.6728400000000001E-3</c:v>
                </c:pt>
                <c:pt idx="18" formatCode="0.00E+00">
                  <c:v>5.6410000000000702E-5</c:v>
                </c:pt>
                <c:pt idx="19">
                  <c:v>7.02982E-4</c:v>
                </c:pt>
                <c:pt idx="20">
                  <c:v>-2.5298780000000002E-3</c:v>
                </c:pt>
                <c:pt idx="21">
                  <c:v>-2.6687599999999901E-4</c:v>
                </c:pt>
                <c:pt idx="22">
                  <c:v>3.6125559999999998E-3</c:v>
                </c:pt>
                <c:pt idx="23">
                  <c:v>1.0262680000000001E-3</c:v>
                </c:pt>
                <c:pt idx="24">
                  <c:v>2.3194119999999999E-3</c:v>
                </c:pt>
                <c:pt idx="25" formatCode="0.00E+00">
                  <c:v>1.0262680000000001E-3</c:v>
                </c:pt>
                <c:pt idx="26">
                  <c:v>3.7969600000000098E-4</c:v>
                </c:pt>
                <c:pt idx="27">
                  <c:v>-3.1764499999999999E-3</c:v>
                </c:pt>
                <c:pt idx="28">
                  <c:v>-1.883306E-3</c:v>
                </c:pt>
                <c:pt idx="29">
                  <c:v>-3.4997359999999998E-3</c:v>
                </c:pt>
                <c:pt idx="30">
                  <c:v>-3.4997359999999998E-3</c:v>
                </c:pt>
                <c:pt idx="31">
                  <c:v>2.9659840000000001E-3</c:v>
                </c:pt>
                <c:pt idx="32">
                  <c:v>-2.2065919999999998E-3</c:v>
                </c:pt>
                <c:pt idx="33">
                  <c:v>5.5522719999999996E-3</c:v>
                </c:pt>
                <c:pt idx="34">
                  <c:v>4.259128E-3</c:v>
                </c:pt>
                <c:pt idx="35">
                  <c:v>9.7549899999999998E-3</c:v>
                </c:pt>
                <c:pt idx="36" formatCode="0.00E+00">
                  <c:v>1.996126E-3</c:v>
                </c:pt>
                <c:pt idx="37">
                  <c:v>-4.1463079999999996E-3</c:v>
                </c:pt>
                <c:pt idx="38">
                  <c:v>-3.8230220000000001E-3</c:v>
                </c:pt>
                <c:pt idx="39">
                  <c:v>1.996126E-3</c:v>
                </c:pt>
                <c:pt idx="40">
                  <c:v>-3.1764499999999999E-3</c:v>
                </c:pt>
                <c:pt idx="41">
                  <c:v>1.6728400000000001E-3</c:v>
                </c:pt>
                <c:pt idx="42">
                  <c:v>-3.4997359999999998E-3</c:v>
                </c:pt>
                <c:pt idx="43">
                  <c:v>7.02982E-4</c:v>
                </c:pt>
                <c:pt idx="44">
                  <c:v>-5.439452E-3</c:v>
                </c:pt>
                <c:pt idx="45">
                  <c:v>3.6125559999999998E-3</c:v>
                </c:pt>
                <c:pt idx="46">
                  <c:v>3.6125559999999998E-3</c:v>
                </c:pt>
                <c:pt idx="47">
                  <c:v>4.5824139999999999E-3</c:v>
                </c:pt>
                <c:pt idx="48">
                  <c:v>4.5824139999999999E-3</c:v>
                </c:pt>
                <c:pt idx="49">
                  <c:v>-2.6687599999999901E-4</c:v>
                </c:pt>
                <c:pt idx="50">
                  <c:v>-1.883306E-3</c:v>
                </c:pt>
                <c:pt idx="51">
                  <c:v>9.1084180000000001E-3</c:v>
                </c:pt>
                <c:pt idx="52">
                  <c:v>5.8755580000000003E-3</c:v>
                </c:pt>
                <c:pt idx="53">
                  <c:v>2.0100142000000001E-2</c:v>
                </c:pt>
                <c:pt idx="54">
                  <c:v>6.2127321999999999E-2</c:v>
                </c:pt>
                <c:pt idx="55">
                  <c:v>0.16590212800000001</c:v>
                </c:pt>
                <c:pt idx="56">
                  <c:v>0.409336486</c:v>
                </c:pt>
                <c:pt idx="57">
                  <c:v>0.76268808399999999</c:v>
                </c:pt>
                <c:pt idx="58" formatCode="0.00E+00">
                  <c:v>1.1836064559999999</c:v>
                </c:pt>
                <c:pt idx="59" formatCode="0.00E+00">
                  <c:v>1.515297892</c:v>
                </c:pt>
                <c:pt idx="60">
                  <c:v>1.5799550920000001</c:v>
                </c:pt>
                <c:pt idx="61" formatCode="0.00E+00">
                  <c:v>1.47908986</c:v>
                </c:pt>
                <c:pt idx="62" formatCode="0.00E+00">
                  <c:v>1.2230473479999999</c:v>
                </c:pt>
                <c:pt idx="63" formatCode="0.00E+00">
                  <c:v>0.96053911599999997</c:v>
                </c:pt>
                <c:pt idx="64" formatCode="0.00E+00">
                  <c:v>0.74781692799999999</c:v>
                </c:pt>
                <c:pt idx="65" formatCode="0.00E+00">
                  <c:v>0.54285360400000005</c:v>
                </c:pt>
                <c:pt idx="66">
                  <c:v>0.40578034000000002</c:v>
                </c:pt>
                <c:pt idx="67">
                  <c:v>0.33724370799999998</c:v>
                </c:pt>
                <c:pt idx="68">
                  <c:v>0.33756699400000001</c:v>
                </c:pt>
                <c:pt idx="69">
                  <c:v>0.33239441800000002</c:v>
                </c:pt>
                <c:pt idx="70">
                  <c:v>0.316230118</c:v>
                </c:pt>
                <c:pt idx="71">
                  <c:v>0.24769348599999999</c:v>
                </c:pt>
                <c:pt idx="72">
                  <c:v>0.18465271599999999</c:v>
                </c:pt>
                <c:pt idx="73">
                  <c:v>0.10835722</c:v>
                </c:pt>
                <c:pt idx="74">
                  <c:v>7.8291622000000005E-2</c:v>
                </c:pt>
                <c:pt idx="75">
                  <c:v>3.6264442000000001E-2</c:v>
                </c:pt>
                <c:pt idx="76">
                  <c:v>2.1393286000000001E-2</c:v>
                </c:pt>
                <c:pt idx="77">
                  <c:v>-2.853164E-3</c:v>
                </c:pt>
                <c:pt idx="78">
                  <c:v>-3.1764499999999999E-3</c:v>
                </c:pt>
                <c:pt idx="79">
                  <c:v>-1.610789E-2</c:v>
                </c:pt>
                <c:pt idx="80">
                  <c:v>1.349554E-3</c:v>
                </c:pt>
                <c:pt idx="81">
                  <c:v>8.4618460000000003E-3</c:v>
                </c:pt>
                <c:pt idx="82">
                  <c:v>-1.236734E-3</c:v>
                </c:pt>
                <c:pt idx="83">
                  <c:v>-1.7077748E-2</c:v>
                </c:pt>
                <c:pt idx="84">
                  <c:v>-6.7325960000000004E-3</c:v>
                </c:pt>
                <c:pt idx="85">
                  <c:v>-2.3220181999999999E-2</c:v>
                </c:pt>
                <c:pt idx="86">
                  <c:v>-1.6431175999999999E-2</c:v>
                </c:pt>
                <c:pt idx="87">
                  <c:v>-2.4836612000000001E-2</c:v>
                </c:pt>
                <c:pt idx="88">
                  <c:v>-2.0633894E-2</c:v>
                </c:pt>
                <c:pt idx="89">
                  <c:v>-2.2573610000000001E-2</c:v>
                </c:pt>
                <c:pt idx="90">
                  <c:v>-2.7099614000000001E-2</c:v>
                </c:pt>
                <c:pt idx="91">
                  <c:v>-2.6453042E-2</c:v>
                </c:pt>
                <c:pt idx="92">
                  <c:v>-2.3543468000000001E-2</c:v>
                </c:pt>
                <c:pt idx="93">
                  <c:v>-2.3543468000000001E-2</c:v>
                </c:pt>
                <c:pt idx="94">
                  <c:v>-2.5806470000000001E-2</c:v>
                </c:pt>
                <c:pt idx="95">
                  <c:v>-3.0655760000000001E-2</c:v>
                </c:pt>
                <c:pt idx="96">
                  <c:v>-2.4836612000000001E-2</c:v>
                </c:pt>
                <c:pt idx="97">
                  <c:v>-2.0633894E-2</c:v>
                </c:pt>
                <c:pt idx="98">
                  <c:v>-2.2896896E-2</c:v>
                </c:pt>
                <c:pt idx="99">
                  <c:v>-2.6453042E-2</c:v>
                </c:pt>
                <c:pt idx="100">
                  <c:v>-2.7746185999999999E-2</c:v>
                </c:pt>
                <c:pt idx="101">
                  <c:v>-2.7746185999999999E-2</c:v>
                </c:pt>
                <c:pt idx="102">
                  <c:v>-2.8716044E-2</c:v>
                </c:pt>
                <c:pt idx="103">
                  <c:v>-2.5483183999999999E-2</c:v>
                </c:pt>
                <c:pt idx="104">
                  <c:v>-3.0332474000000002E-2</c:v>
                </c:pt>
                <c:pt idx="105">
                  <c:v>-2.5806470000000001E-2</c:v>
                </c:pt>
                <c:pt idx="106">
                  <c:v>-2.6776327999999999E-2</c:v>
                </c:pt>
                <c:pt idx="107">
                  <c:v>-2.6776327999999999E-2</c:v>
                </c:pt>
                <c:pt idx="108">
                  <c:v>-2.2250323999999998E-2</c:v>
                </c:pt>
                <c:pt idx="109">
                  <c:v>-2.1280466000000001E-2</c:v>
                </c:pt>
                <c:pt idx="110">
                  <c:v>-1.4491459999999999E-2</c:v>
                </c:pt>
                <c:pt idx="111">
                  <c:v>-1.1905172E-2</c:v>
                </c:pt>
                <c:pt idx="112">
                  <c:v>-1.3521602000000001E-2</c:v>
                </c:pt>
                <c:pt idx="113">
                  <c:v>-1.4491459999999999E-2</c:v>
                </c:pt>
                <c:pt idx="114">
                  <c:v>-8.9955980000000005E-3</c:v>
                </c:pt>
                <c:pt idx="115">
                  <c:v>1.996126E-3</c:v>
                </c:pt>
                <c:pt idx="116">
                  <c:v>-1.0612028000000001E-2</c:v>
                </c:pt>
                <c:pt idx="117">
                  <c:v>-8.3490260000000007E-3</c:v>
                </c:pt>
                <c:pt idx="118">
                  <c:v>-1.3198316E-2</c:v>
                </c:pt>
                <c:pt idx="119">
                  <c:v>-1.2875030000000001E-2</c:v>
                </c:pt>
                <c:pt idx="120">
                  <c:v>-1.2551744E-2</c:v>
                </c:pt>
                <c:pt idx="121">
                  <c:v>-2.3220181999999999E-2</c:v>
                </c:pt>
                <c:pt idx="122">
                  <c:v>-2.1927037999999999E-2</c:v>
                </c:pt>
                <c:pt idx="123">
                  <c:v>-2.3543468000000001E-2</c:v>
                </c:pt>
                <c:pt idx="124">
                  <c:v>-2.0310608000000001E-2</c:v>
                </c:pt>
                <c:pt idx="125">
                  <c:v>-1.9987321999999998E-2</c:v>
                </c:pt>
                <c:pt idx="126">
                  <c:v>-1.7077748E-2</c:v>
                </c:pt>
                <c:pt idx="127">
                  <c:v>-1.934075E-2</c:v>
                </c:pt>
                <c:pt idx="128">
                  <c:v>-1.7077748E-2</c:v>
                </c:pt>
                <c:pt idx="129">
                  <c:v>-2.0633894E-2</c:v>
                </c:pt>
                <c:pt idx="130">
                  <c:v>-2.2896896E-2</c:v>
                </c:pt>
                <c:pt idx="131">
                  <c:v>-2.2896896E-2</c:v>
                </c:pt>
                <c:pt idx="132">
                  <c:v>-2.0310608000000001E-2</c:v>
                </c:pt>
                <c:pt idx="133">
                  <c:v>-2.8069472000000002E-2</c:v>
                </c:pt>
                <c:pt idx="134">
                  <c:v>-2.4190039999999999E-2</c:v>
                </c:pt>
                <c:pt idx="135">
                  <c:v>-1.9664035999999999E-2</c:v>
                </c:pt>
                <c:pt idx="136">
                  <c:v>-2.1280466000000001E-2</c:v>
                </c:pt>
                <c:pt idx="137">
                  <c:v>-2.4836612000000001E-2</c:v>
                </c:pt>
                <c:pt idx="138">
                  <c:v>-1.8047606000000001E-2</c:v>
                </c:pt>
                <c:pt idx="139">
                  <c:v>-2.5806470000000001E-2</c:v>
                </c:pt>
                <c:pt idx="140">
                  <c:v>-2.3220181999999999E-2</c:v>
                </c:pt>
                <c:pt idx="141">
                  <c:v>-2.6453042E-2</c:v>
                </c:pt>
                <c:pt idx="142">
                  <c:v>-2.5159898E-2</c:v>
                </c:pt>
                <c:pt idx="143">
                  <c:v>-2.6453042E-2</c:v>
                </c:pt>
                <c:pt idx="144">
                  <c:v>-2.8392758000000001E-2</c:v>
                </c:pt>
                <c:pt idx="145">
                  <c:v>-2.6453042E-2</c:v>
                </c:pt>
                <c:pt idx="146">
                  <c:v>-2.6129756000000001E-2</c:v>
                </c:pt>
                <c:pt idx="147">
                  <c:v>-2.7746185999999999E-2</c:v>
                </c:pt>
                <c:pt idx="148">
                  <c:v>-2.74229E-2</c:v>
                </c:pt>
                <c:pt idx="149">
                  <c:v>-2.2573610000000001E-2</c:v>
                </c:pt>
                <c:pt idx="150">
                  <c:v>-3.1302332000000002E-2</c:v>
                </c:pt>
                <c:pt idx="151" formatCode="0.00E+00">
                  <c:v>-2.9685902E-2</c:v>
                </c:pt>
                <c:pt idx="152" formatCode="0.00E+00">
                  <c:v>-2.6129756000000001E-2</c:v>
                </c:pt>
                <c:pt idx="153" formatCode="0.00E+00">
                  <c:v>-2.6776327999999999E-2</c:v>
                </c:pt>
                <c:pt idx="154" formatCode="0.00E+00">
                  <c:v>-2.5159898E-2</c:v>
                </c:pt>
                <c:pt idx="155" formatCode="0.00E+00">
                  <c:v>-2.5159898E-2</c:v>
                </c:pt>
                <c:pt idx="156" formatCode="0.00E+00">
                  <c:v>-2.9685902E-2</c:v>
                </c:pt>
                <c:pt idx="157" formatCode="0.00E+00">
                  <c:v>-2.5483183999999999E-2</c:v>
                </c:pt>
                <c:pt idx="158">
                  <c:v>-2.8392758000000001E-2</c:v>
                </c:pt>
                <c:pt idx="159">
                  <c:v>-2.9362616000000001E-2</c:v>
                </c:pt>
                <c:pt idx="160">
                  <c:v>-2.6129756000000001E-2</c:v>
                </c:pt>
                <c:pt idx="161">
                  <c:v>-2.2250323999999998E-2</c:v>
                </c:pt>
                <c:pt idx="162">
                  <c:v>-2.4190039999999999E-2</c:v>
                </c:pt>
                <c:pt idx="163">
                  <c:v>-3.0332474000000002E-2</c:v>
                </c:pt>
                <c:pt idx="164">
                  <c:v>-2.74229E-2</c:v>
                </c:pt>
                <c:pt idx="165">
                  <c:v>-2.5806470000000001E-2</c:v>
                </c:pt>
                <c:pt idx="166">
                  <c:v>-2.8392758000000001E-2</c:v>
                </c:pt>
                <c:pt idx="167">
                  <c:v>-3.0009187999999999E-2</c:v>
                </c:pt>
                <c:pt idx="168">
                  <c:v>-3.0009187999999999E-2</c:v>
                </c:pt>
                <c:pt idx="169">
                  <c:v>-2.5806470000000001E-2</c:v>
                </c:pt>
                <c:pt idx="170">
                  <c:v>-1.8694177999999999E-2</c:v>
                </c:pt>
                <c:pt idx="171">
                  <c:v>-2.1603752E-2</c:v>
                </c:pt>
                <c:pt idx="172">
                  <c:v>-2.5159898E-2</c:v>
                </c:pt>
                <c:pt idx="173">
                  <c:v>-1.4491459999999999E-2</c:v>
                </c:pt>
                <c:pt idx="174">
                  <c:v>1.7190568E-2</c:v>
                </c:pt>
                <c:pt idx="175">
                  <c:v>0.110296936</c:v>
                </c:pt>
                <c:pt idx="176">
                  <c:v>0.184976002</c:v>
                </c:pt>
                <c:pt idx="177">
                  <c:v>0.25577563599999997</c:v>
                </c:pt>
                <c:pt idx="178" formatCode="0.00E+00">
                  <c:v>0.35211486400000003</c:v>
                </c:pt>
                <c:pt idx="179">
                  <c:v>0.43325965</c:v>
                </c:pt>
                <c:pt idx="180">
                  <c:v>0.50987843200000005</c:v>
                </c:pt>
                <c:pt idx="181">
                  <c:v>0.53832760000000002</c:v>
                </c:pt>
                <c:pt idx="182">
                  <c:v>0.54059060199999998</c:v>
                </c:pt>
                <c:pt idx="183">
                  <c:v>0.45750610000000003</c:v>
                </c:pt>
                <c:pt idx="184">
                  <c:v>0.34112313999999999</c:v>
                </c:pt>
                <c:pt idx="185">
                  <c:v>0.23379218800000001</c:v>
                </c:pt>
                <c:pt idx="186" formatCode="0.00E+00">
                  <c:v>0.138422818</c:v>
                </c:pt>
                <c:pt idx="187">
                  <c:v>5.6308174000000003E-2</c:v>
                </c:pt>
                <c:pt idx="188">
                  <c:v>4.2730162000000002E-2</c:v>
                </c:pt>
                <c:pt idx="189">
                  <c:v>2.1716572E-2</c:v>
                </c:pt>
                <c:pt idx="190">
                  <c:v>4.0143874000000003E-2</c:v>
                </c:pt>
                <c:pt idx="191">
                  <c:v>5.3075313999999998E-2</c:v>
                </c:pt>
                <c:pt idx="192">
                  <c:v>5.3721886000000003E-2</c:v>
                </c:pt>
                <c:pt idx="193">
                  <c:v>3.9174015999999999E-2</c:v>
                </c:pt>
                <c:pt idx="194">
                  <c:v>3.5941156000000002E-2</c:v>
                </c:pt>
                <c:pt idx="195" formatCode="0.00E+00">
                  <c:v>1.4604280000000001E-2</c:v>
                </c:pt>
                <c:pt idx="196">
                  <c:v>1.349554E-3</c:v>
                </c:pt>
                <c:pt idx="197">
                  <c:v>-1.6754462000000001E-2</c:v>
                </c:pt>
                <c:pt idx="198">
                  <c:v>-1.8047606000000001E-2</c:v>
                </c:pt>
                <c:pt idx="199">
                  <c:v>-2.4836612000000001E-2</c:v>
                </c:pt>
                <c:pt idx="200">
                  <c:v>-2.0957179999999999E-2</c:v>
                </c:pt>
                <c:pt idx="201">
                  <c:v>-3.2595475999999998E-2</c:v>
                </c:pt>
                <c:pt idx="202">
                  <c:v>-1.934075E-2</c:v>
                </c:pt>
                <c:pt idx="203">
                  <c:v>-2.2573610000000001E-2</c:v>
                </c:pt>
                <c:pt idx="204">
                  <c:v>-1.6754462000000001E-2</c:v>
                </c:pt>
                <c:pt idx="205">
                  <c:v>-1.1258600000000001E-2</c:v>
                </c:pt>
                <c:pt idx="206">
                  <c:v>-8.9955980000000005E-3</c:v>
                </c:pt>
                <c:pt idx="207">
                  <c:v>-8.9955980000000005E-3</c:v>
                </c:pt>
                <c:pt idx="208">
                  <c:v>-7.3791680000000002E-3</c:v>
                </c:pt>
                <c:pt idx="209">
                  <c:v>-1.0935314E-2</c:v>
                </c:pt>
                <c:pt idx="210">
                  <c:v>-1.1258600000000001E-2</c:v>
                </c:pt>
                <c:pt idx="211">
                  <c:v>-1.9017464000000001E-2</c:v>
                </c:pt>
                <c:pt idx="212">
                  <c:v>-1.3844888E-2</c:v>
                </c:pt>
                <c:pt idx="213">
                  <c:v>-9.6421700000000003E-3</c:v>
                </c:pt>
                <c:pt idx="214">
                  <c:v>-6.7325960000000004E-3</c:v>
                </c:pt>
                <c:pt idx="215">
                  <c:v>-7.3791680000000002E-3</c:v>
                </c:pt>
                <c:pt idx="216">
                  <c:v>-1.0935314E-2</c:v>
                </c:pt>
                <c:pt idx="217">
                  <c:v>-1.4491459999999999E-2</c:v>
                </c:pt>
                <c:pt idx="218">
                  <c:v>-1.2228457999999999E-2</c:v>
                </c:pt>
                <c:pt idx="219">
                  <c:v>-1.8047606000000001E-2</c:v>
                </c:pt>
                <c:pt idx="220">
                  <c:v>-1.8694177999999999E-2</c:v>
                </c:pt>
                <c:pt idx="221">
                  <c:v>-9.9654559999999993E-3</c:v>
                </c:pt>
                <c:pt idx="222">
                  <c:v>1.349554E-3</c:v>
                </c:pt>
                <c:pt idx="223">
                  <c:v>1.7513853999999999E-2</c:v>
                </c:pt>
                <c:pt idx="224">
                  <c:v>2.8505578E-2</c:v>
                </c:pt>
                <c:pt idx="225">
                  <c:v>4.3700019999999999E-2</c:v>
                </c:pt>
                <c:pt idx="226">
                  <c:v>4.8549309999999998E-2</c:v>
                </c:pt>
                <c:pt idx="227">
                  <c:v>4.9195882000000003E-2</c:v>
                </c:pt>
                <c:pt idx="228">
                  <c:v>4.7579452000000001E-2</c:v>
                </c:pt>
                <c:pt idx="229">
                  <c:v>6.0510891999999997E-2</c:v>
                </c:pt>
                <c:pt idx="230">
                  <c:v>6.5360182000000003E-2</c:v>
                </c:pt>
                <c:pt idx="231">
                  <c:v>5.2428742E-2</c:v>
                </c:pt>
                <c:pt idx="232">
                  <c:v>4.7256166000000002E-2</c:v>
                </c:pt>
                <c:pt idx="233">
                  <c:v>3.7234299999999998E-2</c:v>
                </c:pt>
                <c:pt idx="234">
                  <c:v>1.6220709999999999E-2</c:v>
                </c:pt>
                <c:pt idx="235">
                  <c:v>1.5897424E-2</c:v>
                </c:pt>
                <c:pt idx="236">
                  <c:v>1.7190568E-2</c:v>
                </c:pt>
                <c:pt idx="237" formatCode="0.00E+00">
                  <c:v>5.6410000000000702E-5</c:v>
                </c:pt>
                <c:pt idx="238">
                  <c:v>-2.9362616000000001E-2</c:v>
                </c:pt>
                <c:pt idx="239">
                  <c:v>-4.9406348000000003E-2</c:v>
                </c:pt>
                <c:pt idx="240">
                  <c:v>-2.1927037999999999E-2</c:v>
                </c:pt>
                <c:pt idx="241">
                  <c:v>1.0724848E-2</c:v>
                </c:pt>
                <c:pt idx="242">
                  <c:v>1.945357E-2</c:v>
                </c:pt>
                <c:pt idx="243">
                  <c:v>-1.0935314E-2</c:v>
                </c:pt>
                <c:pt idx="244">
                  <c:v>-1.5600200000000001E-3</c:v>
                </c:pt>
                <c:pt idx="245">
                  <c:v>8.9283346E-2</c:v>
                </c:pt>
                <c:pt idx="246">
                  <c:v>3.1415152000000002E-2</c:v>
                </c:pt>
                <c:pt idx="247">
                  <c:v>3.7234299999999998E-2</c:v>
                </c:pt>
                <c:pt idx="248">
                  <c:v>8.3787483999999995E-2</c:v>
                </c:pt>
                <c:pt idx="249">
                  <c:v>0.11159007999999999</c:v>
                </c:pt>
                <c:pt idx="250">
                  <c:v>0.108680506</c:v>
                </c:pt>
                <c:pt idx="251">
                  <c:v>0.18238971400000001</c:v>
                </c:pt>
                <c:pt idx="252">
                  <c:v>0.21180874</c:v>
                </c:pt>
                <c:pt idx="253">
                  <c:v>0.225386752</c:v>
                </c:pt>
                <c:pt idx="254">
                  <c:v>0.233145616</c:v>
                </c:pt>
                <c:pt idx="255">
                  <c:v>0.26062492599999998</c:v>
                </c:pt>
                <c:pt idx="256">
                  <c:v>0.20340330400000001</c:v>
                </c:pt>
                <c:pt idx="257">
                  <c:v>0.138099532</c:v>
                </c:pt>
                <c:pt idx="258">
                  <c:v>0.10706407599999999</c:v>
                </c:pt>
                <c:pt idx="259">
                  <c:v>8.1524481999999995E-2</c:v>
                </c:pt>
                <c:pt idx="260">
                  <c:v>1.7190568E-2</c:v>
                </c:pt>
                <c:pt idx="261">
                  <c:v>-9.3188839999999995E-3</c:v>
                </c:pt>
                <c:pt idx="262">
                  <c:v>-2.2250323999999998E-2</c:v>
                </c:pt>
                <c:pt idx="263">
                  <c:v>-2.2573610000000001E-2</c:v>
                </c:pt>
                <c:pt idx="264">
                  <c:v>-2.8069472000000002E-2</c:v>
                </c:pt>
                <c:pt idx="265">
                  <c:v>-2.4190039999999999E-2</c:v>
                </c:pt>
                <c:pt idx="266">
                  <c:v>-1.4168174E-2</c:v>
                </c:pt>
                <c:pt idx="267">
                  <c:v>1.3957707999999999E-2</c:v>
                </c:pt>
                <c:pt idx="268">
                  <c:v>4.6286307999999998E-2</c:v>
                </c:pt>
                <c:pt idx="269">
                  <c:v>6.6976612000000005E-2</c:v>
                </c:pt>
                <c:pt idx="270">
                  <c:v>8.9929917999999998E-2</c:v>
                </c:pt>
                <c:pt idx="271">
                  <c:v>9.5102493999999996E-2</c:v>
                </c:pt>
                <c:pt idx="272">
                  <c:v>9.1869634000000006E-2</c:v>
                </c:pt>
                <c:pt idx="273">
                  <c:v>7.6351905999999997E-2</c:v>
                </c:pt>
                <c:pt idx="274">
                  <c:v>2.7212434000000001E-2</c:v>
                </c:pt>
                <c:pt idx="275">
                  <c:v>-1.236734E-3</c:v>
                </c:pt>
                <c:pt idx="276">
                  <c:v>-2.5483183999999999E-2</c:v>
                </c:pt>
                <c:pt idx="277">
                  <c:v>-2.6129756000000001E-2</c:v>
                </c:pt>
                <c:pt idx="278">
                  <c:v>-3.0009187999999999E-2</c:v>
                </c:pt>
                <c:pt idx="279">
                  <c:v>-3.0009187999999999E-2</c:v>
                </c:pt>
                <c:pt idx="280">
                  <c:v>-2.5483183999999999E-2</c:v>
                </c:pt>
                <c:pt idx="281">
                  <c:v>-3.0009187999999999E-2</c:v>
                </c:pt>
                <c:pt idx="282">
                  <c:v>-2.5483183999999999E-2</c:v>
                </c:pt>
                <c:pt idx="283">
                  <c:v>-2.9362616000000001E-2</c:v>
                </c:pt>
                <c:pt idx="284">
                  <c:v>-2.0310608000000001E-2</c:v>
                </c:pt>
                <c:pt idx="285">
                  <c:v>-7.3791680000000002E-3</c:v>
                </c:pt>
                <c:pt idx="286">
                  <c:v>1.6728400000000001E-3</c:v>
                </c:pt>
                <c:pt idx="287">
                  <c:v>-1.4491459999999999E-2</c:v>
                </c:pt>
                <c:pt idx="288">
                  <c:v>-1.9987321999999998E-2</c:v>
                </c:pt>
                <c:pt idx="289">
                  <c:v>-2.0633894E-2</c:v>
                </c:pt>
                <c:pt idx="290">
                  <c:v>-3.8230220000000001E-3</c:v>
                </c:pt>
                <c:pt idx="291">
                  <c:v>-2.6687599999999901E-4</c:v>
                </c:pt>
                <c:pt idx="292">
                  <c:v>9.1084180000000001E-3</c:v>
                </c:pt>
                <c:pt idx="293">
                  <c:v>-2.2065919999999998E-3</c:v>
                </c:pt>
                <c:pt idx="294">
                  <c:v>9.1084180000000001E-3</c:v>
                </c:pt>
                <c:pt idx="295">
                  <c:v>3.28927E-3</c:v>
                </c:pt>
                <c:pt idx="296">
                  <c:v>1.2341278000000001E-2</c:v>
                </c:pt>
                <c:pt idx="297">
                  <c:v>9.1084180000000001E-3</c:v>
                </c:pt>
                <c:pt idx="298">
                  <c:v>3.7969600000000098E-4</c:v>
                </c:pt>
                <c:pt idx="299">
                  <c:v>1.0262680000000001E-3</c:v>
                </c:pt>
                <c:pt idx="300">
                  <c:v>-6.0860239999999998E-3</c:v>
                </c:pt>
                <c:pt idx="301">
                  <c:v>-1.8370892E-2</c:v>
                </c:pt>
                <c:pt idx="302">
                  <c:v>-2.6453042E-2</c:v>
                </c:pt>
                <c:pt idx="303">
                  <c:v>-2.8069472000000002E-2</c:v>
                </c:pt>
                <c:pt idx="304">
                  <c:v>-2.6453042E-2</c:v>
                </c:pt>
                <c:pt idx="305">
                  <c:v>-2.7746185999999999E-2</c:v>
                </c:pt>
                <c:pt idx="306">
                  <c:v>-2.7099614000000001E-2</c:v>
                </c:pt>
                <c:pt idx="307">
                  <c:v>-2.2896896E-2</c:v>
                </c:pt>
                <c:pt idx="308">
                  <c:v>-3.0979046E-2</c:v>
                </c:pt>
                <c:pt idx="309">
                  <c:v>-2.3866754E-2</c:v>
                </c:pt>
                <c:pt idx="310">
                  <c:v>-2.9362616000000001E-2</c:v>
                </c:pt>
                <c:pt idx="311">
                  <c:v>-2.4836612000000001E-2</c:v>
                </c:pt>
                <c:pt idx="312">
                  <c:v>-2.9685902E-2</c:v>
                </c:pt>
                <c:pt idx="313">
                  <c:v>-2.2896896E-2</c:v>
                </c:pt>
                <c:pt idx="314">
                  <c:v>-2.3866754E-2</c:v>
                </c:pt>
                <c:pt idx="315">
                  <c:v>-2.2573610000000001E-2</c:v>
                </c:pt>
                <c:pt idx="316">
                  <c:v>-2.5806470000000001E-2</c:v>
                </c:pt>
                <c:pt idx="317">
                  <c:v>-3.1302332000000002E-2</c:v>
                </c:pt>
                <c:pt idx="318">
                  <c:v>-2.3220181999999999E-2</c:v>
                </c:pt>
                <c:pt idx="319">
                  <c:v>-2.6129756000000001E-2</c:v>
                </c:pt>
                <c:pt idx="320">
                  <c:v>-2.8716044E-2</c:v>
                </c:pt>
                <c:pt idx="321">
                  <c:v>-2.0310608000000001E-2</c:v>
                </c:pt>
                <c:pt idx="322">
                  <c:v>-1.2875030000000001E-2</c:v>
                </c:pt>
                <c:pt idx="323">
                  <c:v>1.137142E-2</c:v>
                </c:pt>
                <c:pt idx="324">
                  <c:v>4.9519168000000002E-2</c:v>
                </c:pt>
                <c:pt idx="325">
                  <c:v>3.9174015999999999E-2</c:v>
                </c:pt>
                <c:pt idx="326">
                  <c:v>2.8828863999999999E-2</c:v>
                </c:pt>
                <c:pt idx="327">
                  <c:v>2.6565861999999999E-2</c:v>
                </c:pt>
                <c:pt idx="328">
                  <c:v>3.8204158000000002E-2</c:v>
                </c:pt>
                <c:pt idx="329">
                  <c:v>1.7513853999999999E-2</c:v>
                </c:pt>
                <c:pt idx="330">
                  <c:v>-1.9017464000000001E-2</c:v>
                </c:pt>
                <c:pt idx="331">
                  <c:v>-4.1324197999999999E-2</c:v>
                </c:pt>
                <c:pt idx="332">
                  <c:v>-2.4513325999999998E-2</c:v>
                </c:pt>
                <c:pt idx="333">
                  <c:v>-3.4997359999999998E-3</c:v>
                </c:pt>
                <c:pt idx="334">
                  <c:v>-1.1905172E-2</c:v>
                </c:pt>
                <c:pt idx="335">
                  <c:v>-3.3565334000000002E-2</c:v>
                </c:pt>
                <c:pt idx="336">
                  <c:v>-3.8414624000000001E-2</c:v>
                </c:pt>
                <c:pt idx="337">
                  <c:v>-2.9362616000000001E-2</c:v>
                </c:pt>
                <c:pt idx="338">
                  <c:v>-1.5784604000000001E-2</c:v>
                </c:pt>
                <c:pt idx="339">
                  <c:v>-2.7099614000000001E-2</c:v>
                </c:pt>
                <c:pt idx="340">
                  <c:v>-2.8069472000000002E-2</c:v>
                </c:pt>
                <c:pt idx="341">
                  <c:v>-3.3565334000000002E-2</c:v>
                </c:pt>
                <c:pt idx="342">
                  <c:v>-2.7099614000000001E-2</c:v>
                </c:pt>
                <c:pt idx="343">
                  <c:v>-7.0558820000000003E-3</c:v>
                </c:pt>
                <c:pt idx="344">
                  <c:v>2.3194119999999999E-3</c:v>
                </c:pt>
                <c:pt idx="345">
                  <c:v>1.3311135999999999E-2</c:v>
                </c:pt>
                <c:pt idx="346">
                  <c:v>2.4949432000000001E-2</c:v>
                </c:pt>
                <c:pt idx="347">
                  <c:v>2.6242576E-2</c:v>
                </c:pt>
                <c:pt idx="348">
                  <c:v>2.7212434000000001E-2</c:v>
                </c:pt>
                <c:pt idx="349">
                  <c:v>3.3031581999999997E-2</c:v>
                </c:pt>
                <c:pt idx="350">
                  <c:v>2.268643E-2</c:v>
                </c:pt>
                <c:pt idx="351">
                  <c:v>8.1385599999999995E-3</c:v>
                </c:pt>
                <c:pt idx="352">
                  <c:v>-7.3791680000000002E-3</c:v>
                </c:pt>
                <c:pt idx="353">
                  <c:v>-1.3198316E-2</c:v>
                </c:pt>
                <c:pt idx="354">
                  <c:v>-1.5461318E-2</c:v>
                </c:pt>
                <c:pt idx="355">
                  <c:v>-1.9664035999999999E-2</c:v>
                </c:pt>
                <c:pt idx="356">
                  <c:v>-2.0310608000000001E-2</c:v>
                </c:pt>
                <c:pt idx="357">
                  <c:v>-2.7099614000000001E-2</c:v>
                </c:pt>
                <c:pt idx="358">
                  <c:v>-2.5483183999999999E-2</c:v>
                </c:pt>
                <c:pt idx="359">
                  <c:v>-2.6129756000000001E-2</c:v>
                </c:pt>
                <c:pt idx="360">
                  <c:v>-2.5159898E-2</c:v>
                </c:pt>
                <c:pt idx="361">
                  <c:v>-2.6129756000000001E-2</c:v>
                </c:pt>
                <c:pt idx="362">
                  <c:v>-2.74229E-2</c:v>
                </c:pt>
                <c:pt idx="363">
                  <c:v>-2.9362616000000001E-2</c:v>
                </c:pt>
                <c:pt idx="364">
                  <c:v>-3.2595475999999998E-2</c:v>
                </c:pt>
                <c:pt idx="365">
                  <c:v>-2.5483183999999999E-2</c:v>
                </c:pt>
                <c:pt idx="366">
                  <c:v>-2.5159898E-2</c:v>
                </c:pt>
                <c:pt idx="367">
                  <c:v>-1.9664035999999999E-2</c:v>
                </c:pt>
                <c:pt idx="368">
                  <c:v>-1.7077748E-2</c:v>
                </c:pt>
                <c:pt idx="369">
                  <c:v>-1.4491459999999999E-2</c:v>
                </c:pt>
                <c:pt idx="370">
                  <c:v>-2.0633894E-2</c:v>
                </c:pt>
                <c:pt idx="371">
                  <c:v>-7.3791680000000002E-3</c:v>
                </c:pt>
                <c:pt idx="372">
                  <c:v>-2.0957179999999999E-2</c:v>
                </c:pt>
                <c:pt idx="373">
                  <c:v>-1.5461318E-2</c:v>
                </c:pt>
                <c:pt idx="374">
                  <c:v>-2.0633894E-2</c:v>
                </c:pt>
                <c:pt idx="375">
                  <c:v>-1.9664035999999999E-2</c:v>
                </c:pt>
                <c:pt idx="376">
                  <c:v>-2.1927037999999999E-2</c:v>
                </c:pt>
                <c:pt idx="377">
                  <c:v>-2.0310608000000001E-2</c:v>
                </c:pt>
                <c:pt idx="378">
                  <c:v>-2.6129756000000001E-2</c:v>
                </c:pt>
                <c:pt idx="379">
                  <c:v>-2.4190039999999999E-2</c:v>
                </c:pt>
                <c:pt idx="380">
                  <c:v>-2.9039329999999999E-2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AD-4ECE-BB1E-C16656962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(s)</a:t>
                </a:r>
              </a:p>
            </c:rich>
          </c:tx>
          <c:layout>
            <c:manualLayout>
              <c:xMode val="edge"/>
              <c:yMode val="edge"/>
              <c:x val="0.87843816101070127"/>
              <c:y val="0.629807848085227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907615988928806"/>
          <c:y val="0.1055124200004614"/>
          <c:w val="0.22039731973698534"/>
          <c:h val="8.94662167801318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'SinPlaca#1 '!$T$2:$V$2</c:f>
              <c:strCache>
                <c:ptCount val="1"/>
                <c:pt idx="0">
                  <c:v>TOF #3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'SinPlaca#1 '!$U$3:$U$383</c:f>
              <c:numCache>
                <c:formatCode>0.00000</c:formatCode>
                <c:ptCount val="381"/>
                <c:pt idx="0">
                  <c:v>0</c:v>
                </c:pt>
                <c:pt idx="1">
                  <c:v>1.000009999785334E-5</c:v>
                </c:pt>
                <c:pt idx="2">
                  <c:v>2.0000200002812107E-5</c:v>
                </c:pt>
                <c:pt idx="3">
                  <c:v>3.0000300000665447E-5</c:v>
                </c:pt>
                <c:pt idx="4">
                  <c:v>4.0000399998518787E-5</c:v>
                </c:pt>
                <c:pt idx="5">
                  <c:v>5.0000500003477555E-5</c:v>
                </c:pt>
                <c:pt idx="6">
                  <c:v>6.0000600001330895E-5</c:v>
                </c:pt>
                <c:pt idx="7">
                  <c:v>7.0000699999184235E-5</c:v>
                </c:pt>
                <c:pt idx="8">
                  <c:v>8.0000800004143002E-5</c:v>
                </c:pt>
                <c:pt idx="9">
                  <c:v>9.0000900001996342E-5</c:v>
                </c:pt>
                <c:pt idx="10">
                  <c:v>1.0000099999984968E-4</c:v>
                </c:pt>
                <c:pt idx="11">
                  <c:v>1.1000109999770302E-4</c:v>
                </c:pt>
                <c:pt idx="12">
                  <c:v>1.2000120000266179E-4</c:v>
                </c:pt>
                <c:pt idx="13">
                  <c:v>1.3000130000051513E-4</c:v>
                </c:pt>
                <c:pt idx="14">
                  <c:v>1.4000139999836847E-4</c:v>
                </c:pt>
                <c:pt idx="15">
                  <c:v>1.5000150000332724E-4</c:v>
                </c:pt>
                <c:pt idx="16">
                  <c:v>1.6000160000118058E-4</c:v>
                </c:pt>
                <c:pt idx="17">
                  <c:v>1.7000169999903392E-4</c:v>
                </c:pt>
                <c:pt idx="18">
                  <c:v>1.8000180000399268E-4</c:v>
                </c:pt>
                <c:pt idx="19">
                  <c:v>1.9000190000184602E-4</c:v>
                </c:pt>
                <c:pt idx="20">
                  <c:v>2.0000199999969936E-4</c:v>
                </c:pt>
                <c:pt idx="21">
                  <c:v>2.100020999975527E-4</c:v>
                </c:pt>
                <c:pt idx="22">
                  <c:v>2.2000220000251147E-4</c:v>
                </c:pt>
                <c:pt idx="23">
                  <c:v>2.3000230000036481E-4</c:v>
                </c:pt>
                <c:pt idx="24">
                  <c:v>2.4000239999821815E-4</c:v>
                </c:pt>
                <c:pt idx="25">
                  <c:v>2.5000250000317692E-4</c:v>
                </c:pt>
                <c:pt idx="26">
                  <c:v>2.6000260000103026E-4</c:v>
                </c:pt>
                <c:pt idx="27">
                  <c:v>2.700026999988836E-4</c:v>
                </c:pt>
                <c:pt idx="28">
                  <c:v>2.8000280000384237E-4</c:v>
                </c:pt>
                <c:pt idx="29">
                  <c:v>2.9000290000169571E-4</c:v>
                </c:pt>
                <c:pt idx="30">
                  <c:v>3.0000299999954905E-4</c:v>
                </c:pt>
                <c:pt idx="31">
                  <c:v>3.1000309999740239E-4</c:v>
                </c:pt>
                <c:pt idx="32">
                  <c:v>3.2000320000236115E-4</c:v>
                </c:pt>
                <c:pt idx="33">
                  <c:v>3.3000330000021449E-4</c:v>
                </c:pt>
                <c:pt idx="34">
                  <c:v>3.4000339999806783E-4</c:v>
                </c:pt>
                <c:pt idx="35">
                  <c:v>3.500035000030266E-4</c:v>
                </c:pt>
                <c:pt idx="36">
                  <c:v>3.6000360000087994E-4</c:v>
                </c:pt>
                <c:pt idx="37">
                  <c:v>3.7000369999873328E-4</c:v>
                </c:pt>
                <c:pt idx="38">
                  <c:v>3.8000380000369205E-4</c:v>
                </c:pt>
                <c:pt idx="39">
                  <c:v>3.9000390000154539E-4</c:v>
                </c:pt>
                <c:pt idx="40">
                  <c:v>4.0000399999939873E-4</c:v>
                </c:pt>
                <c:pt idx="41">
                  <c:v>4.1000409999725207E-4</c:v>
                </c:pt>
                <c:pt idx="42">
                  <c:v>4.2000420000221084E-4</c:v>
                </c:pt>
                <c:pt idx="43">
                  <c:v>4.3000430000006418E-4</c:v>
                </c:pt>
                <c:pt idx="44">
                  <c:v>4.400044000973935E-4</c:v>
                </c:pt>
                <c:pt idx="45">
                  <c:v>4.5000450000287628E-4</c:v>
                </c:pt>
                <c:pt idx="46">
                  <c:v>4.6000460010020561E-4</c:v>
                </c:pt>
                <c:pt idx="47">
                  <c:v>4.7000470009805895E-4</c:v>
                </c:pt>
                <c:pt idx="48">
                  <c:v>4.8000480000354173E-4</c:v>
                </c:pt>
                <c:pt idx="49">
                  <c:v>4.9000490010087105E-4</c:v>
                </c:pt>
                <c:pt idx="50">
                  <c:v>5.0000500009872439E-4</c:v>
                </c:pt>
                <c:pt idx="51">
                  <c:v>5.1000510010368316E-4</c:v>
                </c:pt>
                <c:pt idx="52">
                  <c:v>5.200052001015365E-4</c:v>
                </c:pt>
                <c:pt idx="53">
                  <c:v>5.3000530009938984E-4</c:v>
                </c:pt>
                <c:pt idx="54">
                  <c:v>5.4000540009724318E-4</c:v>
                </c:pt>
                <c:pt idx="55">
                  <c:v>5.5000550010220195E-4</c:v>
                </c:pt>
                <c:pt idx="56">
                  <c:v>5.6000560010005529E-4</c:v>
                </c:pt>
                <c:pt idx="57">
                  <c:v>5.7000570009790863E-4</c:v>
                </c:pt>
                <c:pt idx="58">
                  <c:v>5.800058001028674E-4</c:v>
                </c:pt>
                <c:pt idx="59">
                  <c:v>5.9000590010072074E-4</c:v>
                </c:pt>
                <c:pt idx="60">
                  <c:v>6.0000600009857408E-4</c:v>
                </c:pt>
                <c:pt idx="61">
                  <c:v>6.1000610010353284E-4</c:v>
                </c:pt>
                <c:pt idx="62">
                  <c:v>6.2000620010138618E-4</c:v>
                </c:pt>
                <c:pt idx="63">
                  <c:v>6.3000630009923952E-4</c:v>
                </c:pt>
                <c:pt idx="64">
                  <c:v>6.4000640010419829E-4</c:v>
                </c:pt>
                <c:pt idx="65">
                  <c:v>6.5000650010205163E-4</c:v>
                </c:pt>
                <c:pt idx="66">
                  <c:v>6.6000660009990497E-4</c:v>
                </c:pt>
                <c:pt idx="67">
                  <c:v>6.7000670009775831E-4</c:v>
                </c:pt>
                <c:pt idx="68">
                  <c:v>6.8000680010271708E-4</c:v>
                </c:pt>
                <c:pt idx="69">
                  <c:v>6.9000690010057042E-4</c:v>
                </c:pt>
                <c:pt idx="70">
                  <c:v>7.0000700009842376E-4</c:v>
                </c:pt>
                <c:pt idx="71">
                  <c:v>7.1000710010338253E-4</c:v>
                </c:pt>
                <c:pt idx="72">
                  <c:v>7.2000720010123587E-4</c:v>
                </c:pt>
                <c:pt idx="73">
                  <c:v>7.3000730009908921E-4</c:v>
                </c:pt>
                <c:pt idx="74">
                  <c:v>7.4000740010404797E-4</c:v>
                </c:pt>
                <c:pt idx="75">
                  <c:v>7.5000750010190131E-4</c:v>
                </c:pt>
                <c:pt idx="76">
                  <c:v>7.6000760009975465E-4</c:v>
                </c:pt>
                <c:pt idx="77">
                  <c:v>7.7000770009760799E-4</c:v>
                </c:pt>
                <c:pt idx="78">
                  <c:v>7.8000780010256676E-4</c:v>
                </c:pt>
                <c:pt idx="79">
                  <c:v>7.900079001004201E-4</c:v>
                </c:pt>
                <c:pt idx="80">
                  <c:v>8.0000800009827344E-4</c:v>
                </c:pt>
                <c:pt idx="81">
                  <c:v>8.1000810010323221E-4</c:v>
                </c:pt>
                <c:pt idx="82">
                  <c:v>8.2000820010108555E-4</c:v>
                </c:pt>
                <c:pt idx="83">
                  <c:v>8.3000830009893889E-4</c:v>
                </c:pt>
                <c:pt idx="84">
                  <c:v>8.4000840010389766E-4</c:v>
                </c:pt>
                <c:pt idx="85">
                  <c:v>8.50008500101751E-4</c:v>
                </c:pt>
                <c:pt idx="86">
                  <c:v>8.6000860009960434E-4</c:v>
                </c:pt>
                <c:pt idx="87">
                  <c:v>8.7000870009745768E-4</c:v>
                </c:pt>
                <c:pt idx="88">
                  <c:v>8.8000880010241644E-4</c:v>
                </c:pt>
                <c:pt idx="89">
                  <c:v>8.9000890010026978E-4</c:v>
                </c:pt>
                <c:pt idx="90">
                  <c:v>9.0000900009812312E-4</c:v>
                </c:pt>
                <c:pt idx="91">
                  <c:v>9.1000910010308189E-4</c:v>
                </c:pt>
                <c:pt idx="92">
                  <c:v>9.2000920010093523E-4</c:v>
                </c:pt>
                <c:pt idx="93">
                  <c:v>9.3000930009878857E-4</c:v>
                </c:pt>
                <c:pt idx="94">
                  <c:v>9.4000940010374734E-4</c:v>
                </c:pt>
                <c:pt idx="95">
                  <c:v>9.5000950010160068E-4</c:v>
                </c:pt>
                <c:pt idx="96">
                  <c:v>9.6000960009945402E-4</c:v>
                </c:pt>
                <c:pt idx="97">
                  <c:v>9.7000970009730736E-4</c:v>
                </c:pt>
                <c:pt idx="98">
                  <c:v>9.8000980010226613E-4</c:v>
                </c:pt>
                <c:pt idx="99">
                  <c:v>9.9000990010011947E-4</c:v>
                </c:pt>
                <c:pt idx="100">
                  <c:v>1.0000100000979728E-3</c:v>
                </c:pt>
                <c:pt idx="101">
                  <c:v>1.0100101001029316E-3</c:v>
                </c:pt>
                <c:pt idx="102">
                  <c:v>1.0200102001007849E-3</c:v>
                </c:pt>
                <c:pt idx="103">
                  <c:v>1.0300103000986383E-3</c:v>
                </c:pt>
                <c:pt idx="104">
                  <c:v>1.040010400103597E-3</c:v>
                </c:pt>
                <c:pt idx="105">
                  <c:v>1.0500105001014504E-3</c:v>
                </c:pt>
                <c:pt idx="106">
                  <c:v>1.0600106000993037E-3</c:v>
                </c:pt>
                <c:pt idx="107">
                  <c:v>1.0700107001042625E-3</c:v>
                </c:pt>
                <c:pt idx="108">
                  <c:v>1.0800108001021158E-3</c:v>
                </c:pt>
                <c:pt idx="109">
                  <c:v>1.0900109000999691E-3</c:v>
                </c:pt>
                <c:pt idx="110">
                  <c:v>1.1000110000978225E-3</c:v>
                </c:pt>
                <c:pt idx="111">
                  <c:v>1.1100111001027813E-3</c:v>
                </c:pt>
                <c:pt idx="112">
                  <c:v>1.1200112001006346E-3</c:v>
                </c:pt>
                <c:pt idx="113">
                  <c:v>1.1300113000984879E-3</c:v>
                </c:pt>
                <c:pt idx="114">
                  <c:v>1.1400114001034467E-3</c:v>
                </c:pt>
                <c:pt idx="115">
                  <c:v>1.1500115001013E-3</c:v>
                </c:pt>
                <c:pt idx="116">
                  <c:v>1.1600116000991534E-3</c:v>
                </c:pt>
                <c:pt idx="117">
                  <c:v>1.1700117001041122E-3</c:v>
                </c:pt>
                <c:pt idx="118">
                  <c:v>1.1800118001019655E-3</c:v>
                </c:pt>
                <c:pt idx="119">
                  <c:v>1.1900119000998188E-3</c:v>
                </c:pt>
                <c:pt idx="120">
                  <c:v>1.2000120000976722E-3</c:v>
                </c:pt>
                <c:pt idx="121">
                  <c:v>1.2100121001026309E-3</c:v>
                </c:pt>
                <c:pt idx="122">
                  <c:v>1.2200122001004843E-3</c:v>
                </c:pt>
                <c:pt idx="123">
                  <c:v>1.2300123000983376E-3</c:v>
                </c:pt>
                <c:pt idx="124">
                  <c:v>1.2400124001032964E-3</c:v>
                </c:pt>
                <c:pt idx="125">
                  <c:v>1.2500125001011497E-3</c:v>
                </c:pt>
                <c:pt idx="126">
                  <c:v>1.2600126000990031E-3</c:v>
                </c:pt>
                <c:pt idx="127">
                  <c:v>1.2700127001039618E-3</c:v>
                </c:pt>
                <c:pt idx="128">
                  <c:v>1.2800128001018152E-3</c:v>
                </c:pt>
                <c:pt idx="129">
                  <c:v>1.2900129000996685E-3</c:v>
                </c:pt>
                <c:pt idx="130">
                  <c:v>1.3000130000975219E-3</c:v>
                </c:pt>
                <c:pt idx="131">
                  <c:v>1.3100131001024806E-3</c:v>
                </c:pt>
                <c:pt idx="132">
                  <c:v>1.320013200100334E-3</c:v>
                </c:pt>
                <c:pt idx="133">
                  <c:v>1.3300133000981873E-3</c:v>
                </c:pt>
                <c:pt idx="134">
                  <c:v>1.3400134001031461E-3</c:v>
                </c:pt>
                <c:pt idx="135">
                  <c:v>1.3500135001009994E-3</c:v>
                </c:pt>
                <c:pt idx="136">
                  <c:v>1.3600136000988527E-3</c:v>
                </c:pt>
                <c:pt idx="137">
                  <c:v>1.3700137001038115E-3</c:v>
                </c:pt>
                <c:pt idx="138">
                  <c:v>1.3800138001016649E-3</c:v>
                </c:pt>
                <c:pt idx="139">
                  <c:v>1.3900139000995182E-3</c:v>
                </c:pt>
                <c:pt idx="140">
                  <c:v>1.4000140000973715E-3</c:v>
                </c:pt>
                <c:pt idx="141">
                  <c:v>1.4100141001023303E-3</c:v>
                </c:pt>
                <c:pt idx="142">
                  <c:v>1.4200142001001836E-3</c:v>
                </c:pt>
                <c:pt idx="143">
                  <c:v>1.430014300098037E-3</c:v>
                </c:pt>
                <c:pt idx="144">
                  <c:v>1.4400144001029958E-3</c:v>
                </c:pt>
                <c:pt idx="145">
                  <c:v>1.4500145001008491E-3</c:v>
                </c:pt>
                <c:pt idx="146">
                  <c:v>1.4600146001981784E-3</c:v>
                </c:pt>
                <c:pt idx="147">
                  <c:v>1.4700147001036612E-3</c:v>
                </c:pt>
                <c:pt idx="148">
                  <c:v>1.4800148002009905E-3</c:v>
                </c:pt>
                <c:pt idx="149">
                  <c:v>1.4900149001988439E-3</c:v>
                </c:pt>
                <c:pt idx="150">
                  <c:v>1.5000150002038026E-3</c:v>
                </c:pt>
                <c:pt idx="151">
                  <c:v>1.510015100201656E-3</c:v>
                </c:pt>
                <c:pt idx="152">
                  <c:v>1.5200152001995093E-3</c:v>
                </c:pt>
                <c:pt idx="153">
                  <c:v>1.5300153001973626E-3</c:v>
                </c:pt>
                <c:pt idx="154">
                  <c:v>1.5400154002023214E-3</c:v>
                </c:pt>
                <c:pt idx="155">
                  <c:v>1.5500155002001748E-3</c:v>
                </c:pt>
                <c:pt idx="156">
                  <c:v>1.5600156001980281E-3</c:v>
                </c:pt>
                <c:pt idx="157">
                  <c:v>1.5700157002029869E-3</c:v>
                </c:pt>
                <c:pt idx="158">
                  <c:v>1.5800158002008402E-3</c:v>
                </c:pt>
                <c:pt idx="159">
                  <c:v>1.5900159001986935E-3</c:v>
                </c:pt>
                <c:pt idx="160">
                  <c:v>1.6000160002036523E-3</c:v>
                </c:pt>
                <c:pt idx="161">
                  <c:v>1.6100161002015057E-3</c:v>
                </c:pt>
                <c:pt idx="162">
                  <c:v>1.620016200199359E-3</c:v>
                </c:pt>
                <c:pt idx="163">
                  <c:v>1.6300163002043178E-3</c:v>
                </c:pt>
                <c:pt idx="164">
                  <c:v>1.6400164002021711E-3</c:v>
                </c:pt>
                <c:pt idx="165">
                  <c:v>1.6500165002000244E-3</c:v>
                </c:pt>
                <c:pt idx="166">
                  <c:v>1.6600166001978778E-3</c:v>
                </c:pt>
                <c:pt idx="167">
                  <c:v>1.6700167002028365E-3</c:v>
                </c:pt>
                <c:pt idx="168">
                  <c:v>1.6800168002006899E-3</c:v>
                </c:pt>
                <c:pt idx="169">
                  <c:v>1.6900169001985432E-3</c:v>
                </c:pt>
                <c:pt idx="170">
                  <c:v>1.700017000203502E-3</c:v>
                </c:pt>
                <c:pt idx="171">
                  <c:v>1.7100171002013553E-3</c:v>
                </c:pt>
                <c:pt idx="172">
                  <c:v>1.7200172001992087E-3</c:v>
                </c:pt>
                <c:pt idx="173">
                  <c:v>1.7300173002041674E-3</c:v>
                </c:pt>
                <c:pt idx="174">
                  <c:v>1.7400174002020208E-3</c:v>
                </c:pt>
                <c:pt idx="175">
                  <c:v>1.7500175001998741E-3</c:v>
                </c:pt>
                <c:pt idx="176">
                  <c:v>1.7600176001977275E-3</c:v>
                </c:pt>
                <c:pt idx="177">
                  <c:v>1.7700177002026862E-3</c:v>
                </c:pt>
                <c:pt idx="178">
                  <c:v>1.7800178002005396E-3</c:v>
                </c:pt>
                <c:pt idx="179">
                  <c:v>1.7900179001983929E-3</c:v>
                </c:pt>
                <c:pt idx="180">
                  <c:v>1.8000180002033517E-3</c:v>
                </c:pt>
                <c:pt idx="181">
                  <c:v>1.810018100201205E-3</c:v>
                </c:pt>
                <c:pt idx="182">
                  <c:v>1.8200182001990584E-3</c:v>
                </c:pt>
                <c:pt idx="183">
                  <c:v>1.8300183002040171E-3</c:v>
                </c:pt>
                <c:pt idx="184">
                  <c:v>1.8400184002018705E-3</c:v>
                </c:pt>
                <c:pt idx="185">
                  <c:v>1.8500185001997238E-3</c:v>
                </c:pt>
                <c:pt idx="186">
                  <c:v>1.8600186001975771E-3</c:v>
                </c:pt>
                <c:pt idx="187">
                  <c:v>1.8700187002025359E-3</c:v>
                </c:pt>
                <c:pt idx="188">
                  <c:v>1.8800188002003893E-3</c:v>
                </c:pt>
                <c:pt idx="189">
                  <c:v>1.8900189001982426E-3</c:v>
                </c:pt>
                <c:pt idx="190">
                  <c:v>1.9000190002032014E-3</c:v>
                </c:pt>
                <c:pt idx="191">
                  <c:v>1.9100191002010547E-3</c:v>
                </c:pt>
                <c:pt idx="192">
                  <c:v>1.920019200198908E-3</c:v>
                </c:pt>
                <c:pt idx="193">
                  <c:v>1.9300193002038668E-3</c:v>
                </c:pt>
                <c:pt idx="194">
                  <c:v>1.9400194002017201E-3</c:v>
                </c:pt>
                <c:pt idx="195">
                  <c:v>1.9500195001995735E-3</c:v>
                </c:pt>
                <c:pt idx="196">
                  <c:v>1.9600196001974268E-3</c:v>
                </c:pt>
                <c:pt idx="197">
                  <c:v>1.9700197002023856E-3</c:v>
                </c:pt>
                <c:pt idx="198">
                  <c:v>1.9800198002002389E-3</c:v>
                </c:pt>
                <c:pt idx="199">
                  <c:v>1.9900199001980923E-3</c:v>
                </c:pt>
                <c:pt idx="200">
                  <c:v>2.000020000203051E-3</c:v>
                </c:pt>
                <c:pt idx="201">
                  <c:v>2.0100201002009044E-3</c:v>
                </c:pt>
                <c:pt idx="202">
                  <c:v>2.0200202001987577E-3</c:v>
                </c:pt>
                <c:pt idx="203">
                  <c:v>2.0300203002037165E-3</c:v>
                </c:pt>
                <c:pt idx="204">
                  <c:v>2.0400204002015698E-3</c:v>
                </c:pt>
                <c:pt idx="205">
                  <c:v>2.0500205001994232E-3</c:v>
                </c:pt>
                <c:pt idx="206">
                  <c:v>2.0600206001972765E-3</c:v>
                </c:pt>
                <c:pt idx="207">
                  <c:v>2.0700207002022353E-3</c:v>
                </c:pt>
                <c:pt idx="208">
                  <c:v>2.0800208002000886E-3</c:v>
                </c:pt>
                <c:pt idx="209">
                  <c:v>2.090020900197942E-3</c:v>
                </c:pt>
                <c:pt idx="210">
                  <c:v>2.1000210002029007E-3</c:v>
                </c:pt>
                <c:pt idx="211">
                  <c:v>2.1100211002007541E-3</c:v>
                </c:pt>
                <c:pt idx="212">
                  <c:v>2.1200212001986074E-3</c:v>
                </c:pt>
                <c:pt idx="213">
                  <c:v>2.1300213002035662E-3</c:v>
                </c:pt>
                <c:pt idx="214">
                  <c:v>2.1400214002014195E-3</c:v>
                </c:pt>
                <c:pt idx="215">
                  <c:v>2.1500215001992729E-3</c:v>
                </c:pt>
                <c:pt idx="216">
                  <c:v>2.1600216002042316E-3</c:v>
                </c:pt>
                <c:pt idx="217">
                  <c:v>2.170021700202085E-3</c:v>
                </c:pt>
                <c:pt idx="218">
                  <c:v>2.1800218001999383E-3</c:v>
                </c:pt>
                <c:pt idx="219">
                  <c:v>2.1900219001977916E-3</c:v>
                </c:pt>
                <c:pt idx="220">
                  <c:v>2.2000220002027504E-3</c:v>
                </c:pt>
                <c:pt idx="221">
                  <c:v>2.2100221002006037E-3</c:v>
                </c:pt>
                <c:pt idx="222">
                  <c:v>2.2200222001984571E-3</c:v>
                </c:pt>
                <c:pt idx="223">
                  <c:v>2.2300223002034159E-3</c:v>
                </c:pt>
                <c:pt idx="224">
                  <c:v>2.2400224002012692E-3</c:v>
                </c:pt>
                <c:pt idx="225">
                  <c:v>2.2500225001991225E-3</c:v>
                </c:pt>
                <c:pt idx="226">
                  <c:v>2.2600226002040813E-3</c:v>
                </c:pt>
                <c:pt idx="227">
                  <c:v>2.2700227002019346E-3</c:v>
                </c:pt>
                <c:pt idx="228">
                  <c:v>2.280022800199788E-3</c:v>
                </c:pt>
                <c:pt idx="229">
                  <c:v>2.2900229001976413E-3</c:v>
                </c:pt>
                <c:pt idx="230">
                  <c:v>2.3000230002026001E-3</c:v>
                </c:pt>
              </c:numCache>
            </c:numRef>
          </c:xVal>
          <c:yVal>
            <c:numRef>
              <c:f>'SinPlaca#1 '!$V$3:$V$383</c:f>
              <c:numCache>
                <c:formatCode>General</c:formatCode>
                <c:ptCount val="381"/>
                <c:pt idx="0">
                  <c:v>4.9056999999999998E-3</c:v>
                </c:pt>
                <c:pt idx="1">
                  <c:v>-2.853164E-3</c:v>
                </c:pt>
                <c:pt idx="2">
                  <c:v>-2.853164E-3</c:v>
                </c:pt>
                <c:pt idx="3">
                  <c:v>1.6728400000000001E-3</c:v>
                </c:pt>
                <c:pt idx="4">
                  <c:v>1.6728400000000001E-3</c:v>
                </c:pt>
                <c:pt idx="5">
                  <c:v>-1.5600200000000001E-3</c:v>
                </c:pt>
                <c:pt idx="6">
                  <c:v>-2.853164E-3</c:v>
                </c:pt>
                <c:pt idx="7">
                  <c:v>-2.6687599999999901E-4</c:v>
                </c:pt>
                <c:pt idx="8">
                  <c:v>1.996126E-3</c:v>
                </c:pt>
                <c:pt idx="9">
                  <c:v>-2.2065919999999998E-3</c:v>
                </c:pt>
                <c:pt idx="10">
                  <c:v>-4.1463079999999996E-3</c:v>
                </c:pt>
                <c:pt idx="11">
                  <c:v>-1.5600200000000001E-3</c:v>
                </c:pt>
                <c:pt idx="12">
                  <c:v>-1.5600200000000001E-3</c:v>
                </c:pt>
                <c:pt idx="13" formatCode="0.00E+00">
                  <c:v>-4.7928800000000002E-3</c:v>
                </c:pt>
                <c:pt idx="14" formatCode="0.00E+00">
                  <c:v>-4.7928800000000002E-3</c:v>
                </c:pt>
                <c:pt idx="15">
                  <c:v>-1.883306E-3</c:v>
                </c:pt>
                <c:pt idx="16">
                  <c:v>-2.6687599999999901E-4</c:v>
                </c:pt>
                <c:pt idx="17">
                  <c:v>-2.853164E-3</c:v>
                </c:pt>
                <c:pt idx="18">
                  <c:v>-3.8230220000000001E-3</c:v>
                </c:pt>
                <c:pt idx="19">
                  <c:v>-1.1905172E-2</c:v>
                </c:pt>
                <c:pt idx="20">
                  <c:v>-3.4997359999999998E-3</c:v>
                </c:pt>
                <c:pt idx="21">
                  <c:v>-9.13447999999999E-4</c:v>
                </c:pt>
                <c:pt idx="22">
                  <c:v>-1.5600200000000001E-3</c:v>
                </c:pt>
                <c:pt idx="23">
                  <c:v>-5.90161999999999E-4</c:v>
                </c:pt>
                <c:pt idx="24">
                  <c:v>-1.5600200000000001E-3</c:v>
                </c:pt>
                <c:pt idx="25" formatCode="0.00E+00">
                  <c:v>2.6426980000000002E-3</c:v>
                </c:pt>
                <c:pt idx="26">
                  <c:v>-1.236734E-3</c:v>
                </c:pt>
                <c:pt idx="27">
                  <c:v>-5.90161999999999E-4</c:v>
                </c:pt>
                <c:pt idx="28">
                  <c:v>6.1988440000000002E-3</c:v>
                </c:pt>
                <c:pt idx="29">
                  <c:v>-1.883306E-3</c:v>
                </c:pt>
                <c:pt idx="30">
                  <c:v>-5.439452E-3</c:v>
                </c:pt>
                <c:pt idx="31">
                  <c:v>-3.1764499999999999E-3</c:v>
                </c:pt>
                <c:pt idx="32">
                  <c:v>-5.90161999999999E-4</c:v>
                </c:pt>
                <c:pt idx="33">
                  <c:v>-4.1463079999999996E-3</c:v>
                </c:pt>
                <c:pt idx="34">
                  <c:v>-5.7627379999999999E-3</c:v>
                </c:pt>
                <c:pt idx="35">
                  <c:v>-5.90161999999999E-4</c:v>
                </c:pt>
                <c:pt idx="36" formatCode="0.00E+00">
                  <c:v>1.996126E-3</c:v>
                </c:pt>
                <c:pt idx="37">
                  <c:v>-5.1161660000000001E-3</c:v>
                </c:pt>
                <c:pt idx="38">
                  <c:v>-3.8230220000000001E-3</c:v>
                </c:pt>
                <c:pt idx="39">
                  <c:v>3.7969600000000098E-4</c:v>
                </c:pt>
                <c:pt idx="40">
                  <c:v>1.996126E-3</c:v>
                </c:pt>
                <c:pt idx="41">
                  <c:v>-1.3844888E-2</c:v>
                </c:pt>
                <c:pt idx="42">
                  <c:v>-1.883306E-3</c:v>
                </c:pt>
                <c:pt idx="43">
                  <c:v>3.7969600000000098E-4</c:v>
                </c:pt>
                <c:pt idx="44">
                  <c:v>-2.6687599999999901E-4</c:v>
                </c:pt>
                <c:pt idx="45">
                  <c:v>3.7969600000000098E-4</c:v>
                </c:pt>
                <c:pt idx="46">
                  <c:v>4.9056999999999998E-3</c:v>
                </c:pt>
                <c:pt idx="47">
                  <c:v>-1.883306E-3</c:v>
                </c:pt>
                <c:pt idx="48">
                  <c:v>-9.13447999999999E-4</c:v>
                </c:pt>
                <c:pt idx="49">
                  <c:v>-1.883306E-3</c:v>
                </c:pt>
                <c:pt idx="50">
                  <c:v>-5.439452E-3</c:v>
                </c:pt>
                <c:pt idx="51">
                  <c:v>-5.439452E-3</c:v>
                </c:pt>
                <c:pt idx="52">
                  <c:v>-2.6687599999999901E-4</c:v>
                </c:pt>
                <c:pt idx="53">
                  <c:v>1.2341278000000001E-2</c:v>
                </c:pt>
                <c:pt idx="54">
                  <c:v>3.885073E-2</c:v>
                </c:pt>
                <c:pt idx="55">
                  <c:v>0.108680506</c:v>
                </c:pt>
                <c:pt idx="56">
                  <c:v>0.27258650800000001</c:v>
                </c:pt>
                <c:pt idx="57">
                  <c:v>0.57906163600000005</c:v>
                </c:pt>
                <c:pt idx="58" formatCode="0.00E+00">
                  <c:v>0.94275838599999995</c:v>
                </c:pt>
                <c:pt idx="59" formatCode="0.00E+00">
                  <c:v>1.2957866979999999</c:v>
                </c:pt>
                <c:pt idx="60">
                  <c:v>1.478766574</c:v>
                </c:pt>
                <c:pt idx="61" formatCode="0.00E+00">
                  <c:v>1.4244545260000001</c:v>
                </c:pt>
                <c:pt idx="62" formatCode="0.00E+00">
                  <c:v>1.283825116</c:v>
                </c:pt>
                <c:pt idx="63" formatCode="0.00E+00">
                  <c:v>1.0090320159999999</c:v>
                </c:pt>
                <c:pt idx="64" formatCode="0.00E+00">
                  <c:v>0.78596467599999997</c:v>
                </c:pt>
                <c:pt idx="65" formatCode="0.00E+00">
                  <c:v>0.60039851200000005</c:v>
                </c:pt>
                <c:pt idx="66">
                  <c:v>0.410952916</c:v>
                </c:pt>
                <c:pt idx="67">
                  <c:v>0.325282126</c:v>
                </c:pt>
                <c:pt idx="68">
                  <c:v>0.28099194399999999</c:v>
                </c:pt>
                <c:pt idx="69">
                  <c:v>0.29392338400000001</c:v>
                </c:pt>
                <c:pt idx="70">
                  <c:v>0.28293165999999997</c:v>
                </c:pt>
                <c:pt idx="71">
                  <c:v>0.25027977400000001</c:v>
                </c:pt>
                <c:pt idx="72">
                  <c:v>0.18885543399999999</c:v>
                </c:pt>
                <c:pt idx="73">
                  <c:v>0.138422818</c:v>
                </c:pt>
                <c:pt idx="74">
                  <c:v>8.9283346E-2</c:v>
                </c:pt>
                <c:pt idx="75">
                  <c:v>5.4045172000000002E-2</c:v>
                </c:pt>
                <c:pt idx="76">
                  <c:v>2.4626146000000002E-2</c:v>
                </c:pt>
                <c:pt idx="77">
                  <c:v>1.0078276000000001E-2</c:v>
                </c:pt>
                <c:pt idx="78">
                  <c:v>-2.5298780000000002E-3</c:v>
                </c:pt>
                <c:pt idx="79">
                  <c:v>1.3634422E-2</c:v>
                </c:pt>
                <c:pt idx="80">
                  <c:v>3.6125559999999998E-3</c:v>
                </c:pt>
                <c:pt idx="81">
                  <c:v>-4.1463079999999996E-3</c:v>
                </c:pt>
                <c:pt idx="82">
                  <c:v>-1.0288742E-2</c:v>
                </c:pt>
                <c:pt idx="83">
                  <c:v>-8.02574E-3</c:v>
                </c:pt>
                <c:pt idx="84">
                  <c:v>-2.5159898E-2</c:v>
                </c:pt>
                <c:pt idx="85">
                  <c:v>-2.6129756000000001E-2</c:v>
                </c:pt>
                <c:pt idx="86">
                  <c:v>-2.1927037999999999E-2</c:v>
                </c:pt>
                <c:pt idx="87">
                  <c:v>-1.8047606000000001E-2</c:v>
                </c:pt>
                <c:pt idx="88">
                  <c:v>-2.7099614000000001E-2</c:v>
                </c:pt>
                <c:pt idx="89">
                  <c:v>-2.8069472000000002E-2</c:v>
                </c:pt>
                <c:pt idx="90">
                  <c:v>-2.6129756000000001E-2</c:v>
                </c:pt>
                <c:pt idx="91">
                  <c:v>-2.1927037999999999E-2</c:v>
                </c:pt>
                <c:pt idx="92">
                  <c:v>-3.3565334000000002E-2</c:v>
                </c:pt>
                <c:pt idx="93">
                  <c:v>-3.0009187999999999E-2</c:v>
                </c:pt>
                <c:pt idx="94">
                  <c:v>-2.1280466000000001E-2</c:v>
                </c:pt>
                <c:pt idx="95">
                  <c:v>-2.5483183999999999E-2</c:v>
                </c:pt>
                <c:pt idx="96">
                  <c:v>-3.0332474000000002E-2</c:v>
                </c:pt>
                <c:pt idx="97">
                  <c:v>-2.8716044E-2</c:v>
                </c:pt>
                <c:pt idx="98">
                  <c:v>-2.0310608000000001E-2</c:v>
                </c:pt>
                <c:pt idx="99">
                  <c:v>-2.1927037999999999E-2</c:v>
                </c:pt>
                <c:pt idx="100">
                  <c:v>-2.74229E-2</c:v>
                </c:pt>
                <c:pt idx="101">
                  <c:v>-2.5159898E-2</c:v>
                </c:pt>
                <c:pt idx="102">
                  <c:v>-2.3220181999999999E-2</c:v>
                </c:pt>
                <c:pt idx="103">
                  <c:v>-2.4513325999999998E-2</c:v>
                </c:pt>
                <c:pt idx="104">
                  <c:v>-2.5483183999999999E-2</c:v>
                </c:pt>
                <c:pt idx="105">
                  <c:v>-2.4513325999999998E-2</c:v>
                </c:pt>
                <c:pt idx="106">
                  <c:v>-2.3866754E-2</c:v>
                </c:pt>
                <c:pt idx="107">
                  <c:v>-1.9664035999999999E-2</c:v>
                </c:pt>
                <c:pt idx="108">
                  <c:v>-4.1463079999999996E-3</c:v>
                </c:pt>
                <c:pt idx="109">
                  <c:v>-5.7627379999999999E-3</c:v>
                </c:pt>
                <c:pt idx="110">
                  <c:v>2.6426980000000002E-3</c:v>
                </c:pt>
                <c:pt idx="111">
                  <c:v>4.259128E-3</c:v>
                </c:pt>
                <c:pt idx="112">
                  <c:v>6.5221300000000001E-3</c:v>
                </c:pt>
                <c:pt idx="113">
                  <c:v>3.28927E-3</c:v>
                </c:pt>
                <c:pt idx="114">
                  <c:v>3.7969600000000098E-4</c:v>
                </c:pt>
                <c:pt idx="115">
                  <c:v>-8.9955980000000005E-3</c:v>
                </c:pt>
                <c:pt idx="116">
                  <c:v>-1.5784604000000001E-2</c:v>
                </c:pt>
                <c:pt idx="117">
                  <c:v>-2.2896896E-2</c:v>
                </c:pt>
                <c:pt idx="118">
                  <c:v>-3.0979046E-2</c:v>
                </c:pt>
                <c:pt idx="119">
                  <c:v>-1.7077748E-2</c:v>
                </c:pt>
                <c:pt idx="120">
                  <c:v>-1.0612028000000001E-2</c:v>
                </c:pt>
                <c:pt idx="121">
                  <c:v>-1.8370892E-2</c:v>
                </c:pt>
                <c:pt idx="122">
                  <c:v>-2.1280466000000001E-2</c:v>
                </c:pt>
                <c:pt idx="123">
                  <c:v>-1.0935314E-2</c:v>
                </c:pt>
                <c:pt idx="124">
                  <c:v>-1.0935314E-2</c:v>
                </c:pt>
                <c:pt idx="125">
                  <c:v>-1.4814746E-2</c:v>
                </c:pt>
                <c:pt idx="126">
                  <c:v>-1.9664035999999999E-2</c:v>
                </c:pt>
                <c:pt idx="127">
                  <c:v>-1.9017464000000001E-2</c:v>
                </c:pt>
                <c:pt idx="128">
                  <c:v>-1.934075E-2</c:v>
                </c:pt>
                <c:pt idx="129">
                  <c:v>-1.6754462000000001E-2</c:v>
                </c:pt>
                <c:pt idx="130">
                  <c:v>-1.8694177999999999E-2</c:v>
                </c:pt>
                <c:pt idx="131">
                  <c:v>-1.0288742E-2</c:v>
                </c:pt>
                <c:pt idx="132">
                  <c:v>-9.6421700000000003E-3</c:v>
                </c:pt>
                <c:pt idx="133">
                  <c:v>-9.9654559999999993E-3</c:v>
                </c:pt>
                <c:pt idx="134">
                  <c:v>-8.9955980000000005E-3</c:v>
                </c:pt>
                <c:pt idx="135">
                  <c:v>-1.6431175999999999E-2</c:v>
                </c:pt>
                <c:pt idx="136">
                  <c:v>-1.2551744E-2</c:v>
                </c:pt>
                <c:pt idx="137">
                  <c:v>-1.2875030000000001E-2</c:v>
                </c:pt>
                <c:pt idx="138">
                  <c:v>-1.7401033999999999E-2</c:v>
                </c:pt>
                <c:pt idx="139">
                  <c:v>-1.3844888E-2</c:v>
                </c:pt>
                <c:pt idx="140">
                  <c:v>-2.5159898E-2</c:v>
                </c:pt>
                <c:pt idx="141">
                  <c:v>-1.5461318E-2</c:v>
                </c:pt>
                <c:pt idx="142">
                  <c:v>-2.2250323999999998E-2</c:v>
                </c:pt>
                <c:pt idx="143">
                  <c:v>-2.3220181999999999E-2</c:v>
                </c:pt>
                <c:pt idx="144">
                  <c:v>-2.2573610000000001E-2</c:v>
                </c:pt>
                <c:pt idx="145">
                  <c:v>-2.4836612000000001E-2</c:v>
                </c:pt>
                <c:pt idx="146">
                  <c:v>-2.8392758000000001E-2</c:v>
                </c:pt>
                <c:pt idx="147">
                  <c:v>-2.1603752E-2</c:v>
                </c:pt>
                <c:pt idx="148">
                  <c:v>-3.1302332000000002E-2</c:v>
                </c:pt>
                <c:pt idx="149">
                  <c:v>-2.74229E-2</c:v>
                </c:pt>
                <c:pt idx="150">
                  <c:v>-2.6129756000000001E-2</c:v>
                </c:pt>
                <c:pt idx="151" formatCode="0.00E+00">
                  <c:v>-1.8370892E-2</c:v>
                </c:pt>
                <c:pt idx="152" formatCode="0.00E+00">
                  <c:v>-1.9664035999999999E-2</c:v>
                </c:pt>
                <c:pt idx="153" formatCode="0.00E+00">
                  <c:v>-2.2896896E-2</c:v>
                </c:pt>
                <c:pt idx="154" formatCode="0.00E+00">
                  <c:v>-2.8392758000000001E-2</c:v>
                </c:pt>
                <c:pt idx="155" formatCode="0.00E+00">
                  <c:v>-1.8047606000000001E-2</c:v>
                </c:pt>
                <c:pt idx="156" formatCode="0.00E+00">
                  <c:v>-1.6431175999999999E-2</c:v>
                </c:pt>
                <c:pt idx="157" formatCode="0.00E+00">
                  <c:v>-1.2228457999999999E-2</c:v>
                </c:pt>
                <c:pt idx="158">
                  <c:v>-1.5461318E-2</c:v>
                </c:pt>
                <c:pt idx="159">
                  <c:v>-1.7724319999999998E-2</c:v>
                </c:pt>
                <c:pt idx="160">
                  <c:v>-1.9664035999999999E-2</c:v>
                </c:pt>
                <c:pt idx="161">
                  <c:v>-2.6453042E-2</c:v>
                </c:pt>
                <c:pt idx="162">
                  <c:v>-2.2250323999999998E-2</c:v>
                </c:pt>
                <c:pt idx="163">
                  <c:v>-2.3220181999999999E-2</c:v>
                </c:pt>
                <c:pt idx="164">
                  <c:v>-2.8392758000000001E-2</c:v>
                </c:pt>
                <c:pt idx="165">
                  <c:v>-2.74229E-2</c:v>
                </c:pt>
                <c:pt idx="166">
                  <c:v>-2.9685902E-2</c:v>
                </c:pt>
                <c:pt idx="167">
                  <c:v>-3.2595475999999998E-2</c:v>
                </c:pt>
                <c:pt idx="168">
                  <c:v>-3.0655760000000001E-2</c:v>
                </c:pt>
                <c:pt idx="169">
                  <c:v>-9.9654559999999993E-3</c:v>
                </c:pt>
                <c:pt idx="170">
                  <c:v>5.016574E-2</c:v>
                </c:pt>
                <c:pt idx="171">
                  <c:v>0.13615981599999999</c:v>
                </c:pt>
                <c:pt idx="172">
                  <c:v>0.19596772600000001</c:v>
                </c:pt>
                <c:pt idx="173">
                  <c:v>0.25383591999999999</c:v>
                </c:pt>
                <c:pt idx="174">
                  <c:v>0.322049266</c:v>
                </c:pt>
                <c:pt idx="175">
                  <c:v>0.41386249000000003</c:v>
                </c:pt>
                <c:pt idx="176">
                  <c:v>0.53250845199999997</c:v>
                </c:pt>
                <c:pt idx="177">
                  <c:v>0.56095762000000005</c:v>
                </c:pt>
                <c:pt idx="178" formatCode="0.00E+00">
                  <c:v>0.54576317799999996</c:v>
                </c:pt>
                <c:pt idx="179">
                  <c:v>0.49209770200000003</c:v>
                </c:pt>
                <c:pt idx="180">
                  <c:v>0.32625198399999999</c:v>
                </c:pt>
                <c:pt idx="181">
                  <c:v>0.20049373000000001</c:v>
                </c:pt>
                <c:pt idx="182">
                  <c:v>0.106094218</c:v>
                </c:pt>
                <c:pt idx="183">
                  <c:v>3.0445294000000001E-2</c:v>
                </c:pt>
                <c:pt idx="184">
                  <c:v>1.298785E-2</c:v>
                </c:pt>
                <c:pt idx="185">
                  <c:v>1.6867282000000001E-2</c:v>
                </c:pt>
                <c:pt idx="186" formatCode="0.00E+00">
                  <c:v>2.2363144000000001E-2</c:v>
                </c:pt>
                <c:pt idx="187">
                  <c:v>5.0489025999999999E-2</c:v>
                </c:pt>
                <c:pt idx="188">
                  <c:v>6.8916327999999999E-2</c:v>
                </c:pt>
                <c:pt idx="189">
                  <c:v>6.1480750000000001E-2</c:v>
                </c:pt>
                <c:pt idx="190">
                  <c:v>6.4390323999999999E-2</c:v>
                </c:pt>
                <c:pt idx="191">
                  <c:v>3.4001440000000001E-2</c:v>
                </c:pt>
                <c:pt idx="192">
                  <c:v>1.4280994E-2</c:v>
                </c:pt>
                <c:pt idx="193">
                  <c:v>-4.1463079999999996E-3</c:v>
                </c:pt>
                <c:pt idx="194">
                  <c:v>-2.3543468000000001E-2</c:v>
                </c:pt>
                <c:pt idx="195" formatCode="0.00E+00">
                  <c:v>-2.1280466000000001E-2</c:v>
                </c:pt>
                <c:pt idx="196">
                  <c:v>-2.2896896E-2</c:v>
                </c:pt>
                <c:pt idx="197">
                  <c:v>-2.6129756000000001E-2</c:v>
                </c:pt>
                <c:pt idx="198">
                  <c:v>-1.0612028000000001E-2</c:v>
                </c:pt>
                <c:pt idx="199">
                  <c:v>-2.1927037999999999E-2</c:v>
                </c:pt>
                <c:pt idx="200">
                  <c:v>-1.7077748E-2</c:v>
                </c:pt>
                <c:pt idx="201">
                  <c:v>-2.7099614000000001E-2</c:v>
                </c:pt>
                <c:pt idx="202">
                  <c:v>-2.5159898E-2</c:v>
                </c:pt>
                <c:pt idx="203">
                  <c:v>-2.6129756000000001E-2</c:v>
                </c:pt>
                <c:pt idx="204">
                  <c:v>-2.7099614000000001E-2</c:v>
                </c:pt>
                <c:pt idx="205">
                  <c:v>-2.5483183999999999E-2</c:v>
                </c:pt>
                <c:pt idx="206">
                  <c:v>-2.8069472000000002E-2</c:v>
                </c:pt>
                <c:pt idx="207">
                  <c:v>-2.7099614000000001E-2</c:v>
                </c:pt>
                <c:pt idx="208">
                  <c:v>-2.1927037999999999E-2</c:v>
                </c:pt>
                <c:pt idx="209">
                  <c:v>-2.6776327999999999E-2</c:v>
                </c:pt>
                <c:pt idx="210">
                  <c:v>-1.610789E-2</c:v>
                </c:pt>
                <c:pt idx="211">
                  <c:v>-2.2250323999999998E-2</c:v>
                </c:pt>
                <c:pt idx="212">
                  <c:v>-2.3866754E-2</c:v>
                </c:pt>
                <c:pt idx="213">
                  <c:v>-8.6723119999999997E-3</c:v>
                </c:pt>
                <c:pt idx="214">
                  <c:v>6.2773893999999997E-2</c:v>
                </c:pt>
                <c:pt idx="215">
                  <c:v>0.11611608399999999</c:v>
                </c:pt>
                <c:pt idx="216">
                  <c:v>9.8981925999999998E-2</c:v>
                </c:pt>
                <c:pt idx="217">
                  <c:v>4.8872595999999997E-2</c:v>
                </c:pt>
                <c:pt idx="218">
                  <c:v>4.1113732E-2</c:v>
                </c:pt>
                <c:pt idx="219">
                  <c:v>4.5639736E-2</c:v>
                </c:pt>
                <c:pt idx="220">
                  <c:v>4.8226023999999999E-2</c:v>
                </c:pt>
                <c:pt idx="221">
                  <c:v>8.5403913999999997E-2</c:v>
                </c:pt>
                <c:pt idx="222">
                  <c:v>0.12969409600000001</c:v>
                </c:pt>
                <c:pt idx="223">
                  <c:v>0.120318802</c:v>
                </c:pt>
                <c:pt idx="224">
                  <c:v>8.3464198000000003E-2</c:v>
                </c:pt>
                <c:pt idx="225">
                  <c:v>5.2752027999999999E-2</c:v>
                </c:pt>
                <c:pt idx="226">
                  <c:v>5.016574E-2</c:v>
                </c:pt>
                <c:pt idx="227">
                  <c:v>4.3700019999999999E-2</c:v>
                </c:pt>
                <c:pt idx="228">
                  <c:v>-6.0860239999999998E-3</c:v>
                </c:pt>
                <c:pt idx="229">
                  <c:v>-4.8759775999999998E-2</c:v>
                </c:pt>
                <c:pt idx="230">
                  <c:v>-5.5872067999999997E-2</c:v>
                </c:pt>
                <c:pt idx="231">
                  <c:v>-3.2272189999999999E-2</c:v>
                </c:pt>
                <c:pt idx="232">
                  <c:v>-1.1905172E-2</c:v>
                </c:pt>
                <c:pt idx="233">
                  <c:v>0.10480107399999999</c:v>
                </c:pt>
                <c:pt idx="234">
                  <c:v>-3.4997359999999998E-3</c:v>
                </c:pt>
                <c:pt idx="235">
                  <c:v>8.4618460000000003E-3</c:v>
                </c:pt>
                <c:pt idx="236">
                  <c:v>7.8938194000000003E-2</c:v>
                </c:pt>
                <c:pt idx="237">
                  <c:v>7.5382047999999993E-2</c:v>
                </c:pt>
                <c:pt idx="238">
                  <c:v>2.1393286000000001E-2</c:v>
                </c:pt>
                <c:pt idx="239">
                  <c:v>7.0532758000000001E-2</c:v>
                </c:pt>
                <c:pt idx="240">
                  <c:v>9.5749065999999994E-2</c:v>
                </c:pt>
                <c:pt idx="241">
                  <c:v>0.135189958</c:v>
                </c:pt>
                <c:pt idx="242">
                  <c:v>0.150061114</c:v>
                </c:pt>
                <c:pt idx="243">
                  <c:v>0.24122776600000001</c:v>
                </c:pt>
                <c:pt idx="244">
                  <c:v>0.26159478400000002</c:v>
                </c:pt>
                <c:pt idx="245">
                  <c:v>0.23055932800000001</c:v>
                </c:pt>
                <c:pt idx="246">
                  <c:v>0.18529928800000001</c:v>
                </c:pt>
                <c:pt idx="247">
                  <c:v>0.208899166</c:v>
                </c:pt>
                <c:pt idx="248">
                  <c:v>8.4434055999999993E-2</c:v>
                </c:pt>
                <c:pt idx="249">
                  <c:v>7.9908051999999993E-2</c:v>
                </c:pt>
                <c:pt idx="250">
                  <c:v>5.1135597999999997E-2</c:v>
                </c:pt>
                <c:pt idx="251">
                  <c:v>7.1502616000000005E-2</c:v>
                </c:pt>
                <c:pt idx="252">
                  <c:v>1.2341278000000001E-2</c:v>
                </c:pt>
                <c:pt idx="253">
                  <c:v>5.2105456000000001E-2</c:v>
                </c:pt>
                <c:pt idx="254">
                  <c:v>1.8483711999999999E-2</c:v>
                </c:pt>
                <c:pt idx="255">
                  <c:v>4.9842454000000001E-2</c:v>
                </c:pt>
                <c:pt idx="256">
                  <c:v>2.5596003999999999E-2</c:v>
                </c:pt>
                <c:pt idx="257">
                  <c:v>6.0834178000000003E-2</c:v>
                </c:pt>
                <c:pt idx="258">
                  <c:v>1.6543995999999998E-2</c:v>
                </c:pt>
                <c:pt idx="259">
                  <c:v>3.0445294000000001E-2</c:v>
                </c:pt>
                <c:pt idx="260">
                  <c:v>-1.5461318E-2</c:v>
                </c:pt>
                <c:pt idx="261">
                  <c:v>6.845416E-3</c:v>
                </c:pt>
                <c:pt idx="262">
                  <c:v>-3.2595475999999998E-2</c:v>
                </c:pt>
                <c:pt idx="263">
                  <c:v>-1.5784604000000001E-2</c:v>
                </c:pt>
                <c:pt idx="264">
                  <c:v>-3.3888620000000001E-2</c:v>
                </c:pt>
                <c:pt idx="265">
                  <c:v>-8.3490260000000007E-3</c:v>
                </c:pt>
                <c:pt idx="266">
                  <c:v>-3.0009187999999999E-2</c:v>
                </c:pt>
                <c:pt idx="267">
                  <c:v>-1.4491459999999999E-2</c:v>
                </c:pt>
                <c:pt idx="268">
                  <c:v>-2.3543468000000001E-2</c:v>
                </c:pt>
                <c:pt idx="269">
                  <c:v>-1.7724319999999998E-2</c:v>
                </c:pt>
                <c:pt idx="270">
                  <c:v>-2.4190039999999999E-2</c:v>
                </c:pt>
                <c:pt idx="271">
                  <c:v>-2.6776327999999999E-2</c:v>
                </c:pt>
                <c:pt idx="272">
                  <c:v>-2.5483183999999999E-2</c:v>
                </c:pt>
                <c:pt idx="273">
                  <c:v>-2.8069472000000002E-2</c:v>
                </c:pt>
                <c:pt idx="274">
                  <c:v>-1.9664035999999999E-2</c:v>
                </c:pt>
                <c:pt idx="275">
                  <c:v>-3.0655760000000001E-2</c:v>
                </c:pt>
                <c:pt idx="276">
                  <c:v>-2.3543468000000001E-2</c:v>
                </c:pt>
                <c:pt idx="277">
                  <c:v>-2.74229E-2</c:v>
                </c:pt>
                <c:pt idx="278">
                  <c:v>-2.9362616000000001E-2</c:v>
                </c:pt>
                <c:pt idx="279">
                  <c:v>-3.6798193999999999E-2</c:v>
                </c:pt>
                <c:pt idx="280">
                  <c:v>-2.0633894E-2</c:v>
                </c:pt>
                <c:pt idx="281">
                  <c:v>-3.9707767999999997E-2</c:v>
                </c:pt>
                <c:pt idx="282">
                  <c:v>-2.8716044E-2</c:v>
                </c:pt>
                <c:pt idx="283">
                  <c:v>-3.6798193999999999E-2</c:v>
                </c:pt>
                <c:pt idx="284">
                  <c:v>-2.2250323999999998E-2</c:v>
                </c:pt>
                <c:pt idx="285">
                  <c:v>-3.1302332000000002E-2</c:v>
                </c:pt>
                <c:pt idx="286">
                  <c:v>-2.0957179999999999E-2</c:v>
                </c:pt>
                <c:pt idx="287">
                  <c:v>-3.4858477999999998E-2</c:v>
                </c:pt>
                <c:pt idx="288">
                  <c:v>-2.5159898E-2</c:v>
                </c:pt>
                <c:pt idx="289">
                  <c:v>-3.5828336000000002E-2</c:v>
                </c:pt>
                <c:pt idx="290">
                  <c:v>-1.9664035999999999E-2</c:v>
                </c:pt>
                <c:pt idx="291">
                  <c:v>-2.2250323999999998E-2</c:v>
                </c:pt>
                <c:pt idx="292">
                  <c:v>-1.7724319999999998E-2</c:v>
                </c:pt>
                <c:pt idx="293">
                  <c:v>-3.3242048000000003E-2</c:v>
                </c:pt>
                <c:pt idx="294">
                  <c:v>-1.7077748E-2</c:v>
                </c:pt>
                <c:pt idx="295">
                  <c:v>-2.5298780000000002E-3</c:v>
                </c:pt>
                <c:pt idx="296">
                  <c:v>4.6286307999999998E-2</c:v>
                </c:pt>
                <c:pt idx="297">
                  <c:v>5.6954746000000001E-2</c:v>
                </c:pt>
                <c:pt idx="298">
                  <c:v>1.8483711999999999E-2</c:v>
                </c:pt>
                <c:pt idx="299">
                  <c:v>-5.7627379999999999E-3</c:v>
                </c:pt>
                <c:pt idx="300">
                  <c:v>2.3656288000000001E-2</c:v>
                </c:pt>
                <c:pt idx="301">
                  <c:v>2.9798722E-2</c:v>
                </c:pt>
                <c:pt idx="302">
                  <c:v>-4.1463079999999996E-3</c:v>
                </c:pt>
                <c:pt idx="303">
                  <c:v>-3.6474908E-2</c:v>
                </c:pt>
                <c:pt idx="304">
                  <c:v>-4.6820059999999997E-2</c:v>
                </c:pt>
                <c:pt idx="305">
                  <c:v>-2.5483183999999999E-2</c:v>
                </c:pt>
                <c:pt idx="306">
                  <c:v>2.5272718E-2</c:v>
                </c:pt>
                <c:pt idx="307">
                  <c:v>5.0489025999999999E-2</c:v>
                </c:pt>
                <c:pt idx="308">
                  <c:v>5.5661601999999998E-2</c:v>
                </c:pt>
                <c:pt idx="309">
                  <c:v>9.0899776000000002E-2</c:v>
                </c:pt>
                <c:pt idx="310">
                  <c:v>7.6998477999999995E-2</c:v>
                </c:pt>
                <c:pt idx="311">
                  <c:v>4.4669878000000003E-2</c:v>
                </c:pt>
                <c:pt idx="312">
                  <c:v>2.1069999999999998E-2</c:v>
                </c:pt>
                <c:pt idx="313">
                  <c:v>2.9475436000000001E-2</c:v>
                </c:pt>
                <c:pt idx="314">
                  <c:v>3.7969600000000098E-4</c:v>
                </c:pt>
                <c:pt idx="315">
                  <c:v>-1.0288742E-2</c:v>
                </c:pt>
                <c:pt idx="316">
                  <c:v>-2.4513325999999998E-2</c:v>
                </c:pt>
                <c:pt idx="317">
                  <c:v>-6.4093099999999997E-3</c:v>
                </c:pt>
                <c:pt idx="318">
                  <c:v>-1.9017464000000001E-2</c:v>
                </c:pt>
                <c:pt idx="319">
                  <c:v>-6.4093099999999997E-3</c:v>
                </c:pt>
                <c:pt idx="320">
                  <c:v>-1.7401033999999999E-2</c:v>
                </c:pt>
                <c:pt idx="321">
                  <c:v>-5.439452E-3</c:v>
                </c:pt>
                <c:pt idx="322">
                  <c:v>-9.6421700000000003E-3</c:v>
                </c:pt>
                <c:pt idx="323">
                  <c:v>5.2289859999999997E-3</c:v>
                </c:pt>
                <c:pt idx="324">
                  <c:v>-1.2228457999999999E-2</c:v>
                </c:pt>
                <c:pt idx="325">
                  <c:v>-1.236734E-3</c:v>
                </c:pt>
                <c:pt idx="326">
                  <c:v>-1.9987321999999998E-2</c:v>
                </c:pt>
                <c:pt idx="327">
                  <c:v>-1.8694177999999999E-2</c:v>
                </c:pt>
                <c:pt idx="328">
                  <c:v>-2.0957179999999999E-2</c:v>
                </c:pt>
                <c:pt idx="329">
                  <c:v>-1.3844888E-2</c:v>
                </c:pt>
                <c:pt idx="330">
                  <c:v>-1.0288742E-2</c:v>
                </c:pt>
                <c:pt idx="331">
                  <c:v>8.1385599999999995E-3</c:v>
                </c:pt>
                <c:pt idx="332">
                  <c:v>-2.6687599999999901E-4</c:v>
                </c:pt>
                <c:pt idx="333">
                  <c:v>1.1048133999999999E-2</c:v>
                </c:pt>
                <c:pt idx="334">
                  <c:v>1.0078276000000001E-2</c:v>
                </c:pt>
                <c:pt idx="335">
                  <c:v>8.4618460000000003E-3</c:v>
                </c:pt>
                <c:pt idx="336">
                  <c:v>4.9056999999999998E-3</c:v>
                </c:pt>
                <c:pt idx="337">
                  <c:v>-2.5298780000000002E-3</c:v>
                </c:pt>
                <c:pt idx="338">
                  <c:v>-1.5461318E-2</c:v>
                </c:pt>
                <c:pt idx="339">
                  <c:v>-2.3866754E-2</c:v>
                </c:pt>
                <c:pt idx="340">
                  <c:v>-2.1280466000000001E-2</c:v>
                </c:pt>
                <c:pt idx="341">
                  <c:v>-1.9987321999999998E-2</c:v>
                </c:pt>
                <c:pt idx="342">
                  <c:v>-2.1927037999999999E-2</c:v>
                </c:pt>
                <c:pt idx="343">
                  <c:v>-2.5159898E-2</c:v>
                </c:pt>
                <c:pt idx="344">
                  <c:v>-2.9362616000000001E-2</c:v>
                </c:pt>
                <c:pt idx="345">
                  <c:v>-3.5505050000000003E-2</c:v>
                </c:pt>
                <c:pt idx="346">
                  <c:v>-1.9664035999999999E-2</c:v>
                </c:pt>
                <c:pt idx="347">
                  <c:v>-3.0332474000000002E-2</c:v>
                </c:pt>
                <c:pt idx="348">
                  <c:v>-2.2250323999999998E-2</c:v>
                </c:pt>
                <c:pt idx="349">
                  <c:v>-1.8694177999999999E-2</c:v>
                </c:pt>
                <c:pt idx="350">
                  <c:v>-3.0655760000000001E-2</c:v>
                </c:pt>
                <c:pt idx="351">
                  <c:v>-2.6776327999999999E-2</c:v>
                </c:pt>
                <c:pt idx="352">
                  <c:v>-3.0332474000000002E-2</c:v>
                </c:pt>
                <c:pt idx="353">
                  <c:v>-2.2250323999999998E-2</c:v>
                </c:pt>
                <c:pt idx="354">
                  <c:v>-1.934075E-2</c:v>
                </c:pt>
                <c:pt idx="355">
                  <c:v>-2.3866754E-2</c:v>
                </c:pt>
                <c:pt idx="356">
                  <c:v>-2.6129756000000001E-2</c:v>
                </c:pt>
                <c:pt idx="357">
                  <c:v>-1.7401033999999999E-2</c:v>
                </c:pt>
                <c:pt idx="358">
                  <c:v>-1.8047606000000001E-2</c:v>
                </c:pt>
                <c:pt idx="359">
                  <c:v>-2.1927037999999999E-2</c:v>
                </c:pt>
                <c:pt idx="360">
                  <c:v>-1.8370892E-2</c:v>
                </c:pt>
                <c:pt idx="361">
                  <c:v>-2.2250323999999998E-2</c:v>
                </c:pt>
                <c:pt idx="362">
                  <c:v>-2.2573610000000001E-2</c:v>
                </c:pt>
                <c:pt idx="363">
                  <c:v>-2.7746185999999999E-2</c:v>
                </c:pt>
                <c:pt idx="364">
                  <c:v>-2.6776327999999999E-2</c:v>
                </c:pt>
                <c:pt idx="365">
                  <c:v>-3.3565334000000002E-2</c:v>
                </c:pt>
                <c:pt idx="366">
                  <c:v>-2.1280466000000001E-2</c:v>
                </c:pt>
                <c:pt idx="367">
                  <c:v>-1.9664035999999999E-2</c:v>
                </c:pt>
                <c:pt idx="368">
                  <c:v>-2.6453042E-2</c:v>
                </c:pt>
                <c:pt idx="369">
                  <c:v>-2.6776327999999999E-2</c:v>
                </c:pt>
                <c:pt idx="370">
                  <c:v>-2.1927037999999999E-2</c:v>
                </c:pt>
                <c:pt idx="371">
                  <c:v>-2.9362616000000001E-2</c:v>
                </c:pt>
                <c:pt idx="372">
                  <c:v>-3.4858477999999998E-2</c:v>
                </c:pt>
                <c:pt idx="373">
                  <c:v>-2.3543468000000001E-2</c:v>
                </c:pt>
                <c:pt idx="374">
                  <c:v>-2.1927037999999999E-2</c:v>
                </c:pt>
                <c:pt idx="375">
                  <c:v>-2.6453042E-2</c:v>
                </c:pt>
                <c:pt idx="376">
                  <c:v>-2.1927037999999999E-2</c:v>
                </c:pt>
                <c:pt idx="377">
                  <c:v>-2.2573610000000001E-2</c:v>
                </c:pt>
                <c:pt idx="378">
                  <c:v>-2.9039329999999999E-2</c:v>
                </c:pt>
                <c:pt idx="379">
                  <c:v>-2.8392758000000001E-2</c:v>
                </c:pt>
                <c:pt idx="380">
                  <c:v>-3.1948904E-2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69-482B-BDEB-55FC56014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(s)</a:t>
                </a:r>
              </a:p>
            </c:rich>
          </c:tx>
          <c:layout>
            <c:manualLayout>
              <c:xMode val="edge"/>
              <c:yMode val="edge"/>
              <c:x val="0.88227087250922809"/>
              <c:y val="0.61752420820092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907615988928806"/>
          <c:y val="0.1055124200004614"/>
          <c:w val="0.22039731973698534"/>
          <c:h val="8.94662167801318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19116538874408"/>
          <c:y val="3.4010207027692835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'SinPlaca#1 '!$W$2:$Y$2</c:f>
              <c:strCache>
                <c:ptCount val="1"/>
                <c:pt idx="0">
                  <c:v>TOF #4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'SinPlaca#1 '!$X$3:$X$383</c:f>
              <c:numCache>
                <c:formatCode>0.00000</c:formatCode>
                <c:ptCount val="381"/>
                <c:pt idx="0">
                  <c:v>0</c:v>
                </c:pt>
                <c:pt idx="1">
                  <c:v>1.000009999785334E-5</c:v>
                </c:pt>
                <c:pt idx="2">
                  <c:v>2.000019999570668E-5</c:v>
                </c:pt>
                <c:pt idx="3">
                  <c:v>3.0000300000665447E-5</c:v>
                </c:pt>
                <c:pt idx="4">
                  <c:v>4.0000399998518787E-5</c:v>
                </c:pt>
                <c:pt idx="5">
                  <c:v>5.0000499996372127E-5</c:v>
                </c:pt>
                <c:pt idx="6">
                  <c:v>6.0000599994225468E-5</c:v>
                </c:pt>
                <c:pt idx="7">
                  <c:v>7.0000699999184235E-5</c:v>
                </c:pt>
                <c:pt idx="8">
                  <c:v>8.0000799997037575E-5</c:v>
                </c:pt>
                <c:pt idx="9">
                  <c:v>9.0000899994890915E-5</c:v>
                </c:pt>
                <c:pt idx="10">
                  <c:v>1.0000099999984968E-4</c:v>
                </c:pt>
                <c:pt idx="11">
                  <c:v>1.1000109999770302E-4</c:v>
                </c:pt>
                <c:pt idx="12">
                  <c:v>1.2000119999555636E-4</c:v>
                </c:pt>
                <c:pt idx="13">
                  <c:v>1.3000130000051513E-4</c:v>
                </c:pt>
                <c:pt idx="14">
                  <c:v>1.4000139999836847E-4</c:v>
                </c:pt>
                <c:pt idx="15">
                  <c:v>1.5000149999622181E-4</c:v>
                </c:pt>
                <c:pt idx="16">
                  <c:v>1.6000160000118058E-4</c:v>
                </c:pt>
                <c:pt idx="17">
                  <c:v>1.7000169999903392E-4</c:v>
                </c:pt>
                <c:pt idx="18">
                  <c:v>1.8000179999688726E-4</c:v>
                </c:pt>
                <c:pt idx="19">
                  <c:v>1.900018999947406E-4</c:v>
                </c:pt>
                <c:pt idx="20">
                  <c:v>2.0000199999969936E-4</c:v>
                </c:pt>
                <c:pt idx="21">
                  <c:v>2.100020999975527E-4</c:v>
                </c:pt>
                <c:pt idx="22">
                  <c:v>2.2000219999540604E-4</c:v>
                </c:pt>
                <c:pt idx="23">
                  <c:v>2.3000230000036481E-4</c:v>
                </c:pt>
                <c:pt idx="24">
                  <c:v>2.4000239999821815E-4</c:v>
                </c:pt>
                <c:pt idx="25">
                  <c:v>2.5000249999607149E-4</c:v>
                </c:pt>
                <c:pt idx="26">
                  <c:v>2.6000260000103026E-4</c:v>
                </c:pt>
                <c:pt idx="27">
                  <c:v>2.700026999988836E-4</c:v>
                </c:pt>
                <c:pt idx="28">
                  <c:v>2.8000279999673694E-4</c:v>
                </c:pt>
                <c:pt idx="29">
                  <c:v>2.9000289999459028E-4</c:v>
                </c:pt>
                <c:pt idx="30">
                  <c:v>3.0000299999954905E-4</c:v>
                </c:pt>
                <c:pt idx="31">
                  <c:v>3.1000309999740239E-4</c:v>
                </c:pt>
                <c:pt idx="32">
                  <c:v>3.2000319999525573E-4</c:v>
                </c:pt>
                <c:pt idx="33">
                  <c:v>3.3000330000021449E-4</c:v>
                </c:pt>
                <c:pt idx="34">
                  <c:v>3.4000339999806783E-4</c:v>
                </c:pt>
                <c:pt idx="35">
                  <c:v>3.5000349999592117E-4</c:v>
                </c:pt>
                <c:pt idx="36">
                  <c:v>3.6000360000087994E-4</c:v>
                </c:pt>
                <c:pt idx="37">
                  <c:v>3.7000369999873328E-4</c:v>
                </c:pt>
                <c:pt idx="38">
                  <c:v>3.8000379999658662E-4</c:v>
                </c:pt>
                <c:pt idx="39">
                  <c:v>3.9000389999443996E-4</c:v>
                </c:pt>
                <c:pt idx="40">
                  <c:v>4.0000399999939873E-4</c:v>
                </c:pt>
                <c:pt idx="41">
                  <c:v>4.1000409999725207E-4</c:v>
                </c:pt>
                <c:pt idx="42">
                  <c:v>4.2000419999510541E-4</c:v>
                </c:pt>
                <c:pt idx="43">
                  <c:v>4.3000430000006418E-4</c:v>
                </c:pt>
                <c:pt idx="44">
                  <c:v>4.4000439999791752E-4</c:v>
                </c:pt>
                <c:pt idx="45">
                  <c:v>4.5000449999577086E-4</c:v>
                </c:pt>
                <c:pt idx="46">
                  <c:v>4.6000460000072962E-4</c:v>
                </c:pt>
                <c:pt idx="47">
                  <c:v>4.7000469999858296E-4</c:v>
                </c:pt>
                <c:pt idx="48">
                  <c:v>4.800047999964363E-4</c:v>
                </c:pt>
                <c:pt idx="49">
                  <c:v>4.9000489999428964E-4</c:v>
                </c:pt>
                <c:pt idx="50">
                  <c:v>5.0000499999924841E-4</c:v>
                </c:pt>
                <c:pt idx="51">
                  <c:v>5.1000509999710175E-4</c:v>
                </c:pt>
                <c:pt idx="52">
                  <c:v>5.2000519999495509E-4</c:v>
                </c:pt>
                <c:pt idx="53">
                  <c:v>5.3000529999991386E-4</c:v>
                </c:pt>
                <c:pt idx="54">
                  <c:v>5.400053999977672E-4</c:v>
                </c:pt>
                <c:pt idx="55">
                  <c:v>5.5000549999562054E-4</c:v>
                </c:pt>
                <c:pt idx="56">
                  <c:v>5.6000560000057931E-4</c:v>
                </c:pt>
                <c:pt idx="57">
                  <c:v>5.7000569999843265E-4</c:v>
                </c:pt>
                <c:pt idx="58">
                  <c:v>5.8000579999628599E-4</c:v>
                </c:pt>
                <c:pt idx="59">
                  <c:v>5.9000589999413933E-4</c:v>
                </c:pt>
                <c:pt idx="60">
                  <c:v>6.0000599999909809E-4</c:v>
                </c:pt>
                <c:pt idx="61">
                  <c:v>6.1000609999695143E-4</c:v>
                </c:pt>
                <c:pt idx="62">
                  <c:v>6.2000619999480477E-4</c:v>
                </c:pt>
                <c:pt idx="63">
                  <c:v>6.3000629999976354E-4</c:v>
                </c:pt>
                <c:pt idx="64">
                  <c:v>6.4000639999761688E-4</c:v>
                </c:pt>
                <c:pt idx="65">
                  <c:v>6.5000649999547022E-4</c:v>
                </c:pt>
                <c:pt idx="66">
                  <c:v>6.6000660000042899E-4</c:v>
                </c:pt>
                <c:pt idx="67">
                  <c:v>6.7000669999828233E-4</c:v>
                </c:pt>
                <c:pt idx="68">
                  <c:v>6.8000679999613567E-4</c:v>
                </c:pt>
                <c:pt idx="69">
                  <c:v>6.9000690000109444E-4</c:v>
                </c:pt>
                <c:pt idx="70">
                  <c:v>7.0000699999894778E-4</c:v>
                </c:pt>
                <c:pt idx="71">
                  <c:v>7.1000709999680112E-4</c:v>
                </c:pt>
                <c:pt idx="72">
                  <c:v>7.2000719999465446E-4</c:v>
                </c:pt>
                <c:pt idx="73">
                  <c:v>7.3000729999961322E-4</c:v>
                </c:pt>
                <c:pt idx="74">
                  <c:v>7.4000739999746656E-4</c:v>
                </c:pt>
                <c:pt idx="75">
                  <c:v>7.500074999953199E-4</c:v>
                </c:pt>
                <c:pt idx="76">
                  <c:v>7.6000760000027867E-4</c:v>
                </c:pt>
                <c:pt idx="77">
                  <c:v>7.7000769999813201E-4</c:v>
                </c:pt>
                <c:pt idx="78">
                  <c:v>7.8000780009546133E-4</c:v>
                </c:pt>
                <c:pt idx="79">
                  <c:v>7.9000790000094412E-4</c:v>
                </c:pt>
                <c:pt idx="80">
                  <c:v>8.0000800009827344E-4</c:v>
                </c:pt>
                <c:pt idx="81">
                  <c:v>8.1000810009612678E-4</c:v>
                </c:pt>
                <c:pt idx="82">
                  <c:v>8.2000820010108555E-4</c:v>
                </c:pt>
                <c:pt idx="83">
                  <c:v>8.3000830009893889E-4</c:v>
                </c:pt>
                <c:pt idx="84">
                  <c:v>8.4000840009679223E-4</c:v>
                </c:pt>
                <c:pt idx="85">
                  <c:v>8.5000850009464557E-4</c:v>
                </c:pt>
                <c:pt idx="86">
                  <c:v>8.6000860009960434E-4</c:v>
                </c:pt>
                <c:pt idx="87">
                  <c:v>8.7000870009745768E-4</c:v>
                </c:pt>
                <c:pt idx="88">
                  <c:v>8.8000880009531102E-4</c:v>
                </c:pt>
                <c:pt idx="89">
                  <c:v>8.9000890010026978E-4</c:v>
                </c:pt>
                <c:pt idx="90">
                  <c:v>9.0000900009812312E-4</c:v>
                </c:pt>
                <c:pt idx="91">
                  <c:v>9.1000910009597646E-4</c:v>
                </c:pt>
                <c:pt idx="92">
                  <c:v>9.2000920010093523E-4</c:v>
                </c:pt>
                <c:pt idx="93">
                  <c:v>9.3000930009878857E-4</c:v>
                </c:pt>
                <c:pt idx="94">
                  <c:v>9.4000940009664191E-4</c:v>
                </c:pt>
                <c:pt idx="95">
                  <c:v>9.5000950009449525E-4</c:v>
                </c:pt>
                <c:pt idx="96">
                  <c:v>9.6000960009945402E-4</c:v>
                </c:pt>
                <c:pt idx="97">
                  <c:v>9.7000970009730736E-4</c:v>
                </c:pt>
                <c:pt idx="98">
                  <c:v>9.800098000951607E-4</c:v>
                </c:pt>
                <c:pt idx="99">
                  <c:v>9.9000990010011947E-4</c:v>
                </c:pt>
                <c:pt idx="100">
                  <c:v>1.0000100000979728E-3</c:v>
                </c:pt>
                <c:pt idx="101">
                  <c:v>1.0100101000958261E-3</c:v>
                </c:pt>
                <c:pt idx="102">
                  <c:v>1.0200102001007849E-3</c:v>
                </c:pt>
                <c:pt idx="103">
                  <c:v>1.0300103000986383E-3</c:v>
                </c:pt>
                <c:pt idx="104">
                  <c:v>1.0400104000964916E-3</c:v>
                </c:pt>
                <c:pt idx="105">
                  <c:v>1.0500105000943449E-3</c:v>
                </c:pt>
                <c:pt idx="106">
                  <c:v>1.0600106000993037E-3</c:v>
                </c:pt>
                <c:pt idx="107">
                  <c:v>1.070010700097157E-3</c:v>
                </c:pt>
                <c:pt idx="108">
                  <c:v>1.0800108000950104E-3</c:v>
                </c:pt>
                <c:pt idx="109">
                  <c:v>1.0900109000999691E-3</c:v>
                </c:pt>
                <c:pt idx="110">
                  <c:v>1.1000110000978225E-3</c:v>
                </c:pt>
                <c:pt idx="111">
                  <c:v>1.1100111000956758E-3</c:v>
                </c:pt>
                <c:pt idx="112">
                  <c:v>1.1200112001006346E-3</c:v>
                </c:pt>
                <c:pt idx="113">
                  <c:v>1.1300113000984879E-3</c:v>
                </c:pt>
                <c:pt idx="114">
                  <c:v>1.1400114000963413E-3</c:v>
                </c:pt>
                <c:pt idx="115">
                  <c:v>1.1500115000941946E-3</c:v>
                </c:pt>
                <c:pt idx="116">
                  <c:v>1.1600116000991534E-3</c:v>
                </c:pt>
                <c:pt idx="117">
                  <c:v>1.1700117000970067E-3</c:v>
                </c:pt>
                <c:pt idx="118">
                  <c:v>1.1800118000948601E-3</c:v>
                </c:pt>
                <c:pt idx="119">
                  <c:v>1.1900119000998188E-3</c:v>
                </c:pt>
                <c:pt idx="120">
                  <c:v>1.2000120000976722E-3</c:v>
                </c:pt>
                <c:pt idx="121">
                  <c:v>1.2100121000955255E-3</c:v>
                </c:pt>
                <c:pt idx="122">
                  <c:v>1.2200122001004843E-3</c:v>
                </c:pt>
                <c:pt idx="123">
                  <c:v>1.2300123000983376E-3</c:v>
                </c:pt>
                <c:pt idx="124">
                  <c:v>1.240012400096191E-3</c:v>
                </c:pt>
                <c:pt idx="125">
                  <c:v>1.2500125001011497E-3</c:v>
                </c:pt>
                <c:pt idx="126">
                  <c:v>1.2600126000990031E-3</c:v>
                </c:pt>
                <c:pt idx="127">
                  <c:v>1.2700127000968564E-3</c:v>
                </c:pt>
                <c:pt idx="128">
                  <c:v>1.2800128000947097E-3</c:v>
                </c:pt>
                <c:pt idx="129">
                  <c:v>1.2900129000996685E-3</c:v>
                </c:pt>
                <c:pt idx="130">
                  <c:v>1.3000130000975219E-3</c:v>
                </c:pt>
                <c:pt idx="131">
                  <c:v>1.3100131000953752E-3</c:v>
                </c:pt>
                <c:pt idx="132">
                  <c:v>1.320013200100334E-3</c:v>
                </c:pt>
                <c:pt idx="133">
                  <c:v>1.3300133000981873E-3</c:v>
                </c:pt>
                <c:pt idx="134">
                  <c:v>1.3400134000960406E-3</c:v>
                </c:pt>
                <c:pt idx="135">
                  <c:v>1.3500135001009994E-3</c:v>
                </c:pt>
                <c:pt idx="136">
                  <c:v>1.3600136000988527E-3</c:v>
                </c:pt>
                <c:pt idx="137">
                  <c:v>1.3700137000967061E-3</c:v>
                </c:pt>
                <c:pt idx="138">
                  <c:v>1.3800138000945594E-3</c:v>
                </c:pt>
                <c:pt idx="139">
                  <c:v>1.3900139000995182E-3</c:v>
                </c:pt>
                <c:pt idx="140">
                  <c:v>1.4000140000973715E-3</c:v>
                </c:pt>
                <c:pt idx="141">
                  <c:v>1.4100141000952249E-3</c:v>
                </c:pt>
                <c:pt idx="142">
                  <c:v>1.4200142001001836E-3</c:v>
                </c:pt>
                <c:pt idx="143">
                  <c:v>1.430014300098037E-3</c:v>
                </c:pt>
                <c:pt idx="144">
                  <c:v>1.4400144000958903E-3</c:v>
                </c:pt>
                <c:pt idx="145">
                  <c:v>1.4500145001008491E-3</c:v>
                </c:pt>
                <c:pt idx="146">
                  <c:v>1.4600146000987024E-3</c:v>
                </c:pt>
                <c:pt idx="147">
                  <c:v>1.4700147000965558E-3</c:v>
                </c:pt>
                <c:pt idx="148">
                  <c:v>1.4800148000944091E-3</c:v>
                </c:pt>
                <c:pt idx="149">
                  <c:v>1.4900149000993679E-3</c:v>
                </c:pt>
                <c:pt idx="150">
                  <c:v>1.5000150000972212E-3</c:v>
                </c:pt>
                <c:pt idx="151">
                  <c:v>1.5100151000950746E-3</c:v>
                </c:pt>
                <c:pt idx="152">
                  <c:v>1.5200152001000333E-3</c:v>
                </c:pt>
                <c:pt idx="153">
                  <c:v>1.5300153000978867E-3</c:v>
                </c:pt>
                <c:pt idx="154">
                  <c:v>1.54001540009574E-3</c:v>
                </c:pt>
                <c:pt idx="155">
                  <c:v>1.5500155001006988E-3</c:v>
                </c:pt>
                <c:pt idx="156">
                  <c:v>1.5600156000985521E-3</c:v>
                </c:pt>
                <c:pt idx="157">
                  <c:v>1.5700157000964055E-3</c:v>
                </c:pt>
                <c:pt idx="158">
                  <c:v>1.5800158000942588E-3</c:v>
                </c:pt>
                <c:pt idx="159">
                  <c:v>1.5900159000992176E-3</c:v>
                </c:pt>
                <c:pt idx="160">
                  <c:v>1.6000160000970709E-3</c:v>
                </c:pt>
                <c:pt idx="161">
                  <c:v>1.6100161000949242E-3</c:v>
                </c:pt>
                <c:pt idx="162">
                  <c:v>1.620016200099883E-3</c:v>
                </c:pt>
                <c:pt idx="163">
                  <c:v>1.6300163000977363E-3</c:v>
                </c:pt>
                <c:pt idx="164">
                  <c:v>1.6400164000955897E-3</c:v>
                </c:pt>
                <c:pt idx="165">
                  <c:v>1.6500165001005485E-3</c:v>
                </c:pt>
                <c:pt idx="166">
                  <c:v>1.6600166000984018E-3</c:v>
                </c:pt>
                <c:pt idx="167">
                  <c:v>1.6700167000962551E-3</c:v>
                </c:pt>
                <c:pt idx="168">
                  <c:v>1.6800168001012139E-3</c:v>
                </c:pt>
                <c:pt idx="169">
                  <c:v>1.6900169000990672E-3</c:v>
                </c:pt>
                <c:pt idx="170">
                  <c:v>1.7000170000969206E-3</c:v>
                </c:pt>
                <c:pt idx="171">
                  <c:v>1.7100171000947739E-3</c:v>
                </c:pt>
                <c:pt idx="172">
                  <c:v>1.7200172000997327E-3</c:v>
                </c:pt>
                <c:pt idx="173">
                  <c:v>1.730017300097586E-3</c:v>
                </c:pt>
                <c:pt idx="174">
                  <c:v>1.7400174000954394E-3</c:v>
                </c:pt>
                <c:pt idx="175">
                  <c:v>1.7500175001003981E-3</c:v>
                </c:pt>
                <c:pt idx="176">
                  <c:v>1.7600176000982515E-3</c:v>
                </c:pt>
                <c:pt idx="177">
                  <c:v>1.7700177001955808E-3</c:v>
                </c:pt>
                <c:pt idx="178">
                  <c:v>1.7800178001010636E-3</c:v>
                </c:pt>
                <c:pt idx="179">
                  <c:v>1.7900179000989169E-3</c:v>
                </c:pt>
                <c:pt idx="180">
                  <c:v>1.8000180001962462E-3</c:v>
                </c:pt>
                <c:pt idx="181">
                  <c:v>1.810018100201205E-3</c:v>
                </c:pt>
                <c:pt idx="182">
                  <c:v>1.8200182001990584E-3</c:v>
                </c:pt>
                <c:pt idx="183">
                  <c:v>1.8300183001969117E-3</c:v>
                </c:pt>
                <c:pt idx="184">
                  <c:v>1.840018400194765E-3</c:v>
                </c:pt>
                <c:pt idx="185">
                  <c:v>1.8500185001997238E-3</c:v>
                </c:pt>
                <c:pt idx="186">
                  <c:v>1.8600186001975771E-3</c:v>
                </c:pt>
                <c:pt idx="187">
                  <c:v>1.8700187001954305E-3</c:v>
                </c:pt>
                <c:pt idx="188">
                  <c:v>1.8800188002003893E-3</c:v>
                </c:pt>
                <c:pt idx="189">
                  <c:v>1.8900189001982426E-3</c:v>
                </c:pt>
                <c:pt idx="190">
                  <c:v>1.9000190001960959E-3</c:v>
                </c:pt>
                <c:pt idx="191">
                  <c:v>1.9100191002010547E-3</c:v>
                </c:pt>
                <c:pt idx="192">
                  <c:v>1.920019200198908E-3</c:v>
                </c:pt>
                <c:pt idx="193">
                  <c:v>1.9300193001967614E-3</c:v>
                </c:pt>
                <c:pt idx="194">
                  <c:v>1.9400194001946147E-3</c:v>
                </c:pt>
                <c:pt idx="195">
                  <c:v>1.9500195001995735E-3</c:v>
                </c:pt>
                <c:pt idx="196">
                  <c:v>1.9600196001974268E-3</c:v>
                </c:pt>
                <c:pt idx="197">
                  <c:v>1.9700197001952802E-3</c:v>
                </c:pt>
                <c:pt idx="198">
                  <c:v>1.9800198002002389E-3</c:v>
                </c:pt>
                <c:pt idx="199">
                  <c:v>1.9900199001980923E-3</c:v>
                </c:pt>
                <c:pt idx="200">
                  <c:v>2.0000200001959456E-3</c:v>
                </c:pt>
                <c:pt idx="201">
                  <c:v>2.0100201002009044E-3</c:v>
                </c:pt>
                <c:pt idx="202">
                  <c:v>2.0200202001987577E-3</c:v>
                </c:pt>
                <c:pt idx="203">
                  <c:v>2.0300203001966111E-3</c:v>
                </c:pt>
                <c:pt idx="204">
                  <c:v>2.0400204001944644E-3</c:v>
                </c:pt>
                <c:pt idx="205">
                  <c:v>2.0500205001994232E-3</c:v>
                </c:pt>
                <c:pt idx="206">
                  <c:v>2.0600206001972765E-3</c:v>
                </c:pt>
                <c:pt idx="207">
                  <c:v>2.0700207001951298E-3</c:v>
                </c:pt>
                <c:pt idx="208">
                  <c:v>2.0800208002000886E-3</c:v>
                </c:pt>
                <c:pt idx="209">
                  <c:v>2.090020900197942E-3</c:v>
                </c:pt>
                <c:pt idx="210">
                  <c:v>2.1000210001957953E-3</c:v>
                </c:pt>
                <c:pt idx="211">
                  <c:v>2.1100211002007541E-3</c:v>
                </c:pt>
                <c:pt idx="212">
                  <c:v>2.1200212001986074E-3</c:v>
                </c:pt>
                <c:pt idx="213">
                  <c:v>2.1300213001964607E-3</c:v>
                </c:pt>
                <c:pt idx="214">
                  <c:v>2.1400214001943141E-3</c:v>
                </c:pt>
                <c:pt idx="215">
                  <c:v>2.1500215001992729E-3</c:v>
                </c:pt>
                <c:pt idx="216">
                  <c:v>2.1600216001971262E-3</c:v>
                </c:pt>
                <c:pt idx="217">
                  <c:v>2.1700217001949795E-3</c:v>
                </c:pt>
                <c:pt idx="218">
                  <c:v>2.1800218001999383E-3</c:v>
                </c:pt>
                <c:pt idx="219">
                  <c:v>2.1900219001977916E-3</c:v>
                </c:pt>
                <c:pt idx="220">
                  <c:v>2.200022000195645E-3</c:v>
                </c:pt>
                <c:pt idx="221">
                  <c:v>2.2100221002006037E-3</c:v>
                </c:pt>
                <c:pt idx="222">
                  <c:v>2.2200222001984571E-3</c:v>
                </c:pt>
                <c:pt idx="223">
                  <c:v>2.2300223001963104E-3</c:v>
                </c:pt>
                <c:pt idx="224">
                  <c:v>2.2400224001941638E-3</c:v>
                </c:pt>
                <c:pt idx="225">
                  <c:v>2.2500225001991225E-3</c:v>
                </c:pt>
                <c:pt idx="226">
                  <c:v>2.2600226001969759E-3</c:v>
                </c:pt>
                <c:pt idx="227">
                  <c:v>2.2700227001948292E-3</c:v>
                </c:pt>
                <c:pt idx="228">
                  <c:v>2.280022800199788E-3</c:v>
                </c:pt>
                <c:pt idx="229">
                  <c:v>2.2900229001976413E-3</c:v>
                </c:pt>
                <c:pt idx="230">
                  <c:v>2.3000230001954947E-3</c:v>
                </c:pt>
              </c:numCache>
            </c:numRef>
          </c:xVal>
          <c:yVal>
            <c:numRef>
              <c:f>'SinPlaca#1 '!$Y$3:$Y$383</c:f>
              <c:numCache>
                <c:formatCode>General</c:formatCode>
                <c:ptCount val="381"/>
                <c:pt idx="0">
                  <c:v>-2.2065919999999998E-3</c:v>
                </c:pt>
                <c:pt idx="1">
                  <c:v>-2.5298780000000002E-3</c:v>
                </c:pt>
                <c:pt idx="2">
                  <c:v>1.6728400000000001E-3</c:v>
                </c:pt>
                <c:pt idx="3">
                  <c:v>2.6426980000000002E-3</c:v>
                </c:pt>
                <c:pt idx="4">
                  <c:v>5.8755580000000003E-3</c:v>
                </c:pt>
                <c:pt idx="5">
                  <c:v>2.6426980000000002E-3</c:v>
                </c:pt>
                <c:pt idx="6">
                  <c:v>1.0262680000000001E-3</c:v>
                </c:pt>
                <c:pt idx="7" formatCode="0.00E+00">
                  <c:v>1.349554E-3</c:v>
                </c:pt>
                <c:pt idx="8">
                  <c:v>3.7969600000000098E-4</c:v>
                </c:pt>
                <c:pt idx="9">
                  <c:v>1.349554E-3</c:v>
                </c:pt>
                <c:pt idx="10">
                  <c:v>1.0262680000000001E-3</c:v>
                </c:pt>
                <c:pt idx="11">
                  <c:v>1.6728400000000001E-3</c:v>
                </c:pt>
                <c:pt idx="12">
                  <c:v>1.0262680000000001E-3</c:v>
                </c:pt>
                <c:pt idx="13" formatCode="0.00E+00">
                  <c:v>1.349554E-3</c:v>
                </c:pt>
                <c:pt idx="14" formatCode="0.00E+00">
                  <c:v>-5.90161999999999E-4</c:v>
                </c:pt>
                <c:pt idx="15">
                  <c:v>1.6728400000000001E-3</c:v>
                </c:pt>
                <c:pt idx="16">
                  <c:v>7.02982E-4</c:v>
                </c:pt>
                <c:pt idx="17">
                  <c:v>7.02982E-4</c:v>
                </c:pt>
                <c:pt idx="18">
                  <c:v>-1.883306E-3</c:v>
                </c:pt>
                <c:pt idx="19">
                  <c:v>2.6426980000000002E-3</c:v>
                </c:pt>
                <c:pt idx="20">
                  <c:v>2.3194119999999999E-3</c:v>
                </c:pt>
                <c:pt idx="21">
                  <c:v>3.6125559999999998E-3</c:v>
                </c:pt>
                <c:pt idx="22">
                  <c:v>3.6125559999999998E-3</c:v>
                </c:pt>
                <c:pt idx="23">
                  <c:v>7.8152740000000005E-3</c:v>
                </c:pt>
                <c:pt idx="24">
                  <c:v>7.1687019999999999E-3</c:v>
                </c:pt>
                <c:pt idx="25" formatCode="0.00E+00">
                  <c:v>1.6728400000000001E-3</c:v>
                </c:pt>
                <c:pt idx="26">
                  <c:v>1.0262680000000001E-3</c:v>
                </c:pt>
                <c:pt idx="27">
                  <c:v>4.9056999999999998E-3</c:v>
                </c:pt>
                <c:pt idx="28">
                  <c:v>-7.7024540000000001E-3</c:v>
                </c:pt>
                <c:pt idx="29">
                  <c:v>-1.5600200000000001E-3</c:v>
                </c:pt>
                <c:pt idx="30">
                  <c:v>-3.1764499999999999E-3</c:v>
                </c:pt>
                <c:pt idx="31">
                  <c:v>3.6125559999999998E-3</c:v>
                </c:pt>
                <c:pt idx="32">
                  <c:v>1.349554E-3</c:v>
                </c:pt>
                <c:pt idx="33">
                  <c:v>1.996126E-3</c:v>
                </c:pt>
                <c:pt idx="34" formatCode="0.00E+00">
                  <c:v>1.349554E-3</c:v>
                </c:pt>
                <c:pt idx="35">
                  <c:v>7.02982E-4</c:v>
                </c:pt>
                <c:pt idx="36" formatCode="0.00E+00">
                  <c:v>1.349554E-3</c:v>
                </c:pt>
                <c:pt idx="37">
                  <c:v>3.28927E-3</c:v>
                </c:pt>
                <c:pt idx="38">
                  <c:v>1.6728400000000001E-3</c:v>
                </c:pt>
                <c:pt idx="39">
                  <c:v>2.3194119999999999E-3</c:v>
                </c:pt>
                <c:pt idx="40">
                  <c:v>3.9358420000000002E-3</c:v>
                </c:pt>
                <c:pt idx="41">
                  <c:v>1.996126E-3</c:v>
                </c:pt>
                <c:pt idx="42">
                  <c:v>1.0262680000000001E-3</c:v>
                </c:pt>
                <c:pt idx="43">
                  <c:v>3.7969600000000098E-4</c:v>
                </c:pt>
                <c:pt idx="44">
                  <c:v>-9.13447999999999E-4</c:v>
                </c:pt>
                <c:pt idx="45">
                  <c:v>-1.5600200000000001E-3</c:v>
                </c:pt>
                <c:pt idx="46">
                  <c:v>1.0262680000000001E-3</c:v>
                </c:pt>
                <c:pt idx="47">
                  <c:v>9.4317040000000008E-3</c:v>
                </c:pt>
                <c:pt idx="48">
                  <c:v>-5.7627379999999999E-3</c:v>
                </c:pt>
                <c:pt idx="49">
                  <c:v>-2.853164E-3</c:v>
                </c:pt>
                <c:pt idx="50">
                  <c:v>-6.7325960000000004E-3</c:v>
                </c:pt>
                <c:pt idx="51">
                  <c:v>-2.853164E-3</c:v>
                </c:pt>
                <c:pt idx="52">
                  <c:v>6.5221300000000001E-3</c:v>
                </c:pt>
                <c:pt idx="53">
                  <c:v>2.3656288000000001E-2</c:v>
                </c:pt>
                <c:pt idx="54">
                  <c:v>8.2494339999999999E-2</c:v>
                </c:pt>
                <c:pt idx="55">
                  <c:v>0.21148545399999999</c:v>
                </c:pt>
                <c:pt idx="56">
                  <c:v>0.47205396999999999</c:v>
                </c:pt>
                <c:pt idx="57">
                  <c:v>0.82702199799999998</c:v>
                </c:pt>
                <c:pt idx="58" formatCode="0.00E+00">
                  <c:v>1.2046200460000001</c:v>
                </c:pt>
                <c:pt idx="59" formatCode="0.00E+00">
                  <c:v>1.459369414</c:v>
                </c:pt>
                <c:pt idx="60">
                  <c:v>1.4664817059999999</c:v>
                </c:pt>
                <c:pt idx="61" formatCode="0.00E+00">
                  <c:v>1.3222961499999999</c:v>
                </c:pt>
                <c:pt idx="62" formatCode="0.00E+00">
                  <c:v>1.0924398040000001</c:v>
                </c:pt>
                <c:pt idx="63" formatCode="0.00E+00">
                  <c:v>0.85029858999999997</c:v>
                </c:pt>
                <c:pt idx="64" formatCode="0.00E+00">
                  <c:v>0.65568041799999999</c:v>
                </c:pt>
                <c:pt idx="65" formatCode="0.00E+00">
                  <c:v>0.45491981199999998</c:v>
                </c:pt>
                <c:pt idx="66">
                  <c:v>0.35534772399999998</c:v>
                </c:pt>
                <c:pt idx="67">
                  <c:v>0.29101380999999998</c:v>
                </c:pt>
                <c:pt idx="68">
                  <c:v>0.30071239</c:v>
                </c:pt>
                <c:pt idx="69">
                  <c:v>0.31202740000000001</c:v>
                </c:pt>
                <c:pt idx="70">
                  <c:v>0.291660382</c:v>
                </c:pt>
                <c:pt idx="71">
                  <c:v>0.230236042</c:v>
                </c:pt>
                <c:pt idx="72">
                  <c:v>0.16719527200000001</c:v>
                </c:pt>
                <c:pt idx="73">
                  <c:v>0.111913366</c:v>
                </c:pt>
                <c:pt idx="74">
                  <c:v>7.5382047999999993E-2</c:v>
                </c:pt>
                <c:pt idx="75">
                  <c:v>3.1091865999999999E-2</c:v>
                </c:pt>
                <c:pt idx="76">
                  <c:v>9.1084180000000001E-3</c:v>
                </c:pt>
                <c:pt idx="77">
                  <c:v>2.3194119999999999E-3</c:v>
                </c:pt>
                <c:pt idx="78">
                  <c:v>1.3957707999999999E-2</c:v>
                </c:pt>
                <c:pt idx="79">
                  <c:v>8.4618460000000003E-3</c:v>
                </c:pt>
                <c:pt idx="80">
                  <c:v>7.1687019999999999E-3</c:v>
                </c:pt>
                <c:pt idx="81">
                  <c:v>-3.4997359999999998E-3</c:v>
                </c:pt>
                <c:pt idx="82">
                  <c:v>-1.0935314E-2</c:v>
                </c:pt>
                <c:pt idx="83">
                  <c:v>-2.1927037999999999E-2</c:v>
                </c:pt>
                <c:pt idx="84">
                  <c:v>-2.1927037999999999E-2</c:v>
                </c:pt>
                <c:pt idx="85">
                  <c:v>-2.1603752E-2</c:v>
                </c:pt>
                <c:pt idx="86">
                  <c:v>-2.0957179999999999E-2</c:v>
                </c:pt>
                <c:pt idx="87">
                  <c:v>-1.9987321999999998E-2</c:v>
                </c:pt>
                <c:pt idx="88">
                  <c:v>-2.6776327999999999E-2</c:v>
                </c:pt>
                <c:pt idx="89">
                  <c:v>-2.8069472000000002E-2</c:v>
                </c:pt>
                <c:pt idx="90">
                  <c:v>-3.0979046E-2</c:v>
                </c:pt>
                <c:pt idx="91">
                  <c:v>-2.9685902E-2</c:v>
                </c:pt>
                <c:pt idx="92">
                  <c:v>-3.0009187999999999E-2</c:v>
                </c:pt>
                <c:pt idx="93">
                  <c:v>-3.1625618000000001E-2</c:v>
                </c:pt>
                <c:pt idx="94">
                  <c:v>-2.5159898E-2</c:v>
                </c:pt>
                <c:pt idx="95">
                  <c:v>-3.2918761999999997E-2</c:v>
                </c:pt>
                <c:pt idx="96">
                  <c:v>-3.0979046E-2</c:v>
                </c:pt>
                <c:pt idx="97">
                  <c:v>-2.6129756000000001E-2</c:v>
                </c:pt>
                <c:pt idx="98">
                  <c:v>-3.0332474000000002E-2</c:v>
                </c:pt>
                <c:pt idx="99">
                  <c:v>-2.3866754E-2</c:v>
                </c:pt>
                <c:pt idx="100">
                  <c:v>-2.3866754E-2</c:v>
                </c:pt>
                <c:pt idx="101">
                  <c:v>-1.6754462000000001E-2</c:v>
                </c:pt>
                <c:pt idx="102">
                  <c:v>-8.6723119999999997E-3</c:v>
                </c:pt>
                <c:pt idx="103">
                  <c:v>-1.5600200000000001E-3</c:v>
                </c:pt>
                <c:pt idx="104">
                  <c:v>3.7969600000000098E-4</c:v>
                </c:pt>
                <c:pt idx="105">
                  <c:v>6.5221300000000001E-3</c:v>
                </c:pt>
                <c:pt idx="106">
                  <c:v>7.1687019999999999E-3</c:v>
                </c:pt>
                <c:pt idx="107">
                  <c:v>3.28927E-3</c:v>
                </c:pt>
                <c:pt idx="108">
                  <c:v>-5.1161660000000001E-3</c:v>
                </c:pt>
                <c:pt idx="109">
                  <c:v>-1.3521602000000001E-2</c:v>
                </c:pt>
                <c:pt idx="110">
                  <c:v>-1.4491459999999999E-2</c:v>
                </c:pt>
                <c:pt idx="111">
                  <c:v>-1.8370892E-2</c:v>
                </c:pt>
                <c:pt idx="112">
                  <c:v>-2.0633894E-2</c:v>
                </c:pt>
                <c:pt idx="113">
                  <c:v>-2.3220181999999999E-2</c:v>
                </c:pt>
                <c:pt idx="114">
                  <c:v>-1.610789E-2</c:v>
                </c:pt>
                <c:pt idx="115">
                  <c:v>-1.9017464000000001E-2</c:v>
                </c:pt>
                <c:pt idx="116">
                  <c:v>-1.7724319999999998E-2</c:v>
                </c:pt>
                <c:pt idx="117">
                  <c:v>-2.1280466000000001E-2</c:v>
                </c:pt>
                <c:pt idx="118">
                  <c:v>-2.4513325999999998E-2</c:v>
                </c:pt>
                <c:pt idx="119">
                  <c:v>-1.9017464000000001E-2</c:v>
                </c:pt>
                <c:pt idx="120">
                  <c:v>-1.9017464000000001E-2</c:v>
                </c:pt>
                <c:pt idx="121">
                  <c:v>-2.2896896E-2</c:v>
                </c:pt>
                <c:pt idx="122">
                  <c:v>-2.2573610000000001E-2</c:v>
                </c:pt>
                <c:pt idx="123">
                  <c:v>-2.3866754E-2</c:v>
                </c:pt>
                <c:pt idx="124">
                  <c:v>-1.7401033999999999E-2</c:v>
                </c:pt>
                <c:pt idx="125">
                  <c:v>-1.9017464000000001E-2</c:v>
                </c:pt>
                <c:pt idx="126">
                  <c:v>-1.8370892E-2</c:v>
                </c:pt>
                <c:pt idx="127">
                  <c:v>-2.9685902E-2</c:v>
                </c:pt>
                <c:pt idx="128">
                  <c:v>-2.2250323999999998E-2</c:v>
                </c:pt>
                <c:pt idx="129">
                  <c:v>-2.3866754E-2</c:v>
                </c:pt>
                <c:pt idx="130">
                  <c:v>-2.2573610000000001E-2</c:v>
                </c:pt>
                <c:pt idx="131">
                  <c:v>-2.7746185999999999E-2</c:v>
                </c:pt>
                <c:pt idx="132">
                  <c:v>-2.1280466000000001E-2</c:v>
                </c:pt>
                <c:pt idx="133">
                  <c:v>-2.9039329999999999E-2</c:v>
                </c:pt>
                <c:pt idx="134">
                  <c:v>-2.9362616000000001E-2</c:v>
                </c:pt>
                <c:pt idx="135">
                  <c:v>-2.74229E-2</c:v>
                </c:pt>
                <c:pt idx="136">
                  <c:v>-2.8069472000000002E-2</c:v>
                </c:pt>
                <c:pt idx="137">
                  <c:v>-2.7099614000000001E-2</c:v>
                </c:pt>
                <c:pt idx="138">
                  <c:v>-2.8392758000000001E-2</c:v>
                </c:pt>
                <c:pt idx="139">
                  <c:v>-2.7746185999999999E-2</c:v>
                </c:pt>
                <c:pt idx="140">
                  <c:v>-2.6776327999999999E-2</c:v>
                </c:pt>
                <c:pt idx="141">
                  <c:v>-2.6129756000000001E-2</c:v>
                </c:pt>
                <c:pt idx="142">
                  <c:v>-2.3543468000000001E-2</c:v>
                </c:pt>
                <c:pt idx="143">
                  <c:v>-1.934075E-2</c:v>
                </c:pt>
                <c:pt idx="144">
                  <c:v>-1.0288742E-2</c:v>
                </c:pt>
                <c:pt idx="145">
                  <c:v>-1.2875030000000001E-2</c:v>
                </c:pt>
                <c:pt idx="146">
                  <c:v>-2.2065919999999998E-3</c:v>
                </c:pt>
                <c:pt idx="147">
                  <c:v>-5.439452E-3</c:v>
                </c:pt>
                <c:pt idx="148">
                  <c:v>-6.4093099999999997E-3</c:v>
                </c:pt>
                <c:pt idx="149">
                  <c:v>-1.1581886E-2</c:v>
                </c:pt>
                <c:pt idx="150">
                  <c:v>-1.8370892E-2</c:v>
                </c:pt>
                <c:pt idx="151" formatCode="0.00E+00">
                  <c:v>-1.9017464000000001E-2</c:v>
                </c:pt>
                <c:pt idx="152" formatCode="0.00E+00">
                  <c:v>-2.4190039999999999E-2</c:v>
                </c:pt>
                <c:pt idx="153" formatCode="0.00E+00">
                  <c:v>-2.4513325999999998E-2</c:v>
                </c:pt>
                <c:pt idx="154" formatCode="0.00E+00">
                  <c:v>-2.74229E-2</c:v>
                </c:pt>
                <c:pt idx="155" formatCode="0.00E+00">
                  <c:v>-2.7099614000000001E-2</c:v>
                </c:pt>
                <c:pt idx="156" formatCode="0.00E+00">
                  <c:v>-3.5828336000000002E-2</c:v>
                </c:pt>
                <c:pt idx="157" formatCode="0.00E+00">
                  <c:v>-2.4190039999999999E-2</c:v>
                </c:pt>
                <c:pt idx="158">
                  <c:v>-2.2573610000000001E-2</c:v>
                </c:pt>
                <c:pt idx="159">
                  <c:v>-2.6776327999999999E-2</c:v>
                </c:pt>
                <c:pt idx="160">
                  <c:v>-2.3866754E-2</c:v>
                </c:pt>
                <c:pt idx="161">
                  <c:v>-2.1603752E-2</c:v>
                </c:pt>
                <c:pt idx="162">
                  <c:v>-2.5806470000000001E-2</c:v>
                </c:pt>
                <c:pt idx="163">
                  <c:v>-2.7099614000000001E-2</c:v>
                </c:pt>
                <c:pt idx="164">
                  <c:v>-1.7724319999999998E-2</c:v>
                </c:pt>
                <c:pt idx="165">
                  <c:v>-1.0935314E-2</c:v>
                </c:pt>
                <c:pt idx="166">
                  <c:v>2.8182292000000001E-2</c:v>
                </c:pt>
                <c:pt idx="167">
                  <c:v>0.11159007999999999</c:v>
                </c:pt>
                <c:pt idx="168">
                  <c:v>0.187885576</c:v>
                </c:pt>
                <c:pt idx="169">
                  <c:v>0.24640034199999999</c:v>
                </c:pt>
                <c:pt idx="170">
                  <c:v>0.29844938799999998</c:v>
                </c:pt>
                <c:pt idx="171">
                  <c:v>0.36633944800000001</c:v>
                </c:pt>
                <c:pt idx="172">
                  <c:v>0.53444816799999995</c:v>
                </c:pt>
                <c:pt idx="173">
                  <c:v>0.60330808599999997</c:v>
                </c:pt>
                <c:pt idx="174">
                  <c:v>0.55966447600000002</c:v>
                </c:pt>
                <c:pt idx="175">
                  <c:v>0.57453563200000002</c:v>
                </c:pt>
                <c:pt idx="176">
                  <c:v>0.398668048</c:v>
                </c:pt>
                <c:pt idx="177">
                  <c:v>0.24090448</c:v>
                </c:pt>
                <c:pt idx="178" formatCode="0.00E+00">
                  <c:v>0.177217138</c:v>
                </c:pt>
                <c:pt idx="179">
                  <c:v>5.8894462000000002E-2</c:v>
                </c:pt>
                <c:pt idx="180">
                  <c:v>2.7859005999999999E-2</c:v>
                </c:pt>
                <c:pt idx="181">
                  <c:v>3.076858E-2</c:v>
                </c:pt>
                <c:pt idx="182">
                  <c:v>4.0143874000000003E-2</c:v>
                </c:pt>
                <c:pt idx="183">
                  <c:v>3.885073E-2</c:v>
                </c:pt>
                <c:pt idx="184">
                  <c:v>7.4088903999999997E-2</c:v>
                </c:pt>
                <c:pt idx="185">
                  <c:v>6.5360182000000003E-2</c:v>
                </c:pt>
                <c:pt idx="186" formatCode="0.00E+00">
                  <c:v>3.9497301999999998E-2</c:v>
                </c:pt>
                <c:pt idx="187">
                  <c:v>2.4302859999999999E-2</c:v>
                </c:pt>
                <c:pt idx="188">
                  <c:v>9.1084180000000001E-3</c:v>
                </c:pt>
                <c:pt idx="189">
                  <c:v>-2.0957179999999999E-2</c:v>
                </c:pt>
                <c:pt idx="190">
                  <c:v>-1.5138031999999999E-2</c:v>
                </c:pt>
                <c:pt idx="191">
                  <c:v>-2.6453042E-2</c:v>
                </c:pt>
                <c:pt idx="192">
                  <c:v>-2.5483183999999999E-2</c:v>
                </c:pt>
                <c:pt idx="193">
                  <c:v>-3.0655760000000001E-2</c:v>
                </c:pt>
                <c:pt idx="194">
                  <c:v>-2.2250323999999998E-2</c:v>
                </c:pt>
                <c:pt idx="195" formatCode="0.00E+00">
                  <c:v>-2.7099614000000001E-2</c:v>
                </c:pt>
                <c:pt idx="196">
                  <c:v>-1.8370892E-2</c:v>
                </c:pt>
                <c:pt idx="197">
                  <c:v>-3.0332474000000002E-2</c:v>
                </c:pt>
                <c:pt idx="198">
                  <c:v>-2.4836612000000001E-2</c:v>
                </c:pt>
                <c:pt idx="199">
                  <c:v>-1.9664035999999999E-2</c:v>
                </c:pt>
                <c:pt idx="200">
                  <c:v>-1.8047606000000001E-2</c:v>
                </c:pt>
                <c:pt idx="201">
                  <c:v>-2.4836612000000001E-2</c:v>
                </c:pt>
                <c:pt idx="202">
                  <c:v>-2.3220181999999999E-2</c:v>
                </c:pt>
                <c:pt idx="203">
                  <c:v>-2.1927037999999999E-2</c:v>
                </c:pt>
                <c:pt idx="204">
                  <c:v>-2.5483183999999999E-2</c:v>
                </c:pt>
                <c:pt idx="205">
                  <c:v>2.3194119999999999E-3</c:v>
                </c:pt>
                <c:pt idx="206">
                  <c:v>5.6631460000000002E-2</c:v>
                </c:pt>
                <c:pt idx="207">
                  <c:v>8.7343630000000005E-2</c:v>
                </c:pt>
                <c:pt idx="208">
                  <c:v>8.3140911999999997E-2</c:v>
                </c:pt>
                <c:pt idx="209">
                  <c:v>8.4110770000000001E-2</c:v>
                </c:pt>
                <c:pt idx="210">
                  <c:v>7.8291622000000005E-2</c:v>
                </c:pt>
                <c:pt idx="211">
                  <c:v>6.7299897999999997E-2</c:v>
                </c:pt>
                <c:pt idx="212">
                  <c:v>6.1157464000000002E-2</c:v>
                </c:pt>
                <c:pt idx="213">
                  <c:v>8.7020343999999999E-2</c:v>
                </c:pt>
                <c:pt idx="214">
                  <c:v>0.10932707799999999</c:v>
                </c:pt>
                <c:pt idx="215">
                  <c:v>0.139715962</c:v>
                </c:pt>
                <c:pt idx="216">
                  <c:v>0.16622541399999999</c:v>
                </c:pt>
                <c:pt idx="217">
                  <c:v>0.12581466399999999</c:v>
                </c:pt>
                <c:pt idx="218">
                  <c:v>3.9820587999999997E-2</c:v>
                </c:pt>
                <c:pt idx="219">
                  <c:v>-1.4491459999999999E-2</c:v>
                </c:pt>
                <c:pt idx="220">
                  <c:v>-6.4093099999999997E-3</c:v>
                </c:pt>
                <c:pt idx="221">
                  <c:v>4.5824139999999999E-3</c:v>
                </c:pt>
                <c:pt idx="222">
                  <c:v>4.1113732E-2</c:v>
                </c:pt>
                <c:pt idx="223">
                  <c:v>1.9130284000000001E-2</c:v>
                </c:pt>
                <c:pt idx="224">
                  <c:v>3.0445294000000001E-2</c:v>
                </c:pt>
                <c:pt idx="225">
                  <c:v>4.7579452000000001E-2</c:v>
                </c:pt>
                <c:pt idx="226">
                  <c:v>2.2363144000000001E-2</c:v>
                </c:pt>
                <c:pt idx="227">
                  <c:v>-5.90161999999999E-4</c:v>
                </c:pt>
                <c:pt idx="228">
                  <c:v>1.8806997999999998E-2</c:v>
                </c:pt>
                <c:pt idx="229">
                  <c:v>4.6609593999999997E-2</c:v>
                </c:pt>
                <c:pt idx="230">
                  <c:v>6.0834178000000003E-2</c:v>
                </c:pt>
                <c:pt idx="231">
                  <c:v>9.9305212000000004E-2</c:v>
                </c:pt>
                <c:pt idx="232">
                  <c:v>0.14230224999999999</c:v>
                </c:pt>
                <c:pt idx="233">
                  <c:v>0.19047186399999999</c:v>
                </c:pt>
                <c:pt idx="234">
                  <c:v>0.21859774600000001</c:v>
                </c:pt>
                <c:pt idx="235">
                  <c:v>0.24187433799999999</c:v>
                </c:pt>
                <c:pt idx="236">
                  <c:v>0.24187433799999999</c:v>
                </c:pt>
                <c:pt idx="237">
                  <c:v>0.22474018000000001</c:v>
                </c:pt>
                <c:pt idx="238">
                  <c:v>0.18756228999999999</c:v>
                </c:pt>
                <c:pt idx="239">
                  <c:v>0.159436408</c:v>
                </c:pt>
                <c:pt idx="240">
                  <c:v>0.124198234</c:v>
                </c:pt>
                <c:pt idx="241">
                  <c:v>0.10480107399999999</c:v>
                </c:pt>
                <c:pt idx="242">
                  <c:v>7.5705333999999999E-2</c:v>
                </c:pt>
                <c:pt idx="243">
                  <c:v>6.2450607999999998E-2</c:v>
                </c:pt>
                <c:pt idx="244">
                  <c:v>5.1458884000000003E-2</c:v>
                </c:pt>
                <c:pt idx="245">
                  <c:v>5.4691744E-2</c:v>
                </c:pt>
                <c:pt idx="246">
                  <c:v>5.016574E-2</c:v>
                </c:pt>
                <c:pt idx="247">
                  <c:v>5.3075313999999998E-2</c:v>
                </c:pt>
                <c:pt idx="248">
                  <c:v>2.1069999999999998E-2</c:v>
                </c:pt>
                <c:pt idx="249">
                  <c:v>1.5250852000000001E-2</c:v>
                </c:pt>
                <c:pt idx="250">
                  <c:v>-4.1463079999999996E-3</c:v>
                </c:pt>
                <c:pt idx="251">
                  <c:v>-9.9654559999999993E-3</c:v>
                </c:pt>
                <c:pt idx="252">
                  <c:v>-2.5483183999999999E-2</c:v>
                </c:pt>
                <c:pt idx="253">
                  <c:v>-3.2595475999999998E-2</c:v>
                </c:pt>
                <c:pt idx="254">
                  <c:v>-2.9362616000000001E-2</c:v>
                </c:pt>
                <c:pt idx="255">
                  <c:v>-2.6776327999999999E-2</c:v>
                </c:pt>
                <c:pt idx="256">
                  <c:v>-2.4190039999999999E-2</c:v>
                </c:pt>
                <c:pt idx="257">
                  <c:v>-2.1603752E-2</c:v>
                </c:pt>
                <c:pt idx="258">
                  <c:v>-2.6453042E-2</c:v>
                </c:pt>
                <c:pt idx="259">
                  <c:v>-2.4190039999999999E-2</c:v>
                </c:pt>
                <c:pt idx="260">
                  <c:v>-2.4836612000000001E-2</c:v>
                </c:pt>
                <c:pt idx="261">
                  <c:v>-2.74229E-2</c:v>
                </c:pt>
                <c:pt idx="262">
                  <c:v>-2.6129756000000001E-2</c:v>
                </c:pt>
                <c:pt idx="263">
                  <c:v>-1.8047606000000001E-2</c:v>
                </c:pt>
                <c:pt idx="264">
                  <c:v>-2.3543468000000001E-2</c:v>
                </c:pt>
                <c:pt idx="265">
                  <c:v>-2.8069472000000002E-2</c:v>
                </c:pt>
                <c:pt idx="266">
                  <c:v>-2.9362616000000001E-2</c:v>
                </c:pt>
                <c:pt idx="267">
                  <c:v>-2.9362616000000001E-2</c:v>
                </c:pt>
                <c:pt idx="268">
                  <c:v>-2.8069472000000002E-2</c:v>
                </c:pt>
                <c:pt idx="269">
                  <c:v>-2.3543468000000001E-2</c:v>
                </c:pt>
                <c:pt idx="270">
                  <c:v>-3.1948904E-2</c:v>
                </c:pt>
                <c:pt idx="271">
                  <c:v>-2.1603752E-2</c:v>
                </c:pt>
                <c:pt idx="272">
                  <c:v>-2.4190039999999999E-2</c:v>
                </c:pt>
                <c:pt idx="273">
                  <c:v>-2.5159898E-2</c:v>
                </c:pt>
                <c:pt idx="274">
                  <c:v>-2.0310608000000001E-2</c:v>
                </c:pt>
                <c:pt idx="275">
                  <c:v>-2.5483183999999999E-2</c:v>
                </c:pt>
                <c:pt idx="276">
                  <c:v>-2.9685902E-2</c:v>
                </c:pt>
                <c:pt idx="277">
                  <c:v>-2.9039329999999999E-2</c:v>
                </c:pt>
                <c:pt idx="278">
                  <c:v>-2.5483183999999999E-2</c:v>
                </c:pt>
                <c:pt idx="279">
                  <c:v>-1.9017464000000001E-2</c:v>
                </c:pt>
                <c:pt idx="280">
                  <c:v>-3.2272189999999999E-2</c:v>
                </c:pt>
                <c:pt idx="281">
                  <c:v>-3.5181763999999997E-2</c:v>
                </c:pt>
                <c:pt idx="282">
                  <c:v>-9.3188839999999995E-3</c:v>
                </c:pt>
                <c:pt idx="283">
                  <c:v>3.5617870000000003E-2</c:v>
                </c:pt>
                <c:pt idx="284">
                  <c:v>5.4045172000000002E-2</c:v>
                </c:pt>
                <c:pt idx="285">
                  <c:v>4.2406876000000003E-2</c:v>
                </c:pt>
                <c:pt idx="286">
                  <c:v>3.4001440000000001E-2</c:v>
                </c:pt>
                <c:pt idx="287">
                  <c:v>6.6006754000000001E-2</c:v>
                </c:pt>
                <c:pt idx="288">
                  <c:v>9.6072352E-2</c:v>
                </c:pt>
                <c:pt idx="289">
                  <c:v>8.5403913999999997E-2</c:v>
                </c:pt>
                <c:pt idx="290">
                  <c:v>5.9217748000000001E-2</c:v>
                </c:pt>
                <c:pt idx="291">
                  <c:v>6.0187605999999998E-2</c:v>
                </c:pt>
                <c:pt idx="292">
                  <c:v>6.2450607999999998E-2</c:v>
                </c:pt>
                <c:pt idx="293">
                  <c:v>6.5036895999999997E-2</c:v>
                </c:pt>
                <c:pt idx="294">
                  <c:v>4.2406876000000003E-2</c:v>
                </c:pt>
                <c:pt idx="295">
                  <c:v>-5.1161660000000001E-3</c:v>
                </c:pt>
                <c:pt idx="296">
                  <c:v>-2.9362616000000001E-2</c:v>
                </c:pt>
                <c:pt idx="297">
                  <c:v>-2.9685902E-2</c:v>
                </c:pt>
                <c:pt idx="298">
                  <c:v>-1.8047606000000001E-2</c:v>
                </c:pt>
                <c:pt idx="299">
                  <c:v>-1.5600200000000001E-3</c:v>
                </c:pt>
                <c:pt idx="300">
                  <c:v>-2.2065919999999998E-3</c:v>
                </c:pt>
                <c:pt idx="301">
                  <c:v>-2.2065919999999998E-3</c:v>
                </c:pt>
                <c:pt idx="302">
                  <c:v>-1.4491459999999999E-2</c:v>
                </c:pt>
                <c:pt idx="303">
                  <c:v>-6.0860239999999998E-3</c:v>
                </c:pt>
                <c:pt idx="304">
                  <c:v>1.3957707999999999E-2</c:v>
                </c:pt>
                <c:pt idx="305">
                  <c:v>-5.439452E-3</c:v>
                </c:pt>
                <c:pt idx="306">
                  <c:v>-1.8370892E-2</c:v>
                </c:pt>
                <c:pt idx="307">
                  <c:v>-1.5138031999999999E-2</c:v>
                </c:pt>
                <c:pt idx="308">
                  <c:v>-1.610789E-2</c:v>
                </c:pt>
                <c:pt idx="309">
                  <c:v>-1.8047606000000001E-2</c:v>
                </c:pt>
                <c:pt idx="310">
                  <c:v>-1.7724319999999998E-2</c:v>
                </c:pt>
                <c:pt idx="311">
                  <c:v>-1.4814746E-2</c:v>
                </c:pt>
                <c:pt idx="312">
                  <c:v>-1.883306E-3</c:v>
                </c:pt>
                <c:pt idx="313">
                  <c:v>1.349554E-3</c:v>
                </c:pt>
                <c:pt idx="314">
                  <c:v>7.4919879999999998E-3</c:v>
                </c:pt>
                <c:pt idx="315">
                  <c:v>5.8755580000000003E-3</c:v>
                </c:pt>
                <c:pt idx="316">
                  <c:v>1.8483711999999999E-2</c:v>
                </c:pt>
                <c:pt idx="317">
                  <c:v>1.3311135999999999E-2</c:v>
                </c:pt>
                <c:pt idx="318">
                  <c:v>-2.6687599999999901E-4</c:v>
                </c:pt>
                <c:pt idx="319">
                  <c:v>-1.0288742E-2</c:v>
                </c:pt>
                <c:pt idx="320">
                  <c:v>-1.7401033999999999E-2</c:v>
                </c:pt>
                <c:pt idx="321">
                  <c:v>-3.1948904E-2</c:v>
                </c:pt>
                <c:pt idx="322">
                  <c:v>-1.9987321999999998E-2</c:v>
                </c:pt>
                <c:pt idx="323">
                  <c:v>-3.0332474000000002E-2</c:v>
                </c:pt>
                <c:pt idx="324">
                  <c:v>-2.0310608000000001E-2</c:v>
                </c:pt>
                <c:pt idx="325">
                  <c:v>-3.0979046E-2</c:v>
                </c:pt>
                <c:pt idx="326">
                  <c:v>-2.2250323999999998E-2</c:v>
                </c:pt>
                <c:pt idx="327">
                  <c:v>-2.6453042E-2</c:v>
                </c:pt>
                <c:pt idx="328">
                  <c:v>-3.0009187999999999E-2</c:v>
                </c:pt>
                <c:pt idx="329">
                  <c:v>-2.1927037999999999E-2</c:v>
                </c:pt>
                <c:pt idx="330">
                  <c:v>-3.3565334000000002E-2</c:v>
                </c:pt>
                <c:pt idx="331">
                  <c:v>-2.7099614000000001E-2</c:v>
                </c:pt>
                <c:pt idx="332">
                  <c:v>-2.5806470000000001E-2</c:v>
                </c:pt>
                <c:pt idx="333">
                  <c:v>-2.5806470000000001E-2</c:v>
                </c:pt>
                <c:pt idx="334">
                  <c:v>-1.4168174E-2</c:v>
                </c:pt>
                <c:pt idx="335">
                  <c:v>-2.1280466000000001E-2</c:v>
                </c:pt>
                <c:pt idx="336">
                  <c:v>-3.1302332000000002E-2</c:v>
                </c:pt>
                <c:pt idx="337">
                  <c:v>-2.3543468000000001E-2</c:v>
                </c:pt>
                <c:pt idx="338">
                  <c:v>-2.9362616000000001E-2</c:v>
                </c:pt>
                <c:pt idx="339">
                  <c:v>-3.2918761999999997E-2</c:v>
                </c:pt>
                <c:pt idx="340">
                  <c:v>-2.7099614000000001E-2</c:v>
                </c:pt>
                <c:pt idx="341">
                  <c:v>-2.8392758000000001E-2</c:v>
                </c:pt>
                <c:pt idx="342">
                  <c:v>-2.4836612000000001E-2</c:v>
                </c:pt>
                <c:pt idx="343">
                  <c:v>-2.6776327999999999E-2</c:v>
                </c:pt>
                <c:pt idx="344">
                  <c:v>-2.6453042E-2</c:v>
                </c:pt>
                <c:pt idx="345">
                  <c:v>-2.5483183999999999E-2</c:v>
                </c:pt>
                <c:pt idx="346">
                  <c:v>-3.1948904E-2</c:v>
                </c:pt>
                <c:pt idx="347">
                  <c:v>-2.6776327999999999E-2</c:v>
                </c:pt>
                <c:pt idx="348">
                  <c:v>-2.74229E-2</c:v>
                </c:pt>
                <c:pt idx="349">
                  <c:v>-2.2573610000000001E-2</c:v>
                </c:pt>
                <c:pt idx="350">
                  <c:v>-2.8069472000000002E-2</c:v>
                </c:pt>
                <c:pt idx="351">
                  <c:v>-2.2896896E-2</c:v>
                </c:pt>
                <c:pt idx="352">
                  <c:v>-2.6776327999999999E-2</c:v>
                </c:pt>
                <c:pt idx="353">
                  <c:v>-3.4211906E-2</c:v>
                </c:pt>
                <c:pt idx="354">
                  <c:v>-2.3866754E-2</c:v>
                </c:pt>
                <c:pt idx="355">
                  <c:v>-3.3565334000000002E-2</c:v>
                </c:pt>
                <c:pt idx="356">
                  <c:v>-3.4211906E-2</c:v>
                </c:pt>
                <c:pt idx="357">
                  <c:v>-2.8392758000000001E-2</c:v>
                </c:pt>
                <c:pt idx="358">
                  <c:v>-2.1603752E-2</c:v>
                </c:pt>
                <c:pt idx="359">
                  <c:v>-1.9017464000000001E-2</c:v>
                </c:pt>
                <c:pt idx="360">
                  <c:v>-2.1280466000000001E-2</c:v>
                </c:pt>
                <c:pt idx="361">
                  <c:v>-2.0957179999999999E-2</c:v>
                </c:pt>
                <c:pt idx="362">
                  <c:v>-2.74229E-2</c:v>
                </c:pt>
                <c:pt idx="363">
                  <c:v>-2.7099614000000001E-2</c:v>
                </c:pt>
                <c:pt idx="364">
                  <c:v>-2.6129756000000001E-2</c:v>
                </c:pt>
                <c:pt idx="365">
                  <c:v>-2.8392758000000001E-2</c:v>
                </c:pt>
                <c:pt idx="366">
                  <c:v>-2.9685902E-2</c:v>
                </c:pt>
                <c:pt idx="367">
                  <c:v>-2.6129756000000001E-2</c:v>
                </c:pt>
                <c:pt idx="368">
                  <c:v>-2.5159898E-2</c:v>
                </c:pt>
                <c:pt idx="369">
                  <c:v>-3.1948904E-2</c:v>
                </c:pt>
                <c:pt idx="370">
                  <c:v>-1.7724319999999998E-2</c:v>
                </c:pt>
                <c:pt idx="371">
                  <c:v>-2.74229E-2</c:v>
                </c:pt>
                <c:pt idx="372">
                  <c:v>-2.9362616000000001E-2</c:v>
                </c:pt>
                <c:pt idx="373">
                  <c:v>-3.3565334000000002E-2</c:v>
                </c:pt>
                <c:pt idx="374">
                  <c:v>-3.0009187999999999E-2</c:v>
                </c:pt>
                <c:pt idx="375">
                  <c:v>-2.5159898E-2</c:v>
                </c:pt>
                <c:pt idx="376">
                  <c:v>-3.2272189999999999E-2</c:v>
                </c:pt>
                <c:pt idx="377">
                  <c:v>-1.610789E-2</c:v>
                </c:pt>
                <c:pt idx="378">
                  <c:v>-2.6776327999999999E-2</c:v>
                </c:pt>
                <c:pt idx="379">
                  <c:v>-2.6453042E-2</c:v>
                </c:pt>
                <c:pt idx="380">
                  <c:v>-1.9987321999999998E-2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37-469E-BA78-396847ED8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(s)</a:t>
                </a:r>
              </a:p>
            </c:rich>
          </c:tx>
          <c:layout>
            <c:manualLayout>
              <c:xMode val="edge"/>
              <c:yMode val="edge"/>
              <c:x val="0.8669400265151207"/>
              <c:y val="0.580673288548020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907615988928806"/>
          <c:y val="0.1055124200004614"/>
          <c:w val="0.22039731973698534"/>
          <c:h val="8.94662167801318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lineMarker"/>
        <c:varyColors val="0"/>
        <c:ser>
          <c:idx val="0"/>
          <c:order val="0"/>
          <c:tx>
            <c:v>E_TOF_vs_E_vv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2317345213742399E-2"/>
                  <c:y val="-0.168467342103634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(Mediciones!$V$35:$V$42,Mediciones!$U$49:$U$56)</c:f>
              <c:numCache>
                <c:formatCode>General</c:formatCode>
                <c:ptCount val="16"/>
                <c:pt idx="0">
                  <c:v>347.50445822824116</c:v>
                </c:pt>
                <c:pt idx="1">
                  <c:v>146.77836821836351</c:v>
                </c:pt>
                <c:pt idx="2">
                  <c:v>496.87688644763671</c:v>
                </c:pt>
                <c:pt idx="3">
                  <c:v>507.25382117613321</c:v>
                </c:pt>
                <c:pt idx="4">
                  <c:v>89.380828617218</c:v>
                </c:pt>
                <c:pt idx="5">
                  <c:v>84.568981266252109</c:v>
                </c:pt>
                <c:pt idx="6">
                  <c:v>91.991257492307923</c:v>
                </c:pt>
                <c:pt idx="7">
                  <c:v>126.28009736924638</c:v>
                </c:pt>
                <c:pt idx="8">
                  <c:v>298.54599999999999</c:v>
                </c:pt>
                <c:pt idx="9">
                  <c:v>427.36599999999999</c:v>
                </c:pt>
                <c:pt idx="10">
                  <c:v>915.3</c:v>
                </c:pt>
                <c:pt idx="11">
                  <c:v>401.60199999999998</c:v>
                </c:pt>
                <c:pt idx="12">
                  <c:v>461.60500000000002</c:v>
                </c:pt>
                <c:pt idx="13">
                  <c:v>289.05399999999997</c:v>
                </c:pt>
                <c:pt idx="14">
                  <c:v>300.12800000000004</c:v>
                </c:pt>
                <c:pt idx="15">
                  <c:v>437.084</c:v>
                </c:pt>
              </c:numCache>
            </c:numRef>
          </c:xVal>
          <c:yVal>
            <c:numRef>
              <c:f>(Mediciones!$AI$35:$AI$42,Mediciones!$AI$49:$AI$56)</c:f>
              <c:numCache>
                <c:formatCode>General</c:formatCode>
                <c:ptCount val="16"/>
                <c:pt idx="0">
                  <c:v>239.88892469346499</c:v>
                </c:pt>
                <c:pt idx="1">
                  <c:v>219.24883108762577</c:v>
                </c:pt>
                <c:pt idx="2">
                  <c:v>305.85625932932123</c:v>
                </c:pt>
                <c:pt idx="3">
                  <c:v>369.28798883707714</c:v>
                </c:pt>
                <c:pt idx="4">
                  <c:v>36.524583654696599</c:v>
                </c:pt>
                <c:pt idx="5">
                  <c:v>44.210931367870863</c:v>
                </c:pt>
                <c:pt idx="6">
                  <c:v>122.114660934965</c:v>
                </c:pt>
                <c:pt idx="7">
                  <c:v>77.325298016797589</c:v>
                </c:pt>
                <c:pt idx="8">
                  <c:v>193.3746049788036</c:v>
                </c:pt>
                <c:pt idx="9">
                  <c:v>110.61195426368295</c:v>
                </c:pt>
                <c:pt idx="10">
                  <c:v>80.690045975390106</c:v>
                </c:pt>
                <c:pt idx="11">
                  <c:v>59.358018984464557</c:v>
                </c:pt>
                <c:pt idx="12">
                  <c:v>36.504531637730544</c:v>
                </c:pt>
                <c:pt idx="13">
                  <c:v>167.98209766682481</c:v>
                </c:pt>
                <c:pt idx="14">
                  <c:v>98.645488954770002</c:v>
                </c:pt>
                <c:pt idx="15">
                  <c:v>132.81929713294198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2D-442D-A58F-530A21B2A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Evv (MPa)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logBase val="10"/>
          <c:orientation val="minMax"/>
          <c:min val="10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E_tof (MPa)</a:t>
                </a:r>
                <a:endParaRPr lang="es-MX" sz="10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21870847623595549"/>
              <c:y val="2.389686984532144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CurvasCompactación!$B$4</c:f>
              <c:strCache>
                <c:ptCount val="1"/>
                <c:pt idx="0">
                  <c:v>56 Golpes Mod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CurvasCompactación!$B$6:$B$11</c:f>
              <c:numCache>
                <c:formatCode>0.00%</c:formatCode>
                <c:ptCount val="6"/>
                <c:pt idx="0">
                  <c:v>0.11805225653206648</c:v>
                </c:pt>
                <c:pt idx="1">
                  <c:v>9.6678107984795758E-2</c:v>
                </c:pt>
                <c:pt idx="2">
                  <c:v>8.0713111267325499E-2</c:v>
                </c:pt>
                <c:pt idx="3">
                  <c:v>0.1430861723446894</c:v>
                </c:pt>
                <c:pt idx="4">
                  <c:v>0.17279256442754556</c:v>
                </c:pt>
                <c:pt idx="5">
                  <c:v>0.1863437537080784</c:v>
                </c:pt>
              </c:numCache>
            </c:numRef>
          </c:xVal>
          <c:yVal>
            <c:numRef>
              <c:f>CurvasCompactación!$C$6:$C$11</c:f>
              <c:numCache>
                <c:formatCode>0.00</c:formatCode>
                <c:ptCount val="6"/>
                <c:pt idx="0">
                  <c:v>1.763728134637909</c:v>
                </c:pt>
                <c:pt idx="1">
                  <c:v>1.6822689096024417</c:v>
                </c:pt>
                <c:pt idx="2">
                  <c:v>1.6483733962172045</c:v>
                </c:pt>
                <c:pt idx="3">
                  <c:v>1.7772421994397172</c:v>
                </c:pt>
                <c:pt idx="4">
                  <c:v>1.6951263354634258</c:v>
                </c:pt>
                <c:pt idx="5">
                  <c:v>1.6321784584194605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C4-4FED-BB5E-D59DA90DA2FA}"/>
            </c:ext>
          </c:extLst>
        </c:ser>
        <c:ser>
          <c:idx val="1"/>
          <c:order val="1"/>
          <c:tx>
            <c:strRef>
              <c:f>CurvasCompactación!$B$13</c:f>
              <c:strCache>
                <c:ptCount val="1"/>
                <c:pt idx="0">
                  <c:v>25 Golpes Mod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CurvasCompactación!$B$15:$B$18</c:f>
              <c:numCache>
                <c:formatCode>0.00%</c:formatCode>
                <c:ptCount val="4"/>
                <c:pt idx="0">
                  <c:v>0.11843409316154611</c:v>
                </c:pt>
                <c:pt idx="1">
                  <c:v>0.13297332509443671</c:v>
                </c:pt>
                <c:pt idx="2">
                  <c:v>0.15578764142732804</c:v>
                </c:pt>
                <c:pt idx="3">
                  <c:v>0.16935064935064942</c:v>
                </c:pt>
              </c:numCache>
            </c:numRef>
          </c:xVal>
          <c:yVal>
            <c:numRef>
              <c:f>CurvasCompactación!$C$15:$C$18</c:f>
              <c:numCache>
                <c:formatCode>0.00</c:formatCode>
                <c:ptCount val="4"/>
                <c:pt idx="0">
                  <c:v>1.6584291622044007</c:v>
                </c:pt>
                <c:pt idx="1">
                  <c:v>1.6867190368361413</c:v>
                </c:pt>
                <c:pt idx="2">
                  <c:v>1.678484887889131</c:v>
                </c:pt>
                <c:pt idx="3">
                  <c:v>1.601954608561813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C4-4FED-BB5E-D59DA90DA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661935"/>
        <c:axId val="293849215"/>
      </c:scatterChart>
      <c:valAx>
        <c:axId val="279661935"/>
        <c:scaling>
          <c:orientation val="minMax"/>
          <c:min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849215"/>
        <c:crosses val="autoZero"/>
        <c:crossBetween val="midCat"/>
      </c:valAx>
      <c:valAx>
        <c:axId val="29384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661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220743</xdr:colOff>
      <xdr:row>3</xdr:row>
      <xdr:rowOff>3663</xdr:rowOff>
    </xdr:from>
    <xdr:to>
      <xdr:col>11</xdr:col>
      <xdr:colOff>172560</xdr:colOff>
      <xdr:row>13</xdr:row>
      <xdr:rowOff>105570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id="{02FDC0F4-C4FB-4F9D-A351-56C746717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127000</xdr:colOff>
      <xdr:row>14</xdr:row>
      <xdr:rowOff>165100</xdr:rowOff>
    </xdr:from>
    <xdr:to>
      <xdr:col>11</xdr:col>
      <xdr:colOff>78817</xdr:colOff>
      <xdr:row>25</xdr:row>
      <xdr:rowOff>63807</xdr:rowOff>
    </xdr:to>
    <xdr:graphicFrame macro="">
      <xdr:nvGraphicFramePr>
        <xdr:cNvPr id="3" name="Gráfico 1">
          <a:extLst>
            <a:ext uri="{FF2B5EF4-FFF2-40B4-BE49-F238E27FC236}">
              <a16:creationId xmlns:a16="http://schemas.microsoft.com/office/drawing/2014/main" id="{690A48E4-3741-4EFC-BEE2-8D42E8EB0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168565</xdr:colOff>
      <xdr:row>0</xdr:row>
      <xdr:rowOff>27878</xdr:rowOff>
    </xdr:from>
    <xdr:to>
      <xdr:col>32</xdr:col>
      <xdr:colOff>597841</xdr:colOff>
      <xdr:row>23</xdr:row>
      <xdr:rowOff>66438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7FB6BA-6432-41A1-886E-A55FCEAB9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81445" y="27878"/>
          <a:ext cx="3666705" cy="42659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0</xdr:rowOff>
    </xdr:from>
    <xdr:to>
      <xdr:col>6</xdr:col>
      <xdr:colOff>745025</xdr:colOff>
      <xdr:row>55</xdr:row>
      <xdr:rowOff>5661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FBB21A-D30B-D95C-C477-DD307240E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982" y="6379953"/>
          <a:ext cx="4519081" cy="36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12</xdr:col>
      <xdr:colOff>648323</xdr:colOff>
      <xdr:row>55</xdr:row>
      <xdr:rowOff>5661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F9E025-B170-AC18-FCB7-6A6DCD384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66864" y="6379953"/>
          <a:ext cx="4377450" cy="3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646981</xdr:colOff>
      <xdr:row>34</xdr:row>
      <xdr:rowOff>170732</xdr:rowOff>
    </xdr:from>
    <xdr:to>
      <xdr:col>19</xdr:col>
      <xdr:colOff>412628</xdr:colOff>
      <xdr:row>54</xdr:row>
      <xdr:rowOff>176393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0E6293-3EE5-D666-983E-DC2EEAA5F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42972" y="6370968"/>
          <a:ext cx="4429303" cy="3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413349</xdr:colOff>
      <xdr:row>34</xdr:row>
      <xdr:rowOff>170730</xdr:rowOff>
    </xdr:from>
    <xdr:to>
      <xdr:col>26</xdr:col>
      <xdr:colOff>410287</xdr:colOff>
      <xdr:row>54</xdr:row>
      <xdr:rowOff>176391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69671B-D061-AD0D-8C31-76179B428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2996" y="6370966"/>
          <a:ext cx="4525806" cy="36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413349</xdr:colOff>
      <xdr:row>35</xdr:row>
      <xdr:rowOff>1</xdr:rowOff>
    </xdr:from>
    <xdr:to>
      <xdr:col>33</xdr:col>
      <xdr:colOff>357603</xdr:colOff>
      <xdr:row>55</xdr:row>
      <xdr:rowOff>5662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EC69BE-14D7-BFF6-E755-4C81530B4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78379" y="6440201"/>
          <a:ext cx="4490276" cy="3685775"/>
        </a:xfrm>
        <a:prstGeom prst="rect">
          <a:avLst/>
        </a:prstGeom>
      </xdr:spPr>
    </xdr:pic>
    <xdr:clientData/>
  </xdr:twoCellAnchor>
  <xdr:twoCellAnchor editAs="oneCell">
    <xdr:from>
      <xdr:col>33</xdr:col>
      <xdr:colOff>341463</xdr:colOff>
      <xdr:row>34</xdr:row>
      <xdr:rowOff>170731</xdr:rowOff>
    </xdr:from>
    <xdr:to>
      <xdr:col>40</xdr:col>
      <xdr:colOff>285419</xdr:colOff>
      <xdr:row>54</xdr:row>
      <xdr:rowOff>176392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493A09-37AF-7892-807A-E9832DCE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52515" y="6426924"/>
          <a:ext cx="4489979" cy="3685775"/>
        </a:xfrm>
        <a:prstGeom prst="rect">
          <a:avLst/>
        </a:prstGeom>
      </xdr:spPr>
    </xdr:pic>
    <xdr:clientData/>
  </xdr:twoCellAnchor>
  <xdr:twoCellAnchor editAs="oneCell">
    <xdr:from>
      <xdr:col>40</xdr:col>
      <xdr:colOff>270596</xdr:colOff>
      <xdr:row>34</xdr:row>
      <xdr:rowOff>151535</xdr:rowOff>
    </xdr:from>
    <xdr:to>
      <xdr:col>47</xdr:col>
      <xdr:colOff>259142</xdr:colOff>
      <xdr:row>54</xdr:row>
      <xdr:rowOff>157821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5D4AD7-5EAE-8829-FAA4-39387B910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27671" y="6407728"/>
          <a:ext cx="4534569" cy="368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248707</xdr:colOff>
      <xdr:row>0</xdr:row>
      <xdr:rowOff>153457</xdr:rowOff>
    </xdr:from>
    <xdr:to>
      <xdr:col>21</xdr:col>
      <xdr:colOff>269874</xdr:colOff>
      <xdr:row>26</xdr:row>
      <xdr:rowOff>31748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A3691-E553-4D74-A3C6-4936DEAAA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287391</xdr:colOff>
      <xdr:row>28</xdr:row>
      <xdr:rowOff>16423</xdr:rowOff>
    </xdr:from>
    <xdr:to>
      <xdr:col>14</xdr:col>
      <xdr:colOff>417191</xdr:colOff>
      <xdr:row>39</xdr:row>
      <xdr:rowOff>166849</xdr:rowOff>
    </xdr:to>
    <xdr:graphicFrame macro="">
      <xdr:nvGraphicFramePr>
        <xdr:cNvPr id="3" name="Gráfico 1">
          <a:extLst>
            <a:ext uri="{FF2B5EF4-FFF2-40B4-BE49-F238E27FC236}">
              <a16:creationId xmlns:a16="http://schemas.microsoft.com/office/drawing/2014/main" id="{41A5E899-42E3-41AA-B9C6-C3BEF9495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6</xdr:row>
      <xdr:rowOff>28575</xdr:rowOff>
    </xdr:from>
    <xdr:to>
      <xdr:col>9</xdr:col>
      <xdr:colOff>446556</xdr:colOff>
      <xdr:row>17</xdr:row>
      <xdr:rowOff>105641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id="{C6D8BAC2-1C19-455E-B49E-82F38351D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373208</xdr:colOff>
      <xdr:row>18</xdr:row>
      <xdr:rowOff>1</xdr:rowOff>
    </xdr:from>
    <xdr:to>
      <xdr:col>9</xdr:col>
      <xdr:colOff>448289</xdr:colOff>
      <xdr:row>29</xdr:row>
      <xdr:rowOff>77067</xdr:rowOff>
    </xdr:to>
    <xdr:graphicFrame macro="">
      <xdr:nvGraphicFramePr>
        <xdr:cNvPr id="6" name="Gráfico 3">
          <a:extLst>
            <a:ext uri="{FF2B5EF4-FFF2-40B4-BE49-F238E27FC236}">
              <a16:creationId xmlns:a16="http://schemas.microsoft.com/office/drawing/2014/main" id="{ED23FCD8-6B8F-4DCD-A838-D348CFF27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377194</xdr:colOff>
      <xdr:row>29</xdr:row>
      <xdr:rowOff>103283</xdr:rowOff>
    </xdr:from>
    <xdr:to>
      <xdr:col>9</xdr:col>
      <xdr:colOff>452275</xdr:colOff>
      <xdr:row>40</xdr:row>
      <xdr:rowOff>180349</xdr:rowOff>
    </xdr:to>
    <xdr:graphicFrame macro="">
      <xdr:nvGraphicFramePr>
        <xdr:cNvPr id="7" name="Gráfico 3">
          <a:extLst>
            <a:ext uri="{FF2B5EF4-FFF2-40B4-BE49-F238E27FC236}">
              <a16:creationId xmlns:a16="http://schemas.microsoft.com/office/drawing/2014/main" id="{7D8964BE-1AC2-4C5B-A0B9-A659823CFB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384443</xdr:colOff>
      <xdr:row>41</xdr:row>
      <xdr:rowOff>86069</xdr:rowOff>
    </xdr:from>
    <xdr:to>
      <xdr:col>9</xdr:col>
      <xdr:colOff>459524</xdr:colOff>
      <xdr:row>52</xdr:row>
      <xdr:rowOff>163135</xdr:rowOff>
    </xdr:to>
    <xdr:graphicFrame macro="">
      <xdr:nvGraphicFramePr>
        <xdr:cNvPr id="8" name="Gráfico 3">
          <a:extLst>
            <a:ext uri="{FF2B5EF4-FFF2-40B4-BE49-F238E27FC236}">
              <a16:creationId xmlns:a16="http://schemas.microsoft.com/office/drawing/2014/main" id="{68D2A482-DC24-45CE-9715-C7A82AC0B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219926</xdr:colOff>
      <xdr:row>6</xdr:row>
      <xdr:rowOff>25260</xdr:rowOff>
    </xdr:from>
    <xdr:to>
      <xdr:col>8</xdr:col>
      <xdr:colOff>230059</xdr:colOff>
      <xdr:row>55</xdr:row>
      <xdr:rowOff>15125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C9D4CDA6-74A4-8055-A51D-12957F9E2483}"/>
            </a:ext>
          </a:extLst>
        </xdr:cNvPr>
        <xdr:cNvCxnSpPr/>
      </xdr:nvCxnSpPr>
      <xdr:spPr>
        <a:xfrm>
          <a:off x="5425137" y="1111915"/>
          <a:ext cx="10133" cy="88642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109904</xdr:colOff>
      <xdr:row>6</xdr:row>
      <xdr:rowOff>29308</xdr:rowOff>
    </xdr:from>
    <xdr:to>
      <xdr:col>6</xdr:col>
      <xdr:colOff>120037</xdr:colOff>
      <xdr:row>55</xdr:row>
      <xdr:rowOff>19173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A54B80FF-AD04-4E07-B264-F2122725D948}"/>
            </a:ext>
          </a:extLst>
        </xdr:cNvPr>
        <xdr:cNvCxnSpPr/>
      </xdr:nvCxnSpPr>
      <xdr:spPr>
        <a:xfrm>
          <a:off x="3978519" y="1128346"/>
          <a:ext cx="10133" cy="89653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6</xdr:row>
      <xdr:rowOff>28575</xdr:rowOff>
    </xdr:from>
    <xdr:to>
      <xdr:col>9</xdr:col>
      <xdr:colOff>446556</xdr:colOff>
      <xdr:row>17</xdr:row>
      <xdr:rowOff>105641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id="{ED4C60D1-3D27-4AB4-9511-6498D8852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373208</xdr:colOff>
      <xdr:row>18</xdr:row>
      <xdr:rowOff>1</xdr:rowOff>
    </xdr:from>
    <xdr:to>
      <xdr:col>9</xdr:col>
      <xdr:colOff>448289</xdr:colOff>
      <xdr:row>29</xdr:row>
      <xdr:rowOff>77067</xdr:rowOff>
    </xdr:to>
    <xdr:graphicFrame macro="">
      <xdr:nvGraphicFramePr>
        <xdr:cNvPr id="3" name="Gráfico 3">
          <a:extLst>
            <a:ext uri="{FF2B5EF4-FFF2-40B4-BE49-F238E27FC236}">
              <a16:creationId xmlns:a16="http://schemas.microsoft.com/office/drawing/2014/main" id="{DA35213D-4447-4E65-B92D-D3D3B8912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377194</xdr:colOff>
      <xdr:row>29</xdr:row>
      <xdr:rowOff>103283</xdr:rowOff>
    </xdr:from>
    <xdr:to>
      <xdr:col>9</xdr:col>
      <xdr:colOff>452275</xdr:colOff>
      <xdr:row>40</xdr:row>
      <xdr:rowOff>180349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65B029F-ECAB-4FCD-89F4-93733974FB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384443</xdr:colOff>
      <xdr:row>41</xdr:row>
      <xdr:rowOff>86069</xdr:rowOff>
    </xdr:from>
    <xdr:to>
      <xdr:col>9</xdr:col>
      <xdr:colOff>459524</xdr:colOff>
      <xdr:row>52</xdr:row>
      <xdr:rowOff>163135</xdr:rowOff>
    </xdr:to>
    <xdr:graphicFrame macro="">
      <xdr:nvGraphicFramePr>
        <xdr:cNvPr id="5" name="Gráfico 3">
          <a:extLst>
            <a:ext uri="{FF2B5EF4-FFF2-40B4-BE49-F238E27FC236}">
              <a16:creationId xmlns:a16="http://schemas.microsoft.com/office/drawing/2014/main" id="{1B3996B0-4636-432E-BF43-952641D7B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193094</xdr:colOff>
      <xdr:row>6</xdr:row>
      <xdr:rowOff>25260</xdr:rowOff>
    </xdr:from>
    <xdr:to>
      <xdr:col>8</xdr:col>
      <xdr:colOff>203227</xdr:colOff>
      <xdr:row>55</xdr:row>
      <xdr:rowOff>15125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745128BF-A9E2-45AB-A897-57045C5F397E}"/>
            </a:ext>
          </a:extLst>
        </xdr:cNvPr>
        <xdr:cNvCxnSpPr/>
      </xdr:nvCxnSpPr>
      <xdr:spPr>
        <a:xfrm>
          <a:off x="5398305" y="1111915"/>
          <a:ext cx="10133" cy="88642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109904</xdr:colOff>
      <xdr:row>6</xdr:row>
      <xdr:rowOff>29308</xdr:rowOff>
    </xdr:from>
    <xdr:to>
      <xdr:col>6</xdr:col>
      <xdr:colOff>120037</xdr:colOff>
      <xdr:row>55</xdr:row>
      <xdr:rowOff>19173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E8136FC6-15F0-48FB-BC43-34BE5E27DE2F}"/>
            </a:ext>
          </a:extLst>
        </xdr:cNvPr>
        <xdr:cNvCxnSpPr/>
      </xdr:nvCxnSpPr>
      <xdr:spPr>
        <a:xfrm>
          <a:off x="3996104" y="1115158"/>
          <a:ext cx="10133" cy="88576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267555</xdr:colOff>
      <xdr:row>58</xdr:row>
      <xdr:rowOff>53512</xdr:rowOff>
    </xdr:from>
    <xdr:to>
      <xdr:col>17</xdr:col>
      <xdr:colOff>195807</xdr:colOff>
      <xdr:row>74</xdr:row>
      <xdr:rowOff>117725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C32926-FA96-4C32-A92A-B211008543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730" b="2400"/>
        <a:stretch/>
      </xdr:blipFill>
      <xdr:spPr>
        <a:xfrm>
          <a:off x="6744555" y="5449425"/>
          <a:ext cx="4557402" cy="2959813"/>
        </a:xfrm>
        <a:prstGeom prst="rect">
          <a:avLst/>
        </a:prstGeom>
      </xdr:spPr>
    </xdr:pic>
    <xdr:clientData/>
  </xdr:twoCellAnchor>
  <xdr:twoCellAnchor>
    <xdr:from>
      <xdr:col>11</xdr:col>
      <xdr:colOff>508870</xdr:colOff>
      <xdr:row>65</xdr:row>
      <xdr:rowOff>104730</xdr:rowOff>
    </xdr:from>
    <xdr:to>
      <xdr:col>16</xdr:col>
      <xdr:colOff>411010</xdr:colOff>
      <xdr:row>65</xdr:row>
      <xdr:rowOff>121040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19E98E4-B501-42B6-B19A-DF1ACA4B0418}"/>
            </a:ext>
          </a:extLst>
        </xdr:cNvPr>
        <xdr:cNvCxnSpPr/>
      </xdr:nvCxnSpPr>
      <xdr:spPr>
        <a:xfrm flipV="1">
          <a:off x="7633570" y="6767468"/>
          <a:ext cx="3235890" cy="163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528343</xdr:colOff>
      <xdr:row>59</xdr:row>
      <xdr:rowOff>9848</xdr:rowOff>
    </xdr:from>
    <xdr:to>
      <xdr:col>14</xdr:col>
      <xdr:colOff>534223</xdr:colOff>
      <xdr:row>71</xdr:row>
      <xdr:rowOff>92163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C2FB90C-AF65-4517-9C28-4EAF00C65402}"/>
            </a:ext>
          </a:extLst>
        </xdr:cNvPr>
        <xdr:cNvCxnSpPr/>
      </xdr:nvCxnSpPr>
      <xdr:spPr>
        <a:xfrm flipV="1">
          <a:off x="9691393" y="5586736"/>
          <a:ext cx="5880" cy="22540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0</xdr:colOff>
      <xdr:row>61</xdr:row>
      <xdr:rowOff>0</xdr:rowOff>
    </xdr:from>
    <xdr:ext cx="1803827" cy="35246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uadroTexto 7">
              <a:extLst>
                <a:ext uri="{FF2B5EF4-FFF2-40B4-BE49-F238E27FC236}">
                  <a16:creationId xmlns:a16="http://schemas.microsoft.com/office/drawing/2014/main" id="{46BB56B6-2A20-4A03-9CB7-5AF85F7E01EF}"/>
                </a:ext>
              </a:extLst>
            </xdr:cNvPr>
            <xdr:cNvSpPr txBox="1"/>
          </xdr:nvSpPr>
          <xdr:spPr>
            <a:xfrm>
              <a:off x="11753850" y="5938838"/>
              <a:ext cx="1803827" cy="3524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𝑉𝑝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∙(1+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)(1−2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(1−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den>
                    </m:f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5" name="CuadroTexto 7">
              <a:extLst>
                <a:ext uri="{FF2B5EF4-FFF2-40B4-BE49-F238E27FC236}">
                  <a16:creationId xmlns:a16="http://schemas.microsoft.com/office/drawing/2014/main" id="{46BB56B6-2A20-4A03-9CB7-5AF85F7E01EF}"/>
                </a:ext>
              </a:extLst>
            </xdr:cNvPr>
            <xdr:cNvSpPr txBox="1"/>
          </xdr:nvSpPr>
          <xdr:spPr>
            <a:xfrm>
              <a:off x="11753850" y="5938838"/>
              <a:ext cx="1803827" cy="3524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𝐸=〖𝑉𝑝〗^2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∙(𝑝∙(1+𝑢)(1−2𝑢))/((1−𝑢))</a:t>
              </a:r>
              <a:endParaRPr lang="es-MX" sz="1100"/>
            </a:p>
          </xdr:txBody>
        </xdr:sp>
      </mc:Fallback>
    </mc:AlternateContent>
    <xdr:clientData/>
  </xdr:oneCellAnchor>
  <xdr:twoCellAnchor>
    <xdr:from>
      <xdr:col>21</xdr:col>
      <xdr:colOff>399710</xdr:colOff>
      <xdr:row>60</xdr:row>
      <xdr:rowOff>59531</xdr:rowOff>
    </xdr:from>
    <xdr:to>
      <xdr:col>26</xdr:col>
      <xdr:colOff>474072</xdr:colOff>
      <xdr:row>72</xdr:row>
      <xdr:rowOff>14736</xdr:rowOff>
    </xdr:to>
    <xdr:graphicFrame macro="">
      <xdr:nvGraphicFramePr>
        <xdr:cNvPr id="6" name="Gráfico 1">
          <a:extLst>
            <a:ext uri="{FF2B5EF4-FFF2-40B4-BE49-F238E27FC236}">
              <a16:creationId xmlns:a16="http://schemas.microsoft.com/office/drawing/2014/main" id="{C03669F9-5BCD-40AC-BB7C-92753A33B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511968</xdr:colOff>
      <xdr:row>2</xdr:row>
      <xdr:rowOff>123825</xdr:rowOff>
    </xdr:from>
    <xdr:to>
      <xdr:col>11</xdr:col>
      <xdr:colOff>550068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3E8B0-EAF3-41DB-84E0-90765BA30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blo\Desktop\InvestigacionUSFQ\SSWCompleteAnalysis\SSW_CompleteProcessingSoilCermica.xlsx" TargetMode="External"/><Relationship Id="rId1" Type="http://schemas.openxmlformats.org/officeDocument/2006/relationships/externalLinkPath" Target="InvestigacionUSFQ/SSWCompleteAnalysis/SSW_CompleteProcessingSoilCermic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talleMediciones"/>
      <sheetName val="Mediciones"/>
      <sheetName val="CurvasCompactación"/>
    </sheetNames>
    <sheetDataSet>
      <sheetData sheetId="0" refreshError="1"/>
      <sheetData sheetId="1">
        <row r="35">
          <cell r="I35">
            <v>0.11843409316154611</v>
          </cell>
          <cell r="J35">
            <v>1.6584291622044007</v>
          </cell>
        </row>
        <row r="36">
          <cell r="I36">
            <v>0.11805225653206648</v>
          </cell>
          <cell r="J36">
            <v>1.763728134637909</v>
          </cell>
        </row>
        <row r="37">
          <cell r="I37">
            <v>9.6678107984795758E-2</v>
          </cell>
          <cell r="J37">
            <v>1.6822689096024417</v>
          </cell>
        </row>
        <row r="38">
          <cell r="I38">
            <v>8.0713111267325499E-2</v>
          </cell>
          <cell r="J38">
            <v>1.6483733962172045</v>
          </cell>
        </row>
        <row r="49">
          <cell r="I49">
            <v>0.1430861723446894</v>
          </cell>
          <cell r="J49">
            <v>1.7772421994397172</v>
          </cell>
        </row>
        <row r="50">
          <cell r="I50">
            <v>0.17279256442754556</v>
          </cell>
          <cell r="J50">
            <v>1.6951263354634258</v>
          </cell>
        </row>
        <row r="51">
          <cell r="I51">
            <v>0.1863437537080784</v>
          </cell>
          <cell r="J51">
            <v>1.6321784584194605</v>
          </cell>
        </row>
        <row r="54">
          <cell r="I54">
            <v>0.13297332509443671</v>
          </cell>
          <cell r="J54">
            <v>1.6867190368361413</v>
          </cell>
        </row>
        <row r="55">
          <cell r="I55">
            <v>0.15578764142732804</v>
          </cell>
          <cell r="J55">
            <v>1.678484887889131</v>
          </cell>
        </row>
        <row r="56">
          <cell r="I56">
            <v>0.16935064935064942</v>
          </cell>
          <cell r="J56">
            <v>1.601954608561813</v>
          </cell>
        </row>
      </sheetData>
      <sheetData sheetId="2">
        <row r="4">
          <cell r="B4" t="str">
            <v>56 Golpes Mod</v>
          </cell>
        </row>
        <row r="6">
          <cell r="B6">
            <v>0.11805225653206648</v>
          </cell>
          <cell r="C6">
            <v>1.763728134637909</v>
          </cell>
        </row>
        <row r="7">
          <cell r="B7">
            <v>9.6678107984795758E-2</v>
          </cell>
          <cell r="C7">
            <v>1.6822689096024417</v>
          </cell>
        </row>
        <row r="8">
          <cell r="B8">
            <v>8.0713111267325499E-2</v>
          </cell>
          <cell r="C8">
            <v>1.6483733962172045</v>
          </cell>
        </row>
        <row r="9">
          <cell r="B9">
            <v>0.1430861723446894</v>
          </cell>
          <cell r="C9">
            <v>1.7772421994397172</v>
          </cell>
        </row>
        <row r="10">
          <cell r="B10">
            <v>0.17279256442754556</v>
          </cell>
          <cell r="C10">
            <v>1.6951263354634258</v>
          </cell>
        </row>
        <row r="11">
          <cell r="B11">
            <v>0.1863437537080784</v>
          </cell>
          <cell r="C11">
            <v>1.6321784584194605</v>
          </cell>
        </row>
        <row r="13">
          <cell r="B13" t="str">
            <v>25 Golpes Mod</v>
          </cell>
        </row>
        <row r="15">
          <cell r="B15">
            <v>0.11843409316154611</v>
          </cell>
          <cell r="C15">
            <v>1.6584291622044007</v>
          </cell>
        </row>
        <row r="16">
          <cell r="B16">
            <v>0.13297332509443671</v>
          </cell>
          <cell r="C16">
            <v>1.6867190368361413</v>
          </cell>
        </row>
        <row r="17">
          <cell r="B17">
            <v>0.15578764142732804</v>
          </cell>
          <cell r="C17">
            <v>1.678484887889131</v>
          </cell>
        </row>
        <row r="18">
          <cell r="B18">
            <v>0.16935064935064942</v>
          </cell>
          <cell r="C18">
            <v>1.601954608561813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EAD91-9997-4F2A-98C3-37FFEEA6231A}">
  <dimension ref="B2:O33"/>
  <sheetViews>
    <sheetView tabSelected="1" zoomScale="58" zoomScaleNormal="135" workbookViewId="0">
      <selection activeCell="N26" sqref="N26:O33"/>
    </sheetView>
  </sheetViews>
  <sheetFormatPr defaultColWidth="11.73046875" defaultRowHeight="15.75" x14ac:dyDescent="0.5"/>
  <cols>
    <col min="1" max="16384" width="11.73046875" style="1"/>
  </cols>
  <sheetData>
    <row r="2" spans="2:15" x14ac:dyDescent="0.5">
      <c r="E2" s="65" t="s">
        <v>0</v>
      </c>
      <c r="F2" s="66"/>
      <c r="N2" s="68" t="s">
        <v>24</v>
      </c>
      <c r="O2" s="68"/>
    </row>
    <row r="3" spans="2:15" x14ac:dyDescent="0.5">
      <c r="B3" s="2" t="s">
        <v>1</v>
      </c>
      <c r="C3" s="2" t="s">
        <v>2</v>
      </c>
      <c r="E3" s="3" t="s">
        <v>1</v>
      </c>
      <c r="F3" s="3" t="s">
        <v>2</v>
      </c>
      <c r="N3" s="3" t="s">
        <v>1</v>
      </c>
      <c r="O3" s="3" t="s">
        <v>2</v>
      </c>
    </row>
    <row r="4" spans="2:15" x14ac:dyDescent="0.5">
      <c r="B4" s="3">
        <v>10</v>
      </c>
      <c r="C4" s="3">
        <v>1.4008761139878505</v>
      </c>
      <c r="E4" s="3">
        <v>10</v>
      </c>
      <c r="F4" s="3">
        <v>1.4007381733822328</v>
      </c>
      <c r="N4" s="3">
        <v>10000000</v>
      </c>
      <c r="O4" s="3">
        <v>1.4007381733822328</v>
      </c>
    </row>
    <row r="5" spans="2:15" x14ac:dyDescent="0.5">
      <c r="B5" s="3">
        <v>40</v>
      </c>
      <c r="C5" s="3">
        <v>1.2140668286409155</v>
      </c>
      <c r="E5" s="3">
        <v>40</v>
      </c>
      <c r="F5" s="3">
        <v>1.2140668286409155</v>
      </c>
      <c r="N5" s="3">
        <v>40000000</v>
      </c>
      <c r="O5" s="3">
        <v>1.2140668286409155</v>
      </c>
    </row>
    <row r="6" spans="2:15" x14ac:dyDescent="0.5">
      <c r="B6" s="3">
        <v>100</v>
      </c>
      <c r="C6" s="3">
        <v>1.1364514797140099</v>
      </c>
      <c r="E6" s="3">
        <v>100</v>
      </c>
      <c r="F6" s="3">
        <v>1.1177048296059127</v>
      </c>
      <c r="N6" s="3">
        <v>100000000</v>
      </c>
      <c r="O6" s="3">
        <v>1.1177048296059127</v>
      </c>
    </row>
    <row r="7" spans="2:15" x14ac:dyDescent="0.5">
      <c r="B7" s="3">
        <v>200</v>
      </c>
      <c r="C7" s="4">
        <v>1.1021356095449999</v>
      </c>
      <c r="E7" s="3">
        <v>200</v>
      </c>
      <c r="F7" s="3">
        <v>1.0909213561826436</v>
      </c>
      <c r="N7" s="3">
        <v>200000000</v>
      </c>
      <c r="O7" s="3">
        <v>1.0909213561826436</v>
      </c>
    </row>
    <row r="8" spans="2:15" x14ac:dyDescent="0.5">
      <c r="B8" s="3">
        <v>300</v>
      </c>
      <c r="C8" s="4">
        <v>1.0895843774985536</v>
      </c>
      <c r="E8" s="3">
        <v>300</v>
      </c>
      <c r="F8" s="3">
        <v>1.08058437749855</v>
      </c>
      <c r="N8" s="3">
        <v>300000000</v>
      </c>
      <c r="O8" s="3">
        <v>1.08058437749855</v>
      </c>
    </row>
    <row r="9" spans="2:15" x14ac:dyDescent="0.5">
      <c r="B9" s="3">
        <v>500</v>
      </c>
      <c r="C9" s="4">
        <v>1.0619149270978936</v>
      </c>
      <c r="E9" s="3">
        <v>500</v>
      </c>
      <c r="F9" s="3">
        <v>1.0723113034395499</v>
      </c>
      <c r="N9" s="3">
        <v>500000000</v>
      </c>
      <c r="O9" s="3">
        <v>1.0723113034395499</v>
      </c>
    </row>
    <row r="10" spans="2:15" x14ac:dyDescent="0.5">
      <c r="E10" s="3">
        <v>700</v>
      </c>
      <c r="F10" s="3">
        <v>1.0694334868948585</v>
      </c>
      <c r="L10" s="5"/>
      <c r="N10" s="3">
        <v>700000000</v>
      </c>
      <c r="O10" s="3">
        <v>1.0694334868948585</v>
      </c>
    </row>
    <row r="11" spans="2:15" x14ac:dyDescent="0.5">
      <c r="E11" s="3">
        <v>1000</v>
      </c>
      <c r="F11" s="3">
        <v>1.0629208338167233</v>
      </c>
      <c r="L11" s="5"/>
      <c r="N11" s="3">
        <v>1000000000</v>
      </c>
      <c r="O11" s="3">
        <v>1.0629208338167233</v>
      </c>
    </row>
    <row r="12" spans="2:15" x14ac:dyDescent="0.5">
      <c r="B12" s="3" t="s">
        <v>1</v>
      </c>
      <c r="C12" s="3" t="s">
        <v>2</v>
      </c>
      <c r="L12" s="5"/>
    </row>
    <row r="13" spans="2:15" x14ac:dyDescent="0.5">
      <c r="B13" s="3">
        <v>10</v>
      </c>
      <c r="C13" s="3">
        <v>1.3259736795022041</v>
      </c>
      <c r="E13" s="65" t="s">
        <v>3</v>
      </c>
      <c r="F13" s="66"/>
      <c r="L13" s="5"/>
      <c r="N13" s="68" t="s">
        <v>25</v>
      </c>
      <c r="O13" s="68"/>
    </row>
    <row r="14" spans="2:15" x14ac:dyDescent="0.5">
      <c r="B14" s="3">
        <v>40</v>
      </c>
      <c r="C14" s="3">
        <v>1.1531017802399695</v>
      </c>
      <c r="E14" s="3" t="s">
        <v>1</v>
      </c>
      <c r="F14" s="3" t="s">
        <v>2</v>
      </c>
      <c r="L14" s="5"/>
      <c r="N14" s="3" t="s">
        <v>1</v>
      </c>
      <c r="O14" s="3" t="s">
        <v>2</v>
      </c>
    </row>
    <row r="15" spans="2:15" x14ac:dyDescent="0.5">
      <c r="B15" s="3">
        <v>100</v>
      </c>
      <c r="C15" s="3">
        <v>1.0971813204036651</v>
      </c>
      <c r="E15" s="3">
        <v>10</v>
      </c>
      <c r="F15" s="3">
        <v>1.3259736795022041</v>
      </c>
      <c r="L15" s="5"/>
      <c r="N15" s="3">
        <v>10000000</v>
      </c>
      <c r="O15" s="3">
        <v>1.3259736795022041</v>
      </c>
    </row>
    <row r="16" spans="2:15" x14ac:dyDescent="0.5">
      <c r="B16" s="3">
        <v>200</v>
      </c>
      <c r="C16" s="3">
        <v>1.0655488819535901</v>
      </c>
      <c r="E16" s="3">
        <v>40</v>
      </c>
      <c r="F16" s="3">
        <v>1.1531017802399695</v>
      </c>
      <c r="L16" s="5"/>
      <c r="N16" s="3">
        <v>40000000</v>
      </c>
      <c r="O16" s="3">
        <v>1.1531017802399695</v>
      </c>
    </row>
    <row r="17" spans="2:15" x14ac:dyDescent="0.5">
      <c r="B17" s="3">
        <v>300</v>
      </c>
      <c r="C17" s="3">
        <v>1.0484829598242356</v>
      </c>
      <c r="E17" s="3">
        <v>100</v>
      </c>
      <c r="F17" s="3">
        <v>1.0821813204036701</v>
      </c>
      <c r="L17" s="5"/>
      <c r="N17" s="3">
        <v>100000000</v>
      </c>
      <c r="O17" s="3">
        <v>1.0821813204036701</v>
      </c>
    </row>
    <row r="18" spans="2:15" x14ac:dyDescent="0.5">
      <c r="B18" s="3">
        <v>500</v>
      </c>
      <c r="C18" s="3">
        <v>1.0242471957523509</v>
      </c>
      <c r="E18" s="3">
        <v>200</v>
      </c>
      <c r="F18" s="3">
        <v>1.05394888195359</v>
      </c>
      <c r="L18" s="5"/>
      <c r="N18" s="3">
        <v>200000000</v>
      </c>
      <c r="O18" s="3">
        <v>1.05394888195359</v>
      </c>
    </row>
    <row r="19" spans="2:15" x14ac:dyDescent="0.5">
      <c r="E19" s="3">
        <v>300</v>
      </c>
      <c r="F19" s="3">
        <v>1.0434829598242401</v>
      </c>
      <c r="L19" s="5"/>
      <c r="N19" s="3">
        <v>300000000</v>
      </c>
      <c r="O19" s="3">
        <v>1.0434829598242401</v>
      </c>
    </row>
    <row r="20" spans="2:15" x14ac:dyDescent="0.5">
      <c r="E20" s="3">
        <v>500</v>
      </c>
      <c r="F20" s="3">
        <v>1.0350255733857601</v>
      </c>
      <c r="N20" s="3">
        <v>500000000</v>
      </c>
      <c r="O20" s="3">
        <v>1.0350255733857601</v>
      </c>
    </row>
    <row r="21" spans="2:15" x14ac:dyDescent="0.5">
      <c r="B21" s="3" t="s">
        <v>1</v>
      </c>
      <c r="C21" s="3" t="s">
        <v>2</v>
      </c>
      <c r="E21" s="3">
        <v>700</v>
      </c>
      <c r="F21" s="3">
        <v>1.0306193761935976</v>
      </c>
      <c r="N21" s="3">
        <v>700000000</v>
      </c>
      <c r="O21" s="3">
        <v>1.0306193761935976</v>
      </c>
    </row>
    <row r="22" spans="2:15" x14ac:dyDescent="0.5">
      <c r="B22" s="3">
        <v>10</v>
      </c>
      <c r="C22" s="3">
        <v>1.2535678601649396</v>
      </c>
      <c r="E22" s="3">
        <v>1000</v>
      </c>
      <c r="F22" s="3">
        <v>1.0245285302824279</v>
      </c>
      <c r="N22" s="3">
        <v>1000000000</v>
      </c>
      <c r="O22" s="3">
        <v>1.0245285302824279</v>
      </c>
    </row>
    <row r="23" spans="2:15" x14ac:dyDescent="0.5">
      <c r="B23" s="3">
        <v>40</v>
      </c>
      <c r="C23" s="3">
        <v>1.0971579631994441</v>
      </c>
    </row>
    <row r="24" spans="2:15" x14ac:dyDescent="0.5">
      <c r="B24" s="3">
        <v>100</v>
      </c>
      <c r="C24" s="3">
        <v>1.044067031509573</v>
      </c>
      <c r="E24" s="67" t="s">
        <v>4</v>
      </c>
      <c r="F24" s="67"/>
      <c r="N24" s="68" t="s">
        <v>26</v>
      </c>
      <c r="O24" s="68"/>
    </row>
    <row r="25" spans="2:15" x14ac:dyDescent="0.5">
      <c r="B25" s="3">
        <v>200</v>
      </c>
      <c r="C25" s="3">
        <v>1.0178564010016986</v>
      </c>
      <c r="E25" s="3" t="s">
        <v>1</v>
      </c>
      <c r="F25" s="3" t="s">
        <v>2</v>
      </c>
      <c r="N25" s="3" t="s">
        <v>1</v>
      </c>
      <c r="O25" s="3" t="s">
        <v>2</v>
      </c>
    </row>
    <row r="26" spans="2:15" x14ac:dyDescent="0.5">
      <c r="B26" s="3">
        <v>300</v>
      </c>
      <c r="C26" s="3">
        <v>1.0079754145139397</v>
      </c>
      <c r="E26" s="3">
        <v>10</v>
      </c>
      <c r="F26" s="3">
        <v>1.2535678601649396</v>
      </c>
      <c r="N26" s="3">
        <v>10000000</v>
      </c>
      <c r="O26" s="3">
        <v>1.2535678601649396</v>
      </c>
    </row>
    <row r="27" spans="2:15" x14ac:dyDescent="0.5">
      <c r="B27" s="3">
        <v>500</v>
      </c>
      <c r="C27" s="3">
        <v>0.98769792542820101</v>
      </c>
      <c r="E27" s="3">
        <v>40</v>
      </c>
      <c r="F27" s="3">
        <v>1.0971579631994441</v>
      </c>
      <c r="N27" s="3">
        <v>40000000</v>
      </c>
      <c r="O27" s="3">
        <v>1.0971579631994441</v>
      </c>
    </row>
    <row r="28" spans="2:15" x14ac:dyDescent="0.5">
      <c r="E28" s="3">
        <v>100</v>
      </c>
      <c r="F28" s="3">
        <v>1.0400670315095699</v>
      </c>
      <c r="N28" s="3">
        <v>100000000</v>
      </c>
      <c r="O28" s="3">
        <v>1.0400670315095699</v>
      </c>
    </row>
    <row r="29" spans="2:15" x14ac:dyDescent="0.5">
      <c r="E29" s="3">
        <v>200</v>
      </c>
      <c r="F29" s="3">
        <v>1.0169791360217704</v>
      </c>
      <c r="N29" s="3">
        <v>200000000</v>
      </c>
      <c r="O29" s="3">
        <v>1.0169791360217704</v>
      </c>
    </row>
    <row r="30" spans="2:15" x14ac:dyDescent="0.5">
      <c r="E30" s="3">
        <v>300</v>
      </c>
      <c r="F30" s="3">
        <v>1.00942182278415</v>
      </c>
      <c r="N30" s="3">
        <v>300000000</v>
      </c>
      <c r="O30" s="3">
        <v>1.00942182278415</v>
      </c>
    </row>
    <row r="31" spans="2:15" x14ac:dyDescent="0.5">
      <c r="E31" s="3">
        <v>500</v>
      </c>
      <c r="F31" s="3">
        <v>0.99776030496475798</v>
      </c>
      <c r="N31" s="3">
        <v>500000000</v>
      </c>
      <c r="O31" s="3">
        <v>0.99776030496475798</v>
      </c>
    </row>
    <row r="32" spans="2:15" x14ac:dyDescent="0.5">
      <c r="E32" s="3">
        <v>700</v>
      </c>
      <c r="F32" s="3">
        <v>0.98765618756805007</v>
      </c>
      <c r="N32" s="3">
        <v>700000000</v>
      </c>
      <c r="O32" s="3">
        <v>0.98765618756805007</v>
      </c>
    </row>
    <row r="33" spans="5:15" x14ac:dyDescent="0.5">
      <c r="E33" s="3">
        <v>1000</v>
      </c>
      <c r="F33" s="3">
        <v>0.97950536977613056</v>
      </c>
      <c r="N33" s="3">
        <v>1000000000</v>
      </c>
      <c r="O33" s="3">
        <v>0.97950536977613056</v>
      </c>
    </row>
  </sheetData>
  <mergeCells count="6">
    <mergeCell ref="E2:F2"/>
    <mergeCell ref="E13:F13"/>
    <mergeCell ref="E24:F24"/>
    <mergeCell ref="N2:O2"/>
    <mergeCell ref="N13:O13"/>
    <mergeCell ref="N24:O2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F56E5-78E9-483C-9F55-92B020B67876}">
  <dimension ref="B2:M22"/>
  <sheetViews>
    <sheetView topLeftCell="A5" zoomScale="115" zoomScaleNormal="115" workbookViewId="0">
      <selection activeCell="G24" sqref="G24"/>
    </sheetView>
  </sheetViews>
  <sheetFormatPr defaultRowHeight="14.25" x14ac:dyDescent="0.45"/>
  <cols>
    <col min="1" max="6" width="9.06640625" style="6"/>
    <col min="7" max="13" width="10.19921875" style="6" customWidth="1"/>
    <col min="14" max="16384" width="9.06640625" style="6"/>
  </cols>
  <sheetData>
    <row r="2" spans="2:13" x14ac:dyDescent="0.45">
      <c r="C2" s="7" t="s">
        <v>7</v>
      </c>
      <c r="G2" s="69" t="s">
        <v>16</v>
      </c>
      <c r="H2" s="69"/>
      <c r="I2" s="69"/>
      <c r="J2" s="69"/>
      <c r="K2" s="69"/>
      <c r="L2" s="69"/>
      <c r="M2" s="69"/>
    </row>
    <row r="3" spans="2:13" x14ac:dyDescent="0.45">
      <c r="B3" s="11" t="s">
        <v>5</v>
      </c>
      <c r="C3" s="11" t="s">
        <v>6</v>
      </c>
      <c r="D3" s="11" t="s">
        <v>8</v>
      </c>
      <c r="G3" s="11" t="s">
        <v>9</v>
      </c>
      <c r="H3" s="11" t="s">
        <v>10</v>
      </c>
      <c r="I3" s="11" t="s">
        <v>11</v>
      </c>
      <c r="J3" s="11" t="s">
        <v>12</v>
      </c>
      <c r="K3" s="11" t="s">
        <v>13</v>
      </c>
      <c r="L3" s="11" t="s">
        <v>14</v>
      </c>
      <c r="M3" s="11" t="s">
        <v>15</v>
      </c>
    </row>
    <row r="4" spans="2:13" x14ac:dyDescent="0.45">
      <c r="B4" s="9">
        <v>5</v>
      </c>
      <c r="C4" s="10">
        <v>16</v>
      </c>
      <c r="D4" s="8">
        <f>G21</f>
        <v>1.97269477919804E-3</v>
      </c>
      <c r="G4" s="8">
        <v>1.93363151624482E-3</v>
      </c>
      <c r="H4" s="8">
        <v>1.77737846442305E-3</v>
      </c>
      <c r="I4" s="8">
        <v>1.73831520146805E-3</v>
      </c>
      <c r="J4" s="8">
        <v>1.5820621496516201E-3</v>
      </c>
      <c r="K4" s="8">
        <v>1.46487236078663E-3</v>
      </c>
      <c r="L4" s="8">
        <v>1.30861930897197E-3</v>
      </c>
      <c r="M4" s="8">
        <v>1.15236625715376E-3</v>
      </c>
    </row>
    <row r="5" spans="2:13" x14ac:dyDescent="0.45">
      <c r="B5" s="9">
        <v>8</v>
      </c>
      <c r="C5" s="9">
        <v>38</v>
      </c>
      <c r="D5" s="8">
        <f>H20</f>
        <v>1.75784683294467E-3</v>
      </c>
      <c r="G5" s="8">
        <v>1.97269477919804E-3</v>
      </c>
      <c r="H5" s="8">
        <v>1.7578468329482199E-3</v>
      </c>
      <c r="I5" s="8">
        <v>1.6601886755616101E-3</v>
      </c>
      <c r="J5" s="8">
        <v>1.5429988866912899E-3</v>
      </c>
      <c r="K5" s="8">
        <v>1.44534072931179E-3</v>
      </c>
      <c r="L5" s="8">
        <v>1.30861930897197E-3</v>
      </c>
      <c r="M5" s="8">
        <v>1.15236625715198E-3</v>
      </c>
    </row>
    <row r="6" spans="2:13" x14ac:dyDescent="0.45">
      <c r="B6" s="9">
        <v>10</v>
      </c>
      <c r="C6" s="9">
        <v>58</v>
      </c>
      <c r="D6" s="8">
        <f>I21</f>
        <v>1.62112541260484E-3</v>
      </c>
      <c r="G6" s="8">
        <v>1.91409988475755E-3</v>
      </c>
      <c r="H6" s="8">
        <v>1.6992519385183901E-3</v>
      </c>
      <c r="I6" s="8">
        <v>1.67972030703467E-3</v>
      </c>
      <c r="J6" s="8">
        <v>1.5429988866912899E-3</v>
      </c>
      <c r="K6" s="8">
        <v>1.44534072930469E-3</v>
      </c>
      <c r="L6" s="8">
        <v>1.28908767749181E-3</v>
      </c>
      <c r="M6" s="8">
        <v>1.1328346256753699E-3</v>
      </c>
    </row>
    <row r="7" spans="2:13" x14ac:dyDescent="0.45">
      <c r="B7" s="9">
        <v>12</v>
      </c>
      <c r="C7" s="9">
        <v>81</v>
      </c>
      <c r="D7" s="8">
        <f>J20</f>
        <v>1.5820621496516201E-3</v>
      </c>
      <c r="G7" s="8">
        <v>1.93363151623771E-3</v>
      </c>
      <c r="H7" s="8">
        <v>1.7187835699843401E-3</v>
      </c>
      <c r="I7" s="8">
        <v>1.6797203070311199E-3</v>
      </c>
      <c r="J7" s="8">
        <v>1.5234672552111299E-3</v>
      </c>
      <c r="K7" s="8">
        <v>1.44534072931179E-3</v>
      </c>
      <c r="L7" s="8">
        <v>1.30861930897197E-3</v>
      </c>
      <c r="M7" s="8">
        <v>1.1718978886321499E-3</v>
      </c>
    </row>
    <row r="8" spans="2:13" x14ac:dyDescent="0.45">
      <c r="B8" s="9">
        <v>15</v>
      </c>
      <c r="C8" s="9">
        <v>123</v>
      </c>
      <c r="D8" s="8">
        <f>K20</f>
        <v>1.44534072931179E-3</v>
      </c>
      <c r="G8" s="8">
        <v>1.91409988477176E-3</v>
      </c>
      <c r="H8" s="8">
        <v>1.7383152014645001E-3</v>
      </c>
      <c r="I8" s="8">
        <v>1.66018867555806E-3</v>
      </c>
      <c r="J8" s="8">
        <v>1.5429988867054999E-3</v>
      </c>
      <c r="K8" s="8">
        <v>1.4453407293082399E-3</v>
      </c>
      <c r="L8" s="8">
        <v>1.28908767749181E-3</v>
      </c>
      <c r="M8" s="8">
        <v>1.13283462567892E-3</v>
      </c>
    </row>
    <row r="9" spans="2:13" x14ac:dyDescent="0.45">
      <c r="B9" s="9">
        <v>20</v>
      </c>
      <c r="C9" s="9">
        <v>210</v>
      </c>
      <c r="D9" s="8">
        <f>L20</f>
        <v>1.30861930897197E-3</v>
      </c>
      <c r="G9" s="8">
        <v>1.9140998847646501E-3</v>
      </c>
      <c r="H9" s="8">
        <v>1.81644172737805E-3</v>
      </c>
      <c r="I9" s="8">
        <v>1.77737846442305E-3</v>
      </c>
      <c r="J9" s="8">
        <v>1.6015937811282299E-3</v>
      </c>
      <c r="K9" s="8">
        <v>1.46487236079196E-3</v>
      </c>
      <c r="L9" s="8">
        <v>1.4062774663568E-3</v>
      </c>
      <c r="M9" s="8">
        <v>1.13283462567626E-3</v>
      </c>
    </row>
    <row r="10" spans="2:13" x14ac:dyDescent="0.45">
      <c r="B10" s="9">
        <v>30</v>
      </c>
      <c r="C10" s="9">
        <v>415</v>
      </c>
      <c r="D10" s="8">
        <f>M20</f>
        <v>1.11330299419876E-3</v>
      </c>
      <c r="G10" s="8">
        <v>1.8555049903312699E-3</v>
      </c>
      <c r="H10" s="8">
        <v>1.75784683294467E-3</v>
      </c>
      <c r="I10" s="8">
        <v>1.7187835699914401E-3</v>
      </c>
      <c r="J10" s="8">
        <v>1.5820621496516201E-3</v>
      </c>
      <c r="K10" s="8">
        <v>1.44534072931179E-3</v>
      </c>
      <c r="L10" s="8">
        <v>1.3476825719251899E-3</v>
      </c>
      <c r="M10" s="8">
        <v>1.1133029942005401E-3</v>
      </c>
    </row>
    <row r="11" spans="2:13" x14ac:dyDescent="0.45">
      <c r="G11" s="18">
        <v>1.8750366218114301E-3</v>
      </c>
      <c r="H11" s="8">
        <v>1.75784683294467E-3</v>
      </c>
      <c r="I11" s="8">
        <v>1.69925193851483E-3</v>
      </c>
      <c r="J11" s="8">
        <v>1.5820621496516201E-3</v>
      </c>
      <c r="K11" s="8">
        <v>1.44534072931179E-3</v>
      </c>
      <c r="L11" s="8">
        <v>1.32815094045213E-3</v>
      </c>
      <c r="M11" s="8">
        <v>1.13283462567182E-3</v>
      </c>
    </row>
    <row r="12" spans="2:13" x14ac:dyDescent="0.45">
      <c r="G12" s="8">
        <v>1.8945682532916001E-3</v>
      </c>
      <c r="H12" s="8">
        <v>1.7187835699843401E-3</v>
      </c>
      <c r="I12" s="8">
        <v>1.6992519385112799E-3</v>
      </c>
      <c r="J12" s="8">
        <v>1.5820621496516201E-3</v>
      </c>
      <c r="K12" s="8">
        <v>1.46487236078485E-3</v>
      </c>
      <c r="L12" s="8">
        <v>1.3476825719180899E-3</v>
      </c>
      <c r="M12" s="8">
        <v>1.13283462567892E-3</v>
      </c>
    </row>
    <row r="13" spans="2:13" x14ac:dyDescent="0.45">
      <c r="G13" s="8">
        <v>1.9726947791944799E-3</v>
      </c>
      <c r="H13" s="8">
        <v>1.75784683294467E-3</v>
      </c>
      <c r="I13" s="8">
        <v>1.62112541260484E-3</v>
      </c>
      <c r="J13" s="8">
        <v>1.5820621496516201E-3</v>
      </c>
      <c r="K13" s="8">
        <v>1.4648723607884101E-3</v>
      </c>
      <c r="L13" s="8">
        <v>1.4062774663568E-3</v>
      </c>
      <c r="M13" s="8">
        <v>1.11330299419876E-3</v>
      </c>
    </row>
    <row r="14" spans="2:13" x14ac:dyDescent="0.45">
      <c r="G14" s="8">
        <v>1.93363151623771E-3</v>
      </c>
      <c r="H14" s="8">
        <v>1.8945682532862699E-3</v>
      </c>
      <c r="I14" s="8">
        <v>1.7187835699914401E-3</v>
      </c>
      <c r="J14" s="8">
        <v>1.5820621496516201E-3</v>
      </c>
      <c r="K14" s="8">
        <v>1.44534072931179E-3</v>
      </c>
      <c r="L14" s="8">
        <v>1.3476825719251899E-3</v>
      </c>
      <c r="M14" s="8">
        <v>1.11330299419876E-3</v>
      </c>
    </row>
    <row r="15" spans="2:13" x14ac:dyDescent="0.45">
      <c r="G15" s="8">
        <v>1.93363151623771E-3</v>
      </c>
      <c r="H15" s="8">
        <v>1.7969100959014401E-3</v>
      </c>
      <c r="I15" s="8">
        <v>1.62112541260484E-3</v>
      </c>
      <c r="J15" s="8">
        <v>1.5429988866912899E-3</v>
      </c>
      <c r="K15" s="8">
        <v>1.42580909783874E-3</v>
      </c>
      <c r="L15" s="8">
        <v>1.32815094045213E-3</v>
      </c>
      <c r="M15" s="8">
        <v>1.11330299419876E-3</v>
      </c>
    </row>
    <row r="16" spans="2:13" x14ac:dyDescent="0.45">
      <c r="G16" s="8">
        <v>1.93363151623771E-3</v>
      </c>
      <c r="H16" s="8">
        <v>1.7773784644212799E-3</v>
      </c>
      <c r="I16" s="8">
        <v>1.62112541261195E-3</v>
      </c>
      <c r="J16" s="8">
        <v>1.5625305181714601E-3</v>
      </c>
      <c r="K16" s="8">
        <v>1.42580909783874E-3</v>
      </c>
      <c r="L16" s="8">
        <v>1.3476825719180899E-3</v>
      </c>
      <c r="M16" s="8">
        <v>1.09377136273281E-3</v>
      </c>
    </row>
    <row r="17" spans="6:13" x14ac:dyDescent="0.45">
      <c r="G17" s="8"/>
      <c r="H17" s="8">
        <v>1.75784683294467E-3</v>
      </c>
      <c r="I17" s="8">
        <v>1.640657044085E-3</v>
      </c>
      <c r="J17" s="8"/>
      <c r="K17" s="8"/>
      <c r="L17" s="8"/>
      <c r="M17" s="8"/>
    </row>
    <row r="18" spans="6:13" x14ac:dyDescent="0.45">
      <c r="G18" s="8"/>
      <c r="H18" s="8">
        <v>1.7383152014645001E-3</v>
      </c>
      <c r="I18" s="8">
        <v>1.62112541261195E-3</v>
      </c>
      <c r="J18" s="8"/>
      <c r="K18" s="8"/>
      <c r="L18" s="8"/>
      <c r="M18" s="8"/>
    </row>
    <row r="19" spans="6:13" x14ac:dyDescent="0.45">
      <c r="G19" s="19"/>
      <c r="H19" s="19">
        <v>1.7383152014716101E-3</v>
      </c>
      <c r="I19" s="19"/>
      <c r="J19" s="19"/>
      <c r="K19" s="19"/>
      <c r="L19" s="19"/>
      <c r="M19" s="19"/>
    </row>
    <row r="20" spans="6:13" x14ac:dyDescent="0.45">
      <c r="F20" s="8" t="s">
        <v>23</v>
      </c>
      <c r="G20" s="8" cm="1">
        <f t="array" ref="G20">_xlfn.MODE.MULT(G4:G19)</f>
        <v>1.93363151623771E-3</v>
      </c>
      <c r="H20" s="8" cm="1">
        <f t="array" ref="H20">_xlfn.MODE.MULT(H4:H19)</f>
        <v>1.75784683294467E-3</v>
      </c>
      <c r="I20" s="8" cm="1">
        <f t="array" ref="I20:I22">_xlfn.MODE.MULT(I4:I19)</f>
        <v>1.7187835699914401E-3</v>
      </c>
      <c r="J20" s="8" cm="1">
        <f t="array" ref="J20">_xlfn.MODE.MULT(J4:J19)</f>
        <v>1.5820621496516201E-3</v>
      </c>
      <c r="K20" s="8" cm="1">
        <f t="array" ref="K20">_xlfn.MODE.MULT(K4:K19)</f>
        <v>1.44534072931179E-3</v>
      </c>
      <c r="L20" s="8" cm="1">
        <f t="array" ref="L20">_xlfn.MODE.MULT(L4:L19)</f>
        <v>1.30861930897197E-3</v>
      </c>
      <c r="M20" s="8" cm="1">
        <f t="array" ref="M20">_xlfn.MODE.MULT(M4:M19)</f>
        <v>1.11330299419876E-3</v>
      </c>
    </row>
    <row r="21" spans="6:13" x14ac:dyDescent="0.45">
      <c r="G21" s="6">
        <f>G5</f>
        <v>1.97269477919804E-3</v>
      </c>
      <c r="I21" s="6">
        <v>1.62112541260484E-3</v>
      </c>
    </row>
    <row r="22" spans="6:13" x14ac:dyDescent="0.45">
      <c r="I22" s="6">
        <v>1.62112541261195E-3</v>
      </c>
    </row>
  </sheetData>
  <mergeCells count="1">
    <mergeCell ref="G2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801D7-621C-4816-BAF0-AC9FF4F41734}">
  <dimension ref="B1:AA33"/>
  <sheetViews>
    <sheetView zoomScale="44" zoomScaleNormal="85" workbookViewId="0">
      <selection activeCell="N68" sqref="N68"/>
    </sheetView>
  </sheetViews>
  <sheetFormatPr defaultRowHeight="14.25" x14ac:dyDescent="0.45"/>
  <cols>
    <col min="1" max="1" width="9.06640625" style="6"/>
    <col min="2" max="2" width="14.86328125" style="6" customWidth="1"/>
    <col min="3" max="5" width="9.1328125" style="6" bestFit="1" customWidth="1"/>
    <col min="6" max="6" width="10.3984375" style="6" customWidth="1"/>
    <col min="7" max="7" width="10.46484375" style="6" bestFit="1" customWidth="1"/>
    <col min="8" max="8" width="10.46484375" style="6" customWidth="1"/>
    <col min="9" max="9" width="10.9296875" style="6" customWidth="1"/>
    <col min="10" max="10" width="9.06640625" style="6"/>
    <col min="11" max="11" width="12.53125" style="6" bestFit="1" customWidth="1"/>
    <col min="12" max="15" width="9.1328125" style="6" bestFit="1" customWidth="1"/>
    <col min="16" max="16" width="10" style="6" bestFit="1" customWidth="1"/>
    <col min="17" max="17" width="9.53125" style="6" customWidth="1"/>
    <col min="18" max="19" width="9.06640625" style="6"/>
    <col min="20" max="20" width="9.06640625" style="6" customWidth="1"/>
    <col min="21" max="16384" width="9.06640625" style="6"/>
  </cols>
  <sheetData>
    <row r="1" spans="2:27" ht="14.65" thickBot="1" x14ac:dyDescent="0.5"/>
    <row r="2" spans="2:27" x14ac:dyDescent="0.45">
      <c r="B2" s="70" t="s">
        <v>40</v>
      </c>
      <c r="C2" s="71"/>
      <c r="D2" s="71"/>
      <c r="E2" s="71"/>
      <c r="F2" s="71"/>
      <c r="G2" s="71"/>
      <c r="H2" s="71"/>
      <c r="I2" s="72"/>
      <c r="K2" s="70" t="s">
        <v>44</v>
      </c>
      <c r="L2" s="71"/>
      <c r="M2" s="71"/>
      <c r="N2" s="71"/>
      <c r="O2" s="71"/>
      <c r="P2" s="71"/>
      <c r="Q2" s="71"/>
      <c r="R2" s="72"/>
    </row>
    <row r="3" spans="2:27" ht="14.65" thickBot="1" x14ac:dyDescent="0.5">
      <c r="B3" s="73"/>
      <c r="C3" s="74"/>
      <c r="D3" s="74"/>
      <c r="E3" s="74"/>
      <c r="F3" s="74"/>
      <c r="G3" s="74"/>
      <c r="H3" s="74"/>
      <c r="I3" s="75"/>
      <c r="K3" s="73"/>
      <c r="L3" s="74"/>
      <c r="M3" s="74"/>
      <c r="N3" s="74"/>
      <c r="O3" s="74"/>
      <c r="P3" s="74"/>
      <c r="Q3" s="74"/>
      <c r="R3" s="75"/>
      <c r="T3" s="69" t="s">
        <v>41</v>
      </c>
      <c r="U3" s="69"/>
      <c r="V3" s="69"/>
      <c r="W3" s="69"/>
      <c r="X3" s="69"/>
      <c r="Y3" s="69"/>
      <c r="Z3" s="69"/>
    </row>
    <row r="4" spans="2:27" ht="14.65" thickBot="1" x14ac:dyDescent="0.5">
      <c r="B4" s="42" t="s">
        <v>27</v>
      </c>
      <c r="C4" s="42" t="s">
        <v>29</v>
      </c>
      <c r="D4" s="42" t="s">
        <v>30</v>
      </c>
      <c r="E4" s="42" t="s">
        <v>32</v>
      </c>
      <c r="F4" s="42" t="s">
        <v>31</v>
      </c>
      <c r="G4" s="42" t="s">
        <v>39</v>
      </c>
      <c r="H4" s="42" t="s">
        <v>42</v>
      </c>
      <c r="I4" s="42" t="s">
        <v>39</v>
      </c>
      <c r="K4" s="42" t="s">
        <v>27</v>
      </c>
      <c r="L4" s="42" t="s">
        <v>29</v>
      </c>
      <c r="M4" s="42" t="s">
        <v>30</v>
      </c>
      <c r="N4" s="42" t="s">
        <v>32</v>
      </c>
      <c r="O4" s="42" t="s">
        <v>31</v>
      </c>
      <c r="P4" s="42" t="s">
        <v>39</v>
      </c>
      <c r="Q4" s="42" t="s">
        <v>42</v>
      </c>
      <c r="R4" s="42" t="s">
        <v>39</v>
      </c>
      <c r="T4" s="11" t="s">
        <v>9</v>
      </c>
      <c r="U4" s="11" t="s">
        <v>10</v>
      </c>
      <c r="V4" s="11" t="s">
        <v>11</v>
      </c>
      <c r="W4" s="11" t="s">
        <v>12</v>
      </c>
      <c r="X4" s="11" t="s">
        <v>13</v>
      </c>
      <c r="Y4" s="11" t="s">
        <v>14</v>
      </c>
      <c r="Z4" s="11" t="s">
        <v>15</v>
      </c>
    </row>
    <row r="5" spans="2:27" ht="14.65" thickBot="1" x14ac:dyDescent="0.5">
      <c r="B5" s="48"/>
      <c r="C5" s="49" t="s">
        <v>7</v>
      </c>
      <c r="D5" s="49"/>
      <c r="E5" s="49"/>
      <c r="F5" s="49"/>
      <c r="G5" s="50"/>
      <c r="H5" s="50"/>
      <c r="I5" s="51"/>
      <c r="K5" s="41"/>
      <c r="L5" s="43" t="s">
        <v>7</v>
      </c>
      <c r="M5" s="43"/>
      <c r="N5" s="43"/>
      <c r="O5" s="43"/>
      <c r="P5" s="44"/>
      <c r="Q5" s="44"/>
      <c r="R5" s="45"/>
      <c r="T5" s="8">
        <v>1.93363151624482E-3</v>
      </c>
      <c r="U5" s="8">
        <v>1.77737846442305E-3</v>
      </c>
      <c r="V5" s="8">
        <v>1.73831520146805E-3</v>
      </c>
      <c r="W5" s="62">
        <v>1.5820621496516201E-3</v>
      </c>
      <c r="X5" s="8">
        <v>1.46487236078663E-3</v>
      </c>
      <c r="Y5" s="8">
        <v>1.30861930897197E-3</v>
      </c>
      <c r="Z5" s="8">
        <v>1.15236625715376E-3</v>
      </c>
      <c r="AA5" s="61">
        <v>1</v>
      </c>
    </row>
    <row r="6" spans="2:27" x14ac:dyDescent="0.45">
      <c r="B6" s="29" t="s">
        <v>28</v>
      </c>
      <c r="C6" s="30">
        <v>16</v>
      </c>
      <c r="D6" s="30">
        <v>0.495</v>
      </c>
      <c r="E6" s="30">
        <v>1.2222858806000001</v>
      </c>
      <c r="F6" s="30">
        <v>1.9588925E-3</v>
      </c>
      <c r="G6" s="39" cm="1">
        <f t="array" ref="G6">INDEX($T$5:$T$17,MATCH(MIN(ABS($T$5:$T$17-F6)),ABS($T$5:$T$17-F6),0))</f>
        <v>1.9726947791944799E-3</v>
      </c>
      <c r="H6" s="55">
        <f>(F6-G6)/F6</f>
        <v>-7.0459605080318904E-3</v>
      </c>
      <c r="I6" s="31">
        <f>MATCH(G6,$T$5:$T$20,0)</f>
        <v>10</v>
      </c>
      <c r="K6" s="29" t="s">
        <v>28</v>
      </c>
      <c r="L6" s="30">
        <v>16</v>
      </c>
      <c r="M6" s="30">
        <v>0.495</v>
      </c>
      <c r="N6" s="30">
        <v>1.2222858806000001</v>
      </c>
      <c r="O6" s="30">
        <v>2.0050159000000001E-3</v>
      </c>
      <c r="P6" s="39" cm="1">
        <f t="array" ref="P6">INDEX($T$5:$T$17,MATCH(MIN(ABS($T$5:$T$17-O6)),ABS($T$5:$T$17-O6),0))</f>
        <v>1.97269477919804E-3</v>
      </c>
      <c r="Q6" s="46">
        <f>(O6-P6)/O6</f>
        <v>1.6120131916140965E-2</v>
      </c>
      <c r="R6" s="31">
        <f>MATCH(P6,$T$5:$T$20,0)</f>
        <v>2</v>
      </c>
      <c r="T6" s="8">
        <v>1.97269477919804E-3</v>
      </c>
      <c r="U6" s="8">
        <v>1.7578468329482199E-3</v>
      </c>
      <c r="V6" s="62">
        <v>1.6601886755616101E-3</v>
      </c>
      <c r="W6" s="8">
        <v>1.5429988866912899E-3</v>
      </c>
      <c r="X6" s="8">
        <v>1.44534072931179E-3</v>
      </c>
      <c r="Y6" s="8">
        <v>1.30861930897197E-3</v>
      </c>
      <c r="Z6" s="8">
        <v>1.15236625715198E-3</v>
      </c>
      <c r="AA6" s="61">
        <v>2</v>
      </c>
    </row>
    <row r="7" spans="2:27" x14ac:dyDescent="0.45">
      <c r="B7" s="24" t="s">
        <v>33</v>
      </c>
      <c r="C7" s="9">
        <v>38</v>
      </c>
      <c r="D7" s="9">
        <v>0.495</v>
      </c>
      <c r="E7" s="9">
        <v>1.1075852895</v>
      </c>
      <c r="F7" s="9">
        <v>1.7471548E-3</v>
      </c>
      <c r="G7" s="33" cm="1">
        <f t="array" ref="G7">INDEX($U$5:$U$17,MATCH(MIN(ABS($U$5:$U$17-F7)),ABS($U$5:$U$17-F7),0))</f>
        <v>1.7383152014645001E-3</v>
      </c>
      <c r="H7" s="56">
        <f>(F7-G7)/F7</f>
        <v>5.0594249207339143E-3</v>
      </c>
      <c r="I7" s="25">
        <f>MATCH(G7,$U$5:$U$20,0)</f>
        <v>5</v>
      </c>
      <c r="K7" s="24" t="s">
        <v>33</v>
      </c>
      <c r="L7" s="9">
        <v>38</v>
      </c>
      <c r="M7" s="9">
        <v>0.495</v>
      </c>
      <c r="N7" s="9">
        <v>1.1075852895</v>
      </c>
      <c r="O7" s="9">
        <v>1.7683665999999999E-3</v>
      </c>
      <c r="P7" s="33" cm="1">
        <f t="array" ref="P7">INDEX($U$5:$U$17,MATCH(MIN(ABS($U$5:$U$17-O7)),ABS($U$5:$U$17-O7),0))</f>
        <v>1.7773784644212799E-3</v>
      </c>
      <c r="Q7" s="47">
        <f>(O7-P7)/O7</f>
        <v>-5.0961516810371539E-3</v>
      </c>
      <c r="R7" s="25">
        <f>MATCH(P7,$U$5:$U$20,0)</f>
        <v>13</v>
      </c>
      <c r="T7" s="8">
        <v>1.91409988475755E-3</v>
      </c>
      <c r="U7" s="8">
        <v>1.6992519385183901E-3</v>
      </c>
      <c r="V7" s="8">
        <v>1.67972030703467E-3</v>
      </c>
      <c r="W7" s="8">
        <v>1.5429988866912899E-3</v>
      </c>
      <c r="X7" s="8">
        <v>1.44534072930469E-3</v>
      </c>
      <c r="Y7" s="8">
        <v>1.28908767749181E-3</v>
      </c>
      <c r="Z7" s="8">
        <v>1.1328346256753699E-3</v>
      </c>
      <c r="AA7" s="61">
        <v>3</v>
      </c>
    </row>
    <row r="8" spans="2:27" x14ac:dyDescent="0.45">
      <c r="B8" s="24" t="s">
        <v>34</v>
      </c>
      <c r="C8" s="9">
        <v>58</v>
      </c>
      <c r="D8" s="9">
        <v>0.495</v>
      </c>
      <c r="E8" s="9">
        <v>1.0800306837</v>
      </c>
      <c r="F8" s="9">
        <v>1.6311323000000001E-3</v>
      </c>
      <c r="G8" s="33" cm="1">
        <f t="array" ref="G8">INDEX($V$5:$V$17,MATCH(MIN(ABS($V$5:$V$17-F8)),ABS($V$5:$V$17-F8),0))</f>
        <v>1.62112541261195E-3</v>
      </c>
      <c r="H8" s="56">
        <f t="shared" ref="H8:H12" si="0">(F8-G8)/F8</f>
        <v>6.134933008223856E-3</v>
      </c>
      <c r="I8" s="25">
        <f>MATCH(G8,$V$5:$V$20,0)</f>
        <v>13</v>
      </c>
      <c r="K8" s="24" t="s">
        <v>34</v>
      </c>
      <c r="L8" s="9">
        <v>58</v>
      </c>
      <c r="M8" s="9">
        <v>0.495</v>
      </c>
      <c r="N8" s="9">
        <v>1.0800306837</v>
      </c>
      <c r="O8" s="9">
        <v>1.6394027999999999E-3</v>
      </c>
      <c r="P8" s="33" cm="1">
        <f t="array" ref="P8">INDEX($V$5:$V$17,MATCH(MIN(ABS($V$5:$V$17-O8)),ABS($V$5:$V$17-O8),0))</f>
        <v>1.62112541261195E-3</v>
      </c>
      <c r="Q8" s="47">
        <f t="shared" ref="Q8:Q12" si="1">(O8-P8)/O8</f>
        <v>1.1148808205067079E-2</v>
      </c>
      <c r="R8" s="25">
        <f>MATCH(P8,$V$5:$V$20,0)</f>
        <v>13</v>
      </c>
      <c r="T8" s="8">
        <v>1.93363151623771E-3</v>
      </c>
      <c r="U8" s="8">
        <v>1.7187835699843401E-3</v>
      </c>
      <c r="V8" s="8">
        <v>1.6797203070311199E-3</v>
      </c>
      <c r="W8" s="8">
        <v>1.5234672552111299E-3</v>
      </c>
      <c r="X8" s="8">
        <v>1.44534072931179E-3</v>
      </c>
      <c r="Y8" s="8">
        <v>1.30861930897197E-3</v>
      </c>
      <c r="Z8" s="62">
        <v>1.1718978886321499E-3</v>
      </c>
      <c r="AA8" s="61">
        <v>4</v>
      </c>
    </row>
    <row r="9" spans="2:27" x14ac:dyDescent="0.45">
      <c r="B9" s="24" t="s">
        <v>35</v>
      </c>
      <c r="C9" s="9">
        <v>81</v>
      </c>
      <c r="D9" s="9">
        <v>0.495</v>
      </c>
      <c r="E9" s="9">
        <v>1.0581458267999999</v>
      </c>
      <c r="F9" s="9">
        <v>1.5408514999999999E-3</v>
      </c>
      <c r="G9" s="33" cm="1">
        <f t="array" ref="G9">INDEX($W$5:$W$17,MATCH(MIN(ABS($W$5:$W$17-F9)),ABS($W$5:$W$17-F9),0))</f>
        <v>1.5429988866912899E-3</v>
      </c>
      <c r="H9" s="56">
        <f t="shared" si="0"/>
        <v>-1.3936363700784724E-3</v>
      </c>
      <c r="I9" s="25">
        <f>MATCH(G9,$W$5:$W$20,0)</f>
        <v>2</v>
      </c>
      <c r="K9" s="24" t="s">
        <v>35</v>
      </c>
      <c r="L9" s="9">
        <v>81</v>
      </c>
      <c r="M9" s="9">
        <v>0.495</v>
      </c>
      <c r="N9" s="9">
        <v>1.0581458267999999</v>
      </c>
      <c r="O9" s="9">
        <v>1.5429528000000001E-3</v>
      </c>
      <c r="P9" s="33" cm="1">
        <f t="array" ref="P9">INDEX($W$5:$W$17,MATCH(MIN(ABS($W$5:$W$17-O9)),ABS($W$5:$W$17-O9),0))</f>
        <v>1.5429988866912899E-3</v>
      </c>
      <c r="Q9" s="47">
        <f t="shared" si="1"/>
        <v>-2.9869151726387366E-5</v>
      </c>
      <c r="R9" s="25">
        <f>MATCH(P9,$W$5:$W$20,0)</f>
        <v>2</v>
      </c>
      <c r="T9" s="8">
        <v>1.91409988477176E-3</v>
      </c>
      <c r="U9" s="8">
        <v>1.7383152014645001E-3</v>
      </c>
      <c r="V9" s="8">
        <v>1.66018867555806E-3</v>
      </c>
      <c r="W9" s="8">
        <v>1.5429988867054999E-3</v>
      </c>
      <c r="X9" s="8">
        <v>1.4453407293082399E-3</v>
      </c>
      <c r="Y9" s="8">
        <v>1.28908767749181E-3</v>
      </c>
      <c r="Z9" s="8">
        <v>1.13283462567892E-3</v>
      </c>
      <c r="AA9" s="61">
        <v>5</v>
      </c>
    </row>
    <row r="10" spans="2:27" x14ac:dyDescent="0.45">
      <c r="B10" s="24" t="s">
        <v>36</v>
      </c>
      <c r="C10" s="9">
        <v>123</v>
      </c>
      <c r="D10" s="9">
        <v>0.495</v>
      </c>
      <c r="E10" s="9">
        <v>1.0347568159</v>
      </c>
      <c r="F10" s="9">
        <v>1.4332802E-3</v>
      </c>
      <c r="G10" s="33" cm="1">
        <f t="array" ref="G10">INDEX($X$5:$X$17,MATCH(MIN(ABS($X$5:$X$17-F10)),ABS($X$5:$X$17-F10),0))</f>
        <v>1.42580909783874E-3</v>
      </c>
      <c r="H10" s="56">
        <f t="shared" si="0"/>
        <v>5.2125900861952302E-3</v>
      </c>
      <c r="I10" s="25">
        <f>MATCH(G10,$X$5:$X$20,0)</f>
        <v>12</v>
      </c>
      <c r="K10" s="24" t="s">
        <v>36</v>
      </c>
      <c r="L10" s="9">
        <v>123</v>
      </c>
      <c r="M10" s="9">
        <v>0.495</v>
      </c>
      <c r="N10" s="9">
        <v>1.0347568159</v>
      </c>
      <c r="O10" s="9">
        <v>1.4271023000000001E-3</v>
      </c>
      <c r="P10" s="33" cm="1">
        <f t="array" ref="P10">INDEX($X$5:$X$17,MATCH(MIN(ABS($X$5:$X$17-O10)),ABS($X$5:$X$17-O10),0))</f>
        <v>1.42580909783874E-3</v>
      </c>
      <c r="Q10" s="47">
        <f t="shared" si="1"/>
        <v>9.0617341255776727E-4</v>
      </c>
      <c r="R10" s="25">
        <f>MATCH(P10,$X$5:$X$20,0)</f>
        <v>12</v>
      </c>
      <c r="T10" s="8">
        <v>1.9140998847646501E-3</v>
      </c>
      <c r="U10" s="8">
        <v>1.81644172737805E-3</v>
      </c>
      <c r="V10" s="8">
        <v>1.77737846442305E-3</v>
      </c>
      <c r="W10" s="8">
        <v>1.6015937811282299E-3</v>
      </c>
      <c r="X10" s="62">
        <v>1.46487236079196E-3</v>
      </c>
      <c r="Y10" s="8">
        <v>1.4062774663568E-3</v>
      </c>
      <c r="Z10" s="8">
        <v>1.13283462567626E-3</v>
      </c>
      <c r="AA10" s="61">
        <v>6</v>
      </c>
    </row>
    <row r="11" spans="2:27" x14ac:dyDescent="0.45">
      <c r="B11" s="24" t="s">
        <v>37</v>
      </c>
      <c r="C11" s="9">
        <v>210</v>
      </c>
      <c r="D11" s="9">
        <v>0.495</v>
      </c>
      <c r="E11" s="9">
        <v>1.0162234047000001</v>
      </c>
      <c r="F11" s="9">
        <v>1.3017835000000001E-3</v>
      </c>
      <c r="G11" s="33" cm="1">
        <f t="array" ref="G11">INDEX($Y$5:$Y$17,MATCH(MIN(ABS($Y$5:$Y$17-F11)),ABS($Y$5:$Y$17-F11),0))</f>
        <v>1.30861930897197E-3</v>
      </c>
      <c r="H11" s="56">
        <f t="shared" si="0"/>
        <v>-5.2511104741839801E-3</v>
      </c>
      <c r="I11" s="25">
        <f>MATCH(G11,$Y$5:$Y$20,0)</f>
        <v>1</v>
      </c>
      <c r="K11" s="24" t="s">
        <v>37</v>
      </c>
      <c r="L11" s="9">
        <v>210</v>
      </c>
      <c r="M11" s="9">
        <v>0.495</v>
      </c>
      <c r="N11" s="9">
        <v>1.0162234047000001</v>
      </c>
      <c r="O11" s="9">
        <v>1.2856774E-3</v>
      </c>
      <c r="P11" s="33" cm="1">
        <f t="array" ref="P11">INDEX($Y$5:$Y$17,MATCH(MIN(ABS($Y$5:$Y$17-O11)),ABS($Y$5:$Y$17-O11),0))</f>
        <v>1.28908767749181E-3</v>
      </c>
      <c r="Q11" s="47">
        <f t="shared" si="1"/>
        <v>-2.6525141468692255E-3</v>
      </c>
      <c r="R11" s="25">
        <f>MATCH(P11,$Y$5:$Y$20,0)</f>
        <v>3</v>
      </c>
      <c r="T11" s="8">
        <v>1.8555049903312699E-3</v>
      </c>
      <c r="U11" s="8">
        <v>1.75784683294467E-3</v>
      </c>
      <c r="V11" s="8">
        <v>1.7187835699914401E-3</v>
      </c>
      <c r="W11" s="8">
        <v>1.5820621496516201E-3</v>
      </c>
      <c r="X11" s="8">
        <v>1.44534072931179E-3</v>
      </c>
      <c r="Y11" s="8">
        <v>1.3476825719251899E-3</v>
      </c>
      <c r="Z11" s="8">
        <v>1.1133029942005401E-3</v>
      </c>
      <c r="AA11" s="61">
        <v>7</v>
      </c>
    </row>
    <row r="12" spans="2:27" ht="14.65" thickBot="1" x14ac:dyDescent="0.5">
      <c r="B12" s="26" t="s">
        <v>38</v>
      </c>
      <c r="C12" s="27">
        <v>445</v>
      </c>
      <c r="D12" s="27">
        <v>0.495</v>
      </c>
      <c r="E12" s="27">
        <v>1.0009672223999999</v>
      </c>
      <c r="F12" s="27">
        <v>1.1344167000000001E-3</v>
      </c>
      <c r="G12" s="40" cm="1">
        <f t="array" ref="G12">INDEX($Z$5:$Z$17,MATCH(MIN(ABS($Z$5:$Z$17-F12)),ABS($Z$5:$Z$17-F12),0))</f>
        <v>1.13283462567892E-3</v>
      </c>
      <c r="H12" s="56">
        <f t="shared" si="0"/>
        <v>1.3946148016686271E-3</v>
      </c>
      <c r="I12" s="32">
        <f>MATCH(G12,$Z$5:$Z$20,0)</f>
        <v>5</v>
      </c>
      <c r="K12" s="26" t="s">
        <v>38</v>
      </c>
      <c r="L12" s="27">
        <v>445</v>
      </c>
      <c r="M12" s="27">
        <v>0.495</v>
      </c>
      <c r="N12" s="27">
        <v>1.0009672223999999</v>
      </c>
      <c r="O12" s="27">
        <v>1.1138666E-3</v>
      </c>
      <c r="P12" s="40" cm="1">
        <f t="array" ref="P12">INDEX($Z$5:$Z$17,MATCH(MIN(ABS($Z$5:$Z$17-O12)),ABS($Z$5:$Z$17-O12),0))</f>
        <v>1.1133029942005401E-3</v>
      </c>
      <c r="Q12" s="47">
        <f t="shared" si="1"/>
        <v>5.0599039369700186E-4</v>
      </c>
      <c r="R12" s="32">
        <f>MATCH(P12,$Z$5:$Z$20,0)</f>
        <v>7</v>
      </c>
      <c r="T12" s="18">
        <v>1.8750366218114301E-3</v>
      </c>
      <c r="U12" s="8">
        <v>1.75784683294467E-3</v>
      </c>
      <c r="V12" s="8">
        <v>1.69925193851483E-3</v>
      </c>
      <c r="W12" s="8">
        <v>1.5820621496516201E-3</v>
      </c>
      <c r="X12" s="8">
        <v>1.44534072931179E-3</v>
      </c>
      <c r="Y12" s="8">
        <v>1.32815094045213E-3</v>
      </c>
      <c r="Z12" s="8">
        <v>1.13283462567182E-3</v>
      </c>
      <c r="AA12" s="61">
        <v>8</v>
      </c>
    </row>
    <row r="13" spans="2:27" ht="14.65" thickBot="1" x14ac:dyDescent="0.5">
      <c r="B13" s="22"/>
      <c r="G13" s="52" t="s">
        <v>43</v>
      </c>
      <c r="H13" s="54" cm="1">
        <f t="array" ref="H13">AVERAGE(ABS(H6:H12))</f>
        <v>4.4988957384451385E-3</v>
      </c>
      <c r="I13" s="23"/>
      <c r="K13" s="22"/>
      <c r="P13" s="52" t="s">
        <v>43</v>
      </c>
      <c r="Q13" s="53" cm="1">
        <f t="array" ref="Q13">AVERAGE(ABS(Q6:Q12))</f>
        <v>5.2085198438707988E-3</v>
      </c>
      <c r="R13" s="23"/>
      <c r="T13" s="8">
        <v>1.8945682532916001E-3</v>
      </c>
      <c r="U13" s="8">
        <v>1.7187835699843401E-3</v>
      </c>
      <c r="V13" s="8">
        <v>1.6992519385112799E-3</v>
      </c>
      <c r="W13" s="8">
        <v>1.5820621496516201E-3</v>
      </c>
      <c r="X13" s="8">
        <v>1.46487236078485E-3</v>
      </c>
      <c r="Y13" s="62">
        <v>1.3476825719180899E-3</v>
      </c>
      <c r="Z13" s="8">
        <v>1.13283462567892E-3</v>
      </c>
      <c r="AA13" s="61">
        <v>9</v>
      </c>
    </row>
    <row r="14" spans="2:27" x14ac:dyDescent="0.45">
      <c r="B14" s="29" t="s">
        <v>28</v>
      </c>
      <c r="C14" s="30">
        <v>16</v>
      </c>
      <c r="D14" s="30">
        <v>0.3</v>
      </c>
      <c r="E14" s="30">
        <v>1.2913992999999999</v>
      </c>
      <c r="F14" s="30">
        <v>1.9689363999999998E-3</v>
      </c>
      <c r="G14" s="39" cm="1">
        <f t="array" ref="G14">INDEX($T$5:$T$17,MATCH(MIN(ABS($T$5:$T$17-F14)),ABS($T$5:$T$17-F14),0))</f>
        <v>1.9726947791944799E-3</v>
      </c>
      <c r="H14" s="57">
        <f>(F14-G14)/F14</f>
        <v>-1.9088372760440828E-3</v>
      </c>
      <c r="I14" s="31">
        <f>MATCH(G14,$T$5:$T$20,0)</f>
        <v>10</v>
      </c>
      <c r="K14" s="29" t="s">
        <v>28</v>
      </c>
      <c r="L14" s="30">
        <v>16</v>
      </c>
      <c r="M14" s="30">
        <v>0.3</v>
      </c>
      <c r="N14" s="30">
        <v>1.2913992999999999</v>
      </c>
      <c r="O14" s="30">
        <v>2.0296153437074E-3</v>
      </c>
      <c r="P14" s="39" cm="1">
        <f t="array" ref="P14">INDEX($T$5:$T$17,MATCH(MIN(ABS($T$5:$T$17-O14)),ABS($T$5:$T$17-O14),0))</f>
        <v>1.97269477919804E-3</v>
      </c>
      <c r="Q14" s="46">
        <f>(O14-P14)/O14</f>
        <v>2.8045001081528104E-2</v>
      </c>
      <c r="R14" s="31">
        <f>MATCH(P14,$T$5:$T$20,0)</f>
        <v>2</v>
      </c>
      <c r="T14" s="62">
        <v>1.9726947791944799E-3</v>
      </c>
      <c r="U14" s="8">
        <v>1.75784683294467E-3</v>
      </c>
      <c r="V14" s="8">
        <v>1.62112541260484E-3</v>
      </c>
      <c r="W14" s="8">
        <v>1.5820621496516201E-3</v>
      </c>
      <c r="X14" s="8">
        <v>1.4648723607884101E-3</v>
      </c>
      <c r="Y14" s="8">
        <v>1.4062774663568E-3</v>
      </c>
      <c r="Z14" s="8">
        <v>1.11330299419876E-3</v>
      </c>
      <c r="AA14" s="61">
        <v>10</v>
      </c>
    </row>
    <row r="15" spans="2:27" x14ac:dyDescent="0.45">
      <c r="B15" s="24" t="s">
        <v>33</v>
      </c>
      <c r="C15" s="9">
        <v>38</v>
      </c>
      <c r="D15" s="9">
        <v>0.3</v>
      </c>
      <c r="E15" s="9">
        <v>1.1646265733000001</v>
      </c>
      <c r="F15" s="9">
        <v>1.7766308E-3</v>
      </c>
      <c r="G15" s="33" cm="1">
        <f t="array" ref="G15">INDEX($U$5:$U$17,MATCH(MIN(ABS($U$5:$U$17-F15)),ABS($U$5:$U$17-F15),0))</f>
        <v>1.7773784644212799E-3</v>
      </c>
      <c r="H15" s="58">
        <f>(F15-G15)/F15</f>
        <v>-4.2083274773795104E-4</v>
      </c>
      <c r="I15" s="25">
        <f>MATCH(G15,$U$5:$U$20,0)</f>
        <v>13</v>
      </c>
      <c r="K15" s="24" t="s">
        <v>33</v>
      </c>
      <c r="L15" s="9">
        <v>38</v>
      </c>
      <c r="M15" s="9">
        <v>0.3</v>
      </c>
      <c r="N15" s="9">
        <v>1.1646265733333301</v>
      </c>
      <c r="O15" s="9">
        <v>1.8016352113886401E-3</v>
      </c>
      <c r="P15" s="33" cm="1">
        <f t="array" ref="P15">INDEX($U$5:$U$17,MATCH(MIN(ABS($U$5:$U$17-O15)),ABS($U$5:$U$17-O15),0))</f>
        <v>1.7969100959014401E-3</v>
      </c>
      <c r="Q15" s="47">
        <f>(O15-P15)/O15</f>
        <v>2.6226815824486739E-3</v>
      </c>
      <c r="R15" s="25">
        <f>MATCH(P15,$U$5:$U$20,0)</f>
        <v>12</v>
      </c>
      <c r="T15" s="8">
        <v>1.93363151623771E-3</v>
      </c>
      <c r="U15" s="8">
        <v>1.8945682532862699E-3</v>
      </c>
      <c r="V15" s="8">
        <v>1.7187835699914401E-3</v>
      </c>
      <c r="W15" s="8">
        <v>1.5820621496516201E-3</v>
      </c>
      <c r="X15" s="8">
        <v>1.44534072931179E-3</v>
      </c>
      <c r="Y15" s="8">
        <v>1.3476825719251899E-3</v>
      </c>
      <c r="Z15" s="8">
        <v>1.11330299419876E-3</v>
      </c>
      <c r="AA15" s="61">
        <v>11</v>
      </c>
    </row>
    <row r="16" spans="2:27" x14ac:dyDescent="0.45">
      <c r="B16" s="24" t="s">
        <v>34</v>
      </c>
      <c r="C16" s="9">
        <v>58</v>
      </c>
      <c r="D16" s="9">
        <v>0.3</v>
      </c>
      <c r="E16" s="9">
        <v>1.1318256419999999</v>
      </c>
      <c r="F16" s="9">
        <v>1.6617587E-3</v>
      </c>
      <c r="G16" s="33" cm="1">
        <f t="array" ref="G16">INDEX($V$5:$V$17,MATCH(MIN(ABS($V$5:$V$17-F16)),ABS($V$5:$V$17-F16),0))</f>
        <v>1.6601886755616101E-3</v>
      </c>
      <c r="H16" s="58">
        <f t="shared" ref="H16:H20" si="2">(F16-G16)/F16</f>
        <v>9.447968819961027E-4</v>
      </c>
      <c r="I16" s="25">
        <f>MATCH(G16,$V$5:$V$20,0)</f>
        <v>2</v>
      </c>
      <c r="K16" s="24" t="s">
        <v>34</v>
      </c>
      <c r="L16" s="9">
        <v>58</v>
      </c>
      <c r="M16" s="9">
        <v>0.3</v>
      </c>
      <c r="N16" s="9">
        <v>1.1318256419999999</v>
      </c>
      <c r="O16" s="9">
        <v>1.67527074454843E-3</v>
      </c>
      <c r="P16" s="33" cm="1">
        <f t="array" ref="P16">INDEX($V$5:$V$17,MATCH(MIN(ABS($V$5:$V$17-O16)),ABS($V$5:$V$17-O16),0))</f>
        <v>1.6797203070311199E-3</v>
      </c>
      <c r="Q16" s="47">
        <f t="shared" ref="Q16:Q20" si="3">(O16-P16)/O16</f>
        <v>-2.656025897407566E-3</v>
      </c>
      <c r="R16" s="25">
        <f>MATCH(P16,$V$5:$V$20,0)</f>
        <v>4</v>
      </c>
      <c r="T16" s="8">
        <v>1.93363151623771E-3</v>
      </c>
      <c r="U16" s="8">
        <v>1.7969100959014401E-3</v>
      </c>
      <c r="V16" s="8">
        <v>1.62112541260484E-3</v>
      </c>
      <c r="W16" s="8">
        <v>1.5429988866912899E-3</v>
      </c>
      <c r="X16" s="8">
        <v>1.42580909783874E-3</v>
      </c>
      <c r="Y16" s="8">
        <v>1.32815094045213E-3</v>
      </c>
      <c r="Z16" s="8">
        <v>1.11330299419876E-3</v>
      </c>
      <c r="AA16" s="61">
        <v>12</v>
      </c>
    </row>
    <row r="17" spans="2:27" x14ac:dyDescent="0.45">
      <c r="B17" s="24" t="s">
        <v>35</v>
      </c>
      <c r="C17" s="9">
        <v>81</v>
      </c>
      <c r="D17" s="9">
        <v>0.3</v>
      </c>
      <c r="E17" s="9">
        <v>1.1046394657</v>
      </c>
      <c r="F17" s="9">
        <v>1.5749237E-3</v>
      </c>
      <c r="G17" s="33" cm="1">
        <f t="array" ref="G17">INDEX($W$5:$W$17,MATCH(MIN(ABS($W$5:$W$17-F17)),ABS($W$5:$W$17-F17),0))</f>
        <v>1.5820621496516201E-3</v>
      </c>
      <c r="H17" s="56">
        <f t="shared" si="2"/>
        <v>-4.5325685629215183E-3</v>
      </c>
      <c r="I17" s="25">
        <f>MATCH(G17,$W$5:$W$20,0)</f>
        <v>1</v>
      </c>
      <c r="K17" s="24" t="s">
        <v>35</v>
      </c>
      <c r="L17" s="9">
        <v>81</v>
      </c>
      <c r="M17" s="9">
        <v>0.3</v>
      </c>
      <c r="N17" s="9">
        <v>1.10463946566667</v>
      </c>
      <c r="O17" s="9">
        <v>1.5804963856821501E-3</v>
      </c>
      <c r="P17" s="33" cm="1">
        <f t="array" ref="P17">INDEX($W$5:$W$17,MATCH(MIN(ABS($W$5:$W$17-O17)),ABS($W$5:$W$17-O17),0))</f>
        <v>1.5820621496516201E-3</v>
      </c>
      <c r="Q17" s="47">
        <f t="shared" si="3"/>
        <v>-9.9067861442414659E-4</v>
      </c>
      <c r="R17" s="25">
        <f>MATCH(P17,$W$5:$W$20,0)</f>
        <v>1</v>
      </c>
      <c r="T17" s="8">
        <v>1.93363151623771E-3</v>
      </c>
      <c r="U17" s="62">
        <v>1.7773784644212799E-3</v>
      </c>
      <c r="V17" s="8">
        <v>1.62112541261195E-3</v>
      </c>
      <c r="W17" s="8">
        <v>1.5625305181714601E-3</v>
      </c>
      <c r="X17" s="8">
        <v>1.42580909783874E-3</v>
      </c>
      <c r="Y17" s="8">
        <v>1.3476825719180899E-3</v>
      </c>
      <c r="Z17" s="8">
        <v>1.09377136273281E-3</v>
      </c>
      <c r="AA17" s="61">
        <v>13</v>
      </c>
    </row>
    <row r="18" spans="2:27" x14ac:dyDescent="0.45">
      <c r="B18" s="24" t="s">
        <v>36</v>
      </c>
      <c r="C18" s="9">
        <v>123</v>
      </c>
      <c r="D18" s="9">
        <v>0.3</v>
      </c>
      <c r="E18" s="9">
        <v>1.0756878593000001</v>
      </c>
      <c r="F18" s="9">
        <v>1.467873E-3</v>
      </c>
      <c r="G18" s="33" cm="1">
        <f t="array" ref="G18">INDEX($X$5:$X$17,MATCH(MIN(ABS($X$5:$X$17-F18)),ABS($X$5:$X$17-F18),0))</f>
        <v>1.46487236079196E-3</v>
      </c>
      <c r="H18" s="58">
        <f t="shared" si="2"/>
        <v>2.0442090072097375E-3</v>
      </c>
      <c r="I18" s="25">
        <f>MATCH(G18,$X$5:$X$20,0)</f>
        <v>6</v>
      </c>
      <c r="K18" s="24" t="s">
        <v>36</v>
      </c>
      <c r="L18" s="9">
        <v>123</v>
      </c>
      <c r="M18" s="9">
        <v>0.3</v>
      </c>
      <c r="N18" s="9">
        <v>1.0756878592600001</v>
      </c>
      <c r="O18" s="9">
        <v>1.4649292830543901E-3</v>
      </c>
      <c r="P18" s="33" cm="1">
        <f t="array" ref="P18">INDEX($X$5:$X$17,MATCH(MIN(ABS($X$5:$X$17-O18)),ABS($X$5:$X$17-O18),0))</f>
        <v>1.46487236079196E-3</v>
      </c>
      <c r="Q18" s="47">
        <f t="shared" si="3"/>
        <v>3.8856662289789697E-5</v>
      </c>
      <c r="R18" s="25">
        <f>MATCH(P18,$X$5:$X$20,0)</f>
        <v>6</v>
      </c>
      <c r="T18" s="8"/>
      <c r="U18" s="8">
        <v>1.75784683294467E-3</v>
      </c>
      <c r="V18" s="8">
        <v>1.640657044085E-3</v>
      </c>
      <c r="W18" s="8"/>
      <c r="X18" s="8"/>
      <c r="Y18" s="8"/>
      <c r="Z18" s="8"/>
    </row>
    <row r="19" spans="2:27" x14ac:dyDescent="0.45">
      <c r="B19" s="24" t="s">
        <v>37</v>
      </c>
      <c r="C19" s="9">
        <v>210</v>
      </c>
      <c r="D19" s="9">
        <v>0.3</v>
      </c>
      <c r="E19" s="9">
        <v>1.0529022898</v>
      </c>
      <c r="F19" s="9">
        <v>1.3356077E-3</v>
      </c>
      <c r="G19" s="33" cm="1">
        <f t="array" ref="G19">INDEX($Y$5:$Y$17,MATCH(MIN(ABS($Y$5:$Y$17-F19)),ABS($Y$5:$Y$17-F19),0))</f>
        <v>1.32815094045213E-3</v>
      </c>
      <c r="H19" s="56">
        <f t="shared" si="2"/>
        <v>5.5830462402021181E-3</v>
      </c>
      <c r="I19" s="25">
        <f>MATCH(G19,$Y$5:$Y$20,0)</f>
        <v>8</v>
      </c>
      <c r="K19" s="24" t="s">
        <v>37</v>
      </c>
      <c r="L19" s="9">
        <v>210</v>
      </c>
      <c r="M19" s="9">
        <v>0.3</v>
      </c>
      <c r="N19" s="9">
        <v>1.0529022898</v>
      </c>
      <c r="O19" s="9">
        <v>1.32359215483988E-3</v>
      </c>
      <c r="P19" s="33" cm="1">
        <f t="array" ref="P19">INDEX($Y$5:$Y$17,MATCH(MIN(ABS($Y$5:$Y$17-O19)),ABS($Y$5:$Y$17-O19),0))</f>
        <v>1.32815094045213E-3</v>
      </c>
      <c r="Q19" s="47">
        <f t="shared" si="3"/>
        <v>-3.4442525181039899E-3</v>
      </c>
      <c r="R19" s="25">
        <f>MATCH(P19,$Y$5:$Y$20,0)</f>
        <v>8</v>
      </c>
      <c r="T19" s="8"/>
      <c r="U19" s="8">
        <v>1.7383152014645001E-3</v>
      </c>
      <c r="V19" s="8">
        <v>1.62112541261195E-3</v>
      </c>
      <c r="W19" s="8"/>
      <c r="X19" s="8"/>
      <c r="Y19" s="8"/>
      <c r="Z19" s="8"/>
    </row>
    <row r="20" spans="2:27" ht="14.65" thickBot="1" x14ac:dyDescent="0.5">
      <c r="B20" s="26" t="s">
        <v>38</v>
      </c>
      <c r="C20" s="27">
        <v>445</v>
      </c>
      <c r="D20" s="27">
        <v>0.3</v>
      </c>
      <c r="E20" s="27">
        <v>1.0373513543999999</v>
      </c>
      <c r="F20" s="27">
        <v>1.1663147999999999E-3</v>
      </c>
      <c r="G20" s="40" cm="1">
        <f t="array" ref="G20">INDEX($Z$5:$Z$17,MATCH(MIN(ABS($Z$5:$Z$17-F20)),ABS($Z$5:$Z$17-F20),0))</f>
        <v>1.1718978886321499E-3</v>
      </c>
      <c r="H20" s="56">
        <f t="shared" si="2"/>
        <v>-4.7869482854457392E-3</v>
      </c>
      <c r="I20" s="32">
        <f>MATCH(G20,$Z$5:$Z$20,0)</f>
        <v>4</v>
      </c>
      <c r="K20" s="26" t="s">
        <v>38</v>
      </c>
      <c r="L20" s="27">
        <v>445</v>
      </c>
      <c r="M20" s="27">
        <v>0.3</v>
      </c>
      <c r="N20" s="27">
        <v>1.0373513544249999</v>
      </c>
      <c r="O20" s="27">
        <v>1.14501341717823E-3</v>
      </c>
      <c r="P20" s="40" cm="1">
        <f t="array" ref="P20">INDEX($Z$5:$Z$17,MATCH(MIN(ABS($Z$5:$Z$17-O20)),ABS($Z$5:$Z$17-O20),0))</f>
        <v>1.15236625715198E-3</v>
      </c>
      <c r="Q20" s="47">
        <f t="shared" si="3"/>
        <v>-6.42161905130366E-3</v>
      </c>
      <c r="R20" s="32">
        <f>MATCH(P20,$Z$5:$Z$20,0)</f>
        <v>2</v>
      </c>
      <c r="T20" s="19"/>
      <c r="U20" s="19">
        <v>1.7383152014716101E-3</v>
      </c>
      <c r="V20" s="19"/>
      <c r="W20" s="19"/>
      <c r="X20" s="19"/>
      <c r="Y20" s="19"/>
      <c r="Z20" s="19"/>
    </row>
    <row r="21" spans="2:27" ht="14.65" thickBot="1" x14ac:dyDescent="0.5">
      <c r="B21" s="22"/>
      <c r="G21" s="52" t="s">
        <v>43</v>
      </c>
      <c r="H21" s="54" cm="1">
        <f t="array" ref="H21">AVERAGE(ABS(H14:H20))</f>
        <v>2.8887484287938928E-3</v>
      </c>
      <c r="I21" s="23"/>
      <c r="K21" s="22"/>
      <c r="P21" s="52" t="s">
        <v>43</v>
      </c>
      <c r="Q21" s="53" cm="1">
        <f t="array" ref="Q21">AVERAGE(ABS(Q14:Q20))</f>
        <v>6.3170164867865615E-3</v>
      </c>
      <c r="R21" s="23"/>
      <c r="T21" s="28" cm="1">
        <f t="array" ref="T21">_xlfn.MODE.MULT(T5:T20)</f>
        <v>1.93363151623771E-3</v>
      </c>
      <c r="U21" s="28" cm="1">
        <f t="array" ref="U21">_xlfn.MODE.MULT(U5:U20)</f>
        <v>1.75784683294467E-3</v>
      </c>
      <c r="V21" s="28" cm="1">
        <f t="array" ref="V21:V23">_xlfn.MODE.MULT(V5:V20)</f>
        <v>1.7187835699914401E-3</v>
      </c>
      <c r="W21" s="28" cm="1">
        <f t="array" ref="W21">_xlfn.MODE.MULT(W5:W20)</f>
        <v>1.5820621496516201E-3</v>
      </c>
      <c r="X21" s="28" cm="1">
        <f t="array" ref="X21">_xlfn.MODE.MULT(X5:X20)</f>
        <v>1.44534072931179E-3</v>
      </c>
      <c r="Y21" s="28" cm="1">
        <f t="array" ref="Y21">_xlfn.MODE.MULT(Y5:Y20)</f>
        <v>1.30861930897197E-3</v>
      </c>
      <c r="Z21" s="28" cm="1">
        <f t="array" ref="Z21">_xlfn.MODE.MULT(Z5:Z20)</f>
        <v>1.11330299419876E-3</v>
      </c>
    </row>
    <row r="22" spans="2:27" x14ac:dyDescent="0.45">
      <c r="B22" s="29" t="s">
        <v>28</v>
      </c>
      <c r="C22" s="30">
        <v>16</v>
      </c>
      <c r="D22" s="30">
        <v>0.1</v>
      </c>
      <c r="E22" s="30">
        <v>1.3634039041999999</v>
      </c>
      <c r="F22" s="30">
        <v>1.9439167E-3</v>
      </c>
      <c r="G22" s="39" cm="1">
        <f t="array" ref="G22">INDEX($T$5:$T$17,MATCH(MIN(ABS($T$5:$T$17-F22)),ABS($T$5:$T$17-F22),0))</f>
        <v>1.93363151624482E-3</v>
      </c>
      <c r="H22" s="55">
        <f>(F22-G22)/F22</f>
        <v>5.2909591008606371E-3</v>
      </c>
      <c r="I22" s="31">
        <f>MATCH(G22,$T$5:$T$20,0)</f>
        <v>1</v>
      </c>
      <c r="K22" s="29" t="s">
        <v>28</v>
      </c>
      <c r="L22" s="30">
        <v>16</v>
      </c>
      <c r="M22" s="30">
        <v>0.1</v>
      </c>
      <c r="N22" s="30">
        <v>1.3634039041999999</v>
      </c>
      <c r="O22" s="30">
        <v>2.0091730364389599E-3</v>
      </c>
      <c r="P22" s="39" cm="1">
        <f t="array" ref="P22">INDEX($T$5:$T$17,MATCH(MIN(ABS($T$5:$T$17-O22)),ABS($T$5:$T$17-O22),0))</f>
        <v>1.97269477919804E-3</v>
      </c>
      <c r="Q22" s="46">
        <f>(O22-P22)/O22</f>
        <v>1.8155856454043228E-2</v>
      </c>
      <c r="R22" s="31">
        <f>MATCH(P22,$T$5:$T$20,0)</f>
        <v>2</v>
      </c>
      <c r="V22" s="6">
        <v>1.62112541260484E-3</v>
      </c>
    </row>
    <row r="23" spans="2:27" x14ac:dyDescent="0.45">
      <c r="B23" s="24" t="s">
        <v>33</v>
      </c>
      <c r="C23" s="9">
        <v>38</v>
      </c>
      <c r="D23" s="9">
        <v>0.1</v>
      </c>
      <c r="E23" s="9">
        <v>1.2265115852999999</v>
      </c>
      <c r="F23" s="9">
        <v>1.7733448000000001E-3</v>
      </c>
      <c r="G23" s="33" cm="1">
        <f t="array" ref="G23">INDEX($U$5:$U$17,MATCH(MIN(ABS($U$5:$U$17-F23)),ABS($U$5:$U$17-F23),0))</f>
        <v>1.7773784644212799E-3</v>
      </c>
      <c r="H23" s="56">
        <f>(F23-G23)/F23</f>
        <v>-2.2746080859626329E-3</v>
      </c>
      <c r="I23" s="25">
        <f>MATCH(G23,$U$5:$U$20,0)</f>
        <v>13</v>
      </c>
      <c r="K23" s="24" t="s">
        <v>33</v>
      </c>
      <c r="L23" s="9">
        <v>38</v>
      </c>
      <c r="M23" s="9">
        <v>0.1</v>
      </c>
      <c r="N23" s="9">
        <v>1.2265115852666699</v>
      </c>
      <c r="O23" s="9">
        <v>1.79784118812692E-3</v>
      </c>
      <c r="P23" s="33" cm="1">
        <f t="array" ref="P23">INDEX($U$5:$U$17,MATCH(MIN(ABS($U$5:$U$17-O23)),ABS($U$5:$U$17-O23),0))</f>
        <v>1.7969100959014401E-3</v>
      </c>
      <c r="Q23" s="47">
        <f>(O23-P23)/O23</f>
        <v>5.1789459026129955E-4</v>
      </c>
      <c r="R23" s="25">
        <f>MATCH(P23,$U$5:$U$20,0)</f>
        <v>12</v>
      </c>
      <c r="V23" s="6">
        <v>1.62112541261195E-3</v>
      </c>
    </row>
    <row r="24" spans="2:27" x14ac:dyDescent="0.45">
      <c r="B24" s="24" t="s">
        <v>34</v>
      </c>
      <c r="C24" s="9">
        <v>58</v>
      </c>
      <c r="D24" s="9">
        <v>0.1</v>
      </c>
      <c r="E24" s="9">
        <v>1.1851582293</v>
      </c>
      <c r="F24" s="9">
        <v>1.6626493000000001E-3</v>
      </c>
      <c r="G24" s="33" cm="1">
        <f t="array" ref="G24">INDEX($V$5:$V$17,MATCH(MIN(ABS($V$5:$V$17-F24)),ABS($V$5:$V$17-F24),0))</f>
        <v>1.6601886755616101E-3</v>
      </c>
      <c r="H24" s="56">
        <f t="shared" ref="H24:H28" si="4">(F24-G24)/F24</f>
        <v>1.479941944696347E-3</v>
      </c>
      <c r="I24" s="25">
        <f>MATCH(G24,$V$5:$V$20,0)</f>
        <v>2</v>
      </c>
      <c r="K24" s="24" t="s">
        <v>34</v>
      </c>
      <c r="L24" s="9">
        <v>58</v>
      </c>
      <c r="M24" s="9">
        <v>0.1</v>
      </c>
      <c r="N24" s="9">
        <v>1.1851582293</v>
      </c>
      <c r="O24" s="9">
        <v>1.67739965603936E-3</v>
      </c>
      <c r="P24" s="33" cm="1">
        <f t="array" ref="P24">INDEX($V$5:$V$17,MATCH(MIN(ABS($V$5:$V$17-O24)),ABS($V$5:$V$17-O24),0))</f>
        <v>1.6797203070311199E-3</v>
      </c>
      <c r="Q24" s="47">
        <f t="shared" ref="Q24:Q28" si="5">(O24-P24)/O24</f>
        <v>-1.3834812612513695E-3</v>
      </c>
      <c r="R24" s="25">
        <f>MATCH(P24,$V$5:$V$20,0)</f>
        <v>4</v>
      </c>
    </row>
    <row r="25" spans="2:27" x14ac:dyDescent="0.45">
      <c r="B25" s="24" t="s">
        <v>35</v>
      </c>
      <c r="C25" s="9">
        <v>81</v>
      </c>
      <c r="D25" s="9">
        <v>0.1</v>
      </c>
      <c r="E25" s="9">
        <v>1.148219463</v>
      </c>
      <c r="F25" s="9">
        <v>1.5804562999999999E-3</v>
      </c>
      <c r="G25" s="33" cm="1">
        <f t="array" ref="G25">INDEX($W$5:$W$17,MATCH(MIN(ABS($W$5:$W$17-F25)),ABS($W$5:$W$17-F25),0))</f>
        <v>1.5820621496516201E-3</v>
      </c>
      <c r="H25" s="58">
        <f t="shared" si="4"/>
        <v>-1.0160671013935154E-3</v>
      </c>
      <c r="I25" s="25">
        <f>MATCH(G25,$W$5:$W$20,0)</f>
        <v>1</v>
      </c>
      <c r="K25" s="24" t="s">
        <v>35</v>
      </c>
      <c r="L25" s="9">
        <v>81</v>
      </c>
      <c r="M25" s="9">
        <v>0.1</v>
      </c>
      <c r="N25" s="9">
        <v>1.14821946301667</v>
      </c>
      <c r="O25" s="9">
        <v>1.5880566038286401E-3</v>
      </c>
      <c r="P25" s="33" cm="1">
        <f t="array" ref="P25">INDEX($W$5:$W$17,MATCH(MIN(ABS($W$5:$W$17-O25)),ABS($W$5:$W$17-O25),0))</f>
        <v>1.5820621496516201E-3</v>
      </c>
      <c r="Q25" s="47">
        <f t="shared" si="5"/>
        <v>3.774710651098983E-3</v>
      </c>
      <c r="R25" s="25">
        <f>MATCH(P25,$W$5:$W$20,0)</f>
        <v>1</v>
      </c>
    </row>
    <row r="26" spans="2:27" x14ac:dyDescent="0.45">
      <c r="B26" s="24" t="s">
        <v>36</v>
      </c>
      <c r="C26" s="9">
        <v>123</v>
      </c>
      <c r="D26" s="9">
        <v>0.1</v>
      </c>
      <c r="E26" s="9">
        <v>1.1115446309999999</v>
      </c>
      <c r="F26" s="9">
        <v>1.477805E-3</v>
      </c>
      <c r="G26" s="33" cm="1">
        <f t="array" ref="G26">INDEX($X$5:$X$17,MATCH(MIN(ABS($X$5:$X$17-F26)),ABS($X$5:$X$17-F26),0))</f>
        <v>1.46487236079196E-3</v>
      </c>
      <c r="H26" s="56">
        <f t="shared" si="4"/>
        <v>8.7512487831885935E-3</v>
      </c>
      <c r="I26" s="25">
        <f>MATCH(G26,$X$5:$X$20,0)</f>
        <v>6</v>
      </c>
      <c r="K26" s="24" t="s">
        <v>36</v>
      </c>
      <c r="L26" s="9">
        <v>123</v>
      </c>
      <c r="M26" s="9">
        <v>0.1</v>
      </c>
      <c r="N26" s="9">
        <v>1.1115446309799999</v>
      </c>
      <c r="O26" s="9">
        <v>1.4757254236416001E-3</v>
      </c>
      <c r="P26" s="33" cm="1">
        <f t="array" ref="P26">INDEX($X$5:$X$17,MATCH(MIN(ABS($X$5:$X$17-O26)),ABS($X$5:$X$17-O26),0))</f>
        <v>1.46487236079196E-3</v>
      </c>
      <c r="Q26" s="47">
        <f t="shared" si="5"/>
        <v>7.3543917288206341E-3</v>
      </c>
      <c r="R26" s="25">
        <f>MATCH(P26,$X$5:$X$20,0)</f>
        <v>6</v>
      </c>
    </row>
    <row r="27" spans="2:27" x14ac:dyDescent="0.45">
      <c r="B27" s="24" t="s">
        <v>37</v>
      </c>
      <c r="C27" s="9">
        <v>210</v>
      </c>
      <c r="D27" s="9">
        <v>0.1</v>
      </c>
      <c r="E27" s="9">
        <v>1.0898876581000001</v>
      </c>
      <c r="F27" s="9">
        <v>1.3440195000000001E-3</v>
      </c>
      <c r="G27" s="33" cm="1">
        <f t="array" ref="G27">INDEX($Y$5:$Y$17,MATCH(MIN(ABS($Y$5:$Y$17-F27)),ABS($Y$5:$Y$17-F27),0))</f>
        <v>1.3476825719180899E-3</v>
      </c>
      <c r="H27" s="58">
        <f t="shared" si="4"/>
        <v>-2.7254603955447518E-3</v>
      </c>
      <c r="I27" s="25">
        <f>MATCH(G27,$Y$5:$Y$20,0)</f>
        <v>9</v>
      </c>
      <c r="K27" s="24" t="s">
        <v>37</v>
      </c>
      <c r="L27" s="9">
        <v>210</v>
      </c>
      <c r="M27" s="9">
        <v>0.1</v>
      </c>
      <c r="N27" s="9">
        <v>1.0898876581000001</v>
      </c>
      <c r="O27" s="9">
        <v>1.3332935779407E-3</v>
      </c>
      <c r="P27" s="33" cm="1">
        <f t="array" ref="P27">INDEX($Y$5:$Y$17,MATCH(MIN(ABS($Y$5:$Y$17-O27)),ABS($Y$5:$Y$17-O27),0))</f>
        <v>1.32815094045213E-3</v>
      </c>
      <c r="Q27" s="47">
        <f t="shared" si="5"/>
        <v>3.8570931216161367E-3</v>
      </c>
      <c r="R27" s="25">
        <f>MATCH(P27,$Y$5:$Y$20,0)</f>
        <v>8</v>
      </c>
    </row>
    <row r="28" spans="2:27" ht="14.65" thickBot="1" x14ac:dyDescent="0.5">
      <c r="B28" s="26" t="s">
        <v>38</v>
      </c>
      <c r="C28" s="27">
        <v>445</v>
      </c>
      <c r="D28" s="27">
        <v>0.1</v>
      </c>
      <c r="E28" s="27">
        <v>1.0745863983999999</v>
      </c>
      <c r="F28" s="27">
        <v>1.1754323E-3</v>
      </c>
      <c r="G28" s="40" cm="1">
        <f t="array" ref="G28">INDEX($Z$5:$Z$17,MATCH(MIN(ABS($Z$5:$Z$17-F28)),ABS($Z$5:$Z$17-F28),0))</f>
        <v>1.1718978886321499E-3</v>
      </c>
      <c r="H28" s="58">
        <f t="shared" si="4"/>
        <v>3.0069033902250879E-3</v>
      </c>
      <c r="I28" s="32">
        <f>MATCH(G28,$Z$5:$Z$20,0)</f>
        <v>4</v>
      </c>
      <c r="K28" s="26" t="s">
        <v>38</v>
      </c>
      <c r="L28" s="27">
        <v>445</v>
      </c>
      <c r="M28" s="27">
        <v>0.1</v>
      </c>
      <c r="N28" s="27">
        <v>1.0745863983499999</v>
      </c>
      <c r="O28" s="27">
        <v>1.1553150946421E-3</v>
      </c>
      <c r="P28" s="40" cm="1">
        <f t="array" ref="P28">INDEX($Z$5:$Z$17,MATCH(MIN(ABS($Z$5:$Z$17-O28)),ABS($Z$5:$Z$17-O28),0))</f>
        <v>1.15236625715376E-3</v>
      </c>
      <c r="Q28" s="47">
        <f t="shared" si="5"/>
        <v>2.5524097296188127E-3</v>
      </c>
      <c r="R28" s="32">
        <f>MATCH(P28,$Z$5:$Z$20,0)</f>
        <v>1</v>
      </c>
    </row>
    <row r="29" spans="2:27" ht="14.65" thickBot="1" x14ac:dyDescent="0.5">
      <c r="B29" s="34"/>
      <c r="C29" s="35"/>
      <c r="D29" s="35"/>
      <c r="E29" s="35"/>
      <c r="F29" s="35"/>
      <c r="G29" s="36" t="s">
        <v>43</v>
      </c>
      <c r="H29" s="59" cm="1">
        <f t="array" ref="H29">AVERAGE(ABS(H22:H28))</f>
        <v>3.5064555431245092E-3</v>
      </c>
      <c r="I29" s="38"/>
      <c r="K29" s="34"/>
      <c r="L29" s="35"/>
      <c r="M29" s="35"/>
      <c r="N29" s="35"/>
      <c r="O29" s="35"/>
      <c r="P29" s="36" t="s">
        <v>43</v>
      </c>
      <c r="Q29" s="37" cm="1">
        <f t="array" ref="Q29">AVERAGE(ABS(Q22:Q28))</f>
        <v>5.370833933815781E-3</v>
      </c>
      <c r="R29" s="38"/>
    </row>
    <row r="30" spans="2:27" x14ac:dyDescent="0.45">
      <c r="H30" s="54"/>
    </row>
    <row r="33" spans="7:8" x14ac:dyDescent="0.45">
      <c r="G33" s="52" t="s">
        <v>45</v>
      </c>
      <c r="H33" s="60">
        <f>(H28+H18+H16-H14-H15-H25-H27)/7</f>
        <v>1.7238724000216042E-3</v>
      </c>
    </row>
  </sheetData>
  <mergeCells count="3">
    <mergeCell ref="B2:I3"/>
    <mergeCell ref="T3:Z3"/>
    <mergeCell ref="K2:R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C7519-652B-42FC-B151-4DAC6F7C8F39}">
  <dimension ref="B4:H26"/>
  <sheetViews>
    <sheetView zoomScale="70" zoomScaleNormal="70" workbookViewId="0">
      <selection activeCell="AA14" sqref="AA14"/>
    </sheetView>
  </sheetViews>
  <sheetFormatPr defaultColWidth="8.86328125" defaultRowHeight="14.25" x14ac:dyDescent="0.45"/>
  <cols>
    <col min="1" max="3" width="8.86328125" style="12"/>
    <col min="4" max="4" width="9.06640625" style="12" bestFit="1" customWidth="1"/>
    <col min="5" max="6" width="8.86328125" style="12"/>
    <col min="7" max="7" width="9.3984375" style="12" bestFit="1" customWidth="1"/>
    <col min="8" max="16384" width="8.86328125" style="12"/>
  </cols>
  <sheetData>
    <row r="4" spans="2:8" x14ac:dyDescent="0.45">
      <c r="B4" s="76" t="s">
        <v>17</v>
      </c>
      <c r="C4" s="76"/>
      <c r="D4" s="76"/>
      <c r="E4" s="76"/>
      <c r="F4" s="76"/>
      <c r="G4" s="76"/>
      <c r="H4" s="76"/>
    </row>
    <row r="5" spans="2:8" x14ac:dyDescent="0.45">
      <c r="B5" s="13" t="s">
        <v>18</v>
      </c>
      <c r="C5" s="20">
        <v>10</v>
      </c>
      <c r="D5" s="20">
        <v>100</v>
      </c>
      <c r="E5" s="20">
        <v>300</v>
      </c>
      <c r="F5" s="20">
        <v>500</v>
      </c>
      <c r="G5" s="20">
        <v>700</v>
      </c>
      <c r="H5" s="13">
        <v>1000</v>
      </c>
    </row>
    <row r="6" spans="2:8" x14ac:dyDescent="0.45">
      <c r="B6" s="13">
        <v>0.1</v>
      </c>
      <c r="C6" s="13">
        <v>2.0341731167656399E-3</v>
      </c>
      <c r="D6" s="13">
        <v>1.5335939945267699E-3</v>
      </c>
      <c r="E6" s="13">
        <v>1.26143943614496E-3</v>
      </c>
      <c r="F6" s="13">
        <v>1.1521178949994301E-3</v>
      </c>
      <c r="G6" s="13">
        <v>1.0843711279452601E-3</v>
      </c>
      <c r="H6" s="21">
        <v>1.0198361494090299E-3</v>
      </c>
    </row>
    <row r="7" spans="2:8" x14ac:dyDescent="0.45">
      <c r="B7" s="13">
        <v>0.3</v>
      </c>
      <c r="C7" s="13">
        <v>2.0731817061865302E-3</v>
      </c>
      <c r="D7" s="13">
        <v>1.5237871632549E-3</v>
      </c>
      <c r="E7" s="13">
        <v>1.2527612210481601E-3</v>
      </c>
      <c r="F7" s="13">
        <v>1.1420161957288999E-3</v>
      </c>
      <c r="G7" s="13">
        <v>1.0750385027876301E-3</v>
      </c>
      <c r="H7" s="21">
        <v>1.01192136114089E-3</v>
      </c>
    </row>
    <row r="8" spans="2:8" x14ac:dyDescent="0.45">
      <c r="B8" s="13">
        <v>0.5</v>
      </c>
      <c r="C8" s="13">
        <v>2.0743954856432402E-3</v>
      </c>
      <c r="D8" s="13">
        <v>1.4872740012900399E-3</v>
      </c>
      <c r="E8" s="13">
        <v>1.2181091916711601E-3</v>
      </c>
      <c r="F8" s="13">
        <v>1.1106820876974901E-3</v>
      </c>
      <c r="G8" s="13">
        <v>1.04807184159299E-3</v>
      </c>
      <c r="H8" s="21">
        <v>9.8851873977451191E-4</v>
      </c>
    </row>
    <row r="10" spans="2:8" x14ac:dyDescent="0.45">
      <c r="B10" s="79" t="s">
        <v>19</v>
      </c>
      <c r="C10" s="79"/>
      <c r="D10" s="13">
        <v>0.2</v>
      </c>
      <c r="E10" s="79" t="s">
        <v>8</v>
      </c>
      <c r="F10" s="79"/>
      <c r="G10" s="21">
        <v>9.9000990010722489E-4</v>
      </c>
    </row>
    <row r="11" spans="2:8" x14ac:dyDescent="0.45">
      <c r="B11" s="14"/>
      <c r="C11" s="14"/>
      <c r="E11" s="14"/>
      <c r="F11" s="14"/>
    </row>
    <row r="12" spans="2:8" x14ac:dyDescent="0.45">
      <c r="B12" s="76" t="s">
        <v>20</v>
      </c>
      <c r="C12" s="76"/>
      <c r="D12" s="76"/>
      <c r="E12" s="76"/>
      <c r="F12" s="76"/>
      <c r="G12" s="76"/>
      <c r="H12" s="76"/>
    </row>
    <row r="13" spans="2:8" x14ac:dyDescent="0.45">
      <c r="B13" s="13">
        <f>D10</f>
        <v>0.2</v>
      </c>
      <c r="C13" s="13">
        <f t="shared" ref="C13:H13" si="0">_xlfn.FORECAST.LINEAR($D$10,C6:C7,$B$6:$B$7)</f>
        <v>2.0536774114760853E-3</v>
      </c>
      <c r="D13" s="13">
        <f t="shared" si="0"/>
        <v>1.5286905788908351E-3</v>
      </c>
      <c r="E13" s="13">
        <f t="shared" si="0"/>
        <v>1.25710032859656E-3</v>
      </c>
      <c r="F13" s="13">
        <f t="shared" si="0"/>
        <v>1.147067045364165E-3</v>
      </c>
      <c r="G13" s="13">
        <f t="shared" si="0"/>
        <v>1.0797048153664451E-3</v>
      </c>
      <c r="H13" s="13">
        <f t="shared" si="0"/>
        <v>1.01587875527496E-3</v>
      </c>
    </row>
    <row r="14" spans="2:8" ht="14.65" thickBot="1" x14ac:dyDescent="0.5"/>
    <row r="15" spans="2:8" x14ac:dyDescent="0.45">
      <c r="B15" s="80" t="s">
        <v>21</v>
      </c>
      <c r="C15" s="81"/>
      <c r="D15" s="81"/>
      <c r="E15" s="81"/>
      <c r="F15" s="81"/>
      <c r="G15" s="82"/>
    </row>
    <row r="16" spans="2:8" x14ac:dyDescent="0.45">
      <c r="B16" s="77" t="s">
        <v>22</v>
      </c>
      <c r="C16" s="78"/>
      <c r="D16" s="15">
        <f>_xlfn.FORECAST.LINEAR(G10,F5:G5,F13:G13)</f>
        <v>966.30625281335278</v>
      </c>
      <c r="E16" s="16" t="s">
        <v>18</v>
      </c>
      <c r="F16" s="15"/>
      <c r="G16" s="17"/>
    </row>
    <row r="19" spans="2:4" x14ac:dyDescent="0.45">
      <c r="B19" s="11" t="s">
        <v>5</v>
      </c>
      <c r="C19" s="11" t="s">
        <v>6</v>
      </c>
      <c r="D19" s="11" t="s">
        <v>8</v>
      </c>
    </row>
    <row r="20" spans="2:4" x14ac:dyDescent="0.45">
      <c r="B20" s="9" t="s">
        <v>9</v>
      </c>
      <c r="C20" s="10">
        <v>16</v>
      </c>
      <c r="D20" s="8">
        <f>SawBown_Calibration!T14</f>
        <v>1.9726947791944799E-3</v>
      </c>
    </row>
    <row r="21" spans="2:4" x14ac:dyDescent="0.45">
      <c r="B21" s="9" t="s">
        <v>10</v>
      </c>
      <c r="C21" s="9">
        <v>38</v>
      </c>
      <c r="D21" s="8">
        <f>SawBown_Calibration!U17</f>
        <v>1.7773784644212799E-3</v>
      </c>
    </row>
    <row r="22" spans="2:4" x14ac:dyDescent="0.45">
      <c r="B22" s="9" t="s">
        <v>11</v>
      </c>
      <c r="C22" s="9">
        <v>58</v>
      </c>
      <c r="D22" s="8">
        <f>SawBown_Calibration!V6</f>
        <v>1.6601886755616101E-3</v>
      </c>
    </row>
    <row r="23" spans="2:4" x14ac:dyDescent="0.45">
      <c r="B23" s="9" t="s">
        <v>12</v>
      </c>
      <c r="C23" s="9">
        <v>81</v>
      </c>
      <c r="D23" s="8">
        <f>SawBown_Calibration!W5</f>
        <v>1.5820621496516201E-3</v>
      </c>
    </row>
    <row r="24" spans="2:4" x14ac:dyDescent="0.45">
      <c r="B24" s="9" t="s">
        <v>13</v>
      </c>
      <c r="C24" s="9">
        <v>123</v>
      </c>
      <c r="D24" s="8">
        <f>SawBown_Calibration!X10</f>
        <v>1.46487236079196E-3</v>
      </c>
    </row>
    <row r="25" spans="2:4" x14ac:dyDescent="0.45">
      <c r="B25" s="9" t="s">
        <v>14</v>
      </c>
      <c r="C25" s="9">
        <v>210</v>
      </c>
      <c r="D25" s="8">
        <f>SawBown_Calibration!Y13</f>
        <v>1.3476825719180899E-3</v>
      </c>
    </row>
    <row r="26" spans="2:4" x14ac:dyDescent="0.45">
      <c r="B26" s="9" t="s">
        <v>15</v>
      </c>
      <c r="C26" s="9">
        <v>415</v>
      </c>
      <c r="D26" s="8">
        <f>SawBown_Calibration!Z8</f>
        <v>1.1718978886321499E-3</v>
      </c>
    </row>
  </sheetData>
  <mergeCells count="6">
    <mergeCell ref="B4:H4"/>
    <mergeCell ref="B16:C16"/>
    <mergeCell ref="B10:C10"/>
    <mergeCell ref="E10:F10"/>
    <mergeCell ref="B15:G15"/>
    <mergeCell ref="B12:H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3A7F2-D29A-40AE-B803-B6E36FB8B393}">
  <dimension ref="F2:Y383"/>
  <sheetViews>
    <sheetView zoomScale="48" zoomScaleNormal="100" workbookViewId="0">
      <selection activeCell="L16" sqref="L16"/>
    </sheetView>
  </sheetViews>
  <sheetFormatPr defaultRowHeight="14.25" x14ac:dyDescent="0.45"/>
  <cols>
    <col min="1" max="14" width="9.06640625" style="6"/>
    <col min="15" max="15" width="10.19921875" style="6" bestFit="1" customWidth="1"/>
    <col min="16" max="16" width="12.3984375" style="6" bestFit="1" customWidth="1"/>
    <col min="17" max="16384" width="9.06640625" style="6"/>
  </cols>
  <sheetData>
    <row r="2" spans="6:25" x14ac:dyDescent="0.45">
      <c r="N2" s="69" t="s">
        <v>47</v>
      </c>
      <c r="O2" s="69"/>
      <c r="P2" s="69"/>
      <c r="Q2" s="69" t="s">
        <v>48</v>
      </c>
      <c r="R2" s="69"/>
      <c r="S2" s="69"/>
      <c r="T2" s="69" t="s">
        <v>49</v>
      </c>
      <c r="U2" s="69"/>
      <c r="V2" s="69"/>
      <c r="W2" s="69" t="s">
        <v>50</v>
      </c>
      <c r="X2" s="69"/>
      <c r="Y2" s="69"/>
    </row>
    <row r="3" spans="6:25" x14ac:dyDescent="0.45">
      <c r="N3" s="8">
        <v>72.885304119927198</v>
      </c>
      <c r="O3" s="63">
        <f t="shared" ref="O3:O66" si="0">N3-$N$3</f>
        <v>0</v>
      </c>
      <c r="P3" s="8">
        <v>1.996126E-3</v>
      </c>
      <c r="Q3" s="8">
        <v>24.031463341738402</v>
      </c>
      <c r="R3" s="63">
        <f>Q3-$Q$3</f>
        <v>0</v>
      </c>
      <c r="S3" s="8">
        <v>9.4317040000000008E-3</v>
      </c>
      <c r="T3" s="8">
        <v>51.981605536246398</v>
      </c>
      <c r="U3" s="63">
        <f>T3-$T$3</f>
        <v>0</v>
      </c>
      <c r="V3" s="8">
        <v>-3.8230220000000001E-3</v>
      </c>
      <c r="W3" s="8">
        <v>62.996889276386803</v>
      </c>
      <c r="X3" s="63">
        <f>W3-$W$3</f>
        <v>0</v>
      </c>
      <c r="Y3" s="8">
        <v>6.1988440000000002E-3</v>
      </c>
    </row>
    <row r="4" spans="6:25" x14ac:dyDescent="0.45">
      <c r="F4" s="69" t="s">
        <v>46</v>
      </c>
      <c r="G4" s="69"/>
      <c r="H4" s="69"/>
      <c r="I4" s="69"/>
      <c r="N4" s="8">
        <v>72.885314120027203</v>
      </c>
      <c r="O4" s="63">
        <f t="shared" si="0"/>
        <v>1.0000100004958767E-5</v>
      </c>
      <c r="P4" s="8">
        <v>-9.9654559999999993E-3</v>
      </c>
      <c r="Q4" s="8">
        <v>24.031473341838399</v>
      </c>
      <c r="R4" s="63">
        <f t="shared" ref="R4:R67" si="1">Q4-$Q$3</f>
        <v>1.000009999785334E-5</v>
      </c>
      <c r="S4" s="8">
        <v>-1.236734E-3</v>
      </c>
      <c r="T4" s="8">
        <v>51.981615536346403</v>
      </c>
      <c r="U4" s="63">
        <f t="shared" ref="U4:U67" si="2">T4-$T$3</f>
        <v>1.0000100004958767E-5</v>
      </c>
      <c r="V4" s="8">
        <v>-1.5600200000000001E-3</v>
      </c>
      <c r="W4" s="8">
        <v>62.996899276486801</v>
      </c>
      <c r="X4" s="63">
        <f t="shared" ref="X4:X67" si="3">W4-$W$3</f>
        <v>1.000009999785334E-5</v>
      </c>
      <c r="Y4" s="8">
        <v>2.6426980000000002E-3</v>
      </c>
    </row>
    <row r="5" spans="6:25" x14ac:dyDescent="0.45">
      <c r="N5" s="8">
        <v>72.885324120127194</v>
      </c>
      <c r="O5" s="63">
        <f t="shared" si="0"/>
        <v>2.000019999570668E-5</v>
      </c>
      <c r="P5" s="8">
        <v>1.6728400000000001E-3</v>
      </c>
      <c r="Q5" s="8">
        <v>24.031483341938401</v>
      </c>
      <c r="R5" s="63">
        <f t="shared" si="1"/>
        <v>2.0000199999259394E-5</v>
      </c>
      <c r="S5" s="8">
        <v>2.9659840000000001E-3</v>
      </c>
      <c r="T5" s="8">
        <v>51.981625536446401</v>
      </c>
      <c r="U5" s="63">
        <f t="shared" si="2"/>
        <v>2.0000200002812107E-5</v>
      </c>
      <c r="V5" s="8">
        <v>-5.439452E-3</v>
      </c>
      <c r="W5" s="8">
        <v>62.996909276586798</v>
      </c>
      <c r="X5" s="63">
        <f t="shared" si="3"/>
        <v>2.000019999570668E-5</v>
      </c>
      <c r="Y5" s="8">
        <v>2.9659840000000001E-3</v>
      </c>
    </row>
    <row r="6" spans="6:25" x14ac:dyDescent="0.45">
      <c r="N6" s="8">
        <v>72.885334120227199</v>
      </c>
      <c r="O6" s="63">
        <f t="shared" si="0"/>
        <v>3.0000300000665447E-5</v>
      </c>
      <c r="P6" s="8">
        <v>-2.853164E-3</v>
      </c>
      <c r="Q6" s="8">
        <v>24.031493342038399</v>
      </c>
      <c r="R6" s="63">
        <f t="shared" si="1"/>
        <v>3.0000299997112734E-5</v>
      </c>
      <c r="S6" s="8">
        <v>-3.4997359999999998E-3</v>
      </c>
      <c r="T6" s="8">
        <v>51.981635536546399</v>
      </c>
      <c r="U6" s="63">
        <f t="shared" si="2"/>
        <v>3.0000300000665447E-5</v>
      </c>
      <c r="V6" s="8">
        <v>1.0262680000000001E-3</v>
      </c>
      <c r="W6" s="8">
        <v>62.996919276686803</v>
      </c>
      <c r="X6" s="63">
        <f t="shared" si="3"/>
        <v>3.0000300000665447E-5</v>
      </c>
      <c r="Y6" s="8">
        <v>6.5221300000000001E-3</v>
      </c>
    </row>
    <row r="7" spans="6:25" x14ac:dyDescent="0.45">
      <c r="N7" s="8">
        <v>72.885344120327204</v>
      </c>
      <c r="O7" s="63">
        <f t="shared" si="0"/>
        <v>4.0000400005624215E-5</v>
      </c>
      <c r="P7" s="8">
        <v>-1.0935314E-2</v>
      </c>
      <c r="Q7" s="8">
        <v>24.0315033421384</v>
      </c>
      <c r="R7" s="63">
        <f t="shared" si="1"/>
        <v>4.0000399998518787E-5</v>
      </c>
      <c r="S7" s="8">
        <v>8.4618460000000003E-3</v>
      </c>
      <c r="T7" s="8">
        <v>51.981645536646397</v>
      </c>
      <c r="U7" s="63">
        <f t="shared" si="2"/>
        <v>4.0000399998518787E-5</v>
      </c>
      <c r="V7" s="8">
        <v>-2.2065919999999998E-3</v>
      </c>
      <c r="W7" s="8">
        <v>62.996929276786801</v>
      </c>
      <c r="X7" s="63">
        <f t="shared" si="3"/>
        <v>4.0000399998518787E-5</v>
      </c>
      <c r="Y7" s="8">
        <v>-4.1463079999999996E-3</v>
      </c>
    </row>
    <row r="8" spans="6:25" x14ac:dyDescent="0.45">
      <c r="N8" s="8">
        <v>72.885354120427195</v>
      </c>
      <c r="O8" s="63">
        <f t="shared" si="0"/>
        <v>5.0000499996372127E-5</v>
      </c>
      <c r="P8" s="8">
        <v>3.7969600000000098E-4</v>
      </c>
      <c r="Q8" s="8">
        <v>24.031513342238402</v>
      </c>
      <c r="R8" s="63">
        <f t="shared" si="1"/>
        <v>5.0000499999924841E-5</v>
      </c>
      <c r="S8" s="8">
        <v>1.298785E-2</v>
      </c>
      <c r="T8" s="8">
        <v>51.981655536746402</v>
      </c>
      <c r="U8" s="63">
        <f t="shared" si="2"/>
        <v>5.0000500003477555E-5</v>
      </c>
      <c r="V8" s="8">
        <v>-2.5298780000000002E-3</v>
      </c>
      <c r="W8" s="8">
        <v>62.996939276886799</v>
      </c>
      <c r="X8" s="63">
        <f t="shared" si="3"/>
        <v>5.0000499996372127E-5</v>
      </c>
      <c r="Y8" s="8">
        <v>1.3957707999999999E-2</v>
      </c>
    </row>
    <row r="9" spans="6:25" x14ac:dyDescent="0.45">
      <c r="N9" s="8">
        <v>72.8853641205272</v>
      </c>
      <c r="O9" s="63">
        <f t="shared" si="0"/>
        <v>6.0000600001330895E-5</v>
      </c>
      <c r="P9" s="8">
        <v>-2.6687599999999901E-4</v>
      </c>
      <c r="Q9" s="8">
        <v>24.031523342338399</v>
      </c>
      <c r="R9" s="63">
        <f t="shared" si="1"/>
        <v>6.0000599997778181E-5</v>
      </c>
      <c r="S9" s="8">
        <v>1.0724848E-2</v>
      </c>
      <c r="T9" s="8">
        <v>51.9816655368464</v>
      </c>
      <c r="U9" s="63">
        <f t="shared" si="2"/>
        <v>6.0000600001330895E-5</v>
      </c>
      <c r="V9" s="8">
        <v>-5.1161660000000001E-3</v>
      </c>
      <c r="W9" s="8">
        <v>62.996949276986797</v>
      </c>
      <c r="X9" s="63">
        <f t="shared" si="3"/>
        <v>6.0000599994225468E-5</v>
      </c>
      <c r="Y9" s="8">
        <v>6.845416E-3</v>
      </c>
    </row>
    <row r="10" spans="6:25" x14ac:dyDescent="0.45">
      <c r="N10" s="8">
        <v>72.885374120627205</v>
      </c>
      <c r="O10" s="63">
        <f t="shared" si="0"/>
        <v>7.0000700006289662E-5</v>
      </c>
      <c r="P10" s="8">
        <v>-7.3791680000000002E-3</v>
      </c>
      <c r="Q10" s="8">
        <v>24.031533342438401</v>
      </c>
      <c r="R10" s="63">
        <f t="shared" si="1"/>
        <v>7.0000699999184235E-5</v>
      </c>
      <c r="S10" s="8">
        <v>-2.6687599999999901E-4</v>
      </c>
      <c r="T10" s="8">
        <v>51.981675536946398</v>
      </c>
      <c r="U10" s="63">
        <f t="shared" si="2"/>
        <v>7.0000699999184235E-5</v>
      </c>
      <c r="V10" s="8">
        <v>-7.3791680000000002E-3</v>
      </c>
      <c r="W10" s="8">
        <v>62.996959277086802</v>
      </c>
      <c r="X10" s="63">
        <f t="shared" si="3"/>
        <v>7.0000699999184235E-5</v>
      </c>
      <c r="Y10" s="64">
        <v>5.6410000000000702E-5</v>
      </c>
    </row>
    <row r="11" spans="6:25" x14ac:dyDescent="0.45">
      <c r="N11" s="8">
        <v>72.885384120727196</v>
      </c>
      <c r="O11" s="63">
        <f t="shared" si="0"/>
        <v>8.0000799997037575E-5</v>
      </c>
      <c r="P11" s="8">
        <v>1.0262680000000001E-3</v>
      </c>
      <c r="Q11" s="8">
        <v>24.031543342538399</v>
      </c>
      <c r="R11" s="63">
        <f t="shared" si="1"/>
        <v>8.0000799997037575E-5</v>
      </c>
      <c r="S11" s="8">
        <v>-9.3188839999999995E-3</v>
      </c>
      <c r="T11" s="8">
        <v>51.981685537046403</v>
      </c>
      <c r="U11" s="63">
        <f t="shared" si="2"/>
        <v>8.0000800004143002E-5</v>
      </c>
      <c r="V11" s="8">
        <v>-3.4997359999999998E-3</v>
      </c>
      <c r="W11" s="8">
        <v>62.9969692771868</v>
      </c>
      <c r="X11" s="63">
        <f t="shared" si="3"/>
        <v>8.0000799997037575E-5</v>
      </c>
      <c r="Y11" s="8">
        <v>-9.13447999999999E-4</v>
      </c>
    </row>
    <row r="12" spans="6:25" x14ac:dyDescent="0.45">
      <c r="N12" s="8">
        <v>72.8853941208272</v>
      </c>
      <c r="O12" s="63">
        <f t="shared" si="0"/>
        <v>9.0000900001996342E-5</v>
      </c>
      <c r="P12" s="8">
        <v>3.9358420000000002E-3</v>
      </c>
      <c r="Q12" s="8">
        <v>24.0315533426384</v>
      </c>
      <c r="R12" s="63">
        <f t="shared" si="1"/>
        <v>9.0000899998443629E-5</v>
      </c>
      <c r="S12" s="8">
        <v>1.349554E-3</v>
      </c>
      <c r="T12" s="8">
        <v>51.9816955371464</v>
      </c>
      <c r="U12" s="63">
        <f t="shared" si="2"/>
        <v>9.0000900001996342E-5</v>
      </c>
      <c r="V12" s="8">
        <v>-5.439452E-3</v>
      </c>
      <c r="W12" s="8">
        <v>62.996979277286798</v>
      </c>
      <c r="X12" s="63">
        <f t="shared" si="3"/>
        <v>9.0000899994890915E-5</v>
      </c>
      <c r="Y12" s="8">
        <v>1.349554E-3</v>
      </c>
    </row>
    <row r="13" spans="6:25" x14ac:dyDescent="0.45">
      <c r="N13" s="8">
        <v>72.885404120927205</v>
      </c>
      <c r="O13" s="63">
        <f t="shared" si="0"/>
        <v>1.0000100000695511E-4</v>
      </c>
      <c r="P13" s="8">
        <v>-4.4695940000000003E-3</v>
      </c>
      <c r="Q13" s="8">
        <v>24.031563342738401</v>
      </c>
      <c r="R13" s="63">
        <f t="shared" si="1"/>
        <v>1.0000099999984968E-4</v>
      </c>
      <c r="S13" s="8">
        <v>4.5824139999999999E-3</v>
      </c>
      <c r="T13" s="8">
        <v>51.981705537246398</v>
      </c>
      <c r="U13" s="63">
        <f t="shared" si="2"/>
        <v>1.0000099999984968E-4</v>
      </c>
      <c r="V13" s="8">
        <v>1.349554E-3</v>
      </c>
      <c r="W13" s="8">
        <v>62.996989277386803</v>
      </c>
      <c r="X13" s="63">
        <f t="shared" si="3"/>
        <v>1.0000099999984968E-4</v>
      </c>
      <c r="Y13" s="8">
        <v>2.9659840000000001E-3</v>
      </c>
    </row>
    <row r="14" spans="6:25" x14ac:dyDescent="0.45">
      <c r="N14" s="8">
        <v>72.885414121027196</v>
      </c>
      <c r="O14" s="63">
        <f t="shared" si="0"/>
        <v>1.1000109999770302E-4</v>
      </c>
      <c r="P14" s="8">
        <v>-6.4093099999999997E-3</v>
      </c>
      <c r="Q14" s="8">
        <v>24.031573342838399</v>
      </c>
      <c r="R14" s="63">
        <f t="shared" si="1"/>
        <v>1.1000109999770302E-4</v>
      </c>
      <c r="S14" s="8">
        <v>3.9358420000000002E-3</v>
      </c>
      <c r="T14" s="8">
        <v>51.981715537346403</v>
      </c>
      <c r="U14" s="63">
        <f t="shared" si="2"/>
        <v>1.1000110000480845E-4</v>
      </c>
      <c r="V14" s="8">
        <v>-1.1581886E-2</v>
      </c>
      <c r="W14" s="8">
        <v>62.9969992774868</v>
      </c>
      <c r="X14" s="63">
        <f t="shared" si="3"/>
        <v>1.1000109999770302E-4</v>
      </c>
      <c r="Y14" s="8">
        <v>-3.8230220000000001E-3</v>
      </c>
    </row>
    <row r="15" spans="6:25" x14ac:dyDescent="0.45">
      <c r="N15" s="8">
        <v>72.885424121127201</v>
      </c>
      <c r="O15" s="63">
        <f t="shared" si="0"/>
        <v>1.2000120000266179E-4</v>
      </c>
      <c r="P15" s="8">
        <v>-1.5600200000000001E-3</v>
      </c>
      <c r="Q15" s="8">
        <v>24.031583342938401</v>
      </c>
      <c r="R15" s="63">
        <f t="shared" si="1"/>
        <v>1.2000119999910908E-4</v>
      </c>
      <c r="S15" s="8">
        <v>-1.883306E-3</v>
      </c>
      <c r="T15" s="8">
        <v>51.981725537446401</v>
      </c>
      <c r="U15" s="63">
        <f t="shared" si="2"/>
        <v>1.2000120000266179E-4</v>
      </c>
      <c r="V15" s="8">
        <v>-7.0558820000000003E-3</v>
      </c>
      <c r="W15" s="8">
        <v>62.997009277586798</v>
      </c>
      <c r="X15" s="63">
        <f t="shared" si="3"/>
        <v>1.2000119999555636E-4</v>
      </c>
      <c r="Y15" s="8">
        <v>1.996126E-3</v>
      </c>
    </row>
    <row r="16" spans="6:25" x14ac:dyDescent="0.45">
      <c r="N16" s="8">
        <v>72.885434121227206</v>
      </c>
      <c r="O16" s="63">
        <f t="shared" si="0"/>
        <v>1.3000130000762056E-4</v>
      </c>
      <c r="P16" s="8">
        <v>1.0262680000000001E-3</v>
      </c>
      <c r="Q16" s="8">
        <v>24.031593343038399</v>
      </c>
      <c r="R16" s="63">
        <f t="shared" si="1"/>
        <v>1.3000129999696242E-4</v>
      </c>
      <c r="S16" s="64">
        <v>5.6410000000000702E-5</v>
      </c>
      <c r="T16" s="8">
        <v>51.981735537546399</v>
      </c>
      <c r="U16" s="63">
        <f t="shared" si="2"/>
        <v>1.3000130000051513E-4</v>
      </c>
      <c r="V16" s="64">
        <v>-2.5298780000000002E-3</v>
      </c>
      <c r="W16" s="8">
        <v>62.997019277686803</v>
      </c>
      <c r="X16" s="63">
        <f t="shared" si="3"/>
        <v>1.3000130000051513E-4</v>
      </c>
      <c r="Y16" s="64">
        <v>3.6125559999999998E-3</v>
      </c>
    </row>
    <row r="17" spans="14:25" x14ac:dyDescent="0.45">
      <c r="N17" s="8">
        <v>72.885444121327197</v>
      </c>
      <c r="O17" s="63">
        <f t="shared" si="0"/>
        <v>1.4000139999836847E-4</v>
      </c>
      <c r="P17" s="64">
        <v>5.6410000000000702E-5</v>
      </c>
      <c r="Q17" s="8">
        <v>24.0316033431384</v>
      </c>
      <c r="R17" s="63">
        <f t="shared" si="1"/>
        <v>1.4000139999836847E-4</v>
      </c>
      <c r="S17" s="64">
        <v>5.6410000000000702E-5</v>
      </c>
      <c r="T17" s="8">
        <v>51.981745537646397</v>
      </c>
      <c r="U17" s="63">
        <f t="shared" si="2"/>
        <v>1.4000139999836847E-4</v>
      </c>
      <c r="V17" s="64">
        <v>-1.0288742E-2</v>
      </c>
      <c r="W17" s="8">
        <v>62.997029277786801</v>
      </c>
      <c r="X17" s="63">
        <f t="shared" si="3"/>
        <v>1.4000139999836847E-4</v>
      </c>
      <c r="Y17" s="64">
        <v>4.259128E-3</v>
      </c>
    </row>
    <row r="18" spans="14:25" x14ac:dyDescent="0.45">
      <c r="N18" s="8">
        <v>72.885454121427202</v>
      </c>
      <c r="O18" s="63">
        <f t="shared" si="0"/>
        <v>1.5000150000332724E-4</v>
      </c>
      <c r="P18" s="8">
        <v>1.0262680000000001E-3</v>
      </c>
      <c r="Q18" s="8">
        <v>24.031613343238401</v>
      </c>
      <c r="R18" s="63">
        <f t="shared" si="1"/>
        <v>1.5000149999977452E-4</v>
      </c>
      <c r="S18" s="8">
        <v>3.28927E-3</v>
      </c>
      <c r="T18" s="8">
        <v>51.981755537746402</v>
      </c>
      <c r="U18" s="63">
        <f t="shared" si="2"/>
        <v>1.5000150000332724E-4</v>
      </c>
      <c r="V18" s="8">
        <v>1.996126E-3</v>
      </c>
      <c r="W18" s="8">
        <v>62.997039277886799</v>
      </c>
      <c r="X18" s="63">
        <f t="shared" si="3"/>
        <v>1.5000149999622181E-4</v>
      </c>
      <c r="Y18" s="8">
        <v>1.0262680000000001E-3</v>
      </c>
    </row>
    <row r="19" spans="14:25" x14ac:dyDescent="0.45">
      <c r="N19" s="8">
        <v>72.885464121527207</v>
      </c>
      <c r="O19" s="63">
        <f t="shared" si="0"/>
        <v>1.60001600008286E-4</v>
      </c>
      <c r="P19" s="8">
        <v>5.5522719999999996E-3</v>
      </c>
      <c r="Q19" s="8">
        <v>24.031623343338399</v>
      </c>
      <c r="R19" s="63">
        <f t="shared" si="1"/>
        <v>1.6000159999762786E-4</v>
      </c>
      <c r="S19" s="8">
        <v>1.349554E-3</v>
      </c>
      <c r="T19" s="8">
        <v>51.9817655378464</v>
      </c>
      <c r="U19" s="63">
        <f t="shared" si="2"/>
        <v>1.6000160000118058E-4</v>
      </c>
      <c r="V19" s="8">
        <v>-9.13447999999999E-4</v>
      </c>
      <c r="W19" s="8">
        <v>62.997049277986797</v>
      </c>
      <c r="X19" s="63">
        <f t="shared" si="3"/>
        <v>1.6000159999407515E-4</v>
      </c>
      <c r="Y19" s="8">
        <v>4.259128E-3</v>
      </c>
    </row>
    <row r="20" spans="14:25" x14ac:dyDescent="0.45">
      <c r="N20" s="8">
        <v>72.885474121627198</v>
      </c>
      <c r="O20" s="63">
        <f t="shared" si="0"/>
        <v>1.7000169999903392E-4</v>
      </c>
      <c r="P20" s="8">
        <v>-1.236734E-3</v>
      </c>
      <c r="Q20" s="8">
        <v>24.031633343438401</v>
      </c>
      <c r="R20" s="63">
        <f t="shared" si="1"/>
        <v>1.7000169999903392E-4</v>
      </c>
      <c r="S20" s="8">
        <v>1.349554E-3</v>
      </c>
      <c r="T20" s="8">
        <v>51.981775537946397</v>
      </c>
      <c r="U20" s="63">
        <f t="shared" si="2"/>
        <v>1.7000169999903392E-4</v>
      </c>
      <c r="V20" s="8">
        <v>-4.7928800000000002E-3</v>
      </c>
      <c r="W20" s="8">
        <v>62.997059278086802</v>
      </c>
      <c r="X20" s="63">
        <f t="shared" si="3"/>
        <v>1.7000169999903392E-4</v>
      </c>
      <c r="Y20" s="8">
        <v>-1.236734E-3</v>
      </c>
    </row>
    <row r="21" spans="14:25" x14ac:dyDescent="0.45">
      <c r="N21" s="8">
        <v>72.885484121727202</v>
      </c>
      <c r="O21" s="63">
        <f t="shared" si="0"/>
        <v>1.8000180000399268E-4</v>
      </c>
      <c r="P21" s="8">
        <v>-9.13447999999999E-4</v>
      </c>
      <c r="Q21" s="8">
        <v>24.031643343538398</v>
      </c>
      <c r="R21" s="63">
        <f t="shared" si="1"/>
        <v>1.8000179999688726E-4</v>
      </c>
      <c r="S21" s="8">
        <v>1.6728400000000001E-3</v>
      </c>
      <c r="T21" s="8">
        <v>51.981785538046402</v>
      </c>
      <c r="U21" s="63">
        <f t="shared" si="2"/>
        <v>1.8000180000399268E-4</v>
      </c>
      <c r="V21" s="8">
        <v>-2.853164E-3</v>
      </c>
      <c r="W21" s="8">
        <v>62.9970692781868</v>
      </c>
      <c r="X21" s="63">
        <f t="shared" si="3"/>
        <v>1.8000179999688726E-4</v>
      </c>
      <c r="Y21" s="8">
        <v>4.5824139999999999E-3</v>
      </c>
    </row>
    <row r="22" spans="14:25" x14ac:dyDescent="0.45">
      <c r="N22" s="8">
        <v>72.885494121827193</v>
      </c>
      <c r="O22" s="63">
        <f t="shared" si="0"/>
        <v>1.900018999947406E-4</v>
      </c>
      <c r="P22" s="8">
        <v>3.6125559999999998E-3</v>
      </c>
      <c r="Q22" s="8">
        <v>24.0316533436384</v>
      </c>
      <c r="R22" s="63">
        <f t="shared" si="1"/>
        <v>1.9000189999829331E-4</v>
      </c>
      <c r="S22" s="8">
        <v>1.6728400000000001E-3</v>
      </c>
      <c r="T22" s="8">
        <v>51.9817955381464</v>
      </c>
      <c r="U22" s="63">
        <f t="shared" si="2"/>
        <v>1.9000190000184602E-4</v>
      </c>
      <c r="V22" s="8">
        <v>-3.4997359999999998E-3</v>
      </c>
      <c r="W22" s="8">
        <v>62.997079278286797</v>
      </c>
      <c r="X22" s="63">
        <f t="shared" si="3"/>
        <v>1.900018999947406E-4</v>
      </c>
      <c r="Y22" s="8">
        <v>1.6728400000000001E-3</v>
      </c>
    </row>
    <row r="23" spans="14:25" x14ac:dyDescent="0.45">
      <c r="N23" s="8">
        <v>72.885504121927198</v>
      </c>
      <c r="O23" s="63">
        <f t="shared" si="0"/>
        <v>2.0000199999969936E-4</v>
      </c>
      <c r="P23" s="8">
        <v>2.3194119999999999E-3</v>
      </c>
      <c r="Q23" s="8">
        <v>24.031663343738401</v>
      </c>
      <c r="R23" s="63">
        <f t="shared" si="1"/>
        <v>2.0000199999969936E-4</v>
      </c>
      <c r="S23" s="8">
        <v>4.5824139999999999E-3</v>
      </c>
      <c r="T23" s="8">
        <v>51.981805538246398</v>
      </c>
      <c r="U23" s="63">
        <f t="shared" si="2"/>
        <v>2.0000199999969936E-4</v>
      </c>
      <c r="V23" s="8">
        <v>-5.439452E-3</v>
      </c>
      <c r="W23" s="8">
        <v>62.997089278386802</v>
      </c>
      <c r="X23" s="63">
        <f t="shared" si="3"/>
        <v>2.0000199999969936E-4</v>
      </c>
      <c r="Y23" s="8">
        <v>3.28927E-3</v>
      </c>
    </row>
    <row r="24" spans="14:25" x14ac:dyDescent="0.45">
      <c r="N24" s="8">
        <v>72.885514122027203</v>
      </c>
      <c r="O24" s="63">
        <f t="shared" si="0"/>
        <v>2.1000210000465813E-4</v>
      </c>
      <c r="P24" s="8">
        <v>2.6426980000000002E-3</v>
      </c>
      <c r="Q24" s="8">
        <v>24.031673343838399</v>
      </c>
      <c r="R24" s="63">
        <f t="shared" si="1"/>
        <v>2.100020999975527E-4</v>
      </c>
      <c r="S24" s="8">
        <v>-3.1764499999999999E-3</v>
      </c>
      <c r="T24" s="8">
        <v>51.981815538346403</v>
      </c>
      <c r="U24" s="63">
        <f t="shared" si="2"/>
        <v>2.1000210000465813E-4</v>
      </c>
      <c r="V24" s="8">
        <v>-8.02574E-3</v>
      </c>
      <c r="W24" s="8">
        <v>62.9970992784868</v>
      </c>
      <c r="X24" s="63">
        <f t="shared" si="3"/>
        <v>2.100020999975527E-4</v>
      </c>
      <c r="Y24" s="8">
        <v>5.2289859999999997E-3</v>
      </c>
    </row>
    <row r="25" spans="14:25" x14ac:dyDescent="0.45">
      <c r="N25" s="8">
        <v>72.885524122127194</v>
      </c>
      <c r="O25" s="63">
        <f t="shared" si="0"/>
        <v>2.2000219999540604E-4</v>
      </c>
      <c r="P25" s="8">
        <v>5.8755580000000003E-3</v>
      </c>
      <c r="Q25" s="8">
        <v>24.031683343938401</v>
      </c>
      <c r="R25" s="63">
        <f t="shared" si="1"/>
        <v>2.2000219999895876E-4</v>
      </c>
      <c r="S25" s="8">
        <v>-2.2065919999999998E-3</v>
      </c>
      <c r="T25" s="8">
        <v>51.981825538446401</v>
      </c>
      <c r="U25" s="63">
        <f t="shared" si="2"/>
        <v>2.2000220000251147E-4</v>
      </c>
      <c r="V25" s="8">
        <v>-5.7627379999999999E-3</v>
      </c>
      <c r="W25" s="8">
        <v>62.997109278586798</v>
      </c>
      <c r="X25" s="63">
        <f t="shared" si="3"/>
        <v>2.2000219999540604E-4</v>
      </c>
      <c r="Y25" s="8">
        <v>7.02982E-4</v>
      </c>
    </row>
    <row r="26" spans="14:25" x14ac:dyDescent="0.45">
      <c r="N26" s="8">
        <v>72.885534122227199</v>
      </c>
      <c r="O26" s="63">
        <f t="shared" si="0"/>
        <v>2.3000230000036481E-4</v>
      </c>
      <c r="P26" s="8">
        <v>2.3194119999999999E-3</v>
      </c>
      <c r="Q26" s="8">
        <v>24.031693344038398</v>
      </c>
      <c r="R26" s="63">
        <f t="shared" si="1"/>
        <v>2.300022999968121E-4</v>
      </c>
      <c r="S26" s="8">
        <v>-1.883306E-3</v>
      </c>
      <c r="T26" s="8">
        <v>51.981835538546399</v>
      </c>
      <c r="U26" s="63">
        <f t="shared" si="2"/>
        <v>2.3000230000036481E-4</v>
      </c>
      <c r="V26" s="8">
        <v>-4.1463079999999996E-3</v>
      </c>
      <c r="W26" s="8">
        <v>62.997119278686803</v>
      </c>
      <c r="X26" s="63">
        <f t="shared" si="3"/>
        <v>2.3000230000036481E-4</v>
      </c>
      <c r="Y26" s="8">
        <v>1.1048133999999999E-2</v>
      </c>
    </row>
    <row r="27" spans="14:25" x14ac:dyDescent="0.45">
      <c r="N27" s="8">
        <v>72.885544122327204</v>
      </c>
      <c r="O27" s="63">
        <f t="shared" si="0"/>
        <v>2.4000240000532358E-4</v>
      </c>
      <c r="P27" s="8">
        <v>-9.13447999999999E-4</v>
      </c>
      <c r="Q27" s="8">
        <v>24.0317033441384</v>
      </c>
      <c r="R27" s="63">
        <f t="shared" si="1"/>
        <v>2.4000239999821815E-4</v>
      </c>
      <c r="S27" s="8">
        <v>-1.5600200000000001E-3</v>
      </c>
      <c r="T27" s="8">
        <v>51.981845538646397</v>
      </c>
      <c r="U27" s="63">
        <f t="shared" si="2"/>
        <v>2.4000239999821815E-4</v>
      </c>
      <c r="V27" s="8">
        <v>-4.7928800000000002E-3</v>
      </c>
      <c r="W27" s="8">
        <v>62.997129278786801</v>
      </c>
      <c r="X27" s="63">
        <f t="shared" si="3"/>
        <v>2.4000239999821815E-4</v>
      </c>
      <c r="Y27" s="8">
        <v>4.9056999999999998E-3</v>
      </c>
    </row>
    <row r="28" spans="14:25" x14ac:dyDescent="0.45">
      <c r="N28" s="8">
        <v>72.885554122427195</v>
      </c>
      <c r="O28" s="63">
        <f t="shared" si="0"/>
        <v>2.5000249999607149E-4</v>
      </c>
      <c r="P28" s="8">
        <v>1.0262680000000001E-3</v>
      </c>
      <c r="Q28" s="8">
        <v>24.031713344238401</v>
      </c>
      <c r="R28" s="63">
        <f t="shared" si="1"/>
        <v>2.5000249999962421E-4</v>
      </c>
      <c r="S28" s="64">
        <v>5.6410000000000702E-5</v>
      </c>
      <c r="T28" s="8">
        <v>51.981855538746402</v>
      </c>
      <c r="U28" s="63">
        <f t="shared" si="2"/>
        <v>2.5000250000317692E-4</v>
      </c>
      <c r="V28" s="64">
        <v>-5.439452E-3</v>
      </c>
      <c r="W28" s="8">
        <v>62.997139278886799</v>
      </c>
      <c r="X28" s="63">
        <f t="shared" si="3"/>
        <v>2.5000249999607149E-4</v>
      </c>
      <c r="Y28" s="64">
        <v>1.0401562E-2</v>
      </c>
    </row>
    <row r="29" spans="14:25" x14ac:dyDescent="0.45">
      <c r="N29" s="8">
        <v>72.8855641225272</v>
      </c>
      <c r="O29" s="63">
        <f t="shared" si="0"/>
        <v>2.6000260000103026E-4</v>
      </c>
      <c r="P29" s="8">
        <v>-4.1463079999999996E-3</v>
      </c>
      <c r="Q29" s="8">
        <v>24.031723344338399</v>
      </c>
      <c r="R29" s="63">
        <f t="shared" si="1"/>
        <v>2.6000259999747755E-4</v>
      </c>
      <c r="S29" s="8">
        <v>-2.853164E-3</v>
      </c>
      <c r="T29" s="8">
        <v>51.981865538846399</v>
      </c>
      <c r="U29" s="63">
        <f t="shared" si="2"/>
        <v>2.6000260000103026E-4</v>
      </c>
      <c r="V29" s="8">
        <v>-3.4997359999999998E-3</v>
      </c>
      <c r="W29" s="8">
        <v>62.997149278986797</v>
      </c>
      <c r="X29" s="63">
        <f t="shared" si="3"/>
        <v>2.6000259999392483E-4</v>
      </c>
      <c r="Y29" s="8">
        <v>-6.0860239999999998E-3</v>
      </c>
    </row>
    <row r="30" spans="14:25" x14ac:dyDescent="0.45">
      <c r="N30" s="8">
        <v>72.885574122627204</v>
      </c>
      <c r="O30" s="63">
        <f t="shared" si="0"/>
        <v>2.7000270000598903E-4</v>
      </c>
      <c r="P30" s="8">
        <v>-1.883306E-3</v>
      </c>
      <c r="Q30" s="8">
        <v>24.0317333444384</v>
      </c>
      <c r="R30" s="63">
        <f t="shared" si="1"/>
        <v>2.700026999988836E-4</v>
      </c>
      <c r="S30" s="8">
        <v>-1.0288742E-2</v>
      </c>
      <c r="T30" s="8">
        <v>51.981875538946397</v>
      </c>
      <c r="U30" s="63">
        <f t="shared" si="2"/>
        <v>2.700026999988836E-4</v>
      </c>
      <c r="V30" s="8">
        <v>-3.4997359999999998E-3</v>
      </c>
      <c r="W30" s="8">
        <v>62.997159279086802</v>
      </c>
      <c r="X30" s="63">
        <f t="shared" si="3"/>
        <v>2.700026999988836E-4</v>
      </c>
      <c r="Y30" s="8">
        <v>9.4317040000000008E-3</v>
      </c>
    </row>
    <row r="31" spans="14:25" x14ac:dyDescent="0.45">
      <c r="N31" s="8">
        <v>72.885584122727195</v>
      </c>
      <c r="O31" s="63">
        <f t="shared" si="0"/>
        <v>2.8000279999673694E-4</v>
      </c>
      <c r="P31" s="8">
        <v>-9.13447999999999E-4</v>
      </c>
      <c r="Q31" s="8">
        <v>24.031743344538398</v>
      </c>
      <c r="R31" s="63">
        <f t="shared" si="1"/>
        <v>2.8000279999673694E-4</v>
      </c>
      <c r="S31" s="8">
        <v>2.3194119999999999E-3</v>
      </c>
      <c r="T31" s="8">
        <v>51.981885539046402</v>
      </c>
      <c r="U31" s="63">
        <f t="shared" si="2"/>
        <v>2.8000280000384237E-4</v>
      </c>
      <c r="V31" s="8">
        <v>-4.4695940000000003E-3</v>
      </c>
      <c r="W31" s="8">
        <v>62.997169279186799</v>
      </c>
      <c r="X31" s="63">
        <f t="shared" si="3"/>
        <v>2.8000279999673694E-4</v>
      </c>
      <c r="Y31" s="8">
        <v>2.9659840000000001E-3</v>
      </c>
    </row>
    <row r="32" spans="14:25" x14ac:dyDescent="0.45">
      <c r="N32" s="8">
        <v>72.8855941228272</v>
      </c>
      <c r="O32" s="63">
        <f t="shared" si="0"/>
        <v>2.9000290000169571E-4</v>
      </c>
      <c r="P32" s="8">
        <v>-1.2551744E-2</v>
      </c>
      <c r="Q32" s="8">
        <v>24.0317533446384</v>
      </c>
      <c r="R32" s="63">
        <f t="shared" si="1"/>
        <v>2.9000289999814299E-4</v>
      </c>
      <c r="S32" s="8">
        <v>2.6426980000000002E-3</v>
      </c>
      <c r="T32" s="8">
        <v>51.9818955391464</v>
      </c>
      <c r="U32" s="63">
        <f t="shared" si="2"/>
        <v>2.9000290000169571E-4</v>
      </c>
      <c r="V32" s="8">
        <v>-3.1764499999999999E-3</v>
      </c>
      <c r="W32" s="8">
        <v>62.997179279286797</v>
      </c>
      <c r="X32" s="63">
        <f t="shared" si="3"/>
        <v>2.9000289999459028E-4</v>
      </c>
      <c r="Y32" s="8">
        <v>7.02982E-4</v>
      </c>
    </row>
    <row r="33" spans="14:25" x14ac:dyDescent="0.45">
      <c r="N33" s="8">
        <v>72.885604122927205</v>
      </c>
      <c r="O33" s="63">
        <f t="shared" si="0"/>
        <v>3.0000300000665447E-4</v>
      </c>
      <c r="P33" s="8">
        <v>-7.0558820000000003E-3</v>
      </c>
      <c r="Q33" s="8">
        <v>24.031763344738401</v>
      </c>
      <c r="R33" s="63">
        <f t="shared" si="1"/>
        <v>3.0000299999954905E-4</v>
      </c>
      <c r="S33" s="8">
        <v>-1.883306E-3</v>
      </c>
      <c r="T33" s="8">
        <v>51.981905539246398</v>
      </c>
      <c r="U33" s="63">
        <f t="shared" si="2"/>
        <v>3.0000299999954905E-4</v>
      </c>
      <c r="V33" s="8">
        <v>-3.4997359999999998E-3</v>
      </c>
      <c r="W33" s="8">
        <v>62.997189279386802</v>
      </c>
      <c r="X33" s="63">
        <f t="shared" si="3"/>
        <v>3.0000299999954905E-4</v>
      </c>
      <c r="Y33" s="8">
        <v>5.5522719999999996E-3</v>
      </c>
    </row>
    <row r="34" spans="14:25" x14ac:dyDescent="0.45">
      <c r="N34" s="8">
        <v>72.885614123027196</v>
      </c>
      <c r="O34" s="63">
        <f t="shared" si="0"/>
        <v>3.1000309999740239E-4</v>
      </c>
      <c r="P34" s="8">
        <v>-1.236734E-3</v>
      </c>
      <c r="Q34" s="8">
        <v>24.031773344838498</v>
      </c>
      <c r="R34" s="63">
        <f t="shared" si="1"/>
        <v>3.1000310009687837E-4</v>
      </c>
      <c r="S34" s="8">
        <v>-5.7627379999999999E-3</v>
      </c>
      <c r="T34" s="8">
        <v>51.981915539346403</v>
      </c>
      <c r="U34" s="63">
        <f t="shared" si="2"/>
        <v>3.1000310000450781E-4</v>
      </c>
      <c r="V34" s="8">
        <v>-3.8230220000000001E-3</v>
      </c>
      <c r="W34" s="8">
        <v>62.9971992794868</v>
      </c>
      <c r="X34" s="63">
        <f t="shared" si="3"/>
        <v>3.1000309999740239E-4</v>
      </c>
      <c r="Y34" s="8">
        <v>3.6125559999999998E-3</v>
      </c>
    </row>
    <row r="35" spans="14:25" x14ac:dyDescent="0.45">
      <c r="N35" s="8">
        <v>72.885624123127201</v>
      </c>
      <c r="O35" s="63">
        <f t="shared" si="0"/>
        <v>3.2000320000236115E-4</v>
      </c>
      <c r="P35" s="8">
        <v>-2.5298780000000002E-3</v>
      </c>
      <c r="Q35" s="8">
        <v>24.0317833449385</v>
      </c>
      <c r="R35" s="63">
        <f t="shared" si="1"/>
        <v>3.2000320009828442E-4</v>
      </c>
      <c r="S35" s="8">
        <v>-7.0558820000000003E-3</v>
      </c>
      <c r="T35" s="8">
        <v>51.981925539446401</v>
      </c>
      <c r="U35" s="63">
        <f t="shared" si="2"/>
        <v>3.2000320000236115E-4</v>
      </c>
      <c r="V35" s="8">
        <v>-2.853164E-3</v>
      </c>
      <c r="W35" s="8">
        <v>62.997209279586798</v>
      </c>
      <c r="X35" s="63">
        <f t="shared" si="3"/>
        <v>3.2000319999525573E-4</v>
      </c>
      <c r="Y35" s="8">
        <v>4.5824139999999999E-3</v>
      </c>
    </row>
    <row r="36" spans="14:25" x14ac:dyDescent="0.45">
      <c r="N36" s="8">
        <v>72.885634123227206</v>
      </c>
      <c r="O36" s="63">
        <f t="shared" si="0"/>
        <v>3.3000330000731992E-4</v>
      </c>
      <c r="P36" s="8">
        <v>1.6728400000000001E-3</v>
      </c>
      <c r="Q36" s="8">
        <v>24.031793345038501</v>
      </c>
      <c r="R36" s="63">
        <f t="shared" si="1"/>
        <v>3.3000330009969048E-4</v>
      </c>
      <c r="S36" s="8">
        <v>1.996126E-3</v>
      </c>
      <c r="T36" s="8">
        <v>51.981935539546399</v>
      </c>
      <c r="U36" s="63">
        <f t="shared" si="2"/>
        <v>3.3000330000021449E-4</v>
      </c>
      <c r="V36" s="8">
        <v>-3.4997359999999998E-3</v>
      </c>
      <c r="W36" s="8">
        <v>62.997219279686803</v>
      </c>
      <c r="X36" s="63">
        <f t="shared" si="3"/>
        <v>3.3000330000021449E-4</v>
      </c>
      <c r="Y36" s="8">
        <v>1.0262680000000001E-3</v>
      </c>
    </row>
    <row r="37" spans="14:25" x14ac:dyDescent="0.45">
      <c r="N37" s="8">
        <v>72.885644123327197</v>
      </c>
      <c r="O37" s="63">
        <f t="shared" si="0"/>
        <v>3.4000339999806783E-4</v>
      </c>
      <c r="P37" s="8">
        <v>1.0262680000000001E-3</v>
      </c>
      <c r="Q37" s="8">
        <v>24.031803345138499</v>
      </c>
      <c r="R37" s="63">
        <f t="shared" si="1"/>
        <v>3.4000340009754382E-4</v>
      </c>
      <c r="S37" s="8">
        <v>6.5221300000000001E-3</v>
      </c>
      <c r="T37" s="8">
        <v>51.981945539646397</v>
      </c>
      <c r="U37" s="63">
        <f t="shared" si="2"/>
        <v>3.4000339999806783E-4</v>
      </c>
      <c r="V37" s="8">
        <v>2.3194119999999999E-3</v>
      </c>
      <c r="W37" s="8">
        <v>62.997229279786801</v>
      </c>
      <c r="X37" s="63">
        <f t="shared" si="3"/>
        <v>3.4000339999806783E-4</v>
      </c>
      <c r="Y37" s="64">
        <v>5.6410000000000702E-5</v>
      </c>
    </row>
    <row r="38" spans="14:25" x14ac:dyDescent="0.45">
      <c r="N38" s="8">
        <v>72.885654123427202</v>
      </c>
      <c r="O38" s="63">
        <f t="shared" si="0"/>
        <v>3.500035000030266E-4</v>
      </c>
      <c r="P38" s="8">
        <v>5.5522719999999996E-3</v>
      </c>
      <c r="Q38" s="8">
        <v>24.031813345238501</v>
      </c>
      <c r="R38" s="63">
        <f t="shared" si="1"/>
        <v>3.5000350009894987E-4</v>
      </c>
      <c r="S38" s="8">
        <v>2.6426980000000002E-3</v>
      </c>
      <c r="T38" s="8">
        <v>51.981955539746401</v>
      </c>
      <c r="U38" s="63">
        <f t="shared" si="2"/>
        <v>3.500035000030266E-4</v>
      </c>
      <c r="V38" s="8">
        <v>-1.0935314E-2</v>
      </c>
      <c r="W38" s="8">
        <v>62.997239279886799</v>
      </c>
      <c r="X38" s="63">
        <f t="shared" si="3"/>
        <v>3.5000349999592117E-4</v>
      </c>
      <c r="Y38" s="8">
        <v>1.6728400000000001E-3</v>
      </c>
    </row>
    <row r="39" spans="14:25" x14ac:dyDescent="0.45">
      <c r="N39" s="8">
        <v>72.885664123527206</v>
      </c>
      <c r="O39" s="63">
        <f t="shared" si="0"/>
        <v>3.6000360000798537E-4</v>
      </c>
      <c r="P39" s="64">
        <v>5.6410000000000702E-5</v>
      </c>
      <c r="Q39" s="8">
        <v>24.031823345338498</v>
      </c>
      <c r="R39" s="63">
        <f t="shared" si="1"/>
        <v>3.6000360009680321E-4</v>
      </c>
      <c r="S39" s="64">
        <v>5.6410000000000702E-5</v>
      </c>
      <c r="T39" s="8">
        <v>51.981965539846399</v>
      </c>
      <c r="U39" s="63">
        <f t="shared" si="2"/>
        <v>3.6000360000087994E-4</v>
      </c>
      <c r="V39" s="64">
        <v>-2.853164E-3</v>
      </c>
      <c r="W39" s="8">
        <v>62.997249279986796</v>
      </c>
      <c r="X39" s="63">
        <f t="shared" si="3"/>
        <v>3.6000359999377451E-4</v>
      </c>
      <c r="Y39" s="64">
        <v>7.8152740000000005E-3</v>
      </c>
    </row>
    <row r="40" spans="14:25" x14ac:dyDescent="0.45">
      <c r="N40" s="8">
        <v>72.885674123627197</v>
      </c>
      <c r="O40" s="63">
        <f t="shared" si="0"/>
        <v>3.7000369999873328E-4</v>
      </c>
      <c r="P40" s="8">
        <v>-2.853164E-3</v>
      </c>
      <c r="Q40" s="8">
        <v>24.0318333454385</v>
      </c>
      <c r="R40" s="63">
        <f t="shared" si="1"/>
        <v>3.7000370009820926E-4</v>
      </c>
      <c r="S40" s="8">
        <v>-1.236734E-3</v>
      </c>
      <c r="T40" s="8">
        <v>51.981975539946397</v>
      </c>
      <c r="U40" s="63">
        <f t="shared" si="2"/>
        <v>3.7000369999873328E-4</v>
      </c>
      <c r="V40" s="8">
        <v>-4.1463079999999996E-3</v>
      </c>
      <c r="W40" s="8">
        <v>62.997259280086801</v>
      </c>
      <c r="X40" s="63">
        <f t="shared" si="3"/>
        <v>3.7000369999873328E-4</v>
      </c>
      <c r="Y40" s="8">
        <v>1.0262680000000001E-3</v>
      </c>
    </row>
    <row r="41" spans="14:25" x14ac:dyDescent="0.45">
      <c r="N41" s="8">
        <v>72.885684123727202</v>
      </c>
      <c r="O41" s="63">
        <f t="shared" si="0"/>
        <v>3.8000380000369205E-4</v>
      </c>
      <c r="P41" s="8">
        <v>-1.883306E-3</v>
      </c>
      <c r="Q41" s="8">
        <v>24.031843345538501</v>
      </c>
      <c r="R41" s="63">
        <f t="shared" si="1"/>
        <v>3.8000380009961532E-4</v>
      </c>
      <c r="S41" s="8">
        <v>3.7969600000000098E-4</v>
      </c>
      <c r="T41" s="8">
        <v>51.981985540046402</v>
      </c>
      <c r="U41" s="63">
        <f t="shared" si="2"/>
        <v>3.8000380000369205E-4</v>
      </c>
      <c r="V41" s="8">
        <v>-3.8230220000000001E-3</v>
      </c>
      <c r="W41" s="8">
        <v>62.997269280186799</v>
      </c>
      <c r="X41" s="63">
        <f t="shared" si="3"/>
        <v>3.8000379999658662E-4</v>
      </c>
      <c r="Y41" s="8">
        <v>2.3194119999999999E-3</v>
      </c>
    </row>
    <row r="42" spans="14:25" x14ac:dyDescent="0.45">
      <c r="N42" s="8">
        <v>72.885694123827193</v>
      </c>
      <c r="O42" s="63">
        <f t="shared" si="0"/>
        <v>3.9000389999443996E-4</v>
      </c>
      <c r="P42" s="8">
        <v>3.28927E-3</v>
      </c>
      <c r="Q42" s="8">
        <v>24.031853345638499</v>
      </c>
      <c r="R42" s="63">
        <f t="shared" si="1"/>
        <v>3.9000390009746866E-4</v>
      </c>
      <c r="S42" s="8">
        <v>3.9358420000000002E-3</v>
      </c>
      <c r="T42" s="8">
        <v>51.9819955401464</v>
      </c>
      <c r="U42" s="63">
        <f t="shared" si="2"/>
        <v>3.9000390000154539E-4</v>
      </c>
      <c r="V42" s="8">
        <v>-2.5298780000000002E-3</v>
      </c>
      <c r="W42" s="8">
        <v>62.997279280286797</v>
      </c>
      <c r="X42" s="63">
        <f t="shared" si="3"/>
        <v>3.9000389999443996E-4</v>
      </c>
      <c r="Y42" s="8">
        <v>4.9056999999999998E-3</v>
      </c>
    </row>
    <row r="43" spans="14:25" x14ac:dyDescent="0.45">
      <c r="N43" s="8">
        <v>72.885704123927198</v>
      </c>
      <c r="O43" s="63">
        <f t="shared" si="0"/>
        <v>4.0000399999939873E-4</v>
      </c>
      <c r="P43" s="8">
        <v>1.0262680000000001E-3</v>
      </c>
      <c r="Q43" s="8">
        <v>24.0318633457385</v>
      </c>
      <c r="R43" s="63">
        <f t="shared" si="1"/>
        <v>4.0000400009887471E-4</v>
      </c>
      <c r="S43" s="8">
        <v>-5.90161999999999E-4</v>
      </c>
      <c r="T43" s="8">
        <v>51.982005540246398</v>
      </c>
      <c r="U43" s="63">
        <f t="shared" si="2"/>
        <v>4.0000399999939873E-4</v>
      </c>
      <c r="V43" s="8">
        <v>-9.9654559999999993E-3</v>
      </c>
      <c r="W43" s="8">
        <v>62.997289280386802</v>
      </c>
      <c r="X43" s="63">
        <f t="shared" si="3"/>
        <v>4.0000399999939873E-4</v>
      </c>
      <c r="Y43" s="8">
        <v>1.6728400000000001E-3</v>
      </c>
    </row>
    <row r="44" spans="14:25" x14ac:dyDescent="0.45">
      <c r="N44" s="8">
        <v>72.885714124027302</v>
      </c>
      <c r="O44" s="63">
        <f t="shared" si="0"/>
        <v>4.1000410010383348E-4</v>
      </c>
      <c r="P44" s="8">
        <v>-1.236734E-3</v>
      </c>
      <c r="Q44" s="8">
        <v>24.031873345838498</v>
      </c>
      <c r="R44" s="63">
        <f t="shared" si="1"/>
        <v>4.1000410009672805E-4</v>
      </c>
      <c r="S44" s="8">
        <v>-5.1161660000000001E-3</v>
      </c>
      <c r="T44" s="8">
        <v>51.982015540346403</v>
      </c>
      <c r="U44" s="63">
        <f t="shared" si="2"/>
        <v>4.100041000043575E-4</v>
      </c>
      <c r="V44" s="8">
        <v>-2.853164E-3</v>
      </c>
      <c r="W44" s="8">
        <v>62.9972992804868</v>
      </c>
      <c r="X44" s="63">
        <f t="shared" si="3"/>
        <v>4.1000409999725207E-4</v>
      </c>
      <c r="Y44" s="8">
        <v>4.259128E-3</v>
      </c>
    </row>
    <row r="45" spans="14:25" x14ac:dyDescent="0.45">
      <c r="N45" s="8">
        <v>72.885724124127194</v>
      </c>
      <c r="O45" s="63">
        <f t="shared" si="0"/>
        <v>4.2000419999510541E-4</v>
      </c>
      <c r="P45" s="8">
        <v>3.7969600000000098E-4</v>
      </c>
      <c r="Q45" s="8">
        <v>24.0318833459385</v>
      </c>
      <c r="R45" s="63">
        <f t="shared" si="1"/>
        <v>4.2000420009813411E-4</v>
      </c>
      <c r="S45" s="8">
        <v>-2.2065919999999998E-3</v>
      </c>
      <c r="T45" s="8">
        <v>51.982025540446401</v>
      </c>
      <c r="U45" s="63">
        <f t="shared" si="2"/>
        <v>4.2000420000221084E-4</v>
      </c>
      <c r="V45" s="8">
        <v>-5.439452E-3</v>
      </c>
      <c r="W45" s="8">
        <v>62.997309280586798</v>
      </c>
      <c r="X45" s="63">
        <f t="shared" si="3"/>
        <v>4.2000419999510541E-4</v>
      </c>
      <c r="Y45" s="8">
        <v>3.9358420000000002E-3</v>
      </c>
    </row>
    <row r="46" spans="14:25" x14ac:dyDescent="0.45">
      <c r="N46" s="8">
        <v>72.885734124227199</v>
      </c>
      <c r="O46" s="63">
        <f t="shared" si="0"/>
        <v>4.3000430000006418E-4</v>
      </c>
      <c r="P46" s="8">
        <v>3.7969600000000098E-4</v>
      </c>
      <c r="Q46" s="8">
        <v>24.031893346038501</v>
      </c>
      <c r="R46" s="63">
        <f t="shared" si="1"/>
        <v>4.3000430009954016E-4</v>
      </c>
      <c r="S46" s="8">
        <v>3.7969600000000098E-4</v>
      </c>
      <c r="T46" s="8">
        <v>51.982035540546399</v>
      </c>
      <c r="U46" s="63">
        <f t="shared" si="2"/>
        <v>4.3000430000006418E-4</v>
      </c>
      <c r="V46" s="8">
        <v>-8.02574E-3</v>
      </c>
      <c r="W46" s="8">
        <v>62.997319280686803</v>
      </c>
      <c r="X46" s="63">
        <f t="shared" si="3"/>
        <v>4.3000430000006418E-4</v>
      </c>
      <c r="Y46" s="8">
        <v>6.5221300000000001E-3</v>
      </c>
    </row>
    <row r="47" spans="14:25" x14ac:dyDescent="0.45">
      <c r="N47" s="8">
        <v>72.885744124327303</v>
      </c>
      <c r="O47" s="63">
        <f t="shared" si="0"/>
        <v>4.4000440010449893E-4</v>
      </c>
      <c r="P47" s="8">
        <v>1.0262680000000001E-3</v>
      </c>
      <c r="Q47" s="8">
        <v>24.031903346138499</v>
      </c>
      <c r="R47" s="63">
        <f t="shared" si="1"/>
        <v>4.400044000973935E-4</v>
      </c>
      <c r="S47" s="8">
        <v>1.0262680000000001E-3</v>
      </c>
      <c r="T47" s="8">
        <v>51.982045540646403</v>
      </c>
      <c r="U47" s="63">
        <f t="shared" si="2"/>
        <v>4.4000440000502294E-4</v>
      </c>
      <c r="V47" s="8">
        <v>-3.8230220000000001E-3</v>
      </c>
      <c r="W47" s="8">
        <v>62.997329280786801</v>
      </c>
      <c r="X47" s="63">
        <f t="shared" si="3"/>
        <v>4.4000439999791752E-4</v>
      </c>
      <c r="Y47" s="8">
        <v>3.28927E-3</v>
      </c>
    </row>
    <row r="48" spans="14:25" x14ac:dyDescent="0.45">
      <c r="N48" s="8">
        <v>72.885754124427294</v>
      </c>
      <c r="O48" s="63">
        <f t="shared" si="0"/>
        <v>4.5000450009524684E-4</v>
      </c>
      <c r="P48" s="8">
        <v>-9.13447999999999E-4</v>
      </c>
      <c r="Q48" s="8">
        <v>24.0319133462385</v>
      </c>
      <c r="R48" s="63">
        <f t="shared" si="1"/>
        <v>4.5000450009879955E-4</v>
      </c>
      <c r="S48" s="8">
        <v>-2.6687599999999901E-4</v>
      </c>
      <c r="T48" s="8">
        <v>51.982055540746401</v>
      </c>
      <c r="U48" s="63">
        <f t="shared" si="2"/>
        <v>4.5000450000287628E-4</v>
      </c>
      <c r="V48" s="8">
        <v>-2.5298780000000002E-3</v>
      </c>
      <c r="W48" s="8">
        <v>62.997339280886798</v>
      </c>
      <c r="X48" s="63">
        <f t="shared" si="3"/>
        <v>4.5000449999577086E-4</v>
      </c>
      <c r="Y48" s="8">
        <v>1.0401562E-2</v>
      </c>
    </row>
    <row r="49" spans="14:25" x14ac:dyDescent="0.45">
      <c r="N49" s="8">
        <v>72.885764124527199</v>
      </c>
      <c r="O49" s="63">
        <f t="shared" si="0"/>
        <v>4.6000460000072962E-4</v>
      </c>
      <c r="P49" s="8">
        <v>1.996126E-3</v>
      </c>
      <c r="Q49" s="8">
        <v>24.031923346338498</v>
      </c>
      <c r="R49" s="63">
        <f t="shared" si="1"/>
        <v>4.6000460009665289E-4</v>
      </c>
      <c r="S49" s="8">
        <v>-3.4997359999999998E-3</v>
      </c>
      <c r="T49" s="8">
        <v>51.982065540846399</v>
      </c>
      <c r="U49" s="63">
        <f t="shared" si="2"/>
        <v>4.6000460000072962E-4</v>
      </c>
      <c r="V49" s="8">
        <v>-4.4695940000000003E-3</v>
      </c>
      <c r="W49" s="8">
        <v>62.997349280986803</v>
      </c>
      <c r="X49" s="63">
        <f t="shared" si="3"/>
        <v>4.6000460000072962E-4</v>
      </c>
      <c r="Y49" s="8">
        <v>1.1694705999999999E-2</v>
      </c>
    </row>
    <row r="50" spans="14:25" x14ac:dyDescent="0.45">
      <c r="N50" s="8">
        <v>72.885774124627304</v>
      </c>
      <c r="O50" s="63">
        <f t="shared" si="0"/>
        <v>4.7000470010516437E-4</v>
      </c>
      <c r="P50" s="8">
        <v>-2.6687599999999901E-4</v>
      </c>
      <c r="Q50" s="8">
        <v>24.0319333464385</v>
      </c>
      <c r="R50" s="63">
        <f t="shared" si="1"/>
        <v>4.7000470009805895E-4</v>
      </c>
      <c r="S50" s="8">
        <v>1.6728400000000001E-3</v>
      </c>
      <c r="T50" s="8">
        <v>51.982075540946397</v>
      </c>
      <c r="U50" s="63">
        <f t="shared" si="2"/>
        <v>4.7000469999858296E-4</v>
      </c>
      <c r="V50" s="8">
        <v>-7.3791680000000002E-3</v>
      </c>
      <c r="W50" s="8">
        <v>62.997359281086801</v>
      </c>
      <c r="X50" s="63">
        <f t="shared" si="3"/>
        <v>4.7000469999858296E-4</v>
      </c>
      <c r="Y50" s="8">
        <v>7.02982E-4</v>
      </c>
    </row>
    <row r="51" spans="14:25" x14ac:dyDescent="0.45">
      <c r="N51" s="8">
        <v>72.885784124727294</v>
      </c>
      <c r="O51" s="63">
        <f t="shared" si="0"/>
        <v>4.8000480009591229E-4</v>
      </c>
      <c r="P51" s="8">
        <v>3.28927E-3</v>
      </c>
      <c r="Q51" s="8">
        <v>24.031943346538501</v>
      </c>
      <c r="R51" s="63">
        <f t="shared" si="1"/>
        <v>4.80004800099465E-4</v>
      </c>
      <c r="S51" s="8">
        <v>1.996126E-3</v>
      </c>
      <c r="T51" s="8">
        <v>51.982085541046402</v>
      </c>
      <c r="U51" s="63">
        <f t="shared" si="2"/>
        <v>4.8000480000354173E-4</v>
      </c>
      <c r="V51" s="8">
        <v>-6.4093099999999997E-3</v>
      </c>
      <c r="W51" s="8">
        <v>62.997369281186799</v>
      </c>
      <c r="X51" s="63">
        <f t="shared" si="3"/>
        <v>4.800047999964363E-4</v>
      </c>
      <c r="Y51" s="8">
        <v>-1.883306E-3</v>
      </c>
    </row>
    <row r="52" spans="14:25" x14ac:dyDescent="0.45">
      <c r="N52" s="8">
        <v>72.8857941248272</v>
      </c>
      <c r="O52" s="63">
        <f t="shared" si="0"/>
        <v>4.9000490000139507E-4</v>
      </c>
      <c r="P52" s="8">
        <v>5.5522719999999996E-3</v>
      </c>
      <c r="Q52" s="8">
        <v>24.031953346638499</v>
      </c>
      <c r="R52" s="63">
        <f t="shared" si="1"/>
        <v>4.9000490009731834E-4</v>
      </c>
      <c r="S52" s="8">
        <v>-9.13447999999999E-4</v>
      </c>
      <c r="T52" s="8">
        <v>51.9820955411464</v>
      </c>
      <c r="U52" s="63">
        <f t="shared" si="2"/>
        <v>4.9000490000139507E-4</v>
      </c>
      <c r="V52" s="8">
        <v>-3.1764499999999999E-3</v>
      </c>
      <c r="W52" s="8">
        <v>62.997379281286797</v>
      </c>
      <c r="X52" s="63">
        <f t="shared" si="3"/>
        <v>4.9000489999428964E-4</v>
      </c>
      <c r="Y52" s="8">
        <v>1.0262680000000001E-3</v>
      </c>
    </row>
    <row r="53" spans="14:25" x14ac:dyDescent="0.45">
      <c r="N53" s="8">
        <v>72.885804124927304</v>
      </c>
      <c r="O53" s="63">
        <f t="shared" si="0"/>
        <v>5.0000500010582982E-4</v>
      </c>
      <c r="P53" s="8">
        <v>3.28927E-3</v>
      </c>
      <c r="Q53" s="8">
        <v>24.0319633467385</v>
      </c>
      <c r="R53" s="63">
        <f t="shared" si="1"/>
        <v>5.0000500009872439E-4</v>
      </c>
      <c r="S53" s="8">
        <v>1.996126E-3</v>
      </c>
      <c r="T53" s="8">
        <v>51.982105541246398</v>
      </c>
      <c r="U53" s="63">
        <f t="shared" si="2"/>
        <v>5.0000499999924841E-4</v>
      </c>
      <c r="V53" s="8">
        <v>-6.0860239999999998E-3</v>
      </c>
      <c r="W53" s="8">
        <v>62.997389281386802</v>
      </c>
      <c r="X53" s="63">
        <f t="shared" si="3"/>
        <v>5.0000499999924841E-4</v>
      </c>
      <c r="Y53" s="8">
        <v>-1.236734E-3</v>
      </c>
    </row>
    <row r="54" spans="14:25" x14ac:dyDescent="0.45">
      <c r="N54" s="8">
        <v>72.885814125027295</v>
      </c>
      <c r="O54" s="63">
        <f t="shared" si="0"/>
        <v>5.1000510009657773E-4</v>
      </c>
      <c r="P54" s="8">
        <v>8.1385599999999995E-3</v>
      </c>
      <c r="Q54" s="8">
        <v>24.031973346838502</v>
      </c>
      <c r="R54" s="63">
        <f t="shared" si="1"/>
        <v>5.1000510010013045E-4</v>
      </c>
      <c r="S54" s="8">
        <v>-5.90161999999999E-4</v>
      </c>
      <c r="T54" s="8">
        <v>51.982115541346403</v>
      </c>
      <c r="U54" s="63">
        <f t="shared" si="2"/>
        <v>5.1000510000420718E-4</v>
      </c>
      <c r="V54" s="8">
        <v>-6.7325960000000004E-3</v>
      </c>
      <c r="W54" s="8">
        <v>62.9973992814868</v>
      </c>
      <c r="X54" s="63">
        <f t="shared" si="3"/>
        <v>5.1000509999710175E-4</v>
      </c>
      <c r="Y54" s="8">
        <v>-3.8230220000000001E-3</v>
      </c>
    </row>
    <row r="55" spans="14:25" x14ac:dyDescent="0.45">
      <c r="N55" s="8">
        <v>72.8858241251273</v>
      </c>
      <c r="O55" s="63">
        <f t="shared" si="0"/>
        <v>5.200052001015365E-4</v>
      </c>
      <c r="P55" s="8">
        <v>2.0100142000000001E-2</v>
      </c>
      <c r="Q55" s="8">
        <v>24.0319833469385</v>
      </c>
      <c r="R55" s="63">
        <f t="shared" si="1"/>
        <v>5.2000520009798379E-4</v>
      </c>
      <c r="S55" s="8">
        <v>1.6220709999999999E-2</v>
      </c>
      <c r="T55" s="8">
        <v>51.982125541446401</v>
      </c>
      <c r="U55" s="63">
        <f t="shared" si="2"/>
        <v>5.2000520000206052E-4</v>
      </c>
      <c r="V55" s="8">
        <v>-5.1161660000000001E-3</v>
      </c>
      <c r="W55" s="8">
        <v>62.997409281586798</v>
      </c>
      <c r="X55" s="63">
        <f t="shared" si="3"/>
        <v>5.2000519999495509E-4</v>
      </c>
      <c r="Y55" s="8">
        <v>3.6125559999999998E-3</v>
      </c>
    </row>
    <row r="56" spans="14:25" x14ac:dyDescent="0.45">
      <c r="N56" s="8">
        <v>72.885834125227305</v>
      </c>
      <c r="O56" s="63">
        <f t="shared" si="0"/>
        <v>5.3000530010649527E-4</v>
      </c>
      <c r="P56" s="8">
        <v>2.0100142000000001E-2</v>
      </c>
      <c r="Q56" s="8">
        <v>24.031993347038501</v>
      </c>
      <c r="R56" s="63">
        <f t="shared" si="1"/>
        <v>5.3000530009938984E-4</v>
      </c>
      <c r="S56" s="8">
        <v>1.5574138E-2</v>
      </c>
      <c r="T56" s="8">
        <v>51.982135541546398</v>
      </c>
      <c r="U56" s="63">
        <f t="shared" si="2"/>
        <v>5.3000529999991386E-4</v>
      </c>
      <c r="V56" s="8">
        <v>1.349554E-3</v>
      </c>
      <c r="W56" s="8">
        <v>62.997419281686803</v>
      </c>
      <c r="X56" s="63">
        <f t="shared" si="3"/>
        <v>5.3000529999991386E-4</v>
      </c>
      <c r="Y56" s="8">
        <v>1.5897424E-2</v>
      </c>
    </row>
    <row r="57" spans="14:25" x14ac:dyDescent="0.45">
      <c r="N57" s="8">
        <v>72.885844125327296</v>
      </c>
      <c r="O57" s="63">
        <f t="shared" si="0"/>
        <v>5.4000540009724318E-4</v>
      </c>
      <c r="P57" s="8">
        <v>6.4713610000000005E-2</v>
      </c>
      <c r="Q57" s="8">
        <v>24.032003347138499</v>
      </c>
      <c r="R57" s="63">
        <f t="shared" si="1"/>
        <v>5.4000540009724318E-4</v>
      </c>
      <c r="S57" s="8">
        <v>5.9864319999999999E-2</v>
      </c>
      <c r="T57" s="8">
        <v>51.982145541646403</v>
      </c>
      <c r="U57" s="63">
        <f t="shared" si="2"/>
        <v>5.4000540000487263E-4</v>
      </c>
      <c r="V57" s="8">
        <v>8.7851319999999993E-3</v>
      </c>
      <c r="W57" s="8">
        <v>62.9974292817868</v>
      </c>
      <c r="X57" s="63">
        <f t="shared" si="3"/>
        <v>5.400053999977672E-4</v>
      </c>
      <c r="Y57" s="8">
        <v>5.6954746000000001E-2</v>
      </c>
    </row>
    <row r="58" spans="14:25" x14ac:dyDescent="0.45">
      <c r="N58" s="8">
        <v>72.885854125427301</v>
      </c>
      <c r="O58" s="63">
        <f t="shared" si="0"/>
        <v>5.5000550010220195E-4</v>
      </c>
      <c r="P58" s="8">
        <v>0.17333770600000001</v>
      </c>
      <c r="Q58" s="8">
        <v>24.0320133472385</v>
      </c>
      <c r="R58" s="63">
        <f t="shared" si="1"/>
        <v>5.5000550009864924E-4</v>
      </c>
      <c r="S58" s="8">
        <v>0.15394054600000001</v>
      </c>
      <c r="T58" s="8">
        <v>51.982155541746401</v>
      </c>
      <c r="U58" s="63">
        <f t="shared" si="2"/>
        <v>5.5000550000272597E-4</v>
      </c>
      <c r="V58" s="8">
        <v>4.4669878000000003E-2</v>
      </c>
      <c r="W58" s="8">
        <v>62.997439281886798</v>
      </c>
      <c r="X58" s="63">
        <f t="shared" si="3"/>
        <v>5.5000549999562054E-4</v>
      </c>
      <c r="Y58" s="8">
        <v>0.160729552</v>
      </c>
    </row>
    <row r="59" spans="14:25" x14ac:dyDescent="0.45">
      <c r="N59" s="8">
        <v>72.885864125527306</v>
      </c>
      <c r="O59" s="63">
        <f t="shared" si="0"/>
        <v>5.6000560010716072E-4</v>
      </c>
      <c r="P59" s="8">
        <v>0.407720056</v>
      </c>
      <c r="Q59" s="8">
        <v>24.032023347338502</v>
      </c>
      <c r="R59" s="63">
        <f t="shared" si="1"/>
        <v>5.6000560010005529E-4</v>
      </c>
      <c r="S59" s="8">
        <v>0.37733117199999999</v>
      </c>
      <c r="T59" s="8">
        <v>51.982165541846399</v>
      </c>
      <c r="U59" s="63">
        <f t="shared" si="2"/>
        <v>5.6000560000057931E-4</v>
      </c>
      <c r="V59" s="8">
        <v>0.17527742199999999</v>
      </c>
      <c r="W59" s="8">
        <v>62.997449281986803</v>
      </c>
      <c r="X59" s="63">
        <f t="shared" si="3"/>
        <v>5.6000560000057931E-4</v>
      </c>
      <c r="Y59" s="8">
        <v>0.39414204400000002</v>
      </c>
    </row>
    <row r="60" spans="14:25" x14ac:dyDescent="0.45">
      <c r="N60" s="8">
        <v>72.885874125627296</v>
      </c>
      <c r="O60" s="63">
        <f t="shared" si="0"/>
        <v>5.7000570009790863E-4</v>
      </c>
      <c r="P60" s="8">
        <v>0.77949895599999997</v>
      </c>
      <c r="Q60" s="8">
        <v>24.0320333474385</v>
      </c>
      <c r="R60" s="63">
        <f t="shared" si="1"/>
        <v>5.7000570009790863E-4</v>
      </c>
      <c r="S60" s="8">
        <v>0.72777319600000001</v>
      </c>
      <c r="T60" s="8">
        <v>51.982175541946397</v>
      </c>
      <c r="U60" s="63">
        <f t="shared" si="2"/>
        <v>5.7000569999843265E-4</v>
      </c>
      <c r="V60" s="8">
        <v>0.51440443599999996</v>
      </c>
      <c r="W60" s="8">
        <v>62.997459282086801</v>
      </c>
      <c r="X60" s="63">
        <f t="shared" si="3"/>
        <v>5.7000569999843265E-4</v>
      </c>
      <c r="Y60" s="8">
        <v>0.77788252599999996</v>
      </c>
    </row>
    <row r="61" spans="14:25" x14ac:dyDescent="0.45">
      <c r="N61" s="8">
        <v>72.885884125727301</v>
      </c>
      <c r="O61" s="63">
        <f t="shared" si="0"/>
        <v>5.800058001028674E-4</v>
      </c>
      <c r="P61" s="64">
        <v>1.1648558680000001</v>
      </c>
      <c r="Q61" s="8">
        <v>24.032043347538501</v>
      </c>
      <c r="R61" s="63">
        <f t="shared" si="1"/>
        <v>5.8000580009931468E-4</v>
      </c>
      <c r="S61" s="64">
        <v>1.1053712440000001</v>
      </c>
      <c r="T61" s="8">
        <v>51.982185542046402</v>
      </c>
      <c r="U61" s="63">
        <f t="shared" si="2"/>
        <v>5.8000580000339141E-4</v>
      </c>
      <c r="V61" s="64">
        <v>0.95375010999999998</v>
      </c>
      <c r="W61" s="8">
        <v>62.997469282186799</v>
      </c>
      <c r="X61" s="63">
        <f t="shared" si="3"/>
        <v>5.8000579999628599E-4</v>
      </c>
      <c r="Y61" s="64">
        <v>1.1936283219999999</v>
      </c>
    </row>
    <row r="62" spans="14:25" x14ac:dyDescent="0.45">
      <c r="N62" s="8">
        <v>72.885894125827306</v>
      </c>
      <c r="O62" s="63">
        <f t="shared" si="0"/>
        <v>5.9000590010782616E-4</v>
      </c>
      <c r="P62" s="64">
        <v>1.4680981360000001</v>
      </c>
      <c r="Q62" s="8">
        <v>24.032053347638499</v>
      </c>
      <c r="R62" s="63">
        <f t="shared" si="1"/>
        <v>5.9000590009716802E-4</v>
      </c>
      <c r="S62" s="64">
        <v>1.416372376</v>
      </c>
      <c r="T62" s="8">
        <v>51.9821955421464</v>
      </c>
      <c r="U62" s="63">
        <f t="shared" si="2"/>
        <v>5.9000590000124475E-4</v>
      </c>
      <c r="V62" s="64">
        <v>1.3164770020000001</v>
      </c>
      <c r="W62" s="8">
        <v>62.997479282286797</v>
      </c>
      <c r="X62" s="63">
        <f t="shared" si="3"/>
        <v>5.9000589999413933E-4</v>
      </c>
      <c r="Y62" s="64">
        <v>1.5427772019999999</v>
      </c>
    </row>
    <row r="63" spans="14:25" x14ac:dyDescent="0.45">
      <c r="N63" s="8">
        <v>72.885904125927297</v>
      </c>
      <c r="O63" s="63">
        <f t="shared" si="0"/>
        <v>6.0000600009857408E-4</v>
      </c>
      <c r="P63" s="8">
        <v>1.492667872</v>
      </c>
      <c r="Q63" s="8">
        <v>24.0320633477385</v>
      </c>
      <c r="R63" s="63">
        <f t="shared" si="1"/>
        <v>6.0000600009857408E-4</v>
      </c>
      <c r="S63" s="8">
        <v>1.481352862</v>
      </c>
      <c r="T63" s="8">
        <v>51.982205542246398</v>
      </c>
      <c r="U63" s="63">
        <f t="shared" si="2"/>
        <v>6.0000599999909809E-4</v>
      </c>
      <c r="V63" s="8">
        <v>1.613900122</v>
      </c>
      <c r="W63" s="8">
        <v>62.997489282386802</v>
      </c>
      <c r="X63" s="63">
        <f t="shared" si="3"/>
        <v>6.0000599999909809E-4</v>
      </c>
      <c r="Y63" s="8">
        <v>1.614223408</v>
      </c>
    </row>
    <row r="64" spans="14:25" x14ac:dyDescent="0.45">
      <c r="N64" s="8">
        <v>72.885914126027302</v>
      </c>
      <c r="O64" s="63">
        <f t="shared" si="0"/>
        <v>6.1000610010353284E-4</v>
      </c>
      <c r="P64" s="64">
        <v>1.3416933099999999</v>
      </c>
      <c r="Q64" s="8">
        <v>24.032073347838502</v>
      </c>
      <c r="R64" s="63">
        <f t="shared" si="1"/>
        <v>6.1000610009998013E-4</v>
      </c>
      <c r="S64" s="64">
        <v>1.3303783</v>
      </c>
      <c r="T64" s="8">
        <v>51.982215542346403</v>
      </c>
      <c r="U64" s="63">
        <f t="shared" si="2"/>
        <v>6.1000610000405686E-4</v>
      </c>
      <c r="V64" s="64">
        <v>1.514974606</v>
      </c>
      <c r="W64" s="8">
        <v>62.9974992824868</v>
      </c>
      <c r="X64" s="63">
        <f t="shared" si="3"/>
        <v>6.1000609999695143E-4</v>
      </c>
      <c r="Y64" s="64">
        <v>1.4574296980000001</v>
      </c>
    </row>
    <row r="65" spans="14:25" x14ac:dyDescent="0.45">
      <c r="N65" s="8">
        <v>72.885924126127307</v>
      </c>
      <c r="O65" s="63">
        <f t="shared" si="0"/>
        <v>6.2000620010849161E-4</v>
      </c>
      <c r="P65" s="64">
        <v>1.0778919339999999</v>
      </c>
      <c r="Q65" s="8">
        <v>24.032083347938499</v>
      </c>
      <c r="R65" s="63">
        <f t="shared" si="1"/>
        <v>6.2000620009783347E-4</v>
      </c>
      <c r="S65" s="64">
        <v>1.106664388</v>
      </c>
      <c r="T65" s="8">
        <v>51.9822255424464</v>
      </c>
      <c r="U65" s="63">
        <f t="shared" si="2"/>
        <v>6.200062000019102E-4</v>
      </c>
      <c r="V65" s="64">
        <v>1.3151838579999999</v>
      </c>
      <c r="W65" s="8">
        <v>62.997509282586797</v>
      </c>
      <c r="X65" s="63">
        <f t="shared" si="3"/>
        <v>6.2000619999480477E-4</v>
      </c>
      <c r="Y65" s="64">
        <v>1.179080452</v>
      </c>
    </row>
    <row r="66" spans="14:25" x14ac:dyDescent="0.45">
      <c r="N66" s="8">
        <v>72.885934126227298</v>
      </c>
      <c r="O66" s="63">
        <f t="shared" si="0"/>
        <v>6.3000630009923952E-4</v>
      </c>
      <c r="P66" s="64">
        <v>0.79695640000000001</v>
      </c>
      <c r="Q66" s="8">
        <v>24.032093348038501</v>
      </c>
      <c r="R66" s="63">
        <f t="shared" si="1"/>
        <v>6.3000630009923952E-4</v>
      </c>
      <c r="S66" s="64">
        <v>0.82152613600000002</v>
      </c>
      <c r="T66" s="8">
        <v>51.982235542546398</v>
      </c>
      <c r="U66" s="63">
        <f t="shared" si="2"/>
        <v>6.3000629999976354E-4</v>
      </c>
      <c r="V66" s="64">
        <v>1.020993598</v>
      </c>
      <c r="W66" s="8">
        <v>62.997519282686802</v>
      </c>
      <c r="X66" s="63">
        <f t="shared" si="3"/>
        <v>6.3000629999976354E-4</v>
      </c>
      <c r="Y66" s="64">
        <v>0.8777779</v>
      </c>
    </row>
    <row r="67" spans="14:25" x14ac:dyDescent="0.45">
      <c r="N67" s="8">
        <v>72.885944126327303</v>
      </c>
      <c r="O67" s="63">
        <f t="shared" ref="O67:O130" si="4">N67-$N$3</f>
        <v>6.4000640010419829E-4</v>
      </c>
      <c r="P67" s="64">
        <v>0.58649721399999999</v>
      </c>
      <c r="Q67" s="8">
        <v>24.032103348138499</v>
      </c>
      <c r="R67" s="63">
        <f t="shared" si="1"/>
        <v>6.4000640009709286E-4</v>
      </c>
      <c r="S67" s="64">
        <v>0.60654094599999997</v>
      </c>
      <c r="T67" s="8">
        <v>51.982245542646403</v>
      </c>
      <c r="U67" s="63">
        <f t="shared" si="2"/>
        <v>6.4000640000472231E-4</v>
      </c>
      <c r="V67" s="64">
        <v>0.73488548799999998</v>
      </c>
      <c r="W67" s="8">
        <v>62.9975292827868</v>
      </c>
      <c r="X67" s="63">
        <f t="shared" si="3"/>
        <v>6.4000639999761688E-4</v>
      </c>
      <c r="Y67" s="64">
        <v>0.63272711199999998</v>
      </c>
    </row>
    <row r="68" spans="14:25" x14ac:dyDescent="0.45">
      <c r="N68" s="8">
        <v>72.885954126427293</v>
      </c>
      <c r="O68" s="63">
        <f t="shared" si="4"/>
        <v>6.500065000949462E-4</v>
      </c>
      <c r="P68" s="64">
        <v>0.43746236799999999</v>
      </c>
      <c r="Q68" s="8">
        <v>24.0321133482385</v>
      </c>
      <c r="R68" s="63">
        <f t="shared" ref="R68:R131" si="5">Q68-$Q$3</f>
        <v>6.5000650009849892E-4</v>
      </c>
      <c r="S68" s="64">
        <v>0.47173068400000001</v>
      </c>
      <c r="T68" s="8">
        <v>51.982255542746401</v>
      </c>
      <c r="U68" s="63">
        <f t="shared" ref="U68:U131" si="6">T68-$T$3</f>
        <v>6.5000650000257565E-4</v>
      </c>
      <c r="V68" s="64">
        <v>0.56451376600000003</v>
      </c>
      <c r="W68" s="8">
        <v>62.997539282886798</v>
      </c>
      <c r="X68" s="63">
        <f t="shared" ref="X68:X131" si="7">W68-$W$3</f>
        <v>6.5000649999547022E-4</v>
      </c>
      <c r="Y68" s="64">
        <v>0.47593340200000001</v>
      </c>
    </row>
    <row r="69" spans="14:25" x14ac:dyDescent="0.45">
      <c r="N69" s="8">
        <v>72.885964126527298</v>
      </c>
      <c r="O69" s="63">
        <f t="shared" si="4"/>
        <v>6.6000660009990497E-4</v>
      </c>
      <c r="P69" s="8">
        <v>0.37991745999999998</v>
      </c>
      <c r="Q69" s="8">
        <v>24.032123348338502</v>
      </c>
      <c r="R69" s="63">
        <f t="shared" si="5"/>
        <v>6.6000660009990497E-4</v>
      </c>
      <c r="S69" s="8">
        <v>0.416772064</v>
      </c>
      <c r="T69" s="8">
        <v>51.982265542846399</v>
      </c>
      <c r="U69" s="63">
        <f t="shared" si="6"/>
        <v>6.6000660000042899E-4</v>
      </c>
      <c r="V69" s="8">
        <v>0.45556638399999999</v>
      </c>
      <c r="W69" s="8">
        <v>62.997549282986803</v>
      </c>
      <c r="X69" s="63">
        <f t="shared" si="7"/>
        <v>6.6000660000042899E-4</v>
      </c>
      <c r="Y69" s="8">
        <v>0.420004924</v>
      </c>
    </row>
    <row r="70" spans="14:25" x14ac:dyDescent="0.45">
      <c r="N70" s="8">
        <v>72.885974126627303</v>
      </c>
      <c r="O70" s="63">
        <f t="shared" si="4"/>
        <v>6.7000670010486374E-4</v>
      </c>
      <c r="P70" s="8">
        <v>0.32334241000000002</v>
      </c>
      <c r="Q70" s="8">
        <v>24.032133348438499</v>
      </c>
      <c r="R70" s="63">
        <f t="shared" si="5"/>
        <v>6.7000670009775831E-4</v>
      </c>
      <c r="S70" s="8">
        <v>0.32269583800000001</v>
      </c>
      <c r="T70" s="8">
        <v>51.982275542946397</v>
      </c>
      <c r="U70" s="63">
        <f t="shared" si="6"/>
        <v>6.7000669999828233E-4</v>
      </c>
      <c r="V70" s="8">
        <v>0.36084358599999999</v>
      </c>
      <c r="W70" s="8">
        <v>62.997559283086801</v>
      </c>
      <c r="X70" s="63">
        <f t="shared" si="7"/>
        <v>6.7000669999828233E-4</v>
      </c>
      <c r="Y70" s="8">
        <v>0.34112313999999999</v>
      </c>
    </row>
    <row r="71" spans="14:25" x14ac:dyDescent="0.45">
      <c r="N71" s="8">
        <v>72.885984126727294</v>
      </c>
      <c r="O71" s="63">
        <f t="shared" si="4"/>
        <v>6.8000680009561165E-4</v>
      </c>
      <c r="P71" s="8">
        <v>0.245430484</v>
      </c>
      <c r="Q71" s="8">
        <v>24.032143348538501</v>
      </c>
      <c r="R71" s="63">
        <f t="shared" si="5"/>
        <v>6.8000680009916437E-4</v>
      </c>
      <c r="S71" s="8">
        <v>0.25933178200000001</v>
      </c>
      <c r="T71" s="8">
        <v>51.982285543046402</v>
      </c>
      <c r="U71" s="63">
        <f t="shared" si="6"/>
        <v>6.800068000032411E-4</v>
      </c>
      <c r="V71" s="8">
        <v>0.26709064599999999</v>
      </c>
      <c r="W71" s="8">
        <v>62.997569283186799</v>
      </c>
      <c r="X71" s="63">
        <f t="shared" si="7"/>
        <v>6.8000679999613567E-4</v>
      </c>
      <c r="Y71" s="8">
        <v>0.26030164</v>
      </c>
    </row>
    <row r="72" spans="14:25" x14ac:dyDescent="0.45">
      <c r="N72" s="8">
        <v>72.885994126827299</v>
      </c>
      <c r="O72" s="63">
        <f t="shared" si="4"/>
        <v>6.9000690010057042E-4</v>
      </c>
      <c r="P72" s="8">
        <v>0.31041097000000001</v>
      </c>
      <c r="Q72" s="8">
        <v>24.032153348638499</v>
      </c>
      <c r="R72" s="63">
        <f t="shared" si="5"/>
        <v>6.9000690009701771E-4</v>
      </c>
      <c r="S72" s="8">
        <v>0.32107940800000001</v>
      </c>
      <c r="T72" s="8">
        <v>51.9822955431464</v>
      </c>
      <c r="U72" s="63">
        <f t="shared" si="6"/>
        <v>6.9000690000109444E-4</v>
      </c>
      <c r="V72" s="8">
        <v>0.217951174</v>
      </c>
      <c r="W72" s="8">
        <v>62.997579283286797</v>
      </c>
      <c r="X72" s="63">
        <f t="shared" si="7"/>
        <v>6.9000689999398901E-4</v>
      </c>
      <c r="Y72" s="8">
        <v>0.33336427600000001</v>
      </c>
    </row>
    <row r="73" spans="14:25" x14ac:dyDescent="0.45">
      <c r="N73" s="8">
        <v>72.886004126927304</v>
      </c>
      <c r="O73" s="63">
        <f t="shared" si="4"/>
        <v>7.0000700010552919E-4</v>
      </c>
      <c r="P73" s="8">
        <v>0.43002678999999999</v>
      </c>
      <c r="Q73" s="8">
        <v>24.0321633487385</v>
      </c>
      <c r="R73" s="63">
        <f t="shared" si="5"/>
        <v>7.0000700009842376E-4</v>
      </c>
      <c r="S73" s="8">
        <v>0.43584593799999999</v>
      </c>
      <c r="T73" s="8">
        <v>51.982305543246397</v>
      </c>
      <c r="U73" s="63">
        <f t="shared" si="6"/>
        <v>7.0000699999894778E-4</v>
      </c>
      <c r="V73" s="8">
        <v>0.26579750200000002</v>
      </c>
      <c r="W73" s="8">
        <v>62.997589283386802</v>
      </c>
      <c r="X73" s="63">
        <f t="shared" si="7"/>
        <v>7.0000699999894778E-4</v>
      </c>
      <c r="Y73" s="8">
        <v>0.46073895999999998</v>
      </c>
    </row>
    <row r="74" spans="14:25" x14ac:dyDescent="0.45">
      <c r="N74" s="8">
        <v>72.886014127027295</v>
      </c>
      <c r="O74" s="63">
        <f t="shared" si="4"/>
        <v>7.100071000962771E-4</v>
      </c>
      <c r="P74" s="8">
        <v>0.35470115200000002</v>
      </c>
      <c r="Q74" s="8">
        <v>24.032173348838501</v>
      </c>
      <c r="R74" s="63">
        <f t="shared" si="5"/>
        <v>7.1000710009982981E-4</v>
      </c>
      <c r="S74" s="8">
        <v>0.344356</v>
      </c>
      <c r="T74" s="8">
        <v>51.982315543346402</v>
      </c>
      <c r="U74" s="63">
        <f t="shared" si="6"/>
        <v>7.1000710000390654E-4</v>
      </c>
      <c r="V74" s="8">
        <v>0.33498070600000002</v>
      </c>
      <c r="W74" s="8">
        <v>62.997599283486799</v>
      </c>
      <c r="X74" s="63">
        <f t="shared" si="7"/>
        <v>7.1000709999680112E-4</v>
      </c>
      <c r="Y74" s="8">
        <v>0.35728744000000001</v>
      </c>
    </row>
    <row r="75" spans="14:25" x14ac:dyDescent="0.45">
      <c r="N75" s="8">
        <v>72.8860241271273</v>
      </c>
      <c r="O75" s="63">
        <f t="shared" si="4"/>
        <v>7.2000720010123587E-4</v>
      </c>
      <c r="P75" s="8">
        <v>0.267737218</v>
      </c>
      <c r="Q75" s="8">
        <v>24.032183348938499</v>
      </c>
      <c r="R75" s="63">
        <f t="shared" si="5"/>
        <v>7.2000720009768315E-4</v>
      </c>
      <c r="S75" s="8">
        <v>0.28648780600000001</v>
      </c>
      <c r="T75" s="8">
        <v>51.9823255434464</v>
      </c>
      <c r="U75" s="63">
        <f t="shared" si="6"/>
        <v>7.2000720000175988E-4</v>
      </c>
      <c r="V75" s="8">
        <v>0.36472301800000001</v>
      </c>
      <c r="W75" s="8">
        <v>62.997609283586797</v>
      </c>
      <c r="X75" s="63">
        <f t="shared" si="7"/>
        <v>7.2000719999465446E-4</v>
      </c>
      <c r="Y75" s="8">
        <v>0.26288792799999999</v>
      </c>
    </row>
    <row r="76" spans="14:25" x14ac:dyDescent="0.45">
      <c r="N76" s="8">
        <v>72.886034127227305</v>
      </c>
      <c r="O76" s="63">
        <f t="shared" si="4"/>
        <v>7.3000730010619463E-4</v>
      </c>
      <c r="P76" s="8">
        <v>0.26062492599999998</v>
      </c>
      <c r="Q76" s="8">
        <v>24.032193349038501</v>
      </c>
      <c r="R76" s="63">
        <f t="shared" si="5"/>
        <v>7.3000730009908921E-4</v>
      </c>
      <c r="S76" s="8">
        <v>0.25965506799999999</v>
      </c>
      <c r="T76" s="8">
        <v>51.982335543546398</v>
      </c>
      <c r="U76" s="63">
        <f t="shared" si="6"/>
        <v>7.3000729999961322E-4</v>
      </c>
      <c r="V76" s="8">
        <v>0.29715624400000001</v>
      </c>
      <c r="W76" s="8">
        <v>62.997619283686802</v>
      </c>
      <c r="X76" s="63">
        <f t="shared" si="7"/>
        <v>7.3000729999961322E-4</v>
      </c>
      <c r="Y76" s="8">
        <v>0.25739206599999997</v>
      </c>
    </row>
    <row r="77" spans="14:25" x14ac:dyDescent="0.45">
      <c r="N77" s="8">
        <v>72.886044127327295</v>
      </c>
      <c r="O77" s="63">
        <f t="shared" si="4"/>
        <v>7.4000740009694255E-4</v>
      </c>
      <c r="P77" s="8">
        <v>0.163639126</v>
      </c>
      <c r="Q77" s="8">
        <v>24.032203349138499</v>
      </c>
      <c r="R77" s="63">
        <f t="shared" si="5"/>
        <v>7.4000740009694255E-4</v>
      </c>
      <c r="S77" s="8">
        <v>0.15975969400000001</v>
      </c>
      <c r="T77" s="8">
        <v>51.982345543646403</v>
      </c>
      <c r="U77" s="63">
        <f t="shared" si="6"/>
        <v>7.4000740000457199E-4</v>
      </c>
      <c r="V77" s="8">
        <v>0.25092634600000002</v>
      </c>
      <c r="W77" s="8">
        <v>62.9976292837868</v>
      </c>
      <c r="X77" s="63">
        <f t="shared" si="7"/>
        <v>7.4000739999746656E-4</v>
      </c>
      <c r="Y77" s="8">
        <v>0.15426383199999999</v>
      </c>
    </row>
    <row r="78" spans="14:25" x14ac:dyDescent="0.45">
      <c r="N78" s="8">
        <v>72.8860541274273</v>
      </c>
      <c r="O78" s="63">
        <f t="shared" si="4"/>
        <v>7.5000750010190131E-4</v>
      </c>
      <c r="P78" s="8">
        <v>5.1135597999999997E-2</v>
      </c>
      <c r="Q78" s="8">
        <v>24.0322133492385</v>
      </c>
      <c r="R78" s="63">
        <f t="shared" si="5"/>
        <v>7.500075000983486E-4</v>
      </c>
      <c r="S78" s="8">
        <v>5.4691744E-2</v>
      </c>
      <c r="T78" s="8">
        <v>51.982355543746401</v>
      </c>
      <c r="U78" s="63">
        <f t="shared" si="6"/>
        <v>7.5000750000242533E-4</v>
      </c>
      <c r="V78" s="8">
        <v>0.18723900399999999</v>
      </c>
      <c r="W78" s="8">
        <v>62.997639283886798</v>
      </c>
      <c r="X78" s="63">
        <f t="shared" si="7"/>
        <v>7.500074999953199E-4</v>
      </c>
      <c r="Y78" s="8">
        <v>4.8549309999999998E-2</v>
      </c>
    </row>
    <row r="79" spans="14:25" x14ac:dyDescent="0.45">
      <c r="N79" s="8">
        <v>72.886064127527305</v>
      </c>
      <c r="O79" s="63">
        <f t="shared" si="4"/>
        <v>7.6000760010686008E-4</v>
      </c>
      <c r="P79" s="8">
        <v>4.5316450000000001E-2</v>
      </c>
      <c r="Q79" s="8">
        <v>24.032223349338501</v>
      </c>
      <c r="R79" s="63">
        <f t="shared" si="5"/>
        <v>7.6000760009975465E-4</v>
      </c>
      <c r="S79" s="8">
        <v>5.0489025999999999E-2</v>
      </c>
      <c r="T79" s="8">
        <v>51.982365543846399</v>
      </c>
      <c r="U79" s="63">
        <f t="shared" si="6"/>
        <v>7.6000760000027867E-4</v>
      </c>
      <c r="V79" s="8">
        <v>9.2839491999999996E-2</v>
      </c>
      <c r="W79" s="8">
        <v>62.997649283986803</v>
      </c>
      <c r="X79" s="63">
        <f t="shared" si="7"/>
        <v>7.6000760000027867E-4</v>
      </c>
      <c r="Y79" s="8">
        <v>4.2406876000000003E-2</v>
      </c>
    </row>
    <row r="80" spans="14:25" x14ac:dyDescent="0.45">
      <c r="N80" s="8">
        <v>72.886074127627296</v>
      </c>
      <c r="O80" s="63">
        <f t="shared" si="4"/>
        <v>7.7000770009760799E-4</v>
      </c>
      <c r="P80" s="8">
        <v>3.5617870000000003E-2</v>
      </c>
      <c r="Q80" s="8">
        <v>24.032233349438499</v>
      </c>
      <c r="R80" s="63">
        <f t="shared" si="5"/>
        <v>7.7000770009760799E-4</v>
      </c>
      <c r="S80" s="8">
        <v>3.3354868000000003E-2</v>
      </c>
      <c r="T80" s="8">
        <v>51.982375543946397</v>
      </c>
      <c r="U80" s="63">
        <f t="shared" si="6"/>
        <v>7.7000769999813201E-4</v>
      </c>
      <c r="V80" s="8">
        <v>5.3398599999999997E-2</v>
      </c>
      <c r="W80" s="8">
        <v>62.997659284086801</v>
      </c>
      <c r="X80" s="63">
        <f t="shared" si="7"/>
        <v>7.7000769999813201E-4</v>
      </c>
      <c r="Y80" s="8">
        <v>2.9152150000000002E-2</v>
      </c>
    </row>
    <row r="81" spans="14:25" x14ac:dyDescent="0.45">
      <c r="N81" s="8">
        <v>72.886084127727301</v>
      </c>
      <c r="O81" s="63">
        <f t="shared" si="4"/>
        <v>7.8000780010256676E-4</v>
      </c>
      <c r="P81" s="8">
        <v>3.6125559999999998E-3</v>
      </c>
      <c r="Q81" s="8">
        <v>24.032243349538501</v>
      </c>
      <c r="R81" s="63">
        <f t="shared" si="5"/>
        <v>7.8000780009901405E-4</v>
      </c>
      <c r="S81" s="8">
        <v>5.2289859999999997E-3</v>
      </c>
      <c r="T81" s="8">
        <v>51.982385544046402</v>
      </c>
      <c r="U81" s="63">
        <f t="shared" si="6"/>
        <v>7.8000780000309078E-4</v>
      </c>
      <c r="V81" s="8">
        <v>2.8505578E-2</v>
      </c>
      <c r="W81" s="8">
        <v>62.997669284186799</v>
      </c>
      <c r="X81" s="63">
        <f t="shared" si="7"/>
        <v>7.8000779999598535E-4</v>
      </c>
      <c r="Y81" s="8">
        <v>2.6426980000000002E-3</v>
      </c>
    </row>
    <row r="82" spans="14:25" x14ac:dyDescent="0.45">
      <c r="N82" s="8">
        <v>72.886094127827306</v>
      </c>
      <c r="O82" s="63">
        <f t="shared" si="4"/>
        <v>7.9000790010752553E-4</v>
      </c>
      <c r="P82" s="8">
        <v>-1.2875030000000001E-2</v>
      </c>
      <c r="Q82" s="8">
        <v>24.032253349638498</v>
      </c>
      <c r="R82" s="63">
        <f t="shared" si="5"/>
        <v>7.9000790009686739E-4</v>
      </c>
      <c r="S82" s="8">
        <v>-1.2228457999999999E-2</v>
      </c>
      <c r="T82" s="8">
        <v>51.982395544146399</v>
      </c>
      <c r="U82" s="63">
        <f t="shared" si="6"/>
        <v>7.9000790000094412E-4</v>
      </c>
      <c r="V82" s="8">
        <v>1.6867282000000001E-2</v>
      </c>
      <c r="W82" s="8">
        <v>62.997679284286797</v>
      </c>
      <c r="X82" s="63">
        <f t="shared" si="7"/>
        <v>7.9000789999383869E-4</v>
      </c>
      <c r="Y82" s="8">
        <v>-1.6754462000000001E-2</v>
      </c>
    </row>
    <row r="83" spans="14:25" x14ac:dyDescent="0.45">
      <c r="N83" s="8">
        <v>72.886104127927297</v>
      </c>
      <c r="O83" s="63">
        <f t="shared" si="4"/>
        <v>8.0000800009827344E-4</v>
      </c>
      <c r="P83" s="8">
        <v>9.1084180000000001E-3</v>
      </c>
      <c r="Q83" s="8">
        <v>24.0322633497385</v>
      </c>
      <c r="R83" s="63">
        <f t="shared" si="5"/>
        <v>8.0000800009827344E-4</v>
      </c>
      <c r="S83" s="8">
        <v>1.8160426E-2</v>
      </c>
      <c r="T83" s="8">
        <v>51.982405544246397</v>
      </c>
      <c r="U83" s="63">
        <f t="shared" si="6"/>
        <v>8.0000799999879746E-4</v>
      </c>
      <c r="V83" s="8">
        <v>-9.13447999999999E-4</v>
      </c>
      <c r="W83" s="8">
        <v>62.997689284386801</v>
      </c>
      <c r="X83" s="63">
        <f t="shared" si="7"/>
        <v>8.0000799999879746E-4</v>
      </c>
      <c r="Y83" s="8">
        <v>2.9659840000000001E-3</v>
      </c>
    </row>
    <row r="84" spans="14:25" x14ac:dyDescent="0.45">
      <c r="N84" s="8">
        <v>72.886114128027302</v>
      </c>
      <c r="O84" s="63">
        <f t="shared" si="4"/>
        <v>8.1000810010323221E-4</v>
      </c>
      <c r="P84" s="8">
        <v>7.4919879999999998E-3</v>
      </c>
      <c r="Q84" s="8">
        <v>24.032273349838501</v>
      </c>
      <c r="R84" s="63">
        <f t="shared" si="5"/>
        <v>8.100081000996795E-4</v>
      </c>
      <c r="S84" s="8">
        <v>2.3009716E-2</v>
      </c>
      <c r="T84" s="8">
        <v>51.982415544346402</v>
      </c>
      <c r="U84" s="63">
        <f t="shared" si="6"/>
        <v>8.1000810000375623E-4</v>
      </c>
      <c r="V84" s="8">
        <v>1.2341278000000001E-2</v>
      </c>
      <c r="W84" s="8">
        <v>62.997699284486799</v>
      </c>
      <c r="X84" s="63">
        <f t="shared" si="7"/>
        <v>8.100080999966508E-4</v>
      </c>
      <c r="Y84" s="8">
        <v>1.3311135999999999E-2</v>
      </c>
    </row>
    <row r="85" spans="14:25" x14ac:dyDescent="0.45">
      <c r="N85" s="8">
        <v>72.886124128127307</v>
      </c>
      <c r="O85" s="63">
        <f t="shared" si="4"/>
        <v>8.2000820010819098E-4</v>
      </c>
      <c r="P85" s="8">
        <v>1.6220709999999999E-2</v>
      </c>
      <c r="Q85" s="8">
        <v>24.032283349938499</v>
      </c>
      <c r="R85" s="63">
        <f t="shared" si="5"/>
        <v>8.2000820009753284E-4</v>
      </c>
      <c r="S85" s="8">
        <v>-1.5600200000000001E-3</v>
      </c>
      <c r="T85" s="8">
        <v>51.9824255444464</v>
      </c>
      <c r="U85" s="63">
        <f t="shared" si="6"/>
        <v>8.2000820000160957E-4</v>
      </c>
      <c r="V85" s="8">
        <v>1.1694705999999999E-2</v>
      </c>
      <c r="W85" s="8">
        <v>62.997709284586897</v>
      </c>
      <c r="X85" s="63">
        <f t="shared" si="7"/>
        <v>8.2000820009398012E-4</v>
      </c>
      <c r="Y85" s="8">
        <v>1.137142E-2</v>
      </c>
    </row>
    <row r="86" spans="14:25" x14ac:dyDescent="0.45">
      <c r="N86" s="8">
        <v>72.886134128227297</v>
      </c>
      <c r="O86" s="63">
        <f t="shared" si="4"/>
        <v>8.3000830009893889E-4</v>
      </c>
      <c r="P86" s="8">
        <v>-2.853164E-3</v>
      </c>
      <c r="Q86" s="8">
        <v>24.032293350038501</v>
      </c>
      <c r="R86" s="63">
        <f t="shared" si="5"/>
        <v>8.3000830009893889E-4</v>
      </c>
      <c r="S86" s="8">
        <v>-8.9955980000000005E-3</v>
      </c>
      <c r="T86" s="8">
        <v>51.982435544546398</v>
      </c>
      <c r="U86" s="63">
        <f t="shared" si="6"/>
        <v>8.3000829999946291E-4</v>
      </c>
      <c r="V86" s="8">
        <v>2.3979574E-2</v>
      </c>
      <c r="W86" s="8">
        <v>62.997719284686802</v>
      </c>
      <c r="X86" s="63">
        <f t="shared" si="7"/>
        <v>8.3000829999946291E-4</v>
      </c>
      <c r="Y86" s="8">
        <v>7.1687019999999999E-3</v>
      </c>
    </row>
    <row r="87" spans="14:25" x14ac:dyDescent="0.45">
      <c r="N87" s="8">
        <v>72.886144128327302</v>
      </c>
      <c r="O87" s="63">
        <f t="shared" si="4"/>
        <v>8.4000840010389766E-4</v>
      </c>
      <c r="P87" s="8">
        <v>-7.7024540000000001E-3</v>
      </c>
      <c r="Q87" s="8">
        <v>24.032303350138498</v>
      </c>
      <c r="R87" s="63">
        <f t="shared" si="5"/>
        <v>8.4000840009679223E-4</v>
      </c>
      <c r="S87" s="8">
        <v>-6.7325960000000004E-3</v>
      </c>
      <c r="T87" s="8">
        <v>51.982445544646403</v>
      </c>
      <c r="U87" s="63">
        <f t="shared" si="6"/>
        <v>8.4000840000442167E-4</v>
      </c>
      <c r="V87" s="8">
        <v>3.9358420000000002E-3</v>
      </c>
      <c r="W87" s="8">
        <v>62.997729284786899</v>
      </c>
      <c r="X87" s="63">
        <f t="shared" si="7"/>
        <v>8.4000840009679223E-4</v>
      </c>
      <c r="Y87" s="8">
        <v>1.6728400000000001E-3</v>
      </c>
    </row>
    <row r="88" spans="14:25" x14ac:dyDescent="0.45">
      <c r="N88" s="8">
        <v>72.886154128427293</v>
      </c>
      <c r="O88" s="63">
        <f t="shared" si="4"/>
        <v>8.5000850009464557E-4</v>
      </c>
      <c r="P88" s="8">
        <v>-1.5138031999999999E-2</v>
      </c>
      <c r="Q88" s="8">
        <v>24.0323133502385</v>
      </c>
      <c r="R88" s="63">
        <f t="shared" si="5"/>
        <v>8.5000850009819828E-4</v>
      </c>
      <c r="S88" s="8">
        <v>-1.9987321999999998E-2</v>
      </c>
      <c r="T88" s="8">
        <v>51.982455544746401</v>
      </c>
      <c r="U88" s="63">
        <f t="shared" si="6"/>
        <v>8.5000850000227501E-4</v>
      </c>
      <c r="V88" s="8">
        <v>2.9659840000000001E-3</v>
      </c>
      <c r="W88" s="8">
        <v>62.997739284886897</v>
      </c>
      <c r="X88" s="63">
        <f t="shared" si="7"/>
        <v>8.5000850009464557E-4</v>
      </c>
      <c r="Y88" s="8">
        <v>-1.8047606000000001E-2</v>
      </c>
    </row>
    <row r="89" spans="14:25" x14ac:dyDescent="0.45">
      <c r="N89" s="8">
        <v>72.886164128527298</v>
      </c>
      <c r="O89" s="63">
        <f t="shared" si="4"/>
        <v>8.6000860009960434E-4</v>
      </c>
      <c r="P89" s="8">
        <v>-1.2551744E-2</v>
      </c>
      <c r="Q89" s="8">
        <v>24.032323350338501</v>
      </c>
      <c r="R89" s="63">
        <f t="shared" si="5"/>
        <v>8.6000860009960434E-4</v>
      </c>
      <c r="S89" s="8">
        <v>-2.3220181999999999E-2</v>
      </c>
      <c r="T89" s="8">
        <v>51.982465544846498</v>
      </c>
      <c r="U89" s="63">
        <f t="shared" si="6"/>
        <v>8.6000860009960434E-4</v>
      </c>
      <c r="V89" s="8">
        <v>-1.3198316E-2</v>
      </c>
      <c r="W89" s="8">
        <v>62.997749284986803</v>
      </c>
      <c r="X89" s="63">
        <f t="shared" si="7"/>
        <v>8.6000860000012835E-4</v>
      </c>
      <c r="Y89" s="8">
        <v>-1.2551744E-2</v>
      </c>
    </row>
    <row r="90" spans="14:25" x14ac:dyDescent="0.45">
      <c r="N90" s="8">
        <v>72.886174128627303</v>
      </c>
      <c r="O90" s="63">
        <f t="shared" si="4"/>
        <v>8.700087001045631E-4</v>
      </c>
      <c r="P90" s="8">
        <v>-2.5159898E-2</v>
      </c>
      <c r="Q90" s="8">
        <v>24.032333350438499</v>
      </c>
      <c r="R90" s="63">
        <f t="shared" si="5"/>
        <v>8.7000870009745768E-4</v>
      </c>
      <c r="S90" s="8">
        <v>-2.7099614000000001E-2</v>
      </c>
      <c r="T90" s="8">
        <v>51.982475544946404</v>
      </c>
      <c r="U90" s="63">
        <f t="shared" si="6"/>
        <v>8.7000870000508712E-4</v>
      </c>
      <c r="V90" s="8">
        <v>1.6728400000000001E-3</v>
      </c>
      <c r="W90" s="8">
        <v>62.9977592850869</v>
      </c>
      <c r="X90" s="63">
        <f t="shared" si="7"/>
        <v>8.7000870009745768E-4</v>
      </c>
      <c r="Y90" s="8">
        <v>-2.5159898E-2</v>
      </c>
    </row>
    <row r="91" spans="14:25" x14ac:dyDescent="0.45">
      <c r="N91" s="8">
        <v>72.886184128727294</v>
      </c>
      <c r="O91" s="63">
        <f t="shared" si="4"/>
        <v>8.8000880009531102E-4</v>
      </c>
      <c r="P91" s="8">
        <v>-2.0310608000000001E-2</v>
      </c>
      <c r="Q91" s="8">
        <v>24.0323433505385</v>
      </c>
      <c r="R91" s="63">
        <f t="shared" si="5"/>
        <v>8.8000880009886373E-4</v>
      </c>
      <c r="S91" s="8">
        <v>-1.8047606000000001E-2</v>
      </c>
      <c r="T91" s="8">
        <v>51.982485545046501</v>
      </c>
      <c r="U91" s="63">
        <f t="shared" si="6"/>
        <v>8.8000880010241644E-4</v>
      </c>
      <c r="V91" s="8">
        <v>-2.2573610000000001E-2</v>
      </c>
      <c r="W91" s="8">
        <v>62.997769285186898</v>
      </c>
      <c r="X91" s="63">
        <f t="shared" si="7"/>
        <v>8.8000880009531102E-4</v>
      </c>
      <c r="Y91" s="8">
        <v>-2.1603752E-2</v>
      </c>
    </row>
    <row r="92" spans="14:25" x14ac:dyDescent="0.45">
      <c r="N92" s="8">
        <v>72.886194128827299</v>
      </c>
      <c r="O92" s="63">
        <f t="shared" si="4"/>
        <v>8.9000890010026978E-4</v>
      </c>
      <c r="P92" s="8">
        <v>-2.9685902E-2</v>
      </c>
      <c r="Q92" s="8">
        <v>24.032353350638498</v>
      </c>
      <c r="R92" s="63">
        <f t="shared" si="5"/>
        <v>8.9000890009671707E-4</v>
      </c>
      <c r="S92" s="8">
        <v>-1.7724319999999998E-2</v>
      </c>
      <c r="T92" s="8">
        <v>51.982495545146499</v>
      </c>
      <c r="U92" s="63">
        <f t="shared" si="6"/>
        <v>8.9000890010026978E-4</v>
      </c>
      <c r="V92" s="8">
        <v>-8.9955980000000005E-3</v>
      </c>
      <c r="W92" s="8">
        <v>62.997779285286903</v>
      </c>
      <c r="X92" s="63">
        <f t="shared" si="7"/>
        <v>8.9000890010026978E-4</v>
      </c>
      <c r="Y92" s="8">
        <v>-3.7121479999999998E-2</v>
      </c>
    </row>
    <row r="93" spans="14:25" x14ac:dyDescent="0.45">
      <c r="N93" s="8">
        <v>72.886204128927304</v>
      </c>
      <c r="O93" s="63">
        <f t="shared" si="4"/>
        <v>9.0000900010522855E-4</v>
      </c>
      <c r="P93" s="8">
        <v>-1.5461318E-2</v>
      </c>
      <c r="Q93" s="8">
        <v>24.0323633507385</v>
      </c>
      <c r="R93" s="63">
        <f t="shared" si="5"/>
        <v>9.0000900009812312E-4</v>
      </c>
      <c r="S93" s="8">
        <v>-2.0633894E-2</v>
      </c>
      <c r="T93" s="8">
        <v>51.982505545246497</v>
      </c>
      <c r="U93" s="63">
        <f t="shared" si="6"/>
        <v>9.0000900009812312E-4</v>
      </c>
      <c r="V93" s="8">
        <v>-2.6776327999999999E-2</v>
      </c>
      <c r="W93" s="8">
        <v>62.997789285386901</v>
      </c>
      <c r="X93" s="63">
        <f t="shared" si="7"/>
        <v>9.0000900009812312E-4</v>
      </c>
      <c r="Y93" s="8">
        <v>-2.2573610000000001E-2</v>
      </c>
    </row>
    <row r="94" spans="14:25" x14ac:dyDescent="0.45">
      <c r="N94" s="8">
        <v>72.886214129027294</v>
      </c>
      <c r="O94" s="63">
        <f t="shared" si="4"/>
        <v>9.1000910009597646E-4</v>
      </c>
      <c r="P94" s="8">
        <v>-2.3220181999999999E-2</v>
      </c>
      <c r="Q94" s="8">
        <v>24.032373350838501</v>
      </c>
      <c r="R94" s="63">
        <f t="shared" si="5"/>
        <v>9.1000910009952918E-4</v>
      </c>
      <c r="S94" s="8">
        <v>-3.0979046E-2</v>
      </c>
      <c r="T94" s="8">
        <v>51.982515545346502</v>
      </c>
      <c r="U94" s="63">
        <f t="shared" si="6"/>
        <v>9.1000910010308189E-4</v>
      </c>
      <c r="V94" s="8">
        <v>-9.6421700000000003E-3</v>
      </c>
      <c r="W94" s="8">
        <v>62.997799285486899</v>
      </c>
      <c r="X94" s="63">
        <f t="shared" si="7"/>
        <v>9.1000910009597646E-4</v>
      </c>
      <c r="Y94" s="8">
        <v>-2.9685902E-2</v>
      </c>
    </row>
    <row r="95" spans="14:25" x14ac:dyDescent="0.45">
      <c r="N95" s="8">
        <v>72.886224129127299</v>
      </c>
      <c r="O95" s="63">
        <f t="shared" si="4"/>
        <v>9.2000920010093523E-4</v>
      </c>
      <c r="P95" s="8">
        <v>-2.3543468000000001E-2</v>
      </c>
      <c r="Q95" s="8">
        <v>24.032383350938499</v>
      </c>
      <c r="R95" s="63">
        <f t="shared" si="5"/>
        <v>9.2000920009738252E-4</v>
      </c>
      <c r="S95" s="8">
        <v>-3.5181763999999997E-2</v>
      </c>
      <c r="T95" s="8">
        <v>51.982525545446499</v>
      </c>
      <c r="U95" s="63">
        <f t="shared" si="6"/>
        <v>9.2000920010093523E-4</v>
      </c>
      <c r="V95" s="8">
        <v>-3.0332474000000002E-2</v>
      </c>
      <c r="W95" s="8">
        <v>62.997809285586897</v>
      </c>
      <c r="X95" s="63">
        <f t="shared" si="7"/>
        <v>9.200092000938298E-4</v>
      </c>
      <c r="Y95" s="8">
        <v>-1.7077748E-2</v>
      </c>
    </row>
    <row r="96" spans="14:25" x14ac:dyDescent="0.45">
      <c r="N96" s="8">
        <v>72.886234129227304</v>
      </c>
      <c r="O96" s="63">
        <f t="shared" si="4"/>
        <v>9.30009300105894E-4</v>
      </c>
      <c r="P96" s="8">
        <v>-3.1948904E-2</v>
      </c>
      <c r="Q96" s="8">
        <v>24.0323933510385</v>
      </c>
      <c r="R96" s="63">
        <f t="shared" si="5"/>
        <v>9.3000930009878857E-4</v>
      </c>
      <c r="S96" s="8">
        <v>-3.0655760000000001E-2</v>
      </c>
      <c r="T96" s="8">
        <v>51.982535545546497</v>
      </c>
      <c r="U96" s="63">
        <f t="shared" si="6"/>
        <v>9.3000930009878857E-4</v>
      </c>
      <c r="V96" s="8">
        <v>-1.934075E-2</v>
      </c>
      <c r="W96" s="8">
        <v>62.997819285686901</v>
      </c>
      <c r="X96" s="63">
        <f t="shared" si="7"/>
        <v>9.3000930009878857E-4</v>
      </c>
      <c r="Y96" s="8">
        <v>-3.1625618000000001E-2</v>
      </c>
    </row>
    <row r="97" spans="14:25" x14ac:dyDescent="0.45">
      <c r="N97" s="8">
        <v>72.886244129327295</v>
      </c>
      <c r="O97" s="63">
        <f t="shared" si="4"/>
        <v>9.4000940009664191E-4</v>
      </c>
      <c r="P97" s="8">
        <v>-2.7099614000000001E-2</v>
      </c>
      <c r="Q97" s="8">
        <v>24.032403351138498</v>
      </c>
      <c r="R97" s="63">
        <f t="shared" si="5"/>
        <v>9.4000940009664191E-4</v>
      </c>
      <c r="S97" s="8">
        <v>-2.9362616000000001E-2</v>
      </c>
      <c r="T97" s="8">
        <v>51.982545545646502</v>
      </c>
      <c r="U97" s="63">
        <f t="shared" si="6"/>
        <v>9.4000940010374734E-4</v>
      </c>
      <c r="V97" s="8">
        <v>-3.5181763999999997E-2</v>
      </c>
      <c r="W97" s="8">
        <v>62.997829285786899</v>
      </c>
      <c r="X97" s="63">
        <f t="shared" si="7"/>
        <v>9.4000940009664191E-4</v>
      </c>
      <c r="Y97" s="8">
        <v>-2.4190039999999999E-2</v>
      </c>
    </row>
    <row r="98" spans="14:25" x14ac:dyDescent="0.45">
      <c r="N98" s="8">
        <v>72.8862541294273</v>
      </c>
      <c r="O98" s="63">
        <f t="shared" si="4"/>
        <v>9.5000950010160068E-4</v>
      </c>
      <c r="P98" s="8">
        <v>-2.8069472000000002E-2</v>
      </c>
      <c r="Q98" s="8">
        <v>24.0324133512385</v>
      </c>
      <c r="R98" s="63">
        <f t="shared" si="5"/>
        <v>9.5000950009804797E-4</v>
      </c>
      <c r="S98" s="8">
        <v>-2.4513325999999998E-2</v>
      </c>
      <c r="T98" s="8">
        <v>51.9825555457465</v>
      </c>
      <c r="U98" s="63">
        <f t="shared" si="6"/>
        <v>9.5000950010160068E-4</v>
      </c>
      <c r="V98" s="8">
        <v>-2.1280466000000001E-2</v>
      </c>
      <c r="W98" s="8">
        <v>62.997839285886897</v>
      </c>
      <c r="X98" s="63">
        <f t="shared" si="7"/>
        <v>9.5000950009449525E-4</v>
      </c>
      <c r="Y98" s="8">
        <v>-2.5806470000000001E-2</v>
      </c>
    </row>
    <row r="99" spans="14:25" x14ac:dyDescent="0.45">
      <c r="N99" s="8">
        <v>72.886264129527305</v>
      </c>
      <c r="O99" s="63">
        <f t="shared" si="4"/>
        <v>9.6000960010655945E-4</v>
      </c>
      <c r="P99" s="8">
        <v>-2.3866754E-2</v>
      </c>
      <c r="Q99" s="8">
        <v>24.032423351338501</v>
      </c>
      <c r="R99" s="63">
        <f t="shared" si="5"/>
        <v>9.6000960009945402E-4</v>
      </c>
      <c r="S99" s="8">
        <v>-2.9039329999999999E-2</v>
      </c>
      <c r="T99" s="8">
        <v>51.982565545846498</v>
      </c>
      <c r="U99" s="63">
        <f t="shared" si="6"/>
        <v>9.6000960009945402E-4</v>
      </c>
      <c r="V99" s="8">
        <v>-3.3565334000000002E-2</v>
      </c>
      <c r="W99" s="8">
        <v>62.997849285986902</v>
      </c>
      <c r="X99" s="63">
        <f t="shared" si="7"/>
        <v>9.6000960009945402E-4</v>
      </c>
      <c r="Y99" s="8">
        <v>-3.2595475999999998E-2</v>
      </c>
    </row>
    <row r="100" spans="14:25" x14ac:dyDescent="0.45">
      <c r="N100" s="8">
        <v>72.886274129627296</v>
      </c>
      <c r="O100" s="63">
        <f t="shared" si="4"/>
        <v>9.7000970009730736E-4</v>
      </c>
      <c r="P100" s="8">
        <v>-3.1948904E-2</v>
      </c>
      <c r="Q100" s="8">
        <v>24.032433351438499</v>
      </c>
      <c r="R100" s="63">
        <f t="shared" si="5"/>
        <v>9.7000970009730736E-4</v>
      </c>
      <c r="S100" s="8">
        <v>-2.9039329999999999E-2</v>
      </c>
      <c r="T100" s="8">
        <v>51.982575545946503</v>
      </c>
      <c r="U100" s="63">
        <f t="shared" si="6"/>
        <v>9.7000970010441279E-4</v>
      </c>
      <c r="V100" s="8">
        <v>-2.6453042E-2</v>
      </c>
      <c r="W100" s="8">
        <v>62.9978592860869</v>
      </c>
      <c r="X100" s="63">
        <f t="shared" si="7"/>
        <v>9.7000970009730736E-4</v>
      </c>
      <c r="Y100" s="8">
        <v>-2.5483183999999999E-2</v>
      </c>
    </row>
    <row r="101" spans="14:25" x14ac:dyDescent="0.45">
      <c r="N101" s="8">
        <v>72.886284129727301</v>
      </c>
      <c r="O101" s="63">
        <f t="shared" si="4"/>
        <v>9.8000980010226613E-4</v>
      </c>
      <c r="P101" s="8">
        <v>-2.7099614000000001E-2</v>
      </c>
      <c r="Q101" s="8">
        <v>24.0324433515385</v>
      </c>
      <c r="R101" s="63">
        <f t="shared" si="5"/>
        <v>9.8000980009871341E-4</v>
      </c>
      <c r="S101" s="8">
        <v>-3.4211906E-2</v>
      </c>
      <c r="T101" s="8">
        <v>51.982585546046501</v>
      </c>
      <c r="U101" s="63">
        <f t="shared" si="6"/>
        <v>9.8000980010226613E-4</v>
      </c>
      <c r="V101" s="8">
        <v>-3.873791E-2</v>
      </c>
      <c r="W101" s="8">
        <v>62.997869286186898</v>
      </c>
      <c r="X101" s="63">
        <f t="shared" si="7"/>
        <v>9.800098000951607E-4</v>
      </c>
      <c r="Y101" s="8">
        <v>-3.7444765999999997E-2</v>
      </c>
    </row>
    <row r="102" spans="14:25" x14ac:dyDescent="0.45">
      <c r="N102" s="8">
        <v>72.886294129827306</v>
      </c>
      <c r="O102" s="63">
        <f t="shared" si="4"/>
        <v>9.9000990010722489E-4</v>
      </c>
      <c r="P102" s="8">
        <v>-2.9685902E-2</v>
      </c>
      <c r="Q102" s="8">
        <v>24.032453351638502</v>
      </c>
      <c r="R102" s="63">
        <f t="shared" si="5"/>
        <v>9.9000990010011947E-4</v>
      </c>
      <c r="S102" s="8">
        <v>-3.1625618000000001E-2</v>
      </c>
      <c r="T102" s="8">
        <v>51.982595546146499</v>
      </c>
      <c r="U102" s="63">
        <f t="shared" si="6"/>
        <v>9.9000990010011947E-4</v>
      </c>
      <c r="V102" s="8">
        <v>-2.9362616000000001E-2</v>
      </c>
      <c r="W102" s="8">
        <v>62.997879286286903</v>
      </c>
      <c r="X102" s="63">
        <f t="shared" si="7"/>
        <v>9.9000990010011947E-4</v>
      </c>
      <c r="Y102" s="8">
        <v>-3.5181763999999997E-2</v>
      </c>
    </row>
    <row r="103" spans="14:25" x14ac:dyDescent="0.45">
      <c r="N103" s="8">
        <v>72.886304129927296</v>
      </c>
      <c r="O103" s="63">
        <f t="shared" si="4"/>
        <v>1.0000100000979728E-3</v>
      </c>
      <c r="P103" s="8">
        <v>-2.4836612000000001E-2</v>
      </c>
      <c r="Q103" s="8">
        <v>24.0324633517385</v>
      </c>
      <c r="R103" s="63">
        <f t="shared" si="5"/>
        <v>1.0000100000979728E-3</v>
      </c>
      <c r="S103" s="8">
        <v>-2.5483183999999999E-2</v>
      </c>
      <c r="T103" s="8">
        <v>51.982605546246504</v>
      </c>
      <c r="U103" s="63">
        <f t="shared" si="6"/>
        <v>1.0000100001050782E-3</v>
      </c>
      <c r="V103" s="8">
        <v>-3.6474908E-2</v>
      </c>
      <c r="W103" s="8">
        <v>62.997889286386901</v>
      </c>
      <c r="X103" s="63">
        <f t="shared" si="7"/>
        <v>1.0000100000979728E-3</v>
      </c>
      <c r="Y103" s="8">
        <v>-3.4211906E-2</v>
      </c>
    </row>
    <row r="104" spans="14:25" x14ac:dyDescent="0.45">
      <c r="N104" s="8">
        <v>72.886314130027301</v>
      </c>
      <c r="O104" s="63">
        <f t="shared" si="4"/>
        <v>1.0100101001029316E-3</v>
      </c>
      <c r="P104" s="8">
        <v>-2.4513325999999998E-2</v>
      </c>
      <c r="Q104" s="8">
        <v>24.032473351838501</v>
      </c>
      <c r="R104" s="63">
        <f t="shared" si="5"/>
        <v>1.0100101000993789E-3</v>
      </c>
      <c r="S104" s="8">
        <v>-1.8694177999999999E-2</v>
      </c>
      <c r="T104" s="8">
        <v>51.982615546346501</v>
      </c>
      <c r="U104" s="63">
        <f t="shared" si="6"/>
        <v>1.0100101001029316E-3</v>
      </c>
      <c r="V104" s="8">
        <v>-2.6453042E-2</v>
      </c>
      <c r="W104" s="8">
        <v>62.997899286486899</v>
      </c>
      <c r="X104" s="63">
        <f t="shared" si="7"/>
        <v>1.0100101000958261E-3</v>
      </c>
      <c r="Y104" s="8">
        <v>-3.4211906E-2</v>
      </c>
    </row>
    <row r="105" spans="14:25" x14ac:dyDescent="0.45">
      <c r="N105" s="8">
        <v>72.886324130127306</v>
      </c>
      <c r="O105" s="63">
        <f t="shared" si="4"/>
        <v>1.0200102001078903E-3</v>
      </c>
      <c r="P105" s="8">
        <v>-2.5159898E-2</v>
      </c>
      <c r="Q105" s="8">
        <v>24.032483351938499</v>
      </c>
      <c r="R105" s="63">
        <f t="shared" si="5"/>
        <v>1.0200102000972322E-3</v>
      </c>
      <c r="S105" s="8">
        <v>-2.0310608000000001E-2</v>
      </c>
      <c r="T105" s="8">
        <v>51.982625546446499</v>
      </c>
      <c r="U105" s="63">
        <f t="shared" si="6"/>
        <v>1.0200102001007849E-3</v>
      </c>
      <c r="V105" s="8">
        <v>-3.2595475999999998E-2</v>
      </c>
      <c r="W105" s="8">
        <v>62.997909286586903</v>
      </c>
      <c r="X105" s="63">
        <f t="shared" si="7"/>
        <v>1.0200102001007849E-3</v>
      </c>
      <c r="Y105" s="8">
        <v>-1.9664035999999999E-2</v>
      </c>
    </row>
    <row r="106" spans="14:25" x14ac:dyDescent="0.45">
      <c r="N106" s="8">
        <v>72.886334130227297</v>
      </c>
      <c r="O106" s="63">
        <f t="shared" si="4"/>
        <v>1.0300103000986383E-3</v>
      </c>
      <c r="P106" s="8">
        <v>-3.0979046E-2</v>
      </c>
      <c r="Q106" s="8">
        <v>24.0324933520385</v>
      </c>
      <c r="R106" s="63">
        <f t="shared" si="5"/>
        <v>1.0300103000986383E-3</v>
      </c>
      <c r="S106" s="8">
        <v>-2.74229E-2</v>
      </c>
      <c r="T106" s="8">
        <v>51.982635546546497</v>
      </c>
      <c r="U106" s="63">
        <f t="shared" si="6"/>
        <v>1.0300103000986383E-3</v>
      </c>
      <c r="V106" s="8">
        <v>-2.8716044E-2</v>
      </c>
      <c r="W106" s="8">
        <v>62.997919286686901</v>
      </c>
      <c r="X106" s="63">
        <f t="shared" si="7"/>
        <v>1.0300103000986383E-3</v>
      </c>
      <c r="Y106" s="8">
        <v>-2.5806470000000001E-2</v>
      </c>
    </row>
    <row r="107" spans="14:25" x14ac:dyDescent="0.45">
      <c r="N107" s="8">
        <v>72.886344130327302</v>
      </c>
      <c r="O107" s="63">
        <f t="shared" si="4"/>
        <v>1.040010400103597E-3</v>
      </c>
      <c r="P107" s="8">
        <v>-2.5806470000000001E-2</v>
      </c>
      <c r="Q107" s="8">
        <v>24.032503352138502</v>
      </c>
      <c r="R107" s="63">
        <f t="shared" si="5"/>
        <v>1.0400104001000443E-3</v>
      </c>
      <c r="S107" s="8">
        <v>-3.5181763999999997E-2</v>
      </c>
      <c r="T107" s="8">
        <v>51.982645546646502</v>
      </c>
      <c r="U107" s="63">
        <f t="shared" si="6"/>
        <v>1.040010400103597E-3</v>
      </c>
      <c r="V107" s="8">
        <v>-2.8069472000000002E-2</v>
      </c>
      <c r="W107" s="8">
        <v>62.997929286786899</v>
      </c>
      <c r="X107" s="63">
        <f t="shared" si="7"/>
        <v>1.0400104000964916E-3</v>
      </c>
      <c r="Y107" s="8">
        <v>-2.74229E-2</v>
      </c>
    </row>
    <row r="108" spans="14:25" x14ac:dyDescent="0.45">
      <c r="N108" s="8">
        <v>72.886354130427307</v>
      </c>
      <c r="O108" s="63">
        <f t="shared" si="4"/>
        <v>1.0500105001085558E-3</v>
      </c>
      <c r="P108" s="8">
        <v>-2.4836612000000001E-2</v>
      </c>
      <c r="Q108" s="8">
        <v>24.032513352238499</v>
      </c>
      <c r="R108" s="63">
        <f t="shared" si="5"/>
        <v>1.0500105000978976E-3</v>
      </c>
      <c r="S108" s="8">
        <v>-3.0655760000000001E-2</v>
      </c>
      <c r="T108" s="8">
        <v>51.9826555467465</v>
      </c>
      <c r="U108" s="63">
        <f t="shared" si="6"/>
        <v>1.0500105001014504E-3</v>
      </c>
      <c r="V108" s="8">
        <v>-2.5483183999999999E-2</v>
      </c>
      <c r="W108" s="8">
        <v>62.997939286886897</v>
      </c>
      <c r="X108" s="63">
        <f t="shared" si="7"/>
        <v>1.0500105000943449E-3</v>
      </c>
      <c r="Y108" s="8">
        <v>-2.3543468000000001E-2</v>
      </c>
    </row>
    <row r="109" spans="14:25" x14ac:dyDescent="0.45">
      <c r="N109" s="8">
        <v>72.886364130527298</v>
      </c>
      <c r="O109" s="63">
        <f t="shared" si="4"/>
        <v>1.0600106000993037E-3</v>
      </c>
      <c r="P109" s="8">
        <v>-2.9685902E-2</v>
      </c>
      <c r="Q109" s="8">
        <v>24.032523352338501</v>
      </c>
      <c r="R109" s="63">
        <f t="shared" si="5"/>
        <v>1.0600106000993037E-3</v>
      </c>
      <c r="S109" s="8">
        <v>-2.7746185999999999E-2</v>
      </c>
      <c r="T109" s="8">
        <v>51.982665546846498</v>
      </c>
      <c r="U109" s="63">
        <f t="shared" si="6"/>
        <v>1.0600106000993037E-3</v>
      </c>
      <c r="V109" s="8">
        <v>-2.0310608000000001E-2</v>
      </c>
      <c r="W109" s="8">
        <v>62.997949286986902</v>
      </c>
      <c r="X109" s="63">
        <f t="shared" si="7"/>
        <v>1.0600106000993037E-3</v>
      </c>
      <c r="Y109" s="8">
        <v>-2.74229E-2</v>
      </c>
    </row>
    <row r="110" spans="14:25" x14ac:dyDescent="0.45">
      <c r="N110" s="8">
        <v>72.886374130627303</v>
      </c>
      <c r="O110" s="63">
        <f t="shared" si="4"/>
        <v>1.0700107001042625E-3</v>
      </c>
      <c r="P110" s="8">
        <v>-2.3866754E-2</v>
      </c>
      <c r="Q110" s="8">
        <v>24.032533352438499</v>
      </c>
      <c r="R110" s="63">
        <f t="shared" si="5"/>
        <v>1.070010700097157E-3</v>
      </c>
      <c r="S110" s="8">
        <v>-2.2573610000000001E-2</v>
      </c>
      <c r="T110" s="8">
        <v>51.982675546946503</v>
      </c>
      <c r="U110" s="63">
        <f t="shared" si="6"/>
        <v>1.0700107001042625E-3</v>
      </c>
      <c r="V110" s="8">
        <v>-2.1927037999999999E-2</v>
      </c>
      <c r="W110" s="8">
        <v>62.9979592870869</v>
      </c>
      <c r="X110" s="63">
        <f t="shared" si="7"/>
        <v>1.070010700097157E-3</v>
      </c>
      <c r="Y110" s="8">
        <v>-2.8392758000000001E-2</v>
      </c>
    </row>
    <row r="111" spans="14:25" x14ac:dyDescent="0.45">
      <c r="N111" s="8">
        <v>72.886384130727293</v>
      </c>
      <c r="O111" s="63">
        <f t="shared" si="4"/>
        <v>1.0800108000950104E-3</v>
      </c>
      <c r="P111" s="8">
        <v>-2.1603752E-2</v>
      </c>
      <c r="Q111" s="8">
        <v>24.0325433525385</v>
      </c>
      <c r="R111" s="63">
        <f t="shared" si="5"/>
        <v>1.0800108000985631E-3</v>
      </c>
      <c r="S111" s="8">
        <v>-3.3565334000000002E-2</v>
      </c>
      <c r="T111" s="8">
        <v>51.982685547046501</v>
      </c>
      <c r="U111" s="63">
        <f t="shared" si="6"/>
        <v>1.0800108001021158E-3</v>
      </c>
      <c r="V111" s="8">
        <v>-2.1603752E-2</v>
      </c>
      <c r="W111" s="8">
        <v>62.997969287186898</v>
      </c>
      <c r="X111" s="63">
        <f t="shared" si="7"/>
        <v>1.0800108000950104E-3</v>
      </c>
      <c r="Y111" s="8">
        <v>-2.74229E-2</v>
      </c>
    </row>
    <row r="112" spans="14:25" x14ac:dyDescent="0.45">
      <c r="N112" s="8">
        <v>72.886394130827298</v>
      </c>
      <c r="O112" s="63">
        <f t="shared" si="4"/>
        <v>1.0900109000999691E-3</v>
      </c>
      <c r="P112" s="8">
        <v>-2.1603752E-2</v>
      </c>
      <c r="Q112" s="8">
        <v>24.032553352638502</v>
      </c>
      <c r="R112" s="63">
        <f t="shared" si="5"/>
        <v>1.0900109000999691E-3</v>
      </c>
      <c r="S112" s="8">
        <v>-2.8392758000000001E-2</v>
      </c>
      <c r="T112" s="8">
        <v>51.982695547146498</v>
      </c>
      <c r="U112" s="63">
        <f t="shared" si="6"/>
        <v>1.0900109000999691E-3</v>
      </c>
      <c r="V112" s="8">
        <v>-2.1280466000000001E-2</v>
      </c>
      <c r="W112" s="8">
        <v>62.997979287286903</v>
      </c>
      <c r="X112" s="63">
        <f t="shared" si="7"/>
        <v>1.0900109000999691E-3</v>
      </c>
      <c r="Y112" s="8">
        <v>-3.1948904E-2</v>
      </c>
    </row>
    <row r="113" spans="14:25" x14ac:dyDescent="0.45">
      <c r="N113" s="8">
        <v>72.886404130927303</v>
      </c>
      <c r="O113" s="63">
        <f t="shared" si="4"/>
        <v>1.1000110001049279E-3</v>
      </c>
      <c r="P113" s="8">
        <v>-2.9685902E-2</v>
      </c>
      <c r="Q113" s="8">
        <v>24.032563352738499</v>
      </c>
      <c r="R113" s="63">
        <f t="shared" si="5"/>
        <v>1.1000110000978225E-3</v>
      </c>
      <c r="S113" s="8">
        <v>-3.4858477999999998E-2</v>
      </c>
      <c r="T113" s="8">
        <v>51.982705547246503</v>
      </c>
      <c r="U113" s="63">
        <f t="shared" si="6"/>
        <v>1.1000110001049279E-3</v>
      </c>
      <c r="V113" s="8">
        <v>-2.7746185999999999E-2</v>
      </c>
      <c r="W113" s="8">
        <v>62.997989287386901</v>
      </c>
      <c r="X113" s="63">
        <f t="shared" si="7"/>
        <v>1.1000110000978225E-3</v>
      </c>
      <c r="Y113" s="8">
        <v>-2.5806470000000001E-2</v>
      </c>
    </row>
    <row r="114" spans="14:25" x14ac:dyDescent="0.45">
      <c r="N114" s="8">
        <v>72.886414131027294</v>
      </c>
      <c r="O114" s="63">
        <f t="shared" si="4"/>
        <v>1.1100111000956758E-3</v>
      </c>
      <c r="P114" s="8">
        <v>-2.4836612000000001E-2</v>
      </c>
      <c r="Q114" s="8">
        <v>24.032573352838501</v>
      </c>
      <c r="R114" s="63">
        <f t="shared" si="5"/>
        <v>1.1100111000992285E-3</v>
      </c>
      <c r="S114" s="8">
        <v>-3.6798193999999999E-2</v>
      </c>
      <c r="T114" s="8">
        <v>51.982715547346501</v>
      </c>
      <c r="U114" s="63">
        <f t="shared" si="6"/>
        <v>1.1100111001027813E-3</v>
      </c>
      <c r="V114" s="8">
        <v>-3.1948904E-2</v>
      </c>
      <c r="W114" s="8">
        <v>62.997999287486898</v>
      </c>
      <c r="X114" s="63">
        <f t="shared" si="7"/>
        <v>1.1100111000956758E-3</v>
      </c>
      <c r="Y114" s="8">
        <v>-2.4836612000000001E-2</v>
      </c>
    </row>
    <row r="115" spans="14:25" x14ac:dyDescent="0.45">
      <c r="N115" s="8">
        <v>72.886424131127299</v>
      </c>
      <c r="O115" s="63">
        <f t="shared" si="4"/>
        <v>1.1200112001006346E-3</v>
      </c>
      <c r="P115" s="8">
        <v>-3.0655760000000001E-2</v>
      </c>
      <c r="Q115" s="8">
        <v>24.032583352938499</v>
      </c>
      <c r="R115" s="63">
        <f t="shared" si="5"/>
        <v>1.1200112000970819E-3</v>
      </c>
      <c r="S115" s="8">
        <v>-2.9685902E-2</v>
      </c>
      <c r="T115" s="8">
        <v>51.982725547446499</v>
      </c>
      <c r="U115" s="63">
        <f t="shared" si="6"/>
        <v>1.1200112001006346E-3</v>
      </c>
      <c r="V115" s="8">
        <v>-2.7746185999999999E-2</v>
      </c>
      <c r="W115" s="8">
        <v>62.998009287586903</v>
      </c>
      <c r="X115" s="63">
        <f t="shared" si="7"/>
        <v>1.1200112001006346E-3</v>
      </c>
      <c r="Y115" s="8">
        <v>-2.7099614000000001E-2</v>
      </c>
    </row>
    <row r="116" spans="14:25" x14ac:dyDescent="0.45">
      <c r="N116" s="8">
        <v>72.886434131227304</v>
      </c>
      <c r="O116" s="63">
        <f t="shared" si="4"/>
        <v>1.1300113001055934E-3</v>
      </c>
      <c r="P116" s="8">
        <v>-2.8392758000000001E-2</v>
      </c>
      <c r="Q116" s="8">
        <v>24.0325933530385</v>
      </c>
      <c r="R116" s="63">
        <f t="shared" si="5"/>
        <v>1.1300113000984879E-3</v>
      </c>
      <c r="S116" s="8">
        <v>-2.8069472000000002E-2</v>
      </c>
      <c r="T116" s="8">
        <v>51.982735547546497</v>
      </c>
      <c r="U116" s="63">
        <f t="shared" si="6"/>
        <v>1.1300113000984879E-3</v>
      </c>
      <c r="V116" s="8">
        <v>-2.3866754E-2</v>
      </c>
      <c r="W116" s="8">
        <v>62.998019287686901</v>
      </c>
      <c r="X116" s="63">
        <f t="shared" si="7"/>
        <v>1.1300113000984879E-3</v>
      </c>
      <c r="Y116" s="8">
        <v>-1.4814746E-2</v>
      </c>
    </row>
    <row r="117" spans="14:25" x14ac:dyDescent="0.45">
      <c r="N117" s="8">
        <v>72.886444131327295</v>
      </c>
      <c r="O117" s="63">
        <f t="shared" si="4"/>
        <v>1.1400114000963413E-3</v>
      </c>
      <c r="P117" s="8">
        <v>-2.9039329999999999E-2</v>
      </c>
      <c r="Q117" s="8">
        <v>24.032603353138501</v>
      </c>
      <c r="R117" s="63">
        <f t="shared" si="5"/>
        <v>1.140011400099894E-3</v>
      </c>
      <c r="S117" s="8">
        <v>-2.8069472000000002E-2</v>
      </c>
      <c r="T117" s="8">
        <v>51.982745547646502</v>
      </c>
      <c r="U117" s="63">
        <f t="shared" si="6"/>
        <v>1.1400114001034467E-3</v>
      </c>
      <c r="V117" s="8">
        <v>-2.2250323999999998E-2</v>
      </c>
      <c r="W117" s="8">
        <v>62.998029287786899</v>
      </c>
      <c r="X117" s="63">
        <f t="shared" si="7"/>
        <v>1.1400114000963413E-3</v>
      </c>
      <c r="Y117" s="8">
        <v>-1.2875030000000001E-2</v>
      </c>
    </row>
    <row r="118" spans="14:25" x14ac:dyDescent="0.45">
      <c r="N118" s="8">
        <v>72.8864541314273</v>
      </c>
      <c r="O118" s="63">
        <f t="shared" si="4"/>
        <v>1.1500115001013E-3</v>
      </c>
      <c r="P118" s="8">
        <v>-2.6453042E-2</v>
      </c>
      <c r="Q118" s="8">
        <v>24.032613353238499</v>
      </c>
      <c r="R118" s="63">
        <f t="shared" si="5"/>
        <v>1.1500115000977473E-3</v>
      </c>
      <c r="S118" s="8">
        <v>-2.8069472000000002E-2</v>
      </c>
      <c r="T118" s="8">
        <v>51.9827555477465</v>
      </c>
      <c r="U118" s="63">
        <f t="shared" si="6"/>
        <v>1.1500115001013E-3</v>
      </c>
      <c r="V118" s="8">
        <v>-3.1302332000000002E-2</v>
      </c>
      <c r="W118" s="8">
        <v>62.998039287886897</v>
      </c>
      <c r="X118" s="63">
        <f t="shared" si="7"/>
        <v>1.1500115000941946E-3</v>
      </c>
      <c r="Y118" s="8">
        <v>-8.6723119999999997E-3</v>
      </c>
    </row>
    <row r="119" spans="14:25" x14ac:dyDescent="0.45">
      <c r="N119" s="8">
        <v>72.886464131527305</v>
      </c>
      <c r="O119" s="63">
        <f t="shared" si="4"/>
        <v>1.1600116001062588E-3</v>
      </c>
      <c r="P119" s="8">
        <v>-2.5483183999999999E-2</v>
      </c>
      <c r="Q119" s="8">
        <v>24.032623353338501</v>
      </c>
      <c r="R119" s="63">
        <f t="shared" si="5"/>
        <v>1.1600116000991534E-3</v>
      </c>
      <c r="S119" s="8">
        <v>-2.8069472000000002E-2</v>
      </c>
      <c r="T119" s="8">
        <v>51.982765547846498</v>
      </c>
      <c r="U119" s="63">
        <f t="shared" si="6"/>
        <v>1.1600116000991534E-3</v>
      </c>
      <c r="V119" s="8">
        <v>-2.8069472000000002E-2</v>
      </c>
      <c r="W119" s="8">
        <v>62.998049287986902</v>
      </c>
      <c r="X119" s="63">
        <f t="shared" si="7"/>
        <v>1.1600116000991534E-3</v>
      </c>
      <c r="Y119" s="8">
        <v>-4.4695940000000003E-3</v>
      </c>
    </row>
    <row r="120" spans="14:25" x14ac:dyDescent="0.45">
      <c r="N120" s="8">
        <v>72.886474131627295</v>
      </c>
      <c r="O120" s="63">
        <f t="shared" si="4"/>
        <v>1.1700117000970067E-3</v>
      </c>
      <c r="P120" s="8">
        <v>-1.4814746E-2</v>
      </c>
      <c r="Q120" s="8">
        <v>24.032633353438499</v>
      </c>
      <c r="R120" s="63">
        <f t="shared" si="5"/>
        <v>1.1700117000970067E-3</v>
      </c>
      <c r="S120" s="8">
        <v>-2.7746185999999999E-2</v>
      </c>
      <c r="T120" s="8">
        <v>51.982775547946503</v>
      </c>
      <c r="U120" s="63">
        <f t="shared" si="6"/>
        <v>1.1700117001041122E-3</v>
      </c>
      <c r="V120" s="8">
        <v>-3.4211906E-2</v>
      </c>
      <c r="W120" s="8">
        <v>62.9980592880869</v>
      </c>
      <c r="X120" s="63">
        <f t="shared" si="7"/>
        <v>1.1700117000970067E-3</v>
      </c>
      <c r="Y120" s="8">
        <v>1.6728400000000001E-3</v>
      </c>
    </row>
    <row r="121" spans="14:25" x14ac:dyDescent="0.45">
      <c r="N121" s="8">
        <v>72.8864841317273</v>
      </c>
      <c r="O121" s="63">
        <f t="shared" si="4"/>
        <v>1.1800118001019655E-3</v>
      </c>
      <c r="P121" s="8">
        <v>-9.6421700000000003E-3</v>
      </c>
      <c r="Q121" s="8">
        <v>24.0326433535385</v>
      </c>
      <c r="R121" s="63">
        <f t="shared" si="5"/>
        <v>1.1800118000984128E-3</v>
      </c>
      <c r="S121" s="8">
        <v>-1.8370892E-2</v>
      </c>
      <c r="T121" s="8">
        <v>51.9827855480465</v>
      </c>
      <c r="U121" s="63">
        <f t="shared" si="6"/>
        <v>1.1800118001019655E-3</v>
      </c>
      <c r="V121" s="8">
        <v>-2.6776327999999999E-2</v>
      </c>
      <c r="W121" s="8">
        <v>62.998069288186898</v>
      </c>
      <c r="X121" s="63">
        <f t="shared" si="7"/>
        <v>1.1800118000948601E-3</v>
      </c>
      <c r="Y121" s="8">
        <v>-1.236734E-3</v>
      </c>
    </row>
    <row r="122" spans="14:25" x14ac:dyDescent="0.45">
      <c r="N122" s="8">
        <v>72.886494131827305</v>
      </c>
      <c r="O122" s="63">
        <f t="shared" si="4"/>
        <v>1.1900119001069243E-3</v>
      </c>
      <c r="P122" s="8">
        <v>4.9056999999999998E-3</v>
      </c>
      <c r="Q122" s="8">
        <v>24.032653353638501</v>
      </c>
      <c r="R122" s="63">
        <f t="shared" si="5"/>
        <v>1.1900119000998188E-3</v>
      </c>
      <c r="S122" s="8">
        <v>-1.5784604000000001E-2</v>
      </c>
      <c r="T122" s="8">
        <v>51.982795548146498</v>
      </c>
      <c r="U122" s="63">
        <f t="shared" si="6"/>
        <v>1.1900119000998188E-3</v>
      </c>
      <c r="V122" s="8">
        <v>-3.0009187999999999E-2</v>
      </c>
      <c r="W122" s="8">
        <v>62.998079288286903</v>
      </c>
      <c r="X122" s="63">
        <f t="shared" si="7"/>
        <v>1.1900119000998188E-3</v>
      </c>
      <c r="Y122" s="8">
        <v>1.6728400000000001E-3</v>
      </c>
    </row>
    <row r="123" spans="14:25" x14ac:dyDescent="0.45">
      <c r="N123" s="8">
        <v>72.886504131927296</v>
      </c>
      <c r="O123" s="63">
        <f t="shared" si="4"/>
        <v>1.2000120000976722E-3</v>
      </c>
      <c r="P123" s="8">
        <v>1.996126E-3</v>
      </c>
      <c r="Q123" s="8">
        <v>24.032663353738499</v>
      </c>
      <c r="R123" s="63">
        <f t="shared" si="5"/>
        <v>1.2000120000976722E-3</v>
      </c>
      <c r="S123" s="8">
        <v>-8.3490260000000007E-3</v>
      </c>
      <c r="T123" s="8">
        <v>51.982805548246503</v>
      </c>
      <c r="U123" s="63">
        <f t="shared" si="6"/>
        <v>1.2000120001047776E-3</v>
      </c>
      <c r="V123" s="8">
        <v>-1.6754462000000001E-2</v>
      </c>
      <c r="W123" s="8">
        <v>62.9980892883869</v>
      </c>
      <c r="X123" s="63">
        <f t="shared" si="7"/>
        <v>1.2000120000976722E-3</v>
      </c>
      <c r="Y123" s="8">
        <v>-2.853164E-3</v>
      </c>
    </row>
    <row r="124" spans="14:25" x14ac:dyDescent="0.45">
      <c r="N124" s="8">
        <v>72.886514132027301</v>
      </c>
      <c r="O124" s="63">
        <f t="shared" si="4"/>
        <v>1.2100121001026309E-3</v>
      </c>
      <c r="P124" s="8">
        <v>2.6426980000000002E-3</v>
      </c>
      <c r="Q124" s="8">
        <v>24.032673353838501</v>
      </c>
      <c r="R124" s="63">
        <f t="shared" si="5"/>
        <v>1.2100121000990782E-3</v>
      </c>
      <c r="S124" s="8">
        <v>-1.2228457999999999E-2</v>
      </c>
      <c r="T124" s="8">
        <v>51.982815548346501</v>
      </c>
      <c r="U124" s="63">
        <f t="shared" si="6"/>
        <v>1.2100121001026309E-3</v>
      </c>
      <c r="V124" s="8">
        <v>-1.7401033999999999E-2</v>
      </c>
      <c r="W124" s="8">
        <v>62.998099288486898</v>
      </c>
      <c r="X124" s="63">
        <f t="shared" si="7"/>
        <v>1.2100121000955255E-3</v>
      </c>
      <c r="Y124" s="8">
        <v>-1.5600200000000001E-3</v>
      </c>
    </row>
    <row r="125" spans="14:25" x14ac:dyDescent="0.45">
      <c r="N125" s="8">
        <v>72.886524132127306</v>
      </c>
      <c r="O125" s="63">
        <f t="shared" si="4"/>
        <v>1.2200122001075897E-3</v>
      </c>
      <c r="P125" s="8">
        <v>-2.853164E-3</v>
      </c>
      <c r="Q125" s="8">
        <v>24.032683353938499</v>
      </c>
      <c r="R125" s="63">
        <f t="shared" si="5"/>
        <v>1.2200122000969316E-3</v>
      </c>
      <c r="S125" s="8">
        <v>-1.5600200000000001E-3</v>
      </c>
      <c r="T125" s="8">
        <v>51.982825548446499</v>
      </c>
      <c r="U125" s="63">
        <f t="shared" si="6"/>
        <v>1.2200122001004843E-3</v>
      </c>
      <c r="V125" s="8">
        <v>-4.7928800000000002E-3</v>
      </c>
      <c r="W125" s="8">
        <v>62.998109288586903</v>
      </c>
      <c r="X125" s="63">
        <f t="shared" si="7"/>
        <v>1.2200122001004843E-3</v>
      </c>
      <c r="Y125" s="8">
        <v>-1.6431175999999999E-2</v>
      </c>
    </row>
    <row r="126" spans="14:25" x14ac:dyDescent="0.45">
      <c r="N126" s="8">
        <v>72.886534132227297</v>
      </c>
      <c r="O126" s="63">
        <f t="shared" si="4"/>
        <v>1.2300123000983376E-3</v>
      </c>
      <c r="P126" s="8">
        <v>-4.7928800000000002E-3</v>
      </c>
      <c r="Q126" s="8">
        <v>24.0326933540385</v>
      </c>
      <c r="R126" s="63">
        <f t="shared" si="5"/>
        <v>1.2300123000983376E-3</v>
      </c>
      <c r="S126" s="8">
        <v>-9.13447999999999E-4</v>
      </c>
      <c r="T126" s="8">
        <v>51.982835548546497</v>
      </c>
      <c r="U126" s="63">
        <f t="shared" si="6"/>
        <v>1.2300123000983376E-3</v>
      </c>
      <c r="V126" s="8">
        <v>-8.9955980000000005E-3</v>
      </c>
      <c r="W126" s="8">
        <v>62.998119288686901</v>
      </c>
      <c r="X126" s="63">
        <f t="shared" si="7"/>
        <v>1.2300123000983376E-3</v>
      </c>
      <c r="Y126" s="8">
        <v>-1.934075E-2</v>
      </c>
    </row>
    <row r="127" spans="14:25" x14ac:dyDescent="0.45">
      <c r="N127" s="8">
        <v>72.886544132327302</v>
      </c>
      <c r="O127" s="63">
        <f t="shared" si="4"/>
        <v>1.2400124001032964E-3</v>
      </c>
      <c r="P127" s="8">
        <v>-1.7724319999999998E-2</v>
      </c>
      <c r="Q127" s="8">
        <v>24.032703354138501</v>
      </c>
      <c r="R127" s="63">
        <f t="shared" si="5"/>
        <v>1.2400124000997437E-3</v>
      </c>
      <c r="S127" s="8">
        <v>3.7969600000000098E-4</v>
      </c>
      <c r="T127" s="8">
        <v>51.982845548646502</v>
      </c>
      <c r="U127" s="63">
        <f t="shared" si="6"/>
        <v>1.2400124001032964E-3</v>
      </c>
      <c r="V127" s="8">
        <v>1.996126E-3</v>
      </c>
      <c r="W127" s="8">
        <v>62.998129288786899</v>
      </c>
      <c r="X127" s="63">
        <f t="shared" si="7"/>
        <v>1.240012400096191E-3</v>
      </c>
      <c r="Y127" s="8">
        <v>-2.2250323999999998E-2</v>
      </c>
    </row>
    <row r="128" spans="14:25" x14ac:dyDescent="0.45">
      <c r="N128" s="8">
        <v>72.886554132427307</v>
      </c>
      <c r="O128" s="63">
        <f t="shared" si="4"/>
        <v>1.2500125001082552E-3</v>
      </c>
      <c r="P128" s="8">
        <v>-1.2551744E-2</v>
      </c>
      <c r="Q128" s="8">
        <v>24.032713354238499</v>
      </c>
      <c r="R128" s="63">
        <f t="shared" si="5"/>
        <v>1.250012500097597E-3</v>
      </c>
      <c r="S128" s="8">
        <v>-6.7325960000000004E-3</v>
      </c>
      <c r="T128" s="8">
        <v>51.9828555487465</v>
      </c>
      <c r="U128" s="63">
        <f t="shared" si="6"/>
        <v>1.2500125001011497E-3</v>
      </c>
      <c r="V128" s="8">
        <v>4.9056999999999998E-3</v>
      </c>
      <c r="W128" s="8">
        <v>62.998139288886897</v>
      </c>
      <c r="X128" s="63">
        <f t="shared" si="7"/>
        <v>1.2500125000940443E-3</v>
      </c>
      <c r="Y128" s="8">
        <v>-2.4513325999999998E-2</v>
      </c>
    </row>
    <row r="129" spans="14:25" x14ac:dyDescent="0.45">
      <c r="N129" s="8">
        <v>72.886564132527297</v>
      </c>
      <c r="O129" s="63">
        <f t="shared" si="4"/>
        <v>1.2600126000990031E-3</v>
      </c>
      <c r="P129" s="8">
        <v>-2.6776327999999999E-2</v>
      </c>
      <c r="Q129" s="8">
        <v>24.032723354338501</v>
      </c>
      <c r="R129" s="63">
        <f t="shared" si="5"/>
        <v>1.2600126000990031E-3</v>
      </c>
      <c r="S129" s="8">
        <v>-1.7077748E-2</v>
      </c>
      <c r="T129" s="8">
        <v>51.982865548846497</v>
      </c>
      <c r="U129" s="63">
        <f t="shared" si="6"/>
        <v>1.2600126000990031E-3</v>
      </c>
      <c r="V129" s="8">
        <v>2.3194119999999999E-3</v>
      </c>
      <c r="W129" s="8">
        <v>62.998149288986902</v>
      </c>
      <c r="X129" s="63">
        <f t="shared" si="7"/>
        <v>1.2600126000990031E-3</v>
      </c>
      <c r="Y129" s="8">
        <v>-3.0009187999999999E-2</v>
      </c>
    </row>
    <row r="130" spans="14:25" x14ac:dyDescent="0.45">
      <c r="N130" s="8">
        <v>72.886574132627302</v>
      </c>
      <c r="O130" s="63">
        <f t="shared" si="4"/>
        <v>1.2700127001039618E-3</v>
      </c>
      <c r="P130" s="8">
        <v>-2.6453042E-2</v>
      </c>
      <c r="Q130" s="8">
        <v>24.032733354438498</v>
      </c>
      <c r="R130" s="63">
        <f t="shared" si="5"/>
        <v>1.2700127000968564E-3</v>
      </c>
      <c r="S130" s="8">
        <v>-1.4491459999999999E-2</v>
      </c>
      <c r="T130" s="8">
        <v>51.982875548946502</v>
      </c>
      <c r="U130" s="63">
        <f t="shared" si="6"/>
        <v>1.2700127001039618E-3</v>
      </c>
      <c r="V130" s="8">
        <v>-1.1905172E-2</v>
      </c>
      <c r="W130" s="8">
        <v>62.9981592890869</v>
      </c>
      <c r="X130" s="63">
        <f t="shared" si="7"/>
        <v>1.2700127000968564E-3</v>
      </c>
      <c r="Y130" s="8">
        <v>-3.4211906E-2</v>
      </c>
    </row>
    <row r="131" spans="14:25" x14ac:dyDescent="0.45">
      <c r="N131" s="8">
        <v>72.886584132727293</v>
      </c>
      <c r="O131" s="63">
        <f t="shared" ref="O131:O194" si="8">N131-$N$3</f>
        <v>1.2800128000947097E-3</v>
      </c>
      <c r="P131" s="8">
        <v>-2.8716044E-2</v>
      </c>
      <c r="Q131" s="8">
        <v>24.0327433545385</v>
      </c>
      <c r="R131" s="63">
        <f t="shared" si="5"/>
        <v>1.2800128000982625E-3</v>
      </c>
      <c r="S131" s="8">
        <v>-1.9017464000000001E-2</v>
      </c>
      <c r="T131" s="8">
        <v>51.9828855490465</v>
      </c>
      <c r="U131" s="63">
        <f t="shared" si="6"/>
        <v>1.2800128001018152E-3</v>
      </c>
      <c r="V131" s="8">
        <v>-1.1581886E-2</v>
      </c>
      <c r="W131" s="8">
        <v>62.998169289186897</v>
      </c>
      <c r="X131" s="63">
        <f t="shared" si="7"/>
        <v>1.2800128000947097E-3</v>
      </c>
      <c r="Y131" s="8">
        <v>-3.6798193999999999E-2</v>
      </c>
    </row>
    <row r="132" spans="14:25" x14ac:dyDescent="0.45">
      <c r="N132" s="8">
        <v>72.886594132827298</v>
      </c>
      <c r="O132" s="63">
        <f t="shared" si="8"/>
        <v>1.2900129000996685E-3</v>
      </c>
      <c r="P132" s="8">
        <v>-2.5159898E-2</v>
      </c>
      <c r="Q132" s="8">
        <v>24.032753354638501</v>
      </c>
      <c r="R132" s="63">
        <f t="shared" ref="R132:R195" si="9">Q132-$Q$3</f>
        <v>1.2900129000996685E-3</v>
      </c>
      <c r="S132" s="8">
        <v>-2.3866754E-2</v>
      </c>
      <c r="T132" s="8">
        <v>51.982895549146498</v>
      </c>
      <c r="U132" s="63">
        <f t="shared" ref="U132:U195" si="10">T132-$T$3</f>
        <v>1.2900129000996685E-3</v>
      </c>
      <c r="V132" s="8">
        <v>-1.3521602000000001E-2</v>
      </c>
      <c r="W132" s="8">
        <v>62.998179289286902</v>
      </c>
      <c r="X132" s="63">
        <f t="shared" ref="X132:X195" si="11">W132-$W$3</f>
        <v>1.2900129000996685E-3</v>
      </c>
      <c r="Y132" s="8">
        <v>-2.9039329999999999E-2</v>
      </c>
    </row>
    <row r="133" spans="14:25" x14ac:dyDescent="0.45">
      <c r="N133" s="8">
        <v>72.886604132927303</v>
      </c>
      <c r="O133" s="63">
        <f t="shared" si="8"/>
        <v>1.3000130001046273E-3</v>
      </c>
      <c r="P133" s="8">
        <v>-2.8069472000000002E-2</v>
      </c>
      <c r="Q133" s="8">
        <v>24.032763354738499</v>
      </c>
      <c r="R133" s="63">
        <f t="shared" si="9"/>
        <v>1.3000130000975219E-3</v>
      </c>
      <c r="S133" s="8">
        <v>-2.4190039999999999E-2</v>
      </c>
      <c r="T133" s="8">
        <v>51.982905549246503</v>
      </c>
      <c r="U133" s="63">
        <f t="shared" si="10"/>
        <v>1.3000130001046273E-3</v>
      </c>
      <c r="V133" s="8">
        <v>-1.9664035999999999E-2</v>
      </c>
      <c r="W133" s="8">
        <v>62.9981892893869</v>
      </c>
      <c r="X133" s="63">
        <f t="shared" si="11"/>
        <v>1.3000130000975219E-3</v>
      </c>
      <c r="Y133" s="8">
        <v>-2.2250323999999998E-2</v>
      </c>
    </row>
    <row r="134" spans="14:25" x14ac:dyDescent="0.45">
      <c r="N134" s="8">
        <v>72.886614133027294</v>
      </c>
      <c r="O134" s="63">
        <f t="shared" si="8"/>
        <v>1.3100131000953752E-3</v>
      </c>
      <c r="P134" s="8">
        <v>-2.2250323999999998E-2</v>
      </c>
      <c r="Q134" s="8">
        <v>24.032773354838501</v>
      </c>
      <c r="R134" s="63">
        <f t="shared" si="9"/>
        <v>1.3100131000989279E-3</v>
      </c>
      <c r="S134" s="8">
        <v>-1.9017464000000001E-2</v>
      </c>
      <c r="T134" s="8">
        <v>51.982915549346501</v>
      </c>
      <c r="U134" s="63">
        <f t="shared" si="10"/>
        <v>1.3100131001024806E-3</v>
      </c>
      <c r="V134" s="8">
        <v>-1.6754462000000001E-2</v>
      </c>
      <c r="W134" s="8">
        <v>62.998199289486898</v>
      </c>
      <c r="X134" s="63">
        <f t="shared" si="11"/>
        <v>1.3100131000953752E-3</v>
      </c>
      <c r="Y134" s="8">
        <v>-1.4168174E-2</v>
      </c>
    </row>
    <row r="135" spans="14:25" x14ac:dyDescent="0.45">
      <c r="N135" s="8">
        <v>72.886624133127299</v>
      </c>
      <c r="O135" s="63">
        <f t="shared" si="8"/>
        <v>1.320013200100334E-3</v>
      </c>
      <c r="P135" s="8">
        <v>-2.6129756000000001E-2</v>
      </c>
      <c r="Q135" s="8">
        <v>24.032783354938498</v>
      </c>
      <c r="R135" s="63">
        <f t="shared" si="9"/>
        <v>1.3200132000967812E-3</v>
      </c>
      <c r="S135" s="8">
        <v>-2.1603752E-2</v>
      </c>
      <c r="T135" s="8">
        <v>51.982925549446499</v>
      </c>
      <c r="U135" s="63">
        <f t="shared" si="10"/>
        <v>1.320013200100334E-3</v>
      </c>
      <c r="V135" s="8">
        <v>-1.5784604000000001E-2</v>
      </c>
      <c r="W135" s="8">
        <v>62.998209289586903</v>
      </c>
      <c r="X135" s="63">
        <f t="shared" si="11"/>
        <v>1.320013200100334E-3</v>
      </c>
      <c r="Y135" s="8">
        <v>-2.6776327999999999E-2</v>
      </c>
    </row>
    <row r="136" spans="14:25" x14ac:dyDescent="0.45">
      <c r="N136" s="8">
        <v>72.886634133227304</v>
      </c>
      <c r="O136" s="63">
        <f t="shared" si="8"/>
        <v>1.3300133001052927E-3</v>
      </c>
      <c r="P136" s="8">
        <v>-1.6431175999999999E-2</v>
      </c>
      <c r="Q136" s="8">
        <v>24.032793355038599</v>
      </c>
      <c r="R136" s="63">
        <f t="shared" si="9"/>
        <v>1.3300133001976633E-3</v>
      </c>
      <c r="S136" s="8">
        <v>-2.5806470000000001E-2</v>
      </c>
      <c r="T136" s="8">
        <v>51.982935549546497</v>
      </c>
      <c r="U136" s="63">
        <f t="shared" si="10"/>
        <v>1.3300133000981873E-3</v>
      </c>
      <c r="V136" s="8">
        <v>-2.1927037999999999E-2</v>
      </c>
      <c r="W136" s="8">
        <v>62.998219289686901</v>
      </c>
      <c r="X136" s="63">
        <f t="shared" si="11"/>
        <v>1.3300133000981873E-3</v>
      </c>
      <c r="Y136" s="8">
        <v>-2.4836612000000001E-2</v>
      </c>
    </row>
    <row r="137" spans="14:25" x14ac:dyDescent="0.45">
      <c r="N137" s="8">
        <v>72.886644133327295</v>
      </c>
      <c r="O137" s="63">
        <f t="shared" si="8"/>
        <v>1.3400134000960406E-3</v>
      </c>
      <c r="P137" s="8">
        <v>-1.8694177999999999E-2</v>
      </c>
      <c r="Q137" s="8">
        <v>24.032803355138601</v>
      </c>
      <c r="R137" s="63">
        <f t="shared" si="9"/>
        <v>1.3400134001990693E-3</v>
      </c>
      <c r="S137" s="8">
        <v>-1.5138031999999999E-2</v>
      </c>
      <c r="T137" s="8">
        <v>51.982945549646502</v>
      </c>
      <c r="U137" s="63">
        <f t="shared" si="10"/>
        <v>1.3400134001031461E-3</v>
      </c>
      <c r="V137" s="8">
        <v>-2.1603752E-2</v>
      </c>
      <c r="W137" s="8">
        <v>62.998229289786899</v>
      </c>
      <c r="X137" s="63">
        <f t="shared" si="11"/>
        <v>1.3400134000960406E-3</v>
      </c>
      <c r="Y137" s="8">
        <v>-2.2896896E-2</v>
      </c>
    </row>
    <row r="138" spans="14:25" x14ac:dyDescent="0.45">
      <c r="N138" s="8">
        <v>72.886654133427299</v>
      </c>
      <c r="O138" s="63">
        <f t="shared" si="8"/>
        <v>1.3500135001009994E-3</v>
      </c>
      <c r="P138" s="8">
        <v>-2.4513325999999998E-2</v>
      </c>
      <c r="Q138" s="8">
        <v>24.032813355238599</v>
      </c>
      <c r="R138" s="63">
        <f t="shared" si="9"/>
        <v>1.3500135001969227E-3</v>
      </c>
      <c r="S138" s="8">
        <v>-1.7724319999999998E-2</v>
      </c>
      <c r="T138" s="8">
        <v>51.982955549746499</v>
      </c>
      <c r="U138" s="63">
        <f t="shared" si="10"/>
        <v>1.3500135001009994E-3</v>
      </c>
      <c r="V138" s="8">
        <v>-2.74229E-2</v>
      </c>
      <c r="W138" s="8">
        <v>62.998239289886897</v>
      </c>
      <c r="X138" s="63">
        <f t="shared" si="11"/>
        <v>1.350013500093894E-3</v>
      </c>
      <c r="Y138" s="8">
        <v>-2.0633894E-2</v>
      </c>
    </row>
    <row r="139" spans="14:25" x14ac:dyDescent="0.45">
      <c r="N139" s="8">
        <v>72.886664133527304</v>
      </c>
      <c r="O139" s="63">
        <f t="shared" si="8"/>
        <v>1.3600136001059582E-3</v>
      </c>
      <c r="P139" s="8">
        <v>-1.4814746E-2</v>
      </c>
      <c r="Q139" s="8">
        <v>24.0328233553386</v>
      </c>
      <c r="R139" s="63">
        <f t="shared" si="9"/>
        <v>1.3600136001983287E-3</v>
      </c>
      <c r="S139" s="8">
        <v>-1.8694177999999999E-2</v>
      </c>
      <c r="T139" s="8">
        <v>51.982965549846497</v>
      </c>
      <c r="U139" s="63">
        <f t="shared" si="10"/>
        <v>1.3600136000988527E-3</v>
      </c>
      <c r="V139" s="8">
        <v>-2.4190039999999999E-2</v>
      </c>
      <c r="W139" s="8">
        <v>62.998249289986902</v>
      </c>
      <c r="X139" s="63">
        <f t="shared" si="11"/>
        <v>1.3600136000988527E-3</v>
      </c>
      <c r="Y139" s="8">
        <v>-2.9685902E-2</v>
      </c>
    </row>
    <row r="140" spans="14:25" x14ac:dyDescent="0.45">
      <c r="N140" s="8">
        <v>72.886674133627295</v>
      </c>
      <c r="O140" s="63">
        <f t="shared" si="8"/>
        <v>1.3700137000967061E-3</v>
      </c>
      <c r="P140" s="8">
        <v>-2.1280466000000001E-2</v>
      </c>
      <c r="Q140" s="8">
        <v>24.032833355438601</v>
      </c>
      <c r="R140" s="63">
        <f t="shared" si="9"/>
        <v>1.3700137001997348E-3</v>
      </c>
      <c r="S140" s="8">
        <v>-1.5784604000000001E-2</v>
      </c>
      <c r="T140" s="8">
        <v>51.982975549946502</v>
      </c>
      <c r="U140" s="63">
        <f t="shared" si="10"/>
        <v>1.3700137001038115E-3</v>
      </c>
      <c r="V140" s="8">
        <v>-2.3220181999999999E-2</v>
      </c>
      <c r="W140" s="8">
        <v>62.998259290086899</v>
      </c>
      <c r="X140" s="63">
        <f t="shared" si="11"/>
        <v>1.3700137000967061E-3</v>
      </c>
      <c r="Y140" s="8">
        <v>-2.8069472000000002E-2</v>
      </c>
    </row>
    <row r="141" spans="14:25" x14ac:dyDescent="0.45">
      <c r="N141" s="8">
        <v>72.8866841337273</v>
      </c>
      <c r="O141" s="63">
        <f t="shared" si="8"/>
        <v>1.3800138001016649E-3</v>
      </c>
      <c r="P141" s="8">
        <v>-2.0310608000000001E-2</v>
      </c>
      <c r="Q141" s="8">
        <v>24.032843355538599</v>
      </c>
      <c r="R141" s="63">
        <f t="shared" si="9"/>
        <v>1.3800138001975881E-3</v>
      </c>
      <c r="S141" s="8">
        <v>-1.9987321999999998E-2</v>
      </c>
      <c r="T141" s="8">
        <v>51.9829855500465</v>
      </c>
      <c r="U141" s="63">
        <f t="shared" si="10"/>
        <v>1.3800138001016649E-3</v>
      </c>
      <c r="V141" s="8">
        <v>-2.3220181999999999E-2</v>
      </c>
      <c r="W141" s="8">
        <v>62.998269290186897</v>
      </c>
      <c r="X141" s="63">
        <f t="shared" si="11"/>
        <v>1.3800138000945594E-3</v>
      </c>
      <c r="Y141" s="8">
        <v>-2.1927037999999999E-2</v>
      </c>
    </row>
    <row r="142" spans="14:25" x14ac:dyDescent="0.45">
      <c r="N142" s="8">
        <v>72.886694133827305</v>
      </c>
      <c r="O142" s="63">
        <f t="shared" si="8"/>
        <v>1.3900139001066236E-3</v>
      </c>
      <c r="P142" s="8">
        <v>-2.3543468000000001E-2</v>
      </c>
      <c r="Q142" s="8">
        <v>24.032853355638601</v>
      </c>
      <c r="R142" s="63">
        <f t="shared" si="9"/>
        <v>1.3900139001989942E-3</v>
      </c>
      <c r="S142" s="8">
        <v>-2.3866754E-2</v>
      </c>
      <c r="T142" s="8">
        <v>51.982995550146498</v>
      </c>
      <c r="U142" s="63">
        <f t="shared" si="10"/>
        <v>1.3900139000995182E-3</v>
      </c>
      <c r="V142" s="8">
        <v>-2.3866754E-2</v>
      </c>
      <c r="W142" s="8">
        <v>62.998279290286902</v>
      </c>
      <c r="X142" s="63">
        <f t="shared" si="11"/>
        <v>1.3900139000995182E-3</v>
      </c>
      <c r="Y142" s="8">
        <v>-2.1603752E-2</v>
      </c>
    </row>
    <row r="143" spans="14:25" x14ac:dyDescent="0.45">
      <c r="N143" s="8">
        <v>72.886704133927296</v>
      </c>
      <c r="O143" s="63">
        <f t="shared" si="8"/>
        <v>1.4000140000973715E-3</v>
      </c>
      <c r="P143" s="8">
        <v>-2.6453042E-2</v>
      </c>
      <c r="Q143" s="8">
        <v>24.032863355738598</v>
      </c>
      <c r="R143" s="63">
        <f t="shared" si="9"/>
        <v>1.4000140001968475E-3</v>
      </c>
      <c r="S143" s="8">
        <v>-2.5806470000000001E-2</v>
      </c>
      <c r="T143" s="8">
        <v>51.983005550246503</v>
      </c>
      <c r="U143" s="63">
        <f t="shared" si="10"/>
        <v>1.400014000104477E-3</v>
      </c>
      <c r="V143" s="8">
        <v>-2.74229E-2</v>
      </c>
      <c r="W143" s="8">
        <v>62.9982892903869</v>
      </c>
      <c r="X143" s="63">
        <f t="shared" si="11"/>
        <v>1.4000140000973715E-3</v>
      </c>
      <c r="Y143" s="8">
        <v>-2.6776327999999999E-2</v>
      </c>
    </row>
    <row r="144" spans="14:25" x14ac:dyDescent="0.45">
      <c r="N144" s="8">
        <v>72.886714134027301</v>
      </c>
      <c r="O144" s="63">
        <f t="shared" si="8"/>
        <v>1.4100141001023303E-3</v>
      </c>
      <c r="P144" s="8">
        <v>-2.6129756000000001E-2</v>
      </c>
      <c r="Q144" s="8">
        <v>24.0328733558386</v>
      </c>
      <c r="R144" s="63">
        <f t="shared" si="9"/>
        <v>1.4100141001982536E-3</v>
      </c>
      <c r="S144" s="8">
        <v>-2.6129756000000001E-2</v>
      </c>
      <c r="T144" s="8">
        <v>51.983015550346501</v>
      </c>
      <c r="U144" s="63">
        <f t="shared" si="10"/>
        <v>1.4100141001023303E-3</v>
      </c>
      <c r="V144" s="8">
        <v>-2.6776327999999999E-2</v>
      </c>
      <c r="W144" s="8">
        <v>62.998299290486898</v>
      </c>
      <c r="X144" s="63">
        <f t="shared" si="11"/>
        <v>1.4100141000952249E-3</v>
      </c>
      <c r="Y144" s="8">
        <v>-2.9685902E-2</v>
      </c>
    </row>
    <row r="145" spans="14:25" x14ac:dyDescent="0.45">
      <c r="N145" s="8">
        <v>72.886724134127405</v>
      </c>
      <c r="O145" s="63">
        <f t="shared" si="8"/>
        <v>1.4200142002067651E-3</v>
      </c>
      <c r="P145" s="8">
        <v>-2.5806470000000001E-2</v>
      </c>
      <c r="Q145" s="8">
        <v>24.032883355938601</v>
      </c>
      <c r="R145" s="63">
        <f t="shared" si="9"/>
        <v>1.4200142001996596E-3</v>
      </c>
      <c r="S145" s="8">
        <v>-2.2896896E-2</v>
      </c>
      <c r="T145" s="8">
        <v>51.983025550446499</v>
      </c>
      <c r="U145" s="63">
        <f t="shared" si="10"/>
        <v>1.4200142001001836E-3</v>
      </c>
      <c r="V145" s="8">
        <v>-3.1948904E-2</v>
      </c>
      <c r="W145" s="8">
        <v>62.998309290586903</v>
      </c>
      <c r="X145" s="63">
        <f t="shared" si="11"/>
        <v>1.4200142001001836E-3</v>
      </c>
      <c r="Y145" s="8">
        <v>-2.7746185999999999E-2</v>
      </c>
    </row>
    <row r="146" spans="14:25" x14ac:dyDescent="0.45">
      <c r="N146" s="8">
        <v>72.886734134227297</v>
      </c>
      <c r="O146" s="63">
        <f t="shared" si="8"/>
        <v>1.430014300098037E-3</v>
      </c>
      <c r="P146" s="8">
        <v>-3.0332474000000002E-2</v>
      </c>
      <c r="Q146" s="8">
        <v>24.032893356038599</v>
      </c>
      <c r="R146" s="63">
        <f t="shared" si="9"/>
        <v>1.430014300197513E-3</v>
      </c>
      <c r="S146" s="8">
        <v>-2.8716044E-2</v>
      </c>
      <c r="T146" s="8">
        <v>51.983035550546496</v>
      </c>
      <c r="U146" s="63">
        <f t="shared" si="10"/>
        <v>1.430014300098037E-3</v>
      </c>
      <c r="V146" s="8">
        <v>-2.7099614000000001E-2</v>
      </c>
      <c r="W146" s="8">
        <v>62.998319290686901</v>
      </c>
      <c r="X146" s="63">
        <f t="shared" si="11"/>
        <v>1.430014300098037E-3</v>
      </c>
      <c r="Y146" s="8">
        <v>-2.8069472000000002E-2</v>
      </c>
    </row>
    <row r="147" spans="14:25" x14ac:dyDescent="0.45">
      <c r="N147" s="8">
        <v>72.886744134327301</v>
      </c>
      <c r="O147" s="63">
        <f t="shared" si="8"/>
        <v>1.4400144001029958E-3</v>
      </c>
      <c r="P147" s="8">
        <v>-2.7746185999999999E-2</v>
      </c>
      <c r="Q147" s="8">
        <v>24.032903356138601</v>
      </c>
      <c r="R147" s="63">
        <f t="shared" si="9"/>
        <v>1.440014400198919E-3</v>
      </c>
      <c r="S147" s="8">
        <v>-3.1948904E-2</v>
      </c>
      <c r="T147" s="8">
        <v>51.983045550646501</v>
      </c>
      <c r="U147" s="63">
        <f t="shared" si="10"/>
        <v>1.4400144001029958E-3</v>
      </c>
      <c r="V147" s="8">
        <v>-2.8392758000000001E-2</v>
      </c>
      <c r="W147" s="8">
        <v>62.998329290786899</v>
      </c>
      <c r="X147" s="63">
        <f t="shared" si="11"/>
        <v>1.4400144000958903E-3</v>
      </c>
      <c r="Y147" s="8">
        <v>-3.0009187999999999E-2</v>
      </c>
    </row>
    <row r="148" spans="14:25" x14ac:dyDescent="0.45">
      <c r="N148" s="8">
        <v>72.886754134427406</v>
      </c>
      <c r="O148" s="63">
        <f t="shared" si="8"/>
        <v>1.4500145002074305E-3</v>
      </c>
      <c r="P148" s="8">
        <v>-2.4190039999999999E-2</v>
      </c>
      <c r="Q148" s="8">
        <v>24.032913356238598</v>
      </c>
      <c r="R148" s="63">
        <f t="shared" si="9"/>
        <v>1.4500145001967724E-3</v>
      </c>
      <c r="S148" s="8">
        <v>-3.0332474000000002E-2</v>
      </c>
      <c r="T148" s="8">
        <v>51.983055550746499</v>
      </c>
      <c r="U148" s="63">
        <f t="shared" si="10"/>
        <v>1.4500145001008491E-3</v>
      </c>
      <c r="V148" s="8">
        <v>-2.3543468000000001E-2</v>
      </c>
      <c r="W148" s="8">
        <v>62.998339290886904</v>
      </c>
      <c r="X148" s="63">
        <f t="shared" si="11"/>
        <v>1.4500145001008491E-3</v>
      </c>
      <c r="Y148" s="8">
        <v>-2.6776327999999999E-2</v>
      </c>
    </row>
    <row r="149" spans="14:25" x14ac:dyDescent="0.45">
      <c r="N149" s="8">
        <v>72.886764134527297</v>
      </c>
      <c r="O149" s="63">
        <f t="shared" si="8"/>
        <v>1.4600146000987024E-3</v>
      </c>
      <c r="P149" s="8">
        <v>-2.8392758000000001E-2</v>
      </c>
      <c r="Q149" s="8">
        <v>24.0329233563386</v>
      </c>
      <c r="R149" s="63">
        <f t="shared" si="9"/>
        <v>1.4600146001981784E-3</v>
      </c>
      <c r="S149" s="8">
        <v>-2.9039329999999999E-2</v>
      </c>
      <c r="T149" s="8">
        <v>51.983065550846497</v>
      </c>
      <c r="U149" s="63">
        <f t="shared" si="10"/>
        <v>1.4600146000987024E-3</v>
      </c>
      <c r="V149" s="8">
        <v>-2.8716044E-2</v>
      </c>
      <c r="W149" s="8">
        <v>62.998349290986901</v>
      </c>
      <c r="X149" s="63">
        <f t="shared" si="11"/>
        <v>1.4600146000987024E-3</v>
      </c>
      <c r="Y149" s="8">
        <v>-2.8716044E-2</v>
      </c>
    </row>
    <row r="150" spans="14:25" x14ac:dyDescent="0.45">
      <c r="N150" s="8">
        <v>72.886774134627302</v>
      </c>
      <c r="O150" s="63">
        <f t="shared" si="8"/>
        <v>1.4700147001036612E-3</v>
      </c>
      <c r="P150" s="8">
        <v>-3.0332474000000002E-2</v>
      </c>
      <c r="Q150" s="8">
        <v>24.032933356438601</v>
      </c>
      <c r="R150" s="63">
        <f t="shared" si="9"/>
        <v>1.4700147001995845E-3</v>
      </c>
      <c r="S150" s="8">
        <v>-3.2595475999999998E-2</v>
      </c>
      <c r="T150" s="8">
        <v>51.983075550946502</v>
      </c>
      <c r="U150" s="63">
        <f t="shared" si="10"/>
        <v>1.4700147001036612E-3</v>
      </c>
      <c r="V150" s="8">
        <v>-2.5483183999999999E-2</v>
      </c>
      <c r="W150" s="8">
        <v>62.998359291086899</v>
      </c>
      <c r="X150" s="63">
        <f t="shared" si="11"/>
        <v>1.4700147000965558E-3</v>
      </c>
      <c r="Y150" s="8">
        <v>-2.3543468000000001E-2</v>
      </c>
    </row>
    <row r="151" spans="14:25" x14ac:dyDescent="0.45">
      <c r="N151" s="8">
        <v>72.886784134727407</v>
      </c>
      <c r="O151" s="63">
        <f t="shared" si="8"/>
        <v>1.4800148002080959E-3</v>
      </c>
      <c r="P151" s="8">
        <v>-2.9039329999999999E-2</v>
      </c>
      <c r="Q151" s="8">
        <v>24.032943356538599</v>
      </c>
      <c r="R151" s="63">
        <f t="shared" si="9"/>
        <v>1.4800148001974378E-3</v>
      </c>
      <c r="S151" s="8">
        <v>-2.9362616000000001E-2</v>
      </c>
      <c r="T151" s="8">
        <v>51.9830855510465</v>
      </c>
      <c r="U151" s="63">
        <f t="shared" si="10"/>
        <v>1.4800148001015145E-3</v>
      </c>
      <c r="V151" s="8">
        <v>-2.8392758000000001E-2</v>
      </c>
      <c r="W151" s="8">
        <v>62.998369291186897</v>
      </c>
      <c r="X151" s="63">
        <f t="shared" si="11"/>
        <v>1.4800148000944091E-3</v>
      </c>
      <c r="Y151" s="8">
        <v>-2.6129756000000001E-2</v>
      </c>
    </row>
    <row r="152" spans="14:25" x14ac:dyDescent="0.45">
      <c r="N152" s="8">
        <v>72.886794134827397</v>
      </c>
      <c r="O152" s="63">
        <f t="shared" si="8"/>
        <v>1.4900149001988439E-3</v>
      </c>
      <c r="P152" s="8">
        <v>-3.0009187999999999E-2</v>
      </c>
      <c r="Q152" s="8">
        <v>24.0329533566386</v>
      </c>
      <c r="R152" s="63">
        <f t="shared" si="9"/>
        <v>1.4900149001988439E-3</v>
      </c>
      <c r="S152" s="8">
        <v>-2.9039329999999999E-2</v>
      </c>
      <c r="T152" s="8">
        <v>51.983095551146498</v>
      </c>
      <c r="U152" s="63">
        <f t="shared" si="10"/>
        <v>1.4900149000993679E-3</v>
      </c>
      <c r="V152" s="8">
        <v>-2.8069472000000002E-2</v>
      </c>
      <c r="W152" s="8">
        <v>62.998379291286902</v>
      </c>
      <c r="X152" s="63">
        <f t="shared" si="11"/>
        <v>1.4900149000993679E-3</v>
      </c>
      <c r="Y152" s="8">
        <v>-2.7746185999999999E-2</v>
      </c>
    </row>
    <row r="153" spans="14:25" x14ac:dyDescent="0.45">
      <c r="N153" s="8">
        <v>72.886804134927402</v>
      </c>
      <c r="O153" s="63">
        <f t="shared" si="8"/>
        <v>1.5000150002038026E-3</v>
      </c>
      <c r="P153" s="8">
        <v>-2.6453042E-2</v>
      </c>
      <c r="Q153" s="8">
        <v>24.032963356738598</v>
      </c>
      <c r="R153" s="63">
        <f t="shared" si="9"/>
        <v>1.5000150001966972E-3</v>
      </c>
      <c r="S153" s="8">
        <v>-2.4836612000000001E-2</v>
      </c>
      <c r="T153" s="8">
        <v>51.983105551246503</v>
      </c>
      <c r="U153" s="63">
        <f t="shared" si="10"/>
        <v>1.5000150001043266E-3</v>
      </c>
      <c r="V153" s="8">
        <v>-3.2272189999999999E-2</v>
      </c>
      <c r="W153" s="8">
        <v>62.9983892913869</v>
      </c>
      <c r="X153" s="63">
        <f t="shared" si="11"/>
        <v>1.5000150000972212E-3</v>
      </c>
      <c r="Y153" s="8">
        <v>-3.2918761999999997E-2</v>
      </c>
    </row>
    <row r="154" spans="14:25" x14ac:dyDescent="0.45">
      <c r="N154" s="8">
        <v>72.886814135027393</v>
      </c>
      <c r="O154" s="63">
        <f t="shared" si="8"/>
        <v>1.5100151001945505E-3</v>
      </c>
      <c r="P154" s="64">
        <v>-2.0310608000000001E-2</v>
      </c>
      <c r="Q154" s="8">
        <v>24.0329733568386</v>
      </c>
      <c r="R154" s="63">
        <f t="shared" si="9"/>
        <v>1.5100151001981033E-3</v>
      </c>
      <c r="S154" s="64">
        <v>-3.7121479999999998E-2</v>
      </c>
      <c r="T154" s="8">
        <v>51.983115551346501</v>
      </c>
      <c r="U154" s="63">
        <f t="shared" si="10"/>
        <v>1.51001510010218E-3</v>
      </c>
      <c r="V154" s="64">
        <v>-2.9039329999999999E-2</v>
      </c>
      <c r="W154" s="8">
        <v>62.998399291486898</v>
      </c>
      <c r="X154" s="63">
        <f t="shared" si="11"/>
        <v>1.5100151000950746E-3</v>
      </c>
      <c r="Y154" s="64">
        <v>-3.2595475999999998E-2</v>
      </c>
    </row>
    <row r="155" spans="14:25" x14ac:dyDescent="0.45">
      <c r="N155" s="8">
        <v>72.886824135127398</v>
      </c>
      <c r="O155" s="63">
        <f t="shared" si="8"/>
        <v>1.5200152001995093E-3</v>
      </c>
      <c r="P155" s="64">
        <v>-3.1625618000000001E-2</v>
      </c>
      <c r="Q155" s="8">
        <v>24.032983356938601</v>
      </c>
      <c r="R155" s="63">
        <f t="shared" si="9"/>
        <v>1.5200152001995093E-3</v>
      </c>
      <c r="S155" s="64">
        <v>-2.8716044E-2</v>
      </c>
      <c r="T155" s="8">
        <v>51.983125551446498</v>
      </c>
      <c r="U155" s="63">
        <f t="shared" si="10"/>
        <v>1.5200152001000333E-3</v>
      </c>
      <c r="V155" s="64">
        <v>-3.6474908E-2</v>
      </c>
      <c r="W155" s="8">
        <v>62.998409291586903</v>
      </c>
      <c r="X155" s="63">
        <f t="shared" si="11"/>
        <v>1.5200152001000333E-3</v>
      </c>
      <c r="Y155" s="64">
        <v>-2.2250323999999998E-2</v>
      </c>
    </row>
    <row r="156" spans="14:25" x14ac:dyDescent="0.45">
      <c r="N156" s="8">
        <v>72.886834135227403</v>
      </c>
      <c r="O156" s="63">
        <f t="shared" si="8"/>
        <v>1.5300153002044681E-3</v>
      </c>
      <c r="P156" s="64">
        <v>-3.1302332000000002E-2</v>
      </c>
      <c r="Q156" s="8">
        <v>24.032993357038599</v>
      </c>
      <c r="R156" s="63">
        <f t="shared" si="9"/>
        <v>1.5300153001973626E-3</v>
      </c>
      <c r="S156" s="64">
        <v>-2.9039329999999999E-2</v>
      </c>
      <c r="T156" s="8">
        <v>51.983135551546503</v>
      </c>
      <c r="U156" s="63">
        <f t="shared" si="10"/>
        <v>1.5300153001049921E-3</v>
      </c>
      <c r="V156" s="64">
        <v>-3.8091338000000002E-2</v>
      </c>
      <c r="W156" s="8">
        <v>62.998419291686901</v>
      </c>
      <c r="X156" s="63">
        <f t="shared" si="11"/>
        <v>1.5300153000978867E-3</v>
      </c>
      <c r="Y156" s="64">
        <v>-3.1948904E-2</v>
      </c>
    </row>
    <row r="157" spans="14:25" x14ac:dyDescent="0.45">
      <c r="N157" s="8">
        <v>72.886844135327394</v>
      </c>
      <c r="O157" s="63">
        <f t="shared" si="8"/>
        <v>1.540015400195216E-3</v>
      </c>
      <c r="P157" s="64">
        <v>-2.74229E-2</v>
      </c>
      <c r="Q157" s="8">
        <v>24.0330033571386</v>
      </c>
      <c r="R157" s="63">
        <f t="shared" si="9"/>
        <v>1.5400154001987687E-3</v>
      </c>
      <c r="S157" s="64">
        <v>-2.7099614000000001E-2</v>
      </c>
      <c r="T157" s="8">
        <v>51.983145551646501</v>
      </c>
      <c r="U157" s="63">
        <f t="shared" si="10"/>
        <v>1.5400154001028454E-3</v>
      </c>
      <c r="V157" s="64">
        <v>-2.9362616000000001E-2</v>
      </c>
      <c r="W157" s="8">
        <v>62.998429291786898</v>
      </c>
      <c r="X157" s="63">
        <f t="shared" si="11"/>
        <v>1.54001540009574E-3</v>
      </c>
      <c r="Y157" s="64">
        <v>-3.1302332000000002E-2</v>
      </c>
    </row>
    <row r="158" spans="14:25" x14ac:dyDescent="0.45">
      <c r="N158" s="8">
        <v>72.886854135427399</v>
      </c>
      <c r="O158" s="63">
        <f t="shared" si="8"/>
        <v>1.5500155002001748E-3</v>
      </c>
      <c r="P158" s="64">
        <v>-2.5806470000000001E-2</v>
      </c>
      <c r="Q158" s="8">
        <v>24.033013357238602</v>
      </c>
      <c r="R158" s="63">
        <f t="shared" si="9"/>
        <v>1.5500155002001748E-3</v>
      </c>
      <c r="S158" s="64">
        <v>-1.3844888E-2</v>
      </c>
      <c r="T158" s="8">
        <v>51.983155551746499</v>
      </c>
      <c r="U158" s="63">
        <f t="shared" si="10"/>
        <v>1.5500155001006988E-3</v>
      </c>
      <c r="V158" s="64">
        <v>-2.8392758000000001E-2</v>
      </c>
      <c r="W158" s="8">
        <v>62.998439291886903</v>
      </c>
      <c r="X158" s="63">
        <f t="shared" si="11"/>
        <v>1.5500155001006988E-3</v>
      </c>
      <c r="Y158" s="64">
        <v>-3.1302332000000002E-2</v>
      </c>
    </row>
    <row r="159" spans="14:25" x14ac:dyDescent="0.45">
      <c r="N159" s="8">
        <v>72.886864135527404</v>
      </c>
      <c r="O159" s="63">
        <f t="shared" si="8"/>
        <v>1.5600156002051335E-3</v>
      </c>
      <c r="P159" s="64">
        <v>-2.8392758000000001E-2</v>
      </c>
      <c r="Q159" s="8">
        <v>24.0330233573386</v>
      </c>
      <c r="R159" s="63">
        <f t="shared" si="9"/>
        <v>1.5600156001980281E-3</v>
      </c>
      <c r="S159" s="64">
        <v>-2.8069472000000002E-2</v>
      </c>
      <c r="T159" s="8">
        <v>51.983165551846497</v>
      </c>
      <c r="U159" s="63">
        <f t="shared" si="10"/>
        <v>1.5600156000985521E-3</v>
      </c>
      <c r="V159" s="64">
        <v>-2.6453042E-2</v>
      </c>
      <c r="W159" s="8">
        <v>62.998449291986901</v>
      </c>
      <c r="X159" s="63">
        <f t="shared" si="11"/>
        <v>1.5600156000985521E-3</v>
      </c>
      <c r="Y159" s="64">
        <v>-3.5505050000000003E-2</v>
      </c>
    </row>
    <row r="160" spans="14:25" x14ac:dyDescent="0.45">
      <c r="N160" s="8">
        <v>72.886874135627394</v>
      </c>
      <c r="O160" s="63">
        <f t="shared" si="8"/>
        <v>1.5700157001958814E-3</v>
      </c>
      <c r="P160" s="64">
        <v>-4.5203630000000002E-2</v>
      </c>
      <c r="Q160" s="8">
        <v>24.033033357438601</v>
      </c>
      <c r="R160" s="63">
        <f t="shared" si="9"/>
        <v>1.5700157001994341E-3</v>
      </c>
      <c r="S160" s="64">
        <v>-3.1302332000000002E-2</v>
      </c>
      <c r="T160" s="8">
        <v>51.983175551946502</v>
      </c>
      <c r="U160" s="63">
        <f t="shared" si="10"/>
        <v>1.5700157001035109E-3</v>
      </c>
      <c r="V160" s="64">
        <v>-2.4513325999999998E-2</v>
      </c>
      <c r="W160" s="8">
        <v>62.998459292086899</v>
      </c>
      <c r="X160" s="63">
        <f t="shared" si="11"/>
        <v>1.5700157000964055E-3</v>
      </c>
      <c r="Y160" s="64">
        <v>-3.7121479999999998E-2</v>
      </c>
    </row>
    <row r="161" spans="14:25" x14ac:dyDescent="0.45">
      <c r="N161" s="8">
        <v>72.886884135727399</v>
      </c>
      <c r="O161" s="63">
        <f t="shared" si="8"/>
        <v>1.5800158002008402E-3</v>
      </c>
      <c r="P161" s="8">
        <v>-3.6798193999999999E-2</v>
      </c>
      <c r="Q161" s="8">
        <v>24.033043357538599</v>
      </c>
      <c r="R161" s="63">
        <f t="shared" si="9"/>
        <v>1.5800158001972875E-3</v>
      </c>
      <c r="S161" s="8">
        <v>-2.9039329999999999E-2</v>
      </c>
      <c r="T161" s="8">
        <v>51.9831855520465</v>
      </c>
      <c r="U161" s="63">
        <f t="shared" si="10"/>
        <v>1.5800158001013642E-3</v>
      </c>
      <c r="V161" s="8">
        <v>-2.6776327999999999E-2</v>
      </c>
      <c r="W161" s="8">
        <v>62.998469292186897</v>
      </c>
      <c r="X161" s="63">
        <f t="shared" si="11"/>
        <v>1.5800158000942588E-3</v>
      </c>
      <c r="Y161" s="8">
        <v>-2.6129756000000001E-2</v>
      </c>
    </row>
    <row r="162" spans="14:25" x14ac:dyDescent="0.45">
      <c r="N162" s="8">
        <v>72.886894135827404</v>
      </c>
      <c r="O162" s="63">
        <f t="shared" si="8"/>
        <v>1.590015900205799E-3</v>
      </c>
      <c r="P162" s="8">
        <v>-2.7746185999999999E-2</v>
      </c>
      <c r="Q162" s="8">
        <v>24.0330533576386</v>
      </c>
      <c r="R162" s="63">
        <f t="shared" si="9"/>
        <v>1.5900159001986935E-3</v>
      </c>
      <c r="S162" s="8">
        <v>-3.0979046E-2</v>
      </c>
      <c r="T162" s="8">
        <v>51.983195552146498</v>
      </c>
      <c r="U162" s="63">
        <f t="shared" si="10"/>
        <v>1.5900159000992176E-3</v>
      </c>
      <c r="V162" s="8">
        <v>-2.6453042E-2</v>
      </c>
      <c r="W162" s="8">
        <v>62.998479292286902</v>
      </c>
      <c r="X162" s="63">
        <f t="shared" si="11"/>
        <v>1.5900159000992176E-3</v>
      </c>
      <c r="Y162" s="8">
        <v>-1.9987321999999998E-2</v>
      </c>
    </row>
    <row r="163" spans="14:25" x14ac:dyDescent="0.45">
      <c r="N163" s="8">
        <v>72.886904135927395</v>
      </c>
      <c r="O163" s="63">
        <f t="shared" si="8"/>
        <v>1.6000160001965469E-3</v>
      </c>
      <c r="P163" s="8">
        <v>-2.4836612000000001E-2</v>
      </c>
      <c r="Q163" s="8">
        <v>24.033063357738602</v>
      </c>
      <c r="R163" s="63">
        <f t="shared" si="9"/>
        <v>1.6000160002000996E-3</v>
      </c>
      <c r="S163" s="8">
        <v>-3.0655760000000001E-2</v>
      </c>
      <c r="T163" s="8">
        <v>51.983205552246503</v>
      </c>
      <c r="U163" s="63">
        <f t="shared" si="10"/>
        <v>1.6000160001041763E-3</v>
      </c>
      <c r="V163" s="8">
        <v>-2.5483183999999999E-2</v>
      </c>
      <c r="W163" s="8">
        <v>62.9984892923869</v>
      </c>
      <c r="X163" s="63">
        <f t="shared" si="11"/>
        <v>1.6000160000970709E-3</v>
      </c>
      <c r="Y163" s="8">
        <v>-1.8370892E-2</v>
      </c>
    </row>
    <row r="164" spans="14:25" x14ac:dyDescent="0.45">
      <c r="N164" s="8">
        <v>72.8869141360274</v>
      </c>
      <c r="O164" s="63">
        <f t="shared" si="8"/>
        <v>1.6100161002015057E-3</v>
      </c>
      <c r="P164" s="8">
        <v>-3.1302332000000002E-2</v>
      </c>
      <c r="Q164" s="8">
        <v>24.0330733578386</v>
      </c>
      <c r="R164" s="63">
        <f t="shared" si="9"/>
        <v>1.6100161001979529E-3</v>
      </c>
      <c r="S164" s="8">
        <v>-2.4513325999999998E-2</v>
      </c>
      <c r="T164" s="8">
        <v>51.9832155523465</v>
      </c>
      <c r="U164" s="63">
        <f t="shared" si="10"/>
        <v>1.6100161001020297E-3</v>
      </c>
      <c r="V164" s="8">
        <v>-3.1625618000000001E-2</v>
      </c>
      <c r="W164" s="8">
        <v>62.998499292486898</v>
      </c>
      <c r="X164" s="63">
        <f t="shared" si="11"/>
        <v>1.6100161000949242E-3</v>
      </c>
      <c r="Y164" s="8">
        <v>-3.6151622000000001E-2</v>
      </c>
    </row>
    <row r="165" spans="14:25" x14ac:dyDescent="0.45">
      <c r="N165" s="8">
        <v>72.886924136127405</v>
      </c>
      <c r="O165" s="63">
        <f t="shared" si="8"/>
        <v>1.6200162002064644E-3</v>
      </c>
      <c r="P165" s="8">
        <v>-2.9685902E-2</v>
      </c>
      <c r="Q165" s="8">
        <v>24.033083357938601</v>
      </c>
      <c r="R165" s="63">
        <f t="shared" si="9"/>
        <v>1.620016200199359E-3</v>
      </c>
      <c r="S165" s="8">
        <v>-3.4858477999999998E-2</v>
      </c>
      <c r="T165" s="8">
        <v>51.983225552446498</v>
      </c>
      <c r="U165" s="63">
        <f t="shared" si="10"/>
        <v>1.620016200099883E-3</v>
      </c>
      <c r="V165" s="8">
        <v>-3.3242048000000003E-2</v>
      </c>
      <c r="W165" s="8">
        <v>62.998509292586903</v>
      </c>
      <c r="X165" s="63">
        <f t="shared" si="11"/>
        <v>1.620016200099883E-3</v>
      </c>
      <c r="Y165" s="8">
        <v>-3.5828336000000002E-2</v>
      </c>
    </row>
    <row r="166" spans="14:25" x14ac:dyDescent="0.45">
      <c r="N166" s="8">
        <v>72.886934136227396</v>
      </c>
      <c r="O166" s="63">
        <f t="shared" si="8"/>
        <v>1.6300163001972123E-3</v>
      </c>
      <c r="P166" s="8">
        <v>-2.8392758000000001E-2</v>
      </c>
      <c r="Q166" s="8">
        <v>24.033093358038599</v>
      </c>
      <c r="R166" s="63">
        <f t="shared" si="9"/>
        <v>1.6300163001972123E-3</v>
      </c>
      <c r="S166" s="8">
        <v>-2.7099614000000001E-2</v>
      </c>
      <c r="T166" s="8">
        <v>51.983235552546503</v>
      </c>
      <c r="U166" s="63">
        <f t="shared" si="10"/>
        <v>1.6300163001048418E-3</v>
      </c>
      <c r="V166" s="8">
        <v>-4.1647483999999999E-2</v>
      </c>
      <c r="W166" s="8">
        <v>62.9985192926869</v>
      </c>
      <c r="X166" s="63">
        <f t="shared" si="11"/>
        <v>1.6300163000977363E-3</v>
      </c>
      <c r="Y166" s="8">
        <v>-2.6453042E-2</v>
      </c>
    </row>
    <row r="167" spans="14:25" x14ac:dyDescent="0.45">
      <c r="N167" s="8">
        <v>72.886944136327401</v>
      </c>
      <c r="O167" s="63">
        <f t="shared" si="8"/>
        <v>1.6400164002021711E-3</v>
      </c>
      <c r="P167" s="8">
        <v>-2.6129756000000001E-2</v>
      </c>
      <c r="Q167" s="8">
        <v>24.0331033581386</v>
      </c>
      <c r="R167" s="63">
        <f t="shared" si="9"/>
        <v>1.6400164001986184E-3</v>
      </c>
      <c r="S167" s="8">
        <v>-2.74229E-2</v>
      </c>
      <c r="T167" s="8">
        <v>51.983245552646501</v>
      </c>
      <c r="U167" s="63">
        <f t="shared" si="10"/>
        <v>1.6400164001026951E-3</v>
      </c>
      <c r="V167" s="8">
        <v>-3.6798193999999999E-2</v>
      </c>
      <c r="W167" s="8">
        <v>62.998529292786898</v>
      </c>
      <c r="X167" s="63">
        <f t="shared" si="11"/>
        <v>1.6400164000955897E-3</v>
      </c>
      <c r="Y167" s="8">
        <v>-2.5806470000000001E-2</v>
      </c>
    </row>
    <row r="168" spans="14:25" x14ac:dyDescent="0.45">
      <c r="N168" s="8">
        <v>72.886954136427406</v>
      </c>
      <c r="O168" s="63">
        <f t="shared" si="8"/>
        <v>1.6500165002071299E-3</v>
      </c>
      <c r="P168" s="8">
        <v>-2.8716044E-2</v>
      </c>
      <c r="Q168" s="8">
        <v>24.033113358238602</v>
      </c>
      <c r="R168" s="63">
        <f t="shared" si="9"/>
        <v>1.6500165002000244E-3</v>
      </c>
      <c r="S168" s="8">
        <v>-3.0655760000000001E-2</v>
      </c>
      <c r="T168" s="8">
        <v>51.983255552746499</v>
      </c>
      <c r="U168" s="63">
        <f t="shared" si="10"/>
        <v>1.6500165001005485E-3</v>
      </c>
      <c r="V168" s="8">
        <v>-2.9039329999999999E-2</v>
      </c>
      <c r="W168" s="8">
        <v>62.998539292886903</v>
      </c>
      <c r="X168" s="63">
        <f t="shared" si="11"/>
        <v>1.6500165001005485E-3</v>
      </c>
      <c r="Y168" s="8">
        <v>-2.9362616000000001E-2</v>
      </c>
    </row>
    <row r="169" spans="14:25" x14ac:dyDescent="0.45">
      <c r="N169" s="8">
        <v>72.886964136527396</v>
      </c>
      <c r="O169" s="63">
        <f t="shared" si="8"/>
        <v>1.6600166001978778E-3</v>
      </c>
      <c r="P169" s="8">
        <v>-2.8392758000000001E-2</v>
      </c>
      <c r="Q169" s="8">
        <v>24.033123358338599</v>
      </c>
      <c r="R169" s="63">
        <f t="shared" si="9"/>
        <v>1.6600166001978778E-3</v>
      </c>
      <c r="S169" s="8">
        <v>-2.7099614000000001E-2</v>
      </c>
      <c r="T169" s="8">
        <v>51.983265552846497</v>
      </c>
      <c r="U169" s="63">
        <f t="shared" si="10"/>
        <v>1.6600166000984018E-3</v>
      </c>
      <c r="V169" s="8">
        <v>-2.6453042E-2</v>
      </c>
      <c r="W169" s="8">
        <v>62.998549292986901</v>
      </c>
      <c r="X169" s="63">
        <f t="shared" si="11"/>
        <v>1.6600166000984018E-3</v>
      </c>
      <c r="Y169" s="8">
        <v>-3.0009187999999999E-2</v>
      </c>
    </row>
    <row r="170" spans="14:25" x14ac:dyDescent="0.45">
      <c r="N170" s="8">
        <v>72.886974136627401</v>
      </c>
      <c r="O170" s="63">
        <f t="shared" si="8"/>
        <v>1.6700167002028365E-3</v>
      </c>
      <c r="P170" s="8">
        <v>-2.8392758000000001E-2</v>
      </c>
      <c r="Q170" s="8">
        <v>24.033133358438601</v>
      </c>
      <c r="R170" s="63">
        <f t="shared" si="9"/>
        <v>1.6700167001992838E-3</v>
      </c>
      <c r="S170" s="8">
        <v>-2.6129756000000001E-2</v>
      </c>
      <c r="T170" s="8">
        <v>51.983275552946502</v>
      </c>
      <c r="U170" s="63">
        <f t="shared" si="10"/>
        <v>1.6700167001033606E-3</v>
      </c>
      <c r="V170" s="8">
        <v>-2.7099614000000001E-2</v>
      </c>
      <c r="W170" s="8">
        <v>62.998559293086899</v>
      </c>
      <c r="X170" s="63">
        <f t="shared" si="11"/>
        <v>1.6700167000962551E-3</v>
      </c>
      <c r="Y170" s="8">
        <v>-2.7099614000000001E-2</v>
      </c>
    </row>
    <row r="171" spans="14:25" x14ac:dyDescent="0.45">
      <c r="N171" s="8">
        <v>72.886984136727406</v>
      </c>
      <c r="O171" s="63">
        <f t="shared" si="8"/>
        <v>1.6800168002077953E-3</v>
      </c>
      <c r="P171" s="8">
        <v>-2.5806470000000001E-2</v>
      </c>
      <c r="Q171" s="8">
        <v>24.033143358538599</v>
      </c>
      <c r="R171" s="63">
        <f t="shared" si="9"/>
        <v>1.6800168001971372E-3</v>
      </c>
      <c r="S171" s="8">
        <v>-2.6129756000000001E-2</v>
      </c>
      <c r="T171" s="8">
        <v>51.9832855530465</v>
      </c>
      <c r="U171" s="63">
        <f t="shared" si="10"/>
        <v>1.6800168001012139E-3</v>
      </c>
      <c r="V171" s="8">
        <v>-2.4836612000000001E-2</v>
      </c>
      <c r="W171" s="8">
        <v>62.998569293186897</v>
      </c>
      <c r="X171" s="63">
        <f t="shared" si="11"/>
        <v>1.6800168000941085E-3</v>
      </c>
      <c r="Y171" s="8">
        <v>-2.9039329999999999E-2</v>
      </c>
    </row>
    <row r="172" spans="14:25" x14ac:dyDescent="0.45">
      <c r="N172" s="8">
        <v>72.886994136827397</v>
      </c>
      <c r="O172" s="63">
        <f t="shared" si="8"/>
        <v>1.6900169001985432E-3</v>
      </c>
      <c r="P172" s="8">
        <v>-3.1625618000000001E-2</v>
      </c>
      <c r="Q172" s="8">
        <v>24.0331533586386</v>
      </c>
      <c r="R172" s="63">
        <f t="shared" si="9"/>
        <v>1.6900169001985432E-3</v>
      </c>
      <c r="S172" s="8">
        <v>-2.9362616000000001E-2</v>
      </c>
      <c r="T172" s="8">
        <v>51.983295553146498</v>
      </c>
      <c r="U172" s="63">
        <f t="shared" si="10"/>
        <v>1.6900169000990672E-3</v>
      </c>
      <c r="V172" s="8">
        <v>-3.0655760000000001E-2</v>
      </c>
      <c r="W172" s="8">
        <v>62.998579293286902</v>
      </c>
      <c r="X172" s="63">
        <f t="shared" si="11"/>
        <v>1.6900169000990672E-3</v>
      </c>
      <c r="Y172" s="8">
        <v>-3.2595475999999998E-2</v>
      </c>
    </row>
    <row r="173" spans="14:25" x14ac:dyDescent="0.45">
      <c r="N173" s="8">
        <v>72.887004136927402</v>
      </c>
      <c r="O173" s="63">
        <f t="shared" si="8"/>
        <v>1.700017000203502E-3</v>
      </c>
      <c r="P173" s="8">
        <v>-2.5159898E-2</v>
      </c>
      <c r="Q173" s="8">
        <v>24.033163358738602</v>
      </c>
      <c r="R173" s="63">
        <f t="shared" si="9"/>
        <v>1.7000170001999493E-3</v>
      </c>
      <c r="S173" s="8">
        <v>-3.3242048000000003E-2</v>
      </c>
      <c r="T173" s="8">
        <v>51.983305553246502</v>
      </c>
      <c r="U173" s="63">
        <f t="shared" si="10"/>
        <v>1.700017000104026E-3</v>
      </c>
      <c r="V173" s="8">
        <v>-2.5483183999999999E-2</v>
      </c>
      <c r="W173" s="8">
        <v>62.9985892933869</v>
      </c>
      <c r="X173" s="63">
        <f t="shared" si="11"/>
        <v>1.7000170000969206E-3</v>
      </c>
      <c r="Y173" s="8">
        <v>-3.3888620000000001E-2</v>
      </c>
    </row>
    <row r="174" spans="14:25" x14ac:dyDescent="0.45">
      <c r="N174" s="8">
        <v>72.887014137027407</v>
      </c>
      <c r="O174" s="63">
        <f t="shared" si="8"/>
        <v>1.7100171002084608E-3</v>
      </c>
      <c r="P174" s="8">
        <v>-2.9039329999999999E-2</v>
      </c>
      <c r="Q174" s="8">
        <v>24.033173358838599</v>
      </c>
      <c r="R174" s="63">
        <f t="shared" si="9"/>
        <v>1.7100171001978026E-3</v>
      </c>
      <c r="S174" s="8">
        <v>-2.8716044E-2</v>
      </c>
      <c r="T174" s="8">
        <v>51.9833155533465</v>
      </c>
      <c r="U174" s="63">
        <f t="shared" si="10"/>
        <v>1.7100171001018794E-3</v>
      </c>
      <c r="V174" s="8">
        <v>-3.0655760000000001E-2</v>
      </c>
      <c r="W174" s="8">
        <v>62.998599293486897</v>
      </c>
      <c r="X174" s="63">
        <f t="shared" si="11"/>
        <v>1.7100171000947739E-3</v>
      </c>
      <c r="Y174" s="8">
        <v>-2.8392758000000001E-2</v>
      </c>
    </row>
    <row r="175" spans="14:25" x14ac:dyDescent="0.45">
      <c r="N175" s="8">
        <v>72.887024137127398</v>
      </c>
      <c r="O175" s="63">
        <f t="shared" si="8"/>
        <v>1.7200172001992087E-3</v>
      </c>
      <c r="P175" s="8">
        <v>-2.6776327999999999E-2</v>
      </c>
      <c r="Q175" s="8">
        <v>24.033183358938601</v>
      </c>
      <c r="R175" s="63">
        <f t="shared" si="9"/>
        <v>1.7200172001992087E-3</v>
      </c>
      <c r="S175" s="8">
        <v>-2.8069472000000002E-2</v>
      </c>
      <c r="T175" s="8">
        <v>51.983325553446498</v>
      </c>
      <c r="U175" s="63">
        <f t="shared" si="10"/>
        <v>1.7200172000997327E-3</v>
      </c>
      <c r="V175" s="8">
        <v>-2.7099614000000001E-2</v>
      </c>
      <c r="W175" s="8">
        <v>62.998609293586902</v>
      </c>
      <c r="X175" s="63">
        <f t="shared" si="11"/>
        <v>1.7200172000997327E-3</v>
      </c>
      <c r="Y175" s="8">
        <v>-2.6776327999999999E-2</v>
      </c>
    </row>
    <row r="176" spans="14:25" x14ac:dyDescent="0.45">
      <c r="N176" s="8">
        <v>72.887034137227403</v>
      </c>
      <c r="O176" s="63">
        <f t="shared" si="8"/>
        <v>1.7300173002041674E-3</v>
      </c>
      <c r="P176" s="8">
        <v>-2.7746185999999999E-2</v>
      </c>
      <c r="Q176" s="8">
        <v>24.033193359038599</v>
      </c>
      <c r="R176" s="63">
        <f t="shared" si="9"/>
        <v>1.730017300197062E-3</v>
      </c>
      <c r="S176" s="8">
        <v>-2.7746185999999999E-2</v>
      </c>
      <c r="T176" s="8">
        <v>51.983335553546503</v>
      </c>
      <c r="U176" s="63">
        <f t="shared" si="10"/>
        <v>1.7300173001046915E-3</v>
      </c>
      <c r="V176" s="8">
        <v>-3.0009187999999999E-2</v>
      </c>
      <c r="W176" s="8">
        <v>62.9986192936869</v>
      </c>
      <c r="X176" s="63">
        <f t="shared" si="11"/>
        <v>1.730017300097586E-3</v>
      </c>
      <c r="Y176" s="8">
        <v>-3.0655760000000001E-2</v>
      </c>
    </row>
    <row r="177" spans="14:25" x14ac:dyDescent="0.45">
      <c r="N177" s="8">
        <v>72.887044137327393</v>
      </c>
      <c r="O177" s="63">
        <f t="shared" si="8"/>
        <v>1.7400174001949154E-3</v>
      </c>
      <c r="P177" s="8">
        <v>-2.8392758000000001E-2</v>
      </c>
      <c r="Q177" s="8">
        <v>24.0332033591386</v>
      </c>
      <c r="R177" s="63">
        <f t="shared" si="9"/>
        <v>1.7400174001984681E-3</v>
      </c>
      <c r="S177" s="8">
        <v>-2.9362616000000001E-2</v>
      </c>
      <c r="T177" s="8">
        <v>51.983345553646501</v>
      </c>
      <c r="U177" s="63">
        <f t="shared" si="10"/>
        <v>1.7400174001025448E-3</v>
      </c>
      <c r="V177" s="8">
        <v>-2.9685902E-2</v>
      </c>
      <c r="W177" s="8">
        <v>62.998629293786898</v>
      </c>
      <c r="X177" s="63">
        <f t="shared" si="11"/>
        <v>1.7400174000954394E-3</v>
      </c>
      <c r="Y177" s="8">
        <v>-2.74229E-2</v>
      </c>
    </row>
    <row r="178" spans="14:25" x14ac:dyDescent="0.45">
      <c r="N178" s="8">
        <v>72.887054137427398</v>
      </c>
      <c r="O178" s="63">
        <f t="shared" si="8"/>
        <v>1.7500175001998741E-3</v>
      </c>
      <c r="P178" s="8">
        <v>-3.0979046E-2</v>
      </c>
      <c r="Q178" s="8">
        <v>24.033213359238601</v>
      </c>
      <c r="R178" s="63">
        <f t="shared" si="9"/>
        <v>1.7500175001998741E-3</v>
      </c>
      <c r="S178" s="8">
        <v>-3.1302332000000002E-2</v>
      </c>
      <c r="T178" s="8">
        <v>51.983355553746499</v>
      </c>
      <c r="U178" s="63">
        <f t="shared" si="10"/>
        <v>1.7500175001003981E-3</v>
      </c>
      <c r="V178" s="8">
        <v>-2.6453042E-2</v>
      </c>
      <c r="W178" s="8">
        <v>62.998639293886903</v>
      </c>
      <c r="X178" s="63">
        <f t="shared" si="11"/>
        <v>1.7500175001003981E-3</v>
      </c>
      <c r="Y178" s="8">
        <v>-2.6129756000000001E-2</v>
      </c>
    </row>
    <row r="179" spans="14:25" x14ac:dyDescent="0.45">
      <c r="N179" s="8">
        <v>72.887064137527403</v>
      </c>
      <c r="O179" s="63">
        <f t="shared" si="8"/>
        <v>1.7600176002048329E-3</v>
      </c>
      <c r="P179" s="8">
        <v>-2.9039329999999999E-2</v>
      </c>
      <c r="Q179" s="8">
        <v>24.033223359338599</v>
      </c>
      <c r="R179" s="63">
        <f t="shared" si="9"/>
        <v>1.7600176001977275E-3</v>
      </c>
      <c r="S179" s="8">
        <v>-2.6776327999999999E-2</v>
      </c>
      <c r="T179" s="8">
        <v>51.983365553846497</v>
      </c>
      <c r="U179" s="63">
        <f t="shared" si="10"/>
        <v>1.7600176000982515E-3</v>
      </c>
      <c r="V179" s="8">
        <v>-3.1625618000000001E-2</v>
      </c>
      <c r="W179" s="8">
        <v>62.998649293986901</v>
      </c>
      <c r="X179" s="63">
        <f t="shared" si="11"/>
        <v>1.7600176000982515E-3</v>
      </c>
      <c r="Y179" s="8">
        <v>-3.3888620000000001E-2</v>
      </c>
    </row>
    <row r="180" spans="14:25" x14ac:dyDescent="0.45">
      <c r="N180" s="8">
        <v>72.887074137627394</v>
      </c>
      <c r="O180" s="63">
        <f t="shared" si="8"/>
        <v>1.7700177001955808E-3</v>
      </c>
      <c r="P180" s="8">
        <v>-3.2918761999999997E-2</v>
      </c>
      <c r="Q180" s="8">
        <v>24.033233359438601</v>
      </c>
      <c r="R180" s="63">
        <f t="shared" si="9"/>
        <v>1.7700177001991335E-3</v>
      </c>
      <c r="S180" s="8">
        <v>-1.6431175999999999E-2</v>
      </c>
      <c r="T180" s="8">
        <v>51.983375553946502</v>
      </c>
      <c r="U180" s="63">
        <f t="shared" si="10"/>
        <v>1.7700177001032102E-3</v>
      </c>
      <c r="V180" s="8">
        <v>-2.5483183999999999E-2</v>
      </c>
      <c r="W180" s="8">
        <v>62.998659294086899</v>
      </c>
      <c r="X180" s="63">
        <f t="shared" si="11"/>
        <v>1.7700177000961048E-3</v>
      </c>
      <c r="Y180" s="8">
        <v>-3.0979046E-2</v>
      </c>
    </row>
    <row r="181" spans="14:25" x14ac:dyDescent="0.45">
      <c r="N181" s="8">
        <v>72.887084137727399</v>
      </c>
      <c r="O181" s="63">
        <f t="shared" si="8"/>
        <v>1.7800178002005396E-3</v>
      </c>
      <c r="P181" s="64">
        <v>-2.0957179999999999E-2</v>
      </c>
      <c r="Q181" s="8">
        <v>24.033243359538599</v>
      </c>
      <c r="R181" s="63">
        <f t="shared" si="9"/>
        <v>1.7800178001969869E-3</v>
      </c>
      <c r="S181" s="64">
        <v>-2.9685902E-2</v>
      </c>
      <c r="T181" s="8">
        <v>51.9833855540465</v>
      </c>
      <c r="U181" s="63">
        <f t="shared" si="10"/>
        <v>1.7800178001010636E-3</v>
      </c>
      <c r="V181" s="64">
        <v>-2.7746185999999999E-2</v>
      </c>
      <c r="W181" s="8">
        <v>62.998669294186897</v>
      </c>
      <c r="X181" s="63">
        <f t="shared" si="11"/>
        <v>1.7800178000939582E-3</v>
      </c>
      <c r="Y181" s="64">
        <v>-2.7099614000000001E-2</v>
      </c>
    </row>
    <row r="182" spans="14:25" x14ac:dyDescent="0.45">
      <c r="N182" s="8">
        <v>72.887094137827404</v>
      </c>
      <c r="O182" s="63">
        <f t="shared" si="8"/>
        <v>1.7900179002054983E-3</v>
      </c>
      <c r="P182" s="8">
        <v>-3.2272189999999999E-2</v>
      </c>
      <c r="Q182" s="8">
        <v>24.0332533596386</v>
      </c>
      <c r="R182" s="63">
        <f t="shared" si="9"/>
        <v>1.7900179001983929E-3</v>
      </c>
      <c r="S182" s="8">
        <v>-2.7746185999999999E-2</v>
      </c>
      <c r="T182" s="8">
        <v>51.983395554146497</v>
      </c>
      <c r="U182" s="63">
        <f t="shared" si="10"/>
        <v>1.7900179000989169E-3</v>
      </c>
      <c r="V182" s="8">
        <v>-3.1625618000000001E-2</v>
      </c>
      <c r="W182" s="8">
        <v>62.998679294286902</v>
      </c>
      <c r="X182" s="63">
        <f t="shared" si="11"/>
        <v>1.7900179000989169E-3</v>
      </c>
      <c r="Y182" s="8">
        <v>-1.8370892E-2</v>
      </c>
    </row>
    <row r="183" spans="14:25" x14ac:dyDescent="0.45">
      <c r="N183" s="8">
        <v>72.887104137927395</v>
      </c>
      <c r="O183" s="63">
        <f t="shared" si="8"/>
        <v>1.8000180001962462E-3</v>
      </c>
      <c r="P183" s="8">
        <v>-2.5483183999999999E-2</v>
      </c>
      <c r="Q183" s="8">
        <v>24.033263359738601</v>
      </c>
      <c r="R183" s="63">
        <f t="shared" si="9"/>
        <v>1.800018000199799E-3</v>
      </c>
      <c r="S183" s="8">
        <v>-2.3220181999999999E-2</v>
      </c>
      <c r="T183" s="8">
        <v>51.983405554246502</v>
      </c>
      <c r="U183" s="63">
        <f t="shared" si="10"/>
        <v>1.8000180001038757E-3</v>
      </c>
      <c r="V183" s="8">
        <v>-3.0655760000000001E-2</v>
      </c>
      <c r="W183" s="8">
        <v>62.998689294386899</v>
      </c>
      <c r="X183" s="63">
        <f t="shared" si="11"/>
        <v>1.8000180000967703E-3</v>
      </c>
      <c r="Y183" s="8">
        <v>-2.4513325999999998E-2</v>
      </c>
    </row>
    <row r="184" spans="14:25" x14ac:dyDescent="0.45">
      <c r="N184" s="8">
        <v>72.8871141380274</v>
      </c>
      <c r="O184" s="63">
        <f t="shared" si="8"/>
        <v>1.810018100201205E-3</v>
      </c>
      <c r="P184" s="8">
        <v>-1.610789E-2</v>
      </c>
      <c r="Q184" s="8">
        <v>24.033273359838599</v>
      </c>
      <c r="R184" s="63">
        <f t="shared" si="9"/>
        <v>1.8100181001976523E-3</v>
      </c>
      <c r="S184" s="8">
        <v>-2.3543468000000001E-2</v>
      </c>
      <c r="T184" s="8">
        <v>51.9834155543465</v>
      </c>
      <c r="U184" s="63">
        <f t="shared" si="10"/>
        <v>1.810018100101729E-3</v>
      </c>
      <c r="V184" s="8">
        <v>-2.3866754E-2</v>
      </c>
      <c r="W184" s="8">
        <v>62.998699294486997</v>
      </c>
      <c r="X184" s="63">
        <f t="shared" si="11"/>
        <v>1.8100181001940996E-3</v>
      </c>
      <c r="Y184" s="8">
        <v>-2.7746185999999999E-2</v>
      </c>
    </row>
    <row r="185" spans="14:25" x14ac:dyDescent="0.45">
      <c r="N185" s="8">
        <v>72.887124138127405</v>
      </c>
      <c r="O185" s="63">
        <f t="shared" si="8"/>
        <v>1.8200182002061638E-3</v>
      </c>
      <c r="P185" s="8">
        <v>1.2017992E-2</v>
      </c>
      <c r="Q185" s="8">
        <v>24.033283359938601</v>
      </c>
      <c r="R185" s="63">
        <f t="shared" si="9"/>
        <v>1.8200182001990584E-3</v>
      </c>
      <c r="S185" s="8">
        <v>-2.1603752E-2</v>
      </c>
      <c r="T185" s="8">
        <v>51.983425554446498</v>
      </c>
      <c r="U185" s="63">
        <f t="shared" si="10"/>
        <v>1.8200182000995824E-3</v>
      </c>
      <c r="V185" s="8">
        <v>-3.5505050000000003E-2</v>
      </c>
      <c r="W185" s="8">
        <v>62.998709294586902</v>
      </c>
      <c r="X185" s="63">
        <f t="shared" si="11"/>
        <v>1.8200182000995824E-3</v>
      </c>
      <c r="Y185" s="8">
        <v>1.349554E-3</v>
      </c>
    </row>
    <row r="186" spans="14:25" x14ac:dyDescent="0.45">
      <c r="N186" s="8">
        <v>72.887134138227395</v>
      </c>
      <c r="O186" s="63">
        <f t="shared" si="8"/>
        <v>1.8300183001969117E-3</v>
      </c>
      <c r="P186" s="8">
        <v>8.8313487999999996E-2</v>
      </c>
      <c r="Q186" s="8">
        <v>24.033293360038599</v>
      </c>
      <c r="R186" s="63">
        <f t="shared" si="9"/>
        <v>1.8300183001969117E-3</v>
      </c>
      <c r="S186" s="8">
        <v>-1.7077748E-2</v>
      </c>
      <c r="T186" s="8">
        <v>51.983435554546503</v>
      </c>
      <c r="U186" s="63">
        <f t="shared" si="10"/>
        <v>1.8300183001045411E-3</v>
      </c>
      <c r="V186" s="8">
        <v>-3.3888620000000001E-2</v>
      </c>
      <c r="W186" s="8">
        <v>62.9987192946869</v>
      </c>
      <c r="X186" s="63">
        <f t="shared" si="11"/>
        <v>1.8300183000974357E-3</v>
      </c>
      <c r="Y186" s="8">
        <v>4.0467160000000002E-2</v>
      </c>
    </row>
    <row r="187" spans="14:25" x14ac:dyDescent="0.45">
      <c r="N187" s="8">
        <v>72.8871441383274</v>
      </c>
      <c r="O187" s="63">
        <f t="shared" si="8"/>
        <v>1.8400184002018705E-3</v>
      </c>
      <c r="P187" s="8">
        <v>0.192734866</v>
      </c>
      <c r="Q187" s="8">
        <v>24.0333033601386</v>
      </c>
      <c r="R187" s="63">
        <f t="shared" si="9"/>
        <v>1.8400184001983177E-3</v>
      </c>
      <c r="S187" s="8">
        <v>1.349554E-3</v>
      </c>
      <c r="T187" s="8">
        <v>51.983445554646501</v>
      </c>
      <c r="U187" s="63">
        <f t="shared" si="10"/>
        <v>1.8400184001023945E-3</v>
      </c>
      <c r="V187" s="8">
        <v>-3.1302332000000002E-2</v>
      </c>
      <c r="W187" s="8">
        <v>62.998729294786997</v>
      </c>
      <c r="X187" s="63">
        <f t="shared" si="11"/>
        <v>1.840018400194765E-3</v>
      </c>
      <c r="Y187" s="8">
        <v>0.136806388</v>
      </c>
    </row>
    <row r="188" spans="14:25" x14ac:dyDescent="0.45">
      <c r="N188" s="8">
        <v>72.887154138427405</v>
      </c>
      <c r="O188" s="63">
        <f t="shared" si="8"/>
        <v>1.8500185002068292E-3</v>
      </c>
      <c r="P188" s="8">
        <v>0.24898662999999999</v>
      </c>
      <c r="Q188" s="8">
        <v>24.033313360238601</v>
      </c>
      <c r="R188" s="63">
        <f t="shared" si="9"/>
        <v>1.8500185001997238E-3</v>
      </c>
      <c r="S188" s="8">
        <v>4.7256166000000002E-2</v>
      </c>
      <c r="T188" s="8">
        <v>51.983455554746598</v>
      </c>
      <c r="U188" s="63">
        <f t="shared" si="10"/>
        <v>1.8500185001997238E-3</v>
      </c>
      <c r="V188" s="8">
        <v>1.137142E-2</v>
      </c>
      <c r="W188" s="8">
        <v>62.998739294886903</v>
      </c>
      <c r="X188" s="63">
        <f t="shared" si="11"/>
        <v>1.8500185001002478E-3</v>
      </c>
      <c r="Y188" s="8">
        <v>0.19176500799999999</v>
      </c>
    </row>
    <row r="189" spans="14:25" x14ac:dyDescent="0.45">
      <c r="N189" s="8">
        <v>72.887164138527396</v>
      </c>
      <c r="O189" s="63">
        <f t="shared" si="8"/>
        <v>1.8600186001975771E-3</v>
      </c>
      <c r="P189" s="64">
        <v>0.335303992</v>
      </c>
      <c r="Q189" s="8">
        <v>24.033323360338599</v>
      </c>
      <c r="R189" s="63">
        <f t="shared" si="9"/>
        <v>1.8600186001975771E-3</v>
      </c>
      <c r="S189" s="64">
        <v>0.121611946</v>
      </c>
      <c r="T189" s="8">
        <v>51.983465554846497</v>
      </c>
      <c r="U189" s="63">
        <f t="shared" si="10"/>
        <v>1.8600186000981012E-3</v>
      </c>
      <c r="V189" s="64">
        <v>0.17075141799999999</v>
      </c>
      <c r="W189" s="8">
        <v>62.998749294987</v>
      </c>
      <c r="X189" s="63">
        <f t="shared" si="11"/>
        <v>1.8600186001975771E-3</v>
      </c>
      <c r="Y189" s="64">
        <v>0.26385778599999998</v>
      </c>
    </row>
    <row r="190" spans="14:25" x14ac:dyDescent="0.45">
      <c r="N190" s="8">
        <v>72.887174138627401</v>
      </c>
      <c r="O190" s="63">
        <f t="shared" si="8"/>
        <v>1.8700187002025359E-3</v>
      </c>
      <c r="P190" s="8">
        <v>0.45653624199999998</v>
      </c>
      <c r="Q190" s="8">
        <v>24.033333360438601</v>
      </c>
      <c r="R190" s="63">
        <f t="shared" si="9"/>
        <v>1.8700187001989832E-3</v>
      </c>
      <c r="S190" s="8">
        <v>0.17624728000000001</v>
      </c>
      <c r="T190" s="8">
        <v>51.983475554946502</v>
      </c>
      <c r="U190" s="63">
        <f t="shared" si="10"/>
        <v>1.8700187001030599E-3</v>
      </c>
      <c r="V190" s="8">
        <v>0.273556366</v>
      </c>
      <c r="W190" s="8">
        <v>62.998759295086998</v>
      </c>
      <c r="X190" s="63">
        <f t="shared" si="11"/>
        <v>1.8700187001954305E-3</v>
      </c>
      <c r="Y190" s="8">
        <v>0.32463555399999999</v>
      </c>
    </row>
    <row r="191" spans="14:25" x14ac:dyDescent="0.45">
      <c r="N191" s="8">
        <v>72.887184138727406</v>
      </c>
      <c r="O191" s="63">
        <f t="shared" si="8"/>
        <v>1.8800188002074947E-3</v>
      </c>
      <c r="P191" s="8">
        <v>0.57615206200000002</v>
      </c>
      <c r="Q191" s="8">
        <v>24.033343360538598</v>
      </c>
      <c r="R191" s="63">
        <f t="shared" si="9"/>
        <v>1.8800188001968365E-3</v>
      </c>
      <c r="S191" s="8">
        <v>0.249956488</v>
      </c>
      <c r="T191" s="8">
        <v>51.983485555046599</v>
      </c>
      <c r="U191" s="63">
        <f t="shared" si="10"/>
        <v>1.8800188002003893E-3</v>
      </c>
      <c r="V191" s="8">
        <v>0.273556366</v>
      </c>
      <c r="W191" s="8">
        <v>62.998769295187003</v>
      </c>
      <c r="X191" s="63">
        <f t="shared" si="11"/>
        <v>1.8800188002003893E-3</v>
      </c>
      <c r="Y191" s="8">
        <v>0.407720056</v>
      </c>
    </row>
    <row r="192" spans="14:25" x14ac:dyDescent="0.45">
      <c r="N192" s="8">
        <v>72.887194138827397</v>
      </c>
      <c r="O192" s="63">
        <f t="shared" si="8"/>
        <v>1.8900189001982426E-3</v>
      </c>
      <c r="P192" s="8">
        <v>0.61494638199999996</v>
      </c>
      <c r="Q192" s="8">
        <v>24.0333533606386</v>
      </c>
      <c r="R192" s="63">
        <f t="shared" si="9"/>
        <v>1.8900189001982426E-3</v>
      </c>
      <c r="S192" s="8">
        <v>0.34079985400000001</v>
      </c>
      <c r="T192" s="8">
        <v>51.983495555146597</v>
      </c>
      <c r="U192" s="63">
        <f t="shared" si="10"/>
        <v>1.8900189001982426E-3</v>
      </c>
      <c r="V192" s="8">
        <v>0.32237255199999998</v>
      </c>
      <c r="W192" s="8">
        <v>62.998779295287001</v>
      </c>
      <c r="X192" s="63">
        <f t="shared" si="11"/>
        <v>1.8900189001982426E-3</v>
      </c>
      <c r="Y192" s="8">
        <v>0.56031104799999998</v>
      </c>
    </row>
    <row r="193" spans="14:25" x14ac:dyDescent="0.45">
      <c r="N193" s="8">
        <v>72.887204138927402</v>
      </c>
      <c r="O193" s="63">
        <f t="shared" si="8"/>
        <v>1.9000190002032014E-3</v>
      </c>
      <c r="P193" s="8">
        <v>0.62626139199999997</v>
      </c>
      <c r="Q193" s="8">
        <v>24.033363360738601</v>
      </c>
      <c r="R193" s="63">
        <f t="shared" si="9"/>
        <v>1.9000190001996486E-3</v>
      </c>
      <c r="S193" s="8">
        <v>0.44360480200000002</v>
      </c>
      <c r="T193" s="8">
        <v>51.983505555246602</v>
      </c>
      <c r="U193" s="63">
        <f t="shared" si="10"/>
        <v>1.9000190002032014E-3</v>
      </c>
      <c r="V193" s="8">
        <v>0.35049843400000003</v>
      </c>
      <c r="W193" s="8">
        <v>62.998789295386999</v>
      </c>
      <c r="X193" s="63">
        <f t="shared" si="11"/>
        <v>1.9000190001960959E-3</v>
      </c>
      <c r="Y193" s="8">
        <v>0.68315972800000002</v>
      </c>
    </row>
    <row r="194" spans="14:25" x14ac:dyDescent="0.45">
      <c r="N194" s="8">
        <v>72.887214139027407</v>
      </c>
      <c r="O194" s="63">
        <f t="shared" si="8"/>
        <v>1.9100191002081601E-3</v>
      </c>
      <c r="P194" s="8">
        <v>0.55449190000000004</v>
      </c>
      <c r="Q194" s="8">
        <v>24.033373360838599</v>
      </c>
      <c r="R194" s="63">
        <f t="shared" si="9"/>
        <v>1.910019100197502E-3</v>
      </c>
      <c r="S194" s="8">
        <v>0.52151672800000004</v>
      </c>
      <c r="T194" s="8">
        <v>51.9835155553466</v>
      </c>
      <c r="U194" s="63">
        <f t="shared" si="10"/>
        <v>1.9100191002010547E-3</v>
      </c>
      <c r="V194" s="8">
        <v>0.53962074400000004</v>
      </c>
      <c r="W194" s="8">
        <v>62.998799295486997</v>
      </c>
      <c r="X194" s="63">
        <f t="shared" si="11"/>
        <v>1.9100191001939493E-3</v>
      </c>
      <c r="Y194" s="8">
        <v>0.63434354199999998</v>
      </c>
    </row>
    <row r="195" spans="14:25" x14ac:dyDescent="0.45">
      <c r="N195" s="8">
        <v>72.887224139127397</v>
      </c>
      <c r="O195" s="63">
        <f t="shared" ref="O195:O233" si="12">N195-$N$3</f>
        <v>1.920019200198908E-3</v>
      </c>
      <c r="P195" s="8">
        <v>0.3928489</v>
      </c>
      <c r="Q195" s="8">
        <v>24.033383360938601</v>
      </c>
      <c r="R195" s="63">
        <f t="shared" si="9"/>
        <v>1.920019200198908E-3</v>
      </c>
      <c r="S195" s="8">
        <v>0.55416861399999995</v>
      </c>
      <c r="T195" s="8">
        <v>51.983525555446597</v>
      </c>
      <c r="U195" s="63">
        <f t="shared" si="10"/>
        <v>1.920019200198908E-3</v>
      </c>
      <c r="V195" s="8">
        <v>0.70417331800000005</v>
      </c>
      <c r="W195" s="8">
        <v>62.998809295587002</v>
      </c>
      <c r="X195" s="63">
        <f t="shared" si="11"/>
        <v>1.920019200198908E-3</v>
      </c>
      <c r="Y195" s="8">
        <v>0.57065619999999995</v>
      </c>
    </row>
    <row r="196" spans="14:25" x14ac:dyDescent="0.45">
      <c r="N196" s="8">
        <v>72.887234139227402</v>
      </c>
      <c r="O196" s="63">
        <f t="shared" si="12"/>
        <v>1.9300193002038668E-3</v>
      </c>
      <c r="P196" s="8">
        <v>0.26385778599999998</v>
      </c>
      <c r="Q196" s="8">
        <v>24.033393361038598</v>
      </c>
      <c r="R196" s="63">
        <f t="shared" ref="R196:R233" si="13">Q196-$Q$3</f>
        <v>1.9300193001967614E-3</v>
      </c>
      <c r="S196" s="8">
        <v>0.55643161600000002</v>
      </c>
      <c r="T196" s="8">
        <v>51.983535555546602</v>
      </c>
      <c r="U196" s="63">
        <f t="shared" ref="U196:U233" si="14">T196-$T$3</f>
        <v>1.9300193002038668E-3</v>
      </c>
      <c r="V196" s="8">
        <v>0.63757640199999999</v>
      </c>
      <c r="W196" s="8">
        <v>62.998819295686999</v>
      </c>
      <c r="X196" s="63">
        <f t="shared" ref="X196:X233" si="15">W196-$W$3</f>
        <v>1.9300193001967614E-3</v>
      </c>
      <c r="Y196" s="8">
        <v>0.40416391000000002</v>
      </c>
    </row>
    <row r="197" spans="14:25" x14ac:dyDescent="0.45">
      <c r="N197" s="8">
        <v>72.887244139327393</v>
      </c>
      <c r="O197" s="63">
        <f t="shared" si="12"/>
        <v>1.9400194001946147E-3</v>
      </c>
      <c r="P197" s="8">
        <v>0.14553511</v>
      </c>
      <c r="Q197" s="8">
        <v>24.0334033611386</v>
      </c>
      <c r="R197" s="63">
        <f t="shared" si="13"/>
        <v>1.9400194001981674E-3</v>
      </c>
      <c r="S197" s="8">
        <v>0.47302382799999998</v>
      </c>
      <c r="T197" s="8">
        <v>51.9835455556466</v>
      </c>
      <c r="U197" s="63">
        <f t="shared" si="14"/>
        <v>1.9400194002017201E-3</v>
      </c>
      <c r="V197" s="8">
        <v>0.58488078399999999</v>
      </c>
      <c r="W197" s="8">
        <v>62.998829295786997</v>
      </c>
      <c r="X197" s="63">
        <f t="shared" si="15"/>
        <v>1.9400194001946147E-3</v>
      </c>
      <c r="Y197" s="8">
        <v>0.21407174200000001</v>
      </c>
    </row>
    <row r="198" spans="14:25" x14ac:dyDescent="0.45">
      <c r="N198" s="8">
        <v>72.887254139427398</v>
      </c>
      <c r="O198" s="63">
        <f t="shared" si="12"/>
        <v>1.9500195001995735E-3</v>
      </c>
      <c r="P198" s="64">
        <v>4.3053448000000001E-2</v>
      </c>
      <c r="Q198" s="8">
        <v>24.033413361238601</v>
      </c>
      <c r="R198" s="63">
        <f t="shared" si="13"/>
        <v>1.9500195001995735E-3</v>
      </c>
      <c r="S198" s="64">
        <v>0.34629571599999998</v>
      </c>
      <c r="T198" s="8">
        <v>51.983555555746598</v>
      </c>
      <c r="U198" s="63">
        <f t="shared" si="14"/>
        <v>1.9500195001995735E-3</v>
      </c>
      <c r="V198" s="64">
        <v>0.42291449800000003</v>
      </c>
      <c r="W198" s="8">
        <v>62.998839295887002</v>
      </c>
      <c r="X198" s="63">
        <f t="shared" si="15"/>
        <v>1.9500195001995735E-3</v>
      </c>
      <c r="Y198" s="64">
        <v>8.1524481999999995E-2</v>
      </c>
    </row>
    <row r="199" spans="14:25" x14ac:dyDescent="0.45">
      <c r="N199" s="8">
        <v>72.887264139527403</v>
      </c>
      <c r="O199" s="63">
        <f t="shared" si="12"/>
        <v>1.9600196002045323E-3</v>
      </c>
      <c r="P199" s="8">
        <v>2.0100142000000001E-2</v>
      </c>
      <c r="Q199" s="8">
        <v>24.033423361338599</v>
      </c>
      <c r="R199" s="63">
        <f t="shared" si="13"/>
        <v>1.9600196001974268E-3</v>
      </c>
      <c r="S199" s="8">
        <v>0.222800464</v>
      </c>
      <c r="T199" s="8">
        <v>51.983565555846603</v>
      </c>
      <c r="U199" s="63">
        <f t="shared" si="14"/>
        <v>1.9600196002045323E-3</v>
      </c>
      <c r="V199" s="8">
        <v>0.26482764399999997</v>
      </c>
      <c r="W199" s="8">
        <v>62.998849295987</v>
      </c>
      <c r="X199" s="63">
        <f t="shared" si="15"/>
        <v>1.9600196001974268E-3</v>
      </c>
      <c r="Y199" s="8">
        <v>7.4919879999999998E-3</v>
      </c>
    </row>
    <row r="200" spans="14:25" x14ac:dyDescent="0.45">
      <c r="N200" s="8">
        <v>72.887274139627394</v>
      </c>
      <c r="O200" s="63">
        <f t="shared" si="12"/>
        <v>1.9700197001952802E-3</v>
      </c>
      <c r="P200" s="8">
        <v>3.5294583999999997E-2</v>
      </c>
      <c r="Q200" s="8">
        <v>24.0334333614386</v>
      </c>
      <c r="R200" s="63">
        <f t="shared" si="13"/>
        <v>1.9700197001988329E-3</v>
      </c>
      <c r="S200" s="8">
        <v>9.8335354E-2</v>
      </c>
      <c r="T200" s="8">
        <v>51.983575555946601</v>
      </c>
      <c r="U200" s="63">
        <f t="shared" si="14"/>
        <v>1.9700197002023856E-3</v>
      </c>
      <c r="V200" s="8">
        <v>0.14909125600000001</v>
      </c>
      <c r="W200" s="8">
        <v>62.998859296086998</v>
      </c>
      <c r="X200" s="63">
        <f t="shared" si="15"/>
        <v>1.9700197001952802E-3</v>
      </c>
      <c r="Y200" s="8">
        <v>5.2289859999999997E-3</v>
      </c>
    </row>
    <row r="201" spans="14:25" x14ac:dyDescent="0.45">
      <c r="N201" s="8">
        <v>72.887284139727399</v>
      </c>
      <c r="O201" s="63">
        <f t="shared" si="12"/>
        <v>1.9800198002002389E-3</v>
      </c>
      <c r="P201" s="8">
        <v>3.9497301999999998E-2</v>
      </c>
      <c r="Q201" s="8">
        <v>24.033443361538598</v>
      </c>
      <c r="R201" s="63">
        <f t="shared" si="13"/>
        <v>1.9800198001966862E-3</v>
      </c>
      <c r="S201" s="8">
        <v>2.4626146000000002E-2</v>
      </c>
      <c r="T201" s="8">
        <v>51.983585556046599</v>
      </c>
      <c r="U201" s="63">
        <f t="shared" si="14"/>
        <v>1.9800198002002389E-3</v>
      </c>
      <c r="V201" s="8">
        <v>3.3031581999999997E-2</v>
      </c>
      <c r="W201" s="8">
        <v>62.998869296187003</v>
      </c>
      <c r="X201" s="63">
        <f t="shared" si="15"/>
        <v>1.9800198002002389E-3</v>
      </c>
      <c r="Y201" s="8">
        <v>-2.2896896E-2</v>
      </c>
    </row>
    <row r="202" spans="14:25" x14ac:dyDescent="0.45">
      <c r="N202" s="8">
        <v>72.887294139827404</v>
      </c>
      <c r="O202" s="63">
        <f t="shared" si="12"/>
        <v>1.9900199002051977E-3</v>
      </c>
      <c r="P202" s="8">
        <v>4.5316450000000001E-2</v>
      </c>
      <c r="Q202" s="8">
        <v>24.0334533616386</v>
      </c>
      <c r="R202" s="63">
        <f t="shared" si="13"/>
        <v>1.9900199001980923E-3</v>
      </c>
      <c r="S202" s="8">
        <v>1.4604280000000001E-2</v>
      </c>
      <c r="T202" s="8">
        <v>51.983595556146597</v>
      </c>
      <c r="U202" s="63">
        <f t="shared" si="14"/>
        <v>1.9900199001980923E-3</v>
      </c>
      <c r="V202" s="8">
        <v>4.1437017999999999E-2</v>
      </c>
      <c r="W202" s="8">
        <v>62.998879296287001</v>
      </c>
      <c r="X202" s="63">
        <f t="shared" si="15"/>
        <v>1.9900199001980923E-3</v>
      </c>
      <c r="Y202" s="8">
        <v>-2.6776327999999999E-2</v>
      </c>
    </row>
    <row r="203" spans="14:25" x14ac:dyDescent="0.45">
      <c r="N203" s="8">
        <v>72.887304139927394</v>
      </c>
      <c r="O203" s="63">
        <f t="shared" si="12"/>
        <v>2.0000200001959456E-3</v>
      </c>
      <c r="P203" s="8">
        <v>0.107387362</v>
      </c>
      <c r="Q203" s="8">
        <v>24.033463361738601</v>
      </c>
      <c r="R203" s="63">
        <f t="shared" si="13"/>
        <v>2.0000200001994983E-3</v>
      </c>
      <c r="S203" s="8">
        <v>1.3634422E-2</v>
      </c>
      <c r="T203" s="8">
        <v>51.983605556246602</v>
      </c>
      <c r="U203" s="63">
        <f t="shared" si="14"/>
        <v>2.000020000203051E-3</v>
      </c>
      <c r="V203" s="8">
        <v>4.1760303999999998E-2</v>
      </c>
      <c r="W203" s="8">
        <v>62.998889296386999</v>
      </c>
      <c r="X203" s="63">
        <f t="shared" si="15"/>
        <v>2.0000200001959456E-3</v>
      </c>
      <c r="Y203" s="8">
        <v>-2.3866754E-2</v>
      </c>
    </row>
    <row r="204" spans="14:25" x14ac:dyDescent="0.45">
      <c r="N204" s="8">
        <v>72.887314140027399</v>
      </c>
      <c r="O204" s="63">
        <f t="shared" si="12"/>
        <v>2.0100201002009044E-3</v>
      </c>
      <c r="P204" s="8">
        <v>0.121611946</v>
      </c>
      <c r="Q204" s="8">
        <v>24.033473361838599</v>
      </c>
      <c r="R204" s="63">
        <f t="shared" si="13"/>
        <v>2.0100201001973517E-3</v>
      </c>
      <c r="S204" s="8">
        <v>2.3979574E-2</v>
      </c>
      <c r="T204" s="8">
        <v>51.983615556346599</v>
      </c>
      <c r="U204" s="63">
        <f t="shared" si="14"/>
        <v>2.0100201002009044E-3</v>
      </c>
      <c r="V204" s="8">
        <v>4.9842454000000001E-2</v>
      </c>
      <c r="W204" s="8">
        <v>62.998899296486996</v>
      </c>
      <c r="X204" s="63">
        <f t="shared" si="15"/>
        <v>2.010020100193799E-3</v>
      </c>
      <c r="Y204" s="8">
        <v>4.5316450000000001E-2</v>
      </c>
    </row>
    <row r="205" spans="14:25" x14ac:dyDescent="0.45">
      <c r="N205" s="8">
        <v>72.887324140127404</v>
      </c>
      <c r="O205" s="63">
        <f t="shared" si="12"/>
        <v>2.0200202002058631E-3</v>
      </c>
      <c r="P205" s="8">
        <v>8.6050485999999995E-2</v>
      </c>
      <c r="Q205" s="8">
        <v>24.0334833619386</v>
      </c>
      <c r="R205" s="63">
        <f t="shared" si="13"/>
        <v>2.0200202001987577E-3</v>
      </c>
      <c r="S205" s="8">
        <v>4.7256166000000002E-2</v>
      </c>
      <c r="T205" s="8">
        <v>51.983625556446597</v>
      </c>
      <c r="U205" s="63">
        <f t="shared" si="14"/>
        <v>2.0200202001987577E-3</v>
      </c>
      <c r="V205" s="8">
        <v>3.3678154000000002E-2</v>
      </c>
      <c r="W205" s="8">
        <v>62.998909296587001</v>
      </c>
      <c r="X205" s="63">
        <f t="shared" si="15"/>
        <v>2.0200202001987577E-3</v>
      </c>
      <c r="Y205" s="8">
        <v>0.10092164200000001</v>
      </c>
    </row>
    <row r="206" spans="14:25" x14ac:dyDescent="0.45">
      <c r="N206" s="8">
        <v>72.887334140227395</v>
      </c>
      <c r="O206" s="63">
        <f t="shared" si="12"/>
        <v>2.0300203001966111E-3</v>
      </c>
      <c r="P206" s="8">
        <v>7.3765618000000005E-2</v>
      </c>
      <c r="Q206" s="8">
        <v>24.033493362038602</v>
      </c>
      <c r="R206" s="63">
        <f t="shared" si="13"/>
        <v>2.0300203002001638E-3</v>
      </c>
      <c r="S206" s="8">
        <v>0.11449965400000001</v>
      </c>
      <c r="T206" s="8">
        <v>51.983635556546602</v>
      </c>
      <c r="U206" s="63">
        <f t="shared" si="14"/>
        <v>2.0300203002037165E-3</v>
      </c>
      <c r="V206" s="8">
        <v>0.10350793</v>
      </c>
      <c r="W206" s="8">
        <v>62.998919296686999</v>
      </c>
      <c r="X206" s="63">
        <f t="shared" si="15"/>
        <v>2.0300203001966111E-3</v>
      </c>
      <c r="Y206" s="8">
        <v>0.13131052600000001</v>
      </c>
    </row>
    <row r="207" spans="14:25" x14ac:dyDescent="0.45">
      <c r="N207" s="8">
        <v>72.8873441403274</v>
      </c>
      <c r="O207" s="63">
        <f t="shared" si="12"/>
        <v>2.0400204002015698E-3</v>
      </c>
      <c r="P207" s="8">
        <v>5.3075313999999998E-2</v>
      </c>
      <c r="Q207" s="8">
        <v>24.0335033621386</v>
      </c>
      <c r="R207" s="63">
        <f t="shared" si="13"/>
        <v>2.0400204001980171E-3</v>
      </c>
      <c r="S207" s="8">
        <v>0.11676265600000001</v>
      </c>
      <c r="T207" s="8">
        <v>51.9836455566466</v>
      </c>
      <c r="U207" s="63">
        <f t="shared" si="14"/>
        <v>2.0400204002015698E-3</v>
      </c>
      <c r="V207" s="8">
        <v>7.0856044000000007E-2</v>
      </c>
      <c r="W207" s="8">
        <v>62.998929296786997</v>
      </c>
      <c r="X207" s="63">
        <f t="shared" si="15"/>
        <v>2.0400204001944644E-3</v>
      </c>
      <c r="Y207" s="8">
        <v>0.14973782799999999</v>
      </c>
    </row>
    <row r="208" spans="14:25" x14ac:dyDescent="0.45">
      <c r="N208" s="8">
        <v>72.887354140427405</v>
      </c>
      <c r="O208" s="63">
        <f t="shared" si="12"/>
        <v>2.0500205002065286E-3</v>
      </c>
      <c r="P208" s="8">
        <v>2.9659840000000001E-3</v>
      </c>
      <c r="Q208" s="8">
        <v>24.033513362238601</v>
      </c>
      <c r="R208" s="63">
        <f t="shared" si="13"/>
        <v>2.0500205001994232E-3</v>
      </c>
      <c r="S208" s="8">
        <v>9.4132636000000006E-2</v>
      </c>
      <c r="T208" s="8">
        <v>51.983655556746598</v>
      </c>
      <c r="U208" s="63">
        <f t="shared" si="14"/>
        <v>2.0500205001994232E-3</v>
      </c>
      <c r="V208" s="8">
        <v>4.3053448000000001E-2</v>
      </c>
      <c r="W208" s="8">
        <v>62.998939296887002</v>
      </c>
      <c r="X208" s="63">
        <f t="shared" si="15"/>
        <v>2.0500205001994232E-3</v>
      </c>
      <c r="Y208" s="8">
        <v>0.13615981599999999</v>
      </c>
    </row>
    <row r="209" spans="14:25" x14ac:dyDescent="0.45">
      <c r="N209" s="8">
        <v>72.887364140527396</v>
      </c>
      <c r="O209" s="63">
        <f t="shared" si="12"/>
        <v>2.0600206001972765E-3</v>
      </c>
      <c r="P209" s="8">
        <v>-1.8370892E-2</v>
      </c>
      <c r="Q209" s="8">
        <v>24.033523362338599</v>
      </c>
      <c r="R209" s="63">
        <f t="shared" si="13"/>
        <v>2.0600206001972765E-3</v>
      </c>
      <c r="S209" s="8">
        <v>9.1223061999999994E-2</v>
      </c>
      <c r="T209" s="8">
        <v>51.983665556846603</v>
      </c>
      <c r="U209" s="63">
        <f t="shared" si="14"/>
        <v>2.0600206002043819E-3</v>
      </c>
      <c r="V209" s="8">
        <v>1.4280994E-2</v>
      </c>
      <c r="W209" s="8">
        <v>62.998949296987</v>
      </c>
      <c r="X209" s="63">
        <f t="shared" si="15"/>
        <v>2.0600206001972765E-3</v>
      </c>
      <c r="Y209" s="8">
        <v>9.3162778000000002E-2</v>
      </c>
    </row>
    <row r="210" spans="14:25" x14ac:dyDescent="0.45">
      <c r="N210" s="8">
        <v>72.887374140627401</v>
      </c>
      <c r="O210" s="63">
        <f t="shared" si="12"/>
        <v>2.0700207002022353E-3</v>
      </c>
      <c r="P210" s="8">
        <v>-2.4836612000000001E-2</v>
      </c>
      <c r="Q210" s="8">
        <v>24.0335333624386</v>
      </c>
      <c r="R210" s="63">
        <f t="shared" si="13"/>
        <v>2.0700207001986826E-3</v>
      </c>
      <c r="S210" s="8">
        <v>5.9541034E-2</v>
      </c>
      <c r="T210" s="8">
        <v>51.983675556946601</v>
      </c>
      <c r="U210" s="63">
        <f t="shared" si="14"/>
        <v>2.0700207002022353E-3</v>
      </c>
      <c r="V210" s="8">
        <v>1.6220709999999999E-2</v>
      </c>
      <c r="W210" s="8">
        <v>62.998959297086998</v>
      </c>
      <c r="X210" s="63">
        <f t="shared" si="15"/>
        <v>2.0700207001951298E-3</v>
      </c>
      <c r="Y210" s="8">
        <v>5.8247889999999997E-2</v>
      </c>
    </row>
    <row r="211" spans="14:25" x14ac:dyDescent="0.45">
      <c r="N211" s="8">
        <v>72.887384140727406</v>
      </c>
      <c r="O211" s="63">
        <f t="shared" si="12"/>
        <v>2.080020800207194E-3</v>
      </c>
      <c r="P211" s="8">
        <v>-2.9685902E-2</v>
      </c>
      <c r="Q211" s="8">
        <v>24.033543362538602</v>
      </c>
      <c r="R211" s="63">
        <f t="shared" si="13"/>
        <v>2.0800208002000886E-3</v>
      </c>
      <c r="S211" s="8">
        <v>4.9056999999999998E-3</v>
      </c>
      <c r="T211" s="8">
        <v>51.983685557046599</v>
      </c>
      <c r="U211" s="63">
        <f t="shared" si="14"/>
        <v>2.0800208002000886E-3</v>
      </c>
      <c r="V211" s="8">
        <v>-3.4535191999999999E-2</v>
      </c>
      <c r="W211" s="8">
        <v>62.998969297187003</v>
      </c>
      <c r="X211" s="63">
        <f t="shared" si="15"/>
        <v>2.0800208002000886E-3</v>
      </c>
      <c r="Y211" s="8">
        <v>1.1694705999999999E-2</v>
      </c>
    </row>
    <row r="212" spans="14:25" x14ac:dyDescent="0.45">
      <c r="N212" s="8">
        <v>72.887394140827396</v>
      </c>
      <c r="O212" s="63">
        <f t="shared" si="12"/>
        <v>2.090020900197942E-3</v>
      </c>
      <c r="P212" s="8">
        <v>-3.6474908E-2</v>
      </c>
      <c r="Q212" s="8">
        <v>24.0335533626386</v>
      </c>
      <c r="R212" s="63">
        <f t="shared" si="13"/>
        <v>2.090020900197942E-3</v>
      </c>
      <c r="S212" s="8">
        <v>-1.9664035999999999E-2</v>
      </c>
      <c r="T212" s="8">
        <v>51.983695557146604</v>
      </c>
      <c r="U212" s="63">
        <f t="shared" si="14"/>
        <v>2.0900209002050474E-3</v>
      </c>
      <c r="V212" s="8">
        <v>-3.3242048000000003E-2</v>
      </c>
      <c r="W212" s="8">
        <v>62.998979297287001</v>
      </c>
      <c r="X212" s="63">
        <f t="shared" si="15"/>
        <v>2.090020900197942E-3</v>
      </c>
      <c r="Y212" s="8">
        <v>-1.6754462000000001E-2</v>
      </c>
    </row>
    <row r="213" spans="14:25" x14ac:dyDescent="0.45">
      <c r="N213" s="8">
        <v>72.887404140927401</v>
      </c>
      <c r="O213" s="63">
        <f t="shared" si="12"/>
        <v>2.1000210002029007E-3</v>
      </c>
      <c r="P213" s="8">
        <v>-3.6474908E-2</v>
      </c>
      <c r="Q213" s="8">
        <v>24.033563362738601</v>
      </c>
      <c r="R213" s="63">
        <f t="shared" si="13"/>
        <v>2.100021000199348E-3</v>
      </c>
      <c r="S213" s="8">
        <v>-2.0957179999999999E-2</v>
      </c>
      <c r="T213" s="8">
        <v>51.983705557246601</v>
      </c>
      <c r="U213" s="63">
        <f t="shared" si="14"/>
        <v>2.1000210002029007E-3</v>
      </c>
      <c r="V213" s="8">
        <v>-3.2272189999999999E-2</v>
      </c>
      <c r="W213" s="8">
        <v>62.998989297386998</v>
      </c>
      <c r="X213" s="63">
        <f t="shared" si="15"/>
        <v>2.1000210001957953E-3</v>
      </c>
      <c r="Y213" s="8">
        <v>-3.8091338000000002E-2</v>
      </c>
    </row>
    <row r="214" spans="14:25" x14ac:dyDescent="0.45">
      <c r="N214" s="8">
        <v>72.887414141027406</v>
      </c>
      <c r="O214" s="63">
        <f t="shared" si="12"/>
        <v>2.1100211002078595E-3</v>
      </c>
      <c r="P214" s="8">
        <v>-1.9987321999999998E-2</v>
      </c>
      <c r="Q214" s="8">
        <v>24.033573362838599</v>
      </c>
      <c r="R214" s="63">
        <f t="shared" si="13"/>
        <v>2.1100211001972013E-3</v>
      </c>
      <c r="S214" s="8">
        <v>-3.1948904E-2</v>
      </c>
      <c r="T214" s="8">
        <v>51.983715557346599</v>
      </c>
      <c r="U214" s="63">
        <f t="shared" si="14"/>
        <v>2.1100211002007541E-3</v>
      </c>
      <c r="V214" s="8">
        <v>-1.2875030000000001E-2</v>
      </c>
      <c r="W214" s="8">
        <v>62.998999297487003</v>
      </c>
      <c r="X214" s="63">
        <f t="shared" si="15"/>
        <v>2.1100211002007541E-3</v>
      </c>
      <c r="Y214" s="8">
        <v>-3.0009187999999999E-2</v>
      </c>
    </row>
    <row r="215" spans="14:25" x14ac:dyDescent="0.45">
      <c r="N215" s="8">
        <v>72.887424141127397</v>
      </c>
      <c r="O215" s="63">
        <f t="shared" si="12"/>
        <v>2.1200212001986074E-3</v>
      </c>
      <c r="P215" s="8">
        <v>-3.3565334000000002E-2</v>
      </c>
      <c r="Q215" s="8">
        <v>24.0335833629386</v>
      </c>
      <c r="R215" s="63">
        <f t="shared" si="13"/>
        <v>2.1200212001986074E-3</v>
      </c>
      <c r="S215" s="8">
        <v>-3.5505050000000003E-2</v>
      </c>
      <c r="T215" s="8">
        <v>51.983725557446597</v>
      </c>
      <c r="U215" s="63">
        <f t="shared" si="14"/>
        <v>2.1200212001986074E-3</v>
      </c>
      <c r="V215" s="8">
        <v>-3.9384481999999998E-2</v>
      </c>
      <c r="W215" s="8">
        <v>62.999009297587001</v>
      </c>
      <c r="X215" s="63">
        <f t="shared" si="15"/>
        <v>2.1200212001986074E-3</v>
      </c>
      <c r="Y215" s="8">
        <v>-2.3866754E-2</v>
      </c>
    </row>
    <row r="216" spans="14:25" x14ac:dyDescent="0.45">
      <c r="N216" s="8">
        <v>72.887434141227402</v>
      </c>
      <c r="O216" s="63">
        <f t="shared" si="12"/>
        <v>2.1300213002035662E-3</v>
      </c>
      <c r="P216" s="8">
        <v>-2.4513325999999998E-2</v>
      </c>
      <c r="Q216" s="8">
        <v>24.033593363038602</v>
      </c>
      <c r="R216" s="63">
        <f t="shared" si="13"/>
        <v>2.1300213002000135E-3</v>
      </c>
      <c r="S216" s="8">
        <v>-2.2896896E-2</v>
      </c>
      <c r="T216" s="8">
        <v>51.983735557546602</v>
      </c>
      <c r="U216" s="63">
        <f t="shared" si="14"/>
        <v>2.1300213002035662E-3</v>
      </c>
      <c r="V216" s="8">
        <v>-2.9362616000000001E-2</v>
      </c>
      <c r="W216" s="8">
        <v>62.999019297686999</v>
      </c>
      <c r="X216" s="63">
        <f t="shared" si="15"/>
        <v>2.1300213001964607E-3</v>
      </c>
      <c r="Y216" s="8">
        <v>-1.934075E-2</v>
      </c>
    </row>
    <row r="217" spans="14:25" x14ac:dyDescent="0.45">
      <c r="N217" s="8">
        <v>72.887444141327407</v>
      </c>
      <c r="O217" s="63">
        <f t="shared" si="12"/>
        <v>2.1400214002085249E-3</v>
      </c>
      <c r="P217" s="8">
        <v>-2.2573610000000001E-2</v>
      </c>
      <c r="Q217" s="8">
        <v>24.033603363138599</v>
      </c>
      <c r="R217" s="63">
        <f t="shared" si="13"/>
        <v>2.1400214001978668E-3</v>
      </c>
      <c r="S217" s="8">
        <v>-1.9664035999999999E-2</v>
      </c>
      <c r="T217" s="8">
        <v>51.9837455576466</v>
      </c>
      <c r="U217" s="63">
        <f t="shared" si="14"/>
        <v>2.1400214002014195E-3</v>
      </c>
      <c r="V217" s="8">
        <v>-2.8392758000000001E-2</v>
      </c>
      <c r="W217" s="8">
        <v>62.999029297786997</v>
      </c>
      <c r="X217" s="63">
        <f t="shared" si="15"/>
        <v>2.1400214001943141E-3</v>
      </c>
      <c r="Y217" s="8">
        <v>-3.6474908E-2</v>
      </c>
    </row>
    <row r="218" spans="14:25" x14ac:dyDescent="0.45">
      <c r="N218" s="8">
        <v>72.887454141427398</v>
      </c>
      <c r="O218" s="63">
        <f t="shared" si="12"/>
        <v>2.1500215001992729E-3</v>
      </c>
      <c r="P218" s="8">
        <v>-2.3543468000000001E-2</v>
      </c>
      <c r="Q218" s="8">
        <v>24.033613363238601</v>
      </c>
      <c r="R218" s="63">
        <f t="shared" si="13"/>
        <v>2.1500215001992729E-3</v>
      </c>
      <c r="S218" s="8">
        <v>-2.7746185999999999E-2</v>
      </c>
      <c r="T218" s="8">
        <v>51.983755557746598</v>
      </c>
      <c r="U218" s="63">
        <f t="shared" si="14"/>
        <v>2.1500215001992729E-3</v>
      </c>
      <c r="V218" s="8">
        <v>-2.6776327999999999E-2</v>
      </c>
      <c r="W218" s="8">
        <v>62.999039297887002</v>
      </c>
      <c r="X218" s="63">
        <f t="shared" si="15"/>
        <v>2.1500215001992729E-3</v>
      </c>
      <c r="Y218" s="8">
        <v>-2.9362616000000001E-2</v>
      </c>
    </row>
    <row r="219" spans="14:25" x14ac:dyDescent="0.45">
      <c r="N219" s="8">
        <v>72.887464141527403</v>
      </c>
      <c r="O219" s="63">
        <f t="shared" si="12"/>
        <v>2.1600216002042316E-3</v>
      </c>
      <c r="P219" s="8">
        <v>-1.4814746E-2</v>
      </c>
      <c r="Q219" s="8">
        <v>24.033623363338599</v>
      </c>
      <c r="R219" s="63">
        <f t="shared" si="13"/>
        <v>2.1600216001971262E-3</v>
      </c>
      <c r="S219" s="8">
        <v>-3.1302332000000002E-2</v>
      </c>
      <c r="T219" s="8">
        <v>51.983765557846603</v>
      </c>
      <c r="U219" s="63">
        <f t="shared" si="14"/>
        <v>2.1600216002042316E-3</v>
      </c>
      <c r="V219" s="8">
        <v>-3.7768052000000003E-2</v>
      </c>
      <c r="W219" s="8">
        <v>62.999049297987</v>
      </c>
      <c r="X219" s="63">
        <f t="shared" si="15"/>
        <v>2.1600216001971262E-3</v>
      </c>
      <c r="Y219" s="8">
        <v>-2.6776327999999999E-2</v>
      </c>
    </row>
    <row r="220" spans="14:25" x14ac:dyDescent="0.45">
      <c r="N220" s="8">
        <v>72.887474141627393</v>
      </c>
      <c r="O220" s="63">
        <f t="shared" si="12"/>
        <v>2.1700217001949795E-3</v>
      </c>
      <c r="P220" s="8">
        <v>-1.7724319999999998E-2</v>
      </c>
      <c r="Q220" s="8">
        <v>24.0336333634386</v>
      </c>
      <c r="R220" s="63">
        <f t="shared" si="13"/>
        <v>2.1700217001985322E-3</v>
      </c>
      <c r="S220" s="8">
        <v>-2.1280466000000001E-2</v>
      </c>
      <c r="T220" s="8">
        <v>51.983775557946601</v>
      </c>
      <c r="U220" s="63">
        <f t="shared" si="14"/>
        <v>2.170021700202085E-3</v>
      </c>
      <c r="V220" s="8">
        <v>-2.8392758000000001E-2</v>
      </c>
      <c r="W220" s="8">
        <v>62.999059298086998</v>
      </c>
      <c r="X220" s="63">
        <f t="shared" si="15"/>
        <v>2.1700217001949795E-3</v>
      </c>
      <c r="Y220" s="8">
        <v>-2.3866754E-2</v>
      </c>
    </row>
    <row r="221" spans="14:25" x14ac:dyDescent="0.45">
      <c r="N221" s="8">
        <v>72.887484141727398</v>
      </c>
      <c r="O221" s="63">
        <f t="shared" si="12"/>
        <v>2.1800218001999383E-3</v>
      </c>
      <c r="P221" s="8">
        <v>-1.1905172E-2</v>
      </c>
      <c r="Q221" s="8">
        <v>24.033643363538602</v>
      </c>
      <c r="R221" s="63">
        <f t="shared" si="13"/>
        <v>2.1800218001999383E-3</v>
      </c>
      <c r="S221" s="8">
        <v>-2.1927037999999999E-2</v>
      </c>
      <c r="T221" s="8">
        <v>51.983785558046598</v>
      </c>
      <c r="U221" s="63">
        <f t="shared" si="14"/>
        <v>2.1800218001999383E-3</v>
      </c>
      <c r="V221" s="8">
        <v>-2.6776327999999999E-2</v>
      </c>
      <c r="W221" s="8">
        <v>62.999069298187003</v>
      </c>
      <c r="X221" s="63">
        <f t="shared" si="15"/>
        <v>2.1800218001999383E-3</v>
      </c>
      <c r="Y221" s="8">
        <v>-2.7099614000000001E-2</v>
      </c>
    </row>
    <row r="222" spans="14:25" x14ac:dyDescent="0.45">
      <c r="N222" s="8">
        <v>72.887494141827403</v>
      </c>
      <c r="O222" s="63">
        <f t="shared" si="12"/>
        <v>2.1900219002048971E-3</v>
      </c>
      <c r="P222" s="8">
        <v>-7.3791680000000002E-3</v>
      </c>
      <c r="Q222" s="8">
        <v>24.033653363638599</v>
      </c>
      <c r="R222" s="63">
        <f t="shared" si="13"/>
        <v>2.1900219001977916E-3</v>
      </c>
      <c r="S222" s="8">
        <v>-3.3242048000000003E-2</v>
      </c>
      <c r="T222" s="8">
        <v>51.983795558146603</v>
      </c>
      <c r="U222" s="63">
        <f t="shared" si="14"/>
        <v>2.1900219002048971E-3</v>
      </c>
      <c r="V222" s="8">
        <v>-2.7746185999999999E-2</v>
      </c>
      <c r="W222" s="8">
        <v>62.999079298287</v>
      </c>
      <c r="X222" s="63">
        <f t="shared" si="15"/>
        <v>2.1900219001977916E-3</v>
      </c>
      <c r="Y222" s="8">
        <v>-2.4513325999999998E-2</v>
      </c>
    </row>
    <row r="223" spans="14:25" x14ac:dyDescent="0.45">
      <c r="N223" s="8">
        <v>72.887504141927394</v>
      </c>
      <c r="O223" s="63">
        <f t="shared" si="12"/>
        <v>2.200022000195645E-3</v>
      </c>
      <c r="P223" s="8">
        <v>-7.0558820000000003E-3</v>
      </c>
      <c r="Q223" s="8">
        <v>24.033663363738601</v>
      </c>
      <c r="R223" s="63">
        <f t="shared" si="13"/>
        <v>2.2000220001991977E-3</v>
      </c>
      <c r="S223" s="8">
        <v>-3.0009187999999999E-2</v>
      </c>
      <c r="T223" s="8">
        <v>51.983805558246601</v>
      </c>
      <c r="U223" s="63">
        <f t="shared" si="14"/>
        <v>2.2000220002027504E-3</v>
      </c>
      <c r="V223" s="8">
        <v>-2.2573610000000001E-2</v>
      </c>
      <c r="W223" s="8">
        <v>62.999089298386998</v>
      </c>
      <c r="X223" s="63">
        <f t="shared" si="15"/>
        <v>2.200022000195645E-3</v>
      </c>
      <c r="Y223" s="8">
        <v>-2.4190039999999999E-2</v>
      </c>
    </row>
    <row r="224" spans="14:25" x14ac:dyDescent="0.45">
      <c r="N224" s="8">
        <v>72.887514142027399</v>
      </c>
      <c r="O224" s="63">
        <f t="shared" si="12"/>
        <v>2.2100221002006037E-3</v>
      </c>
      <c r="P224" s="8">
        <v>1.996126E-3</v>
      </c>
      <c r="Q224" s="8">
        <v>24.033673363838599</v>
      </c>
      <c r="R224" s="63">
        <f t="shared" si="13"/>
        <v>2.210022100197051E-3</v>
      </c>
      <c r="S224" s="8">
        <v>-2.7099614000000001E-2</v>
      </c>
      <c r="T224" s="8">
        <v>51.983815558346599</v>
      </c>
      <c r="U224" s="63">
        <f t="shared" si="14"/>
        <v>2.2100221002006037E-3</v>
      </c>
      <c r="V224" s="8">
        <v>-1.9987321999999998E-2</v>
      </c>
      <c r="W224" s="8">
        <v>62.999099298487003</v>
      </c>
      <c r="X224" s="63">
        <f t="shared" si="15"/>
        <v>2.2100221002006037E-3</v>
      </c>
      <c r="Y224" s="8">
        <v>-2.6453042E-2</v>
      </c>
    </row>
    <row r="225" spans="14:25" x14ac:dyDescent="0.45">
      <c r="N225" s="8">
        <v>72.887524142127404</v>
      </c>
      <c r="O225" s="63">
        <f t="shared" si="12"/>
        <v>2.2200222002055625E-3</v>
      </c>
      <c r="P225" s="8">
        <v>1.2664564E-2</v>
      </c>
      <c r="Q225" s="8">
        <v>24.0336833639386</v>
      </c>
      <c r="R225" s="63">
        <f t="shared" si="13"/>
        <v>2.2200222001984571E-3</v>
      </c>
      <c r="S225" s="8">
        <v>-2.5159898E-2</v>
      </c>
      <c r="T225" s="8">
        <v>51.983825558446597</v>
      </c>
      <c r="U225" s="63">
        <f t="shared" si="14"/>
        <v>2.2200222001984571E-3</v>
      </c>
      <c r="V225" s="8">
        <v>-1.5461318E-2</v>
      </c>
      <c r="W225" s="8">
        <v>62.999109298587001</v>
      </c>
      <c r="X225" s="63">
        <f t="shared" si="15"/>
        <v>2.2200222001984571E-3</v>
      </c>
      <c r="Y225" s="8">
        <v>-3.1625618000000001E-2</v>
      </c>
    </row>
    <row r="226" spans="14:25" x14ac:dyDescent="0.45">
      <c r="N226" s="8">
        <v>72.887534142227395</v>
      </c>
      <c r="O226" s="63">
        <f t="shared" si="12"/>
        <v>2.2300223001963104E-3</v>
      </c>
      <c r="P226" s="8">
        <v>1.7837140000000001E-2</v>
      </c>
      <c r="Q226" s="8">
        <v>24.033693364038601</v>
      </c>
      <c r="R226" s="63">
        <f t="shared" si="13"/>
        <v>2.2300223001998631E-3</v>
      </c>
      <c r="S226" s="8">
        <v>-2.6776327999999999E-2</v>
      </c>
      <c r="T226" s="8">
        <v>51.983835558546602</v>
      </c>
      <c r="U226" s="63">
        <f t="shared" si="14"/>
        <v>2.2300223002034159E-3</v>
      </c>
      <c r="V226" s="8">
        <v>-2.0310608000000001E-2</v>
      </c>
      <c r="W226" s="8">
        <v>62.999119298686999</v>
      </c>
      <c r="X226" s="63">
        <f t="shared" si="15"/>
        <v>2.2300223001963104E-3</v>
      </c>
      <c r="Y226" s="8">
        <v>-2.3866754E-2</v>
      </c>
    </row>
    <row r="227" spans="14:25" x14ac:dyDescent="0.45">
      <c r="N227" s="8">
        <v>72.8875441423274</v>
      </c>
      <c r="O227" s="63">
        <f t="shared" si="12"/>
        <v>2.2400224002012692E-3</v>
      </c>
      <c r="P227" s="8">
        <v>1.5574138E-2</v>
      </c>
      <c r="Q227" s="8">
        <v>24.033703364138599</v>
      </c>
      <c r="R227" s="63">
        <f t="shared" si="13"/>
        <v>2.2400224001977165E-3</v>
      </c>
      <c r="S227" s="8">
        <v>-5.7627379999999999E-3</v>
      </c>
      <c r="T227" s="8">
        <v>51.9838455586466</v>
      </c>
      <c r="U227" s="63">
        <f t="shared" si="14"/>
        <v>2.2400224002012692E-3</v>
      </c>
      <c r="V227" s="8">
        <v>-1.2875030000000001E-2</v>
      </c>
      <c r="W227" s="8">
        <v>62.999129298786997</v>
      </c>
      <c r="X227" s="63">
        <f t="shared" si="15"/>
        <v>2.2400224001941638E-3</v>
      </c>
      <c r="Y227" s="8">
        <v>-2.6129756000000001E-2</v>
      </c>
    </row>
    <row r="228" spans="14:25" x14ac:dyDescent="0.45">
      <c r="N228" s="8">
        <v>72.887554142427405</v>
      </c>
      <c r="O228" s="63">
        <f t="shared" si="12"/>
        <v>2.250022500206228E-3</v>
      </c>
      <c r="P228" s="8">
        <v>8.7851319999999993E-3</v>
      </c>
      <c r="Q228" s="8">
        <v>24.033713364238601</v>
      </c>
      <c r="R228" s="63">
        <f t="shared" si="13"/>
        <v>2.2500225001991225E-3</v>
      </c>
      <c r="S228" s="8">
        <v>3.6125559999999998E-3</v>
      </c>
      <c r="T228" s="8">
        <v>51.983855558746598</v>
      </c>
      <c r="U228" s="63">
        <f t="shared" si="14"/>
        <v>2.2500225001991225E-3</v>
      </c>
      <c r="V228" s="8">
        <v>-1.8370892E-2</v>
      </c>
      <c r="W228" s="8">
        <v>62.999139298887002</v>
      </c>
      <c r="X228" s="63">
        <f t="shared" si="15"/>
        <v>2.2500225001991225E-3</v>
      </c>
      <c r="Y228" s="8">
        <v>-2.5159898E-2</v>
      </c>
    </row>
    <row r="229" spans="14:25" x14ac:dyDescent="0.45">
      <c r="N229" s="8">
        <v>72.887564142527395</v>
      </c>
      <c r="O229" s="63">
        <f t="shared" si="12"/>
        <v>2.2600226001969759E-3</v>
      </c>
      <c r="P229" s="8">
        <v>3.6125559999999998E-3</v>
      </c>
      <c r="Q229" s="8">
        <v>24.033723364338599</v>
      </c>
      <c r="R229" s="63">
        <f t="shared" si="13"/>
        <v>2.2600226001969759E-3</v>
      </c>
      <c r="S229" s="8">
        <v>-1.4814746E-2</v>
      </c>
      <c r="T229" s="8">
        <v>51.983865558846603</v>
      </c>
      <c r="U229" s="63">
        <f t="shared" si="14"/>
        <v>2.2600226002040813E-3</v>
      </c>
      <c r="V229" s="8">
        <v>-8.6723119999999997E-3</v>
      </c>
      <c r="W229" s="8">
        <v>62.999149298987</v>
      </c>
      <c r="X229" s="63">
        <f t="shared" si="15"/>
        <v>2.2600226001969759E-3</v>
      </c>
      <c r="Y229" s="8">
        <v>-2.9039329999999999E-2</v>
      </c>
    </row>
    <row r="230" spans="14:25" x14ac:dyDescent="0.45">
      <c r="N230" s="8">
        <v>72.8875741426274</v>
      </c>
      <c r="O230" s="63">
        <f t="shared" si="12"/>
        <v>2.2700227002019346E-3</v>
      </c>
      <c r="P230" s="8">
        <v>-2.853164E-3</v>
      </c>
      <c r="Q230" s="8">
        <v>24.0337333644386</v>
      </c>
      <c r="R230" s="63">
        <f t="shared" si="13"/>
        <v>2.2700227001983819E-3</v>
      </c>
      <c r="S230" s="8">
        <v>-4.1970769999999998E-2</v>
      </c>
      <c r="T230" s="8">
        <v>51.9838755589466</v>
      </c>
      <c r="U230" s="63">
        <f t="shared" si="14"/>
        <v>2.2700227002019346E-3</v>
      </c>
      <c r="V230" s="8">
        <v>-1.6431175999999999E-2</v>
      </c>
      <c r="W230" s="8">
        <v>62.999159299086998</v>
      </c>
      <c r="X230" s="63">
        <f t="shared" si="15"/>
        <v>2.2700227001948292E-3</v>
      </c>
      <c r="Y230" s="8">
        <v>-2.4190039999999999E-2</v>
      </c>
    </row>
    <row r="231" spans="14:25" x14ac:dyDescent="0.45">
      <c r="N231" s="8">
        <v>72.887584142727405</v>
      </c>
      <c r="O231" s="63">
        <f t="shared" si="12"/>
        <v>2.2800228002068934E-3</v>
      </c>
      <c r="P231" s="8">
        <v>-8.9955980000000005E-3</v>
      </c>
      <c r="Q231" s="8">
        <v>24.033743364538601</v>
      </c>
      <c r="R231" s="63">
        <f t="shared" si="13"/>
        <v>2.280022800199788E-3</v>
      </c>
      <c r="S231" s="8">
        <v>-4.1000912E-2</v>
      </c>
      <c r="T231" s="8">
        <v>51.983885559046598</v>
      </c>
      <c r="U231" s="63">
        <f t="shared" si="14"/>
        <v>2.280022800199788E-3</v>
      </c>
      <c r="V231" s="8">
        <v>-1.1905172E-2</v>
      </c>
      <c r="W231" s="8">
        <v>62.999169299187002</v>
      </c>
      <c r="X231" s="63">
        <f t="shared" si="15"/>
        <v>2.280022800199788E-3</v>
      </c>
      <c r="Y231" s="8">
        <v>-2.3866754E-2</v>
      </c>
    </row>
    <row r="232" spans="14:25" x14ac:dyDescent="0.45">
      <c r="N232" s="8">
        <v>72.887594142827396</v>
      </c>
      <c r="O232" s="63">
        <f t="shared" si="12"/>
        <v>2.2900229001976413E-3</v>
      </c>
      <c r="P232" s="8">
        <v>-1.4168174E-2</v>
      </c>
      <c r="Q232" s="8">
        <v>24.033753364638599</v>
      </c>
      <c r="R232" s="63">
        <f t="shared" si="13"/>
        <v>2.2900229001976413E-3</v>
      </c>
      <c r="S232" s="8">
        <v>-2.3543468000000001E-2</v>
      </c>
      <c r="T232" s="8">
        <v>51.983895559146603</v>
      </c>
      <c r="U232" s="63">
        <f t="shared" si="14"/>
        <v>2.2900229002047467E-3</v>
      </c>
      <c r="V232" s="8">
        <v>-1.9017464000000001E-2</v>
      </c>
      <c r="W232" s="8">
        <v>62.999179299287</v>
      </c>
      <c r="X232" s="63">
        <f t="shared" si="15"/>
        <v>2.2900229001976413E-3</v>
      </c>
      <c r="Y232" s="8">
        <v>-2.5159898E-2</v>
      </c>
    </row>
    <row r="233" spans="14:25" x14ac:dyDescent="0.45">
      <c r="N233" s="8">
        <v>72.887604142927401</v>
      </c>
      <c r="O233" s="63">
        <f t="shared" si="12"/>
        <v>2.3000230002026001E-3</v>
      </c>
      <c r="P233" s="8">
        <v>-1.8694177999999999E-2</v>
      </c>
      <c r="Q233" s="8">
        <v>24.033763364738601</v>
      </c>
      <c r="R233" s="63">
        <f t="shared" si="13"/>
        <v>2.3000230001990474E-3</v>
      </c>
      <c r="S233" s="8">
        <v>-2.0957179999999999E-2</v>
      </c>
      <c r="T233" s="8">
        <v>51.983905559246601</v>
      </c>
      <c r="U233" s="63">
        <f t="shared" si="14"/>
        <v>2.3000230002026001E-3</v>
      </c>
      <c r="V233" s="8">
        <v>-2.0633894E-2</v>
      </c>
      <c r="W233" s="8">
        <v>62.999189299386998</v>
      </c>
      <c r="X233" s="63">
        <f t="shared" si="15"/>
        <v>2.3000230001954947E-3</v>
      </c>
      <c r="Y233" s="8">
        <v>-1.4814746E-2</v>
      </c>
    </row>
    <row r="234" spans="14:25" x14ac:dyDescent="0.45">
      <c r="N234" s="8">
        <v>72.887614143027406</v>
      </c>
      <c r="O234" s="63"/>
      <c r="P234" s="8">
        <v>-2.4190039999999999E-2</v>
      </c>
      <c r="Q234" s="8"/>
      <c r="R234" s="63"/>
      <c r="S234" s="8"/>
      <c r="T234" s="8"/>
      <c r="U234" s="63"/>
      <c r="V234" s="8"/>
      <c r="W234" s="8"/>
      <c r="X234" s="63"/>
      <c r="Y234" s="8"/>
    </row>
    <row r="235" spans="14:25" x14ac:dyDescent="0.45">
      <c r="N235" s="8">
        <v>72.887624143127397</v>
      </c>
      <c r="O235" s="63"/>
      <c r="P235" s="8">
        <v>-2.0633894E-2</v>
      </c>
      <c r="Q235" s="8"/>
      <c r="R235" s="63"/>
      <c r="S235" s="8"/>
      <c r="T235" s="8"/>
      <c r="U235" s="63"/>
      <c r="V235" s="8"/>
      <c r="W235" s="8"/>
      <c r="X235" s="63"/>
      <c r="Y235" s="8"/>
    </row>
    <row r="236" spans="14:25" x14ac:dyDescent="0.45">
      <c r="N236" s="8">
        <v>72.887634143227402</v>
      </c>
      <c r="O236" s="63"/>
      <c r="P236" s="8">
        <v>-3.0655760000000001E-2</v>
      </c>
      <c r="Q236" s="8"/>
      <c r="R236" s="63"/>
      <c r="S236" s="8"/>
      <c r="T236" s="8"/>
      <c r="U236" s="63"/>
      <c r="V236" s="8"/>
      <c r="W236" s="8"/>
      <c r="X236" s="63"/>
      <c r="Y236" s="8"/>
    </row>
    <row r="237" spans="14:25" x14ac:dyDescent="0.45">
      <c r="N237" s="8">
        <v>72.887644143327407</v>
      </c>
      <c r="O237" s="63"/>
      <c r="P237" s="8">
        <v>-3.2272189999999999E-2</v>
      </c>
      <c r="Q237" s="8"/>
      <c r="R237" s="63"/>
      <c r="S237" s="8"/>
      <c r="T237" s="8"/>
      <c r="U237" s="63"/>
      <c r="V237" s="8"/>
      <c r="W237" s="8"/>
      <c r="X237" s="63"/>
      <c r="Y237" s="8"/>
    </row>
    <row r="238" spans="14:25" x14ac:dyDescent="0.45">
      <c r="N238" s="8">
        <v>72.887654143427397</v>
      </c>
      <c r="O238" s="63"/>
      <c r="P238" s="8">
        <v>-2.8716044E-2</v>
      </c>
      <c r="Q238" s="8"/>
      <c r="R238" s="63"/>
      <c r="S238" s="8"/>
      <c r="T238" s="8"/>
      <c r="U238" s="63"/>
      <c r="V238" s="8"/>
      <c r="W238" s="8"/>
      <c r="X238" s="63"/>
      <c r="Y238" s="8"/>
    </row>
    <row r="239" spans="14:25" x14ac:dyDescent="0.45">
      <c r="N239" s="8">
        <v>72.887664143527402</v>
      </c>
      <c r="O239" s="63"/>
      <c r="P239" s="8">
        <v>-1.883306E-3</v>
      </c>
      <c r="Q239" s="8"/>
      <c r="R239" s="63"/>
      <c r="S239" s="8"/>
      <c r="T239" s="8"/>
      <c r="U239" s="63"/>
      <c r="V239" s="8"/>
      <c r="W239" s="8"/>
      <c r="X239" s="63"/>
      <c r="Y239" s="8"/>
    </row>
    <row r="240" spans="14:25" x14ac:dyDescent="0.45">
      <c r="N240" s="8">
        <v>72.887674143627393</v>
      </c>
      <c r="O240" s="63"/>
      <c r="P240" s="8">
        <v>0.14973782799999999</v>
      </c>
      <c r="Q240" s="8"/>
      <c r="R240" s="63"/>
      <c r="S240" s="8"/>
      <c r="T240" s="8"/>
      <c r="U240" s="63"/>
      <c r="V240" s="8"/>
      <c r="W240" s="8"/>
      <c r="X240" s="63"/>
      <c r="Y240" s="8"/>
    </row>
    <row r="241" spans="14:25" x14ac:dyDescent="0.45">
      <c r="N241" s="8">
        <v>72.887684143727398</v>
      </c>
      <c r="O241" s="63"/>
      <c r="P241" s="8">
        <v>0.13422010000000001</v>
      </c>
      <c r="Q241" s="8"/>
      <c r="R241" s="63"/>
      <c r="S241" s="8"/>
      <c r="T241" s="8"/>
      <c r="U241" s="63"/>
      <c r="V241" s="8"/>
      <c r="W241" s="8"/>
      <c r="X241" s="63"/>
      <c r="Y241" s="8"/>
    </row>
    <row r="242" spans="14:25" x14ac:dyDescent="0.45">
      <c r="N242" s="8">
        <v>72.887694143827503</v>
      </c>
      <c r="O242" s="63"/>
      <c r="P242" s="8">
        <v>7.8614907999999997E-2</v>
      </c>
      <c r="Q242" s="8"/>
      <c r="R242" s="63"/>
      <c r="S242" s="8"/>
      <c r="T242" s="8"/>
      <c r="U242" s="63"/>
      <c r="V242" s="8"/>
      <c r="W242" s="8"/>
      <c r="X242" s="63"/>
      <c r="Y242" s="8"/>
    </row>
    <row r="243" spans="14:25" x14ac:dyDescent="0.45">
      <c r="N243" s="8">
        <v>72.887704143927394</v>
      </c>
      <c r="O243" s="63"/>
      <c r="P243" s="8">
        <v>5.2289859999999997E-3</v>
      </c>
      <c r="Q243" s="8"/>
      <c r="R243" s="63"/>
      <c r="S243" s="8"/>
      <c r="T243" s="8"/>
      <c r="U243" s="63"/>
      <c r="V243" s="8"/>
      <c r="W243" s="8"/>
      <c r="X243" s="63"/>
      <c r="Y243" s="8"/>
    </row>
    <row r="244" spans="14:25" x14ac:dyDescent="0.45">
      <c r="N244" s="8">
        <v>72.887714144027399</v>
      </c>
      <c r="O244" s="63"/>
      <c r="P244" s="8">
        <v>0.133896814</v>
      </c>
      <c r="Q244" s="8"/>
      <c r="R244" s="63"/>
      <c r="S244" s="8"/>
      <c r="T244" s="8"/>
      <c r="U244" s="63"/>
      <c r="V244" s="8"/>
      <c r="W244" s="8"/>
      <c r="X244" s="63"/>
      <c r="Y244" s="8"/>
    </row>
    <row r="245" spans="14:25" x14ac:dyDescent="0.45">
      <c r="N245" s="8">
        <v>72.887724144127503</v>
      </c>
      <c r="O245" s="63"/>
      <c r="P245" s="8">
        <v>0.106094218</v>
      </c>
      <c r="Q245" s="8"/>
      <c r="R245" s="63"/>
      <c r="S245" s="8"/>
      <c r="T245" s="8"/>
      <c r="U245" s="63"/>
      <c r="V245" s="8"/>
      <c r="W245" s="8"/>
      <c r="X245" s="63"/>
      <c r="Y245" s="8"/>
    </row>
    <row r="246" spans="14:25" x14ac:dyDescent="0.45">
      <c r="N246" s="8">
        <v>72.887734144227394</v>
      </c>
      <c r="O246" s="63"/>
      <c r="P246" s="8">
        <v>0.121935232</v>
      </c>
      <c r="Q246" s="8"/>
      <c r="R246" s="63"/>
      <c r="S246" s="8"/>
      <c r="T246" s="8"/>
      <c r="U246" s="63"/>
      <c r="V246" s="8"/>
      <c r="W246" s="8"/>
      <c r="X246" s="63"/>
      <c r="Y246" s="8"/>
    </row>
    <row r="247" spans="14:25" x14ac:dyDescent="0.45">
      <c r="N247" s="8">
        <v>72.887744144327399</v>
      </c>
      <c r="O247" s="63"/>
      <c r="P247" s="8">
        <v>6.8916327999999999E-2</v>
      </c>
      <c r="Q247" s="8"/>
      <c r="R247" s="63"/>
      <c r="S247" s="8"/>
      <c r="T247" s="8"/>
      <c r="U247" s="63"/>
      <c r="V247" s="8"/>
      <c r="W247" s="8"/>
      <c r="X247" s="63"/>
      <c r="Y247" s="8"/>
    </row>
    <row r="248" spans="14:25" x14ac:dyDescent="0.45">
      <c r="N248" s="8">
        <v>72.887754144427504</v>
      </c>
      <c r="O248" s="63"/>
      <c r="P248" s="8">
        <v>0.17560070799999999</v>
      </c>
      <c r="Q248" s="8"/>
      <c r="R248" s="63"/>
      <c r="S248" s="8"/>
      <c r="T248" s="8"/>
      <c r="U248" s="63"/>
      <c r="V248" s="8"/>
      <c r="W248" s="8"/>
      <c r="X248" s="63"/>
      <c r="Y248" s="8"/>
    </row>
    <row r="249" spans="14:25" x14ac:dyDescent="0.45">
      <c r="N249" s="8">
        <v>72.887764144527495</v>
      </c>
      <c r="O249" s="63"/>
      <c r="P249" s="8">
        <v>0.15070768600000001</v>
      </c>
      <c r="Q249" s="8"/>
      <c r="R249" s="63"/>
      <c r="S249" s="8"/>
      <c r="T249" s="8"/>
      <c r="U249" s="63"/>
      <c r="V249" s="8"/>
      <c r="W249" s="8"/>
      <c r="X249" s="63"/>
      <c r="Y249" s="8"/>
    </row>
    <row r="250" spans="14:25" x14ac:dyDescent="0.45">
      <c r="N250" s="8">
        <v>72.8877741446274</v>
      </c>
      <c r="O250" s="63"/>
      <c r="P250" s="8">
        <v>0.18982529200000001</v>
      </c>
      <c r="Q250" s="8"/>
      <c r="R250" s="63"/>
      <c r="S250" s="8"/>
      <c r="T250" s="8"/>
      <c r="U250" s="63"/>
      <c r="V250" s="8"/>
      <c r="W250" s="8"/>
      <c r="X250" s="63"/>
      <c r="Y250" s="8"/>
    </row>
    <row r="251" spans="14:25" x14ac:dyDescent="0.45">
      <c r="N251" s="8">
        <v>72.887784144727505</v>
      </c>
      <c r="O251" s="63"/>
      <c r="P251" s="8">
        <v>0.12452152</v>
      </c>
      <c r="Q251" s="8"/>
      <c r="R251" s="63"/>
      <c r="S251" s="8"/>
      <c r="T251" s="8"/>
      <c r="U251" s="63"/>
      <c r="V251" s="8"/>
      <c r="W251" s="8"/>
      <c r="X251" s="63"/>
      <c r="Y251" s="8"/>
    </row>
    <row r="252" spans="14:25" x14ac:dyDescent="0.45">
      <c r="N252" s="8">
        <v>72.887794144827495</v>
      </c>
      <c r="O252" s="63"/>
      <c r="P252" s="8">
        <v>0.21536488600000001</v>
      </c>
      <c r="Q252" s="8"/>
      <c r="R252" s="63"/>
      <c r="S252" s="8"/>
      <c r="T252" s="8"/>
      <c r="U252" s="63"/>
      <c r="V252" s="8"/>
      <c r="W252" s="8"/>
      <c r="X252" s="63"/>
      <c r="Y252" s="8"/>
    </row>
    <row r="253" spans="14:25" x14ac:dyDescent="0.45">
      <c r="N253" s="8">
        <v>72.887804144927401</v>
      </c>
      <c r="O253" s="63"/>
      <c r="P253" s="8">
        <v>0.16719527200000001</v>
      </c>
      <c r="Q253" s="8"/>
      <c r="R253" s="63"/>
      <c r="S253" s="8"/>
      <c r="T253" s="8"/>
      <c r="U253" s="63"/>
      <c r="V253" s="8"/>
      <c r="W253" s="8"/>
      <c r="X253" s="63"/>
      <c r="Y253" s="8"/>
    </row>
    <row r="254" spans="14:25" x14ac:dyDescent="0.45">
      <c r="N254" s="8">
        <v>72.887814145027505</v>
      </c>
      <c r="O254" s="63"/>
      <c r="P254" s="8">
        <v>0.20211016000000001</v>
      </c>
      <c r="Q254" s="8"/>
      <c r="R254" s="63"/>
      <c r="S254" s="8"/>
      <c r="T254" s="8"/>
      <c r="U254" s="63"/>
      <c r="V254" s="8"/>
      <c r="W254" s="8"/>
      <c r="X254" s="63"/>
      <c r="Y254" s="8"/>
    </row>
    <row r="255" spans="14:25" x14ac:dyDescent="0.45">
      <c r="N255" s="8">
        <v>72.887824145127496</v>
      </c>
      <c r="O255" s="63"/>
      <c r="P255" s="8">
        <v>0.11643937</v>
      </c>
      <c r="Q255" s="8"/>
      <c r="R255" s="63"/>
      <c r="S255" s="8"/>
      <c r="T255" s="8"/>
      <c r="U255" s="63"/>
      <c r="V255" s="8"/>
      <c r="W255" s="8"/>
      <c r="X255" s="63"/>
      <c r="Y255" s="8"/>
    </row>
    <row r="256" spans="14:25" x14ac:dyDescent="0.45">
      <c r="N256" s="8">
        <v>72.887834145227501</v>
      </c>
      <c r="O256" s="63"/>
      <c r="P256" s="8">
        <v>0.17495413600000001</v>
      </c>
      <c r="Q256" s="8"/>
      <c r="R256" s="63"/>
      <c r="S256" s="8"/>
      <c r="T256" s="8"/>
      <c r="U256" s="63"/>
      <c r="V256" s="8"/>
      <c r="W256" s="8"/>
      <c r="X256" s="63"/>
      <c r="Y256" s="8"/>
    </row>
    <row r="257" spans="14:25" x14ac:dyDescent="0.45">
      <c r="N257" s="8">
        <v>72.887844145327506</v>
      </c>
      <c r="O257" s="63"/>
      <c r="P257" s="8">
        <v>0.13001738199999999</v>
      </c>
      <c r="Q257" s="8"/>
      <c r="R257" s="63"/>
      <c r="S257" s="8"/>
      <c r="T257" s="8"/>
      <c r="U257" s="63"/>
      <c r="V257" s="8"/>
      <c r="W257" s="8"/>
      <c r="X257" s="63"/>
      <c r="Y257" s="8"/>
    </row>
    <row r="258" spans="14:25" x14ac:dyDescent="0.45">
      <c r="N258" s="8">
        <v>72.887854145427497</v>
      </c>
      <c r="O258" s="63"/>
      <c r="P258" s="8">
        <v>0.16299255400000001</v>
      </c>
      <c r="Q258" s="8"/>
      <c r="R258" s="63"/>
      <c r="S258" s="8"/>
      <c r="T258" s="8"/>
      <c r="U258" s="63"/>
      <c r="V258" s="8"/>
      <c r="W258" s="8"/>
      <c r="X258" s="63"/>
      <c r="Y258" s="8"/>
    </row>
    <row r="259" spans="14:25" x14ac:dyDescent="0.45">
      <c r="N259" s="8">
        <v>72.887864145527502</v>
      </c>
      <c r="O259" s="63"/>
      <c r="P259" s="8">
        <v>7.0856044000000007E-2</v>
      </c>
      <c r="Q259" s="8"/>
      <c r="R259" s="63"/>
      <c r="S259" s="8"/>
      <c r="T259" s="8"/>
      <c r="U259" s="63"/>
      <c r="V259" s="8"/>
      <c r="W259" s="8"/>
      <c r="X259" s="63"/>
      <c r="Y259" s="8"/>
    </row>
    <row r="260" spans="14:25" x14ac:dyDescent="0.45">
      <c r="N260" s="8">
        <v>72.887874145627507</v>
      </c>
      <c r="O260" s="63"/>
      <c r="P260" s="8">
        <v>0.13422010000000001</v>
      </c>
      <c r="Q260" s="8"/>
      <c r="R260" s="63"/>
      <c r="S260" s="8"/>
      <c r="T260" s="8"/>
      <c r="U260" s="63"/>
      <c r="V260" s="8"/>
      <c r="W260" s="8"/>
      <c r="X260" s="63"/>
      <c r="Y260" s="8"/>
    </row>
    <row r="261" spans="14:25" x14ac:dyDescent="0.45">
      <c r="N261" s="8">
        <v>72.887884145727497</v>
      </c>
      <c r="O261" s="63"/>
      <c r="P261" s="8">
        <v>8.8636774000000002E-2</v>
      </c>
      <c r="Q261" s="8"/>
      <c r="R261" s="63"/>
      <c r="S261" s="8"/>
      <c r="T261" s="8"/>
      <c r="U261" s="63"/>
      <c r="V261" s="8"/>
      <c r="W261" s="8"/>
      <c r="X261" s="63"/>
      <c r="Y261" s="8"/>
    </row>
    <row r="262" spans="14:25" x14ac:dyDescent="0.45">
      <c r="N262" s="8">
        <v>72.887894145827502</v>
      </c>
      <c r="O262" s="63"/>
      <c r="P262" s="8">
        <v>8.7666915999999998E-2</v>
      </c>
      <c r="Q262" s="8"/>
      <c r="R262" s="63"/>
      <c r="S262" s="8"/>
      <c r="T262" s="8"/>
      <c r="U262" s="63"/>
      <c r="V262" s="8"/>
      <c r="W262" s="8"/>
      <c r="X262" s="63"/>
      <c r="Y262" s="8"/>
    </row>
    <row r="263" spans="14:25" x14ac:dyDescent="0.45">
      <c r="N263" s="8">
        <v>72.887904145927493</v>
      </c>
      <c r="O263" s="63"/>
      <c r="P263" s="8">
        <v>-6.0860239999999998E-3</v>
      </c>
      <c r="Q263" s="8"/>
      <c r="R263" s="63"/>
      <c r="S263" s="8"/>
      <c r="T263" s="8"/>
      <c r="U263" s="63"/>
      <c r="V263" s="8"/>
      <c r="W263" s="8"/>
      <c r="X263" s="63"/>
      <c r="Y263" s="8"/>
    </row>
    <row r="264" spans="14:25" x14ac:dyDescent="0.45">
      <c r="N264" s="8">
        <v>72.887914146027498</v>
      </c>
      <c r="O264" s="63"/>
      <c r="P264" s="8">
        <v>1.4604280000000001E-2</v>
      </c>
      <c r="Q264" s="8"/>
      <c r="R264" s="63"/>
      <c r="S264" s="8"/>
      <c r="T264" s="8"/>
      <c r="U264" s="63"/>
      <c r="V264" s="8"/>
      <c r="W264" s="8"/>
      <c r="X264" s="63"/>
      <c r="Y264" s="8"/>
    </row>
    <row r="265" spans="14:25" x14ac:dyDescent="0.45">
      <c r="N265" s="8">
        <v>72.887924146127503</v>
      </c>
      <c r="O265" s="63"/>
      <c r="P265" s="8">
        <v>1.8483711999999999E-2</v>
      </c>
      <c r="Q265" s="8"/>
      <c r="R265" s="63"/>
      <c r="S265" s="8"/>
      <c r="T265" s="8"/>
      <c r="U265" s="63"/>
      <c r="V265" s="8"/>
      <c r="W265" s="8"/>
      <c r="X265" s="63"/>
      <c r="Y265" s="8"/>
    </row>
    <row r="266" spans="14:25" x14ac:dyDescent="0.45">
      <c r="N266" s="8">
        <v>72.887934146227494</v>
      </c>
      <c r="O266" s="63"/>
      <c r="P266" s="8">
        <v>7.7321764000000001E-2</v>
      </c>
      <c r="Q266" s="8"/>
      <c r="R266" s="63"/>
      <c r="S266" s="8"/>
      <c r="T266" s="8"/>
      <c r="U266" s="63"/>
      <c r="V266" s="8"/>
      <c r="W266" s="8"/>
      <c r="X266" s="63"/>
      <c r="Y266" s="8"/>
    </row>
    <row r="267" spans="14:25" x14ac:dyDescent="0.45">
      <c r="N267" s="8">
        <v>72.887944146327499</v>
      </c>
      <c r="O267" s="63"/>
      <c r="P267" s="8">
        <v>3.6911013999999999E-2</v>
      </c>
      <c r="Q267" s="8"/>
      <c r="R267" s="63"/>
      <c r="S267" s="8"/>
      <c r="T267" s="8"/>
      <c r="U267" s="63"/>
      <c r="V267" s="8"/>
      <c r="W267" s="8"/>
      <c r="X267" s="63"/>
      <c r="Y267" s="8"/>
    </row>
    <row r="268" spans="14:25" x14ac:dyDescent="0.45">
      <c r="N268" s="8">
        <v>72.887954146427504</v>
      </c>
      <c r="O268" s="63"/>
      <c r="P268" s="8">
        <v>2.1716572E-2</v>
      </c>
      <c r="Q268" s="8"/>
      <c r="R268" s="63"/>
      <c r="S268" s="8"/>
      <c r="T268" s="8"/>
      <c r="U268" s="63"/>
      <c r="V268" s="8"/>
      <c r="W268" s="8"/>
      <c r="X268" s="63"/>
      <c r="Y268" s="8"/>
    </row>
    <row r="269" spans="14:25" x14ac:dyDescent="0.45">
      <c r="N269" s="8">
        <v>72.887964146527494</v>
      </c>
      <c r="O269" s="63"/>
      <c r="P269" s="8">
        <v>9.1084180000000001E-3</v>
      </c>
      <c r="Q269" s="8"/>
      <c r="R269" s="63"/>
      <c r="S269" s="8"/>
      <c r="T269" s="8"/>
      <c r="U269" s="63"/>
      <c r="V269" s="8"/>
      <c r="W269" s="8"/>
      <c r="X269" s="63"/>
      <c r="Y269" s="8"/>
    </row>
    <row r="270" spans="14:25" x14ac:dyDescent="0.45">
      <c r="N270" s="8">
        <v>72.887974146627499</v>
      </c>
      <c r="O270" s="63"/>
      <c r="P270" s="8">
        <v>1.7190568E-2</v>
      </c>
      <c r="Q270" s="8"/>
      <c r="R270" s="63"/>
      <c r="S270" s="8"/>
      <c r="T270" s="8"/>
      <c r="U270" s="63"/>
      <c r="V270" s="8"/>
      <c r="W270" s="8"/>
      <c r="X270" s="63"/>
      <c r="Y270" s="8"/>
    </row>
    <row r="271" spans="14:25" x14ac:dyDescent="0.45">
      <c r="N271" s="8">
        <v>72.887984146727504</v>
      </c>
      <c r="O271" s="63"/>
      <c r="P271" s="8">
        <v>-2.1927037999999999E-2</v>
      </c>
      <c r="Q271" s="8"/>
      <c r="R271" s="63"/>
      <c r="S271" s="8"/>
      <c r="T271" s="8"/>
      <c r="U271" s="63"/>
      <c r="V271" s="8"/>
      <c r="W271" s="8"/>
      <c r="X271" s="63"/>
      <c r="Y271" s="8"/>
    </row>
    <row r="272" spans="14:25" x14ac:dyDescent="0.45">
      <c r="N272" s="8">
        <v>72.887994146827495</v>
      </c>
      <c r="O272" s="63"/>
      <c r="P272" s="8">
        <v>-3.6151622000000001E-2</v>
      </c>
      <c r="Q272" s="8"/>
      <c r="R272" s="63"/>
      <c r="S272" s="8"/>
      <c r="T272" s="8"/>
      <c r="U272" s="63"/>
      <c r="V272" s="8"/>
      <c r="W272" s="8"/>
      <c r="X272" s="63"/>
      <c r="Y272" s="8"/>
    </row>
    <row r="273" spans="14:25" x14ac:dyDescent="0.45">
      <c r="N273" s="8">
        <v>72.8880041469275</v>
      </c>
      <c r="O273" s="63"/>
      <c r="P273" s="8">
        <v>-3.0979046E-2</v>
      </c>
      <c r="Q273" s="8"/>
      <c r="R273" s="63"/>
      <c r="S273" s="8"/>
      <c r="T273" s="8"/>
      <c r="U273" s="63"/>
      <c r="V273" s="8"/>
      <c r="W273" s="8"/>
      <c r="X273" s="63"/>
      <c r="Y273" s="8"/>
    </row>
    <row r="274" spans="14:25" x14ac:dyDescent="0.45">
      <c r="N274" s="8">
        <v>72.888014147027505</v>
      </c>
      <c r="O274" s="63"/>
      <c r="P274" s="8">
        <v>-1.1905172E-2</v>
      </c>
      <c r="Q274" s="8"/>
      <c r="R274" s="63"/>
      <c r="S274" s="8"/>
      <c r="T274" s="8"/>
      <c r="U274" s="63"/>
      <c r="V274" s="8"/>
      <c r="W274" s="8"/>
      <c r="X274" s="63"/>
      <c r="Y274" s="8"/>
    </row>
    <row r="275" spans="14:25" x14ac:dyDescent="0.45">
      <c r="N275" s="8">
        <v>72.888024147127496</v>
      </c>
      <c r="O275" s="63"/>
      <c r="P275" s="8">
        <v>-9.6421700000000003E-3</v>
      </c>
      <c r="Q275" s="8"/>
      <c r="R275" s="63"/>
      <c r="S275" s="8"/>
      <c r="T275" s="8"/>
      <c r="U275" s="63"/>
      <c r="V275" s="8"/>
      <c r="W275" s="8"/>
      <c r="X275" s="63"/>
      <c r="Y275" s="8"/>
    </row>
    <row r="276" spans="14:25" x14ac:dyDescent="0.45">
      <c r="N276" s="8">
        <v>72.888034147227501</v>
      </c>
      <c r="O276" s="63"/>
      <c r="P276" s="8">
        <v>-2.5483183999999999E-2</v>
      </c>
      <c r="Q276" s="8"/>
      <c r="R276" s="63"/>
      <c r="S276" s="8"/>
      <c r="T276" s="8"/>
      <c r="U276" s="63"/>
      <c r="V276" s="8"/>
      <c r="W276" s="8"/>
      <c r="X276" s="63"/>
      <c r="Y276" s="8"/>
    </row>
    <row r="277" spans="14:25" x14ac:dyDescent="0.45">
      <c r="N277" s="8">
        <v>72.888044147327506</v>
      </c>
      <c r="O277" s="63"/>
      <c r="P277" s="8">
        <v>-3.2595475999999998E-2</v>
      </c>
      <c r="Q277" s="8"/>
      <c r="R277" s="63"/>
      <c r="S277" s="8"/>
      <c r="T277" s="8"/>
      <c r="U277" s="63"/>
      <c r="V277" s="8"/>
      <c r="W277" s="8"/>
      <c r="X277" s="63"/>
      <c r="Y277" s="8"/>
    </row>
    <row r="278" spans="14:25" x14ac:dyDescent="0.45">
      <c r="N278" s="8">
        <v>72.888054147427496</v>
      </c>
      <c r="O278" s="63"/>
      <c r="P278" s="8">
        <v>-3.8091338000000002E-2</v>
      </c>
      <c r="Q278" s="8"/>
      <c r="R278" s="63"/>
      <c r="S278" s="8"/>
      <c r="T278" s="8"/>
      <c r="U278" s="63"/>
      <c r="V278" s="8"/>
      <c r="W278" s="8"/>
      <c r="X278" s="63"/>
      <c r="Y278" s="8"/>
    </row>
    <row r="279" spans="14:25" x14ac:dyDescent="0.45">
      <c r="N279" s="8">
        <v>72.888064147527501</v>
      </c>
      <c r="O279" s="63"/>
      <c r="P279" s="8">
        <v>-2.0310608000000001E-2</v>
      </c>
      <c r="Q279" s="8"/>
      <c r="R279" s="63"/>
      <c r="S279" s="8"/>
      <c r="T279" s="8"/>
      <c r="U279" s="63"/>
      <c r="V279" s="8"/>
      <c r="W279" s="8"/>
      <c r="X279" s="63"/>
      <c r="Y279" s="8"/>
    </row>
    <row r="280" spans="14:25" x14ac:dyDescent="0.45">
      <c r="N280" s="8">
        <v>72.888074147627506</v>
      </c>
      <c r="O280" s="63"/>
      <c r="P280" s="8">
        <v>-9.6421700000000003E-3</v>
      </c>
      <c r="Q280" s="8"/>
      <c r="R280" s="63"/>
      <c r="S280" s="8"/>
      <c r="T280" s="8"/>
      <c r="U280" s="63"/>
      <c r="V280" s="8"/>
      <c r="W280" s="8"/>
      <c r="X280" s="63"/>
      <c r="Y280" s="8"/>
    </row>
    <row r="281" spans="14:25" x14ac:dyDescent="0.45">
      <c r="N281" s="8">
        <v>72.888084147727497</v>
      </c>
      <c r="O281" s="63"/>
      <c r="P281" s="8">
        <v>3.885073E-2</v>
      </c>
      <c r="Q281" s="8"/>
      <c r="R281" s="63"/>
      <c r="S281" s="8"/>
      <c r="T281" s="8"/>
      <c r="U281" s="63"/>
      <c r="V281" s="8"/>
      <c r="W281" s="8"/>
      <c r="X281" s="63"/>
      <c r="Y281" s="8"/>
    </row>
    <row r="282" spans="14:25" x14ac:dyDescent="0.45">
      <c r="N282" s="8">
        <v>72.888094147827502</v>
      </c>
      <c r="O282" s="63"/>
      <c r="P282" s="8">
        <v>7.1502616000000005E-2</v>
      </c>
      <c r="Q282" s="8"/>
      <c r="R282" s="63"/>
      <c r="S282" s="8"/>
      <c r="T282" s="8"/>
      <c r="U282" s="63"/>
      <c r="V282" s="8"/>
      <c r="W282" s="8"/>
      <c r="X282" s="63"/>
      <c r="Y282" s="8"/>
    </row>
    <row r="283" spans="14:25" x14ac:dyDescent="0.45">
      <c r="N283" s="8">
        <v>72.888104147927507</v>
      </c>
      <c r="O283" s="63"/>
      <c r="P283" s="8">
        <v>0.1018915</v>
      </c>
      <c r="Q283" s="8"/>
      <c r="R283" s="63"/>
      <c r="S283" s="8"/>
      <c r="T283" s="8"/>
      <c r="U283" s="63"/>
      <c r="V283" s="8"/>
      <c r="W283" s="8"/>
      <c r="X283" s="63"/>
      <c r="Y283" s="8"/>
    </row>
    <row r="284" spans="14:25" x14ac:dyDescent="0.45">
      <c r="N284" s="8">
        <v>72.888114148027498</v>
      </c>
      <c r="O284" s="63"/>
      <c r="P284" s="8">
        <v>8.4757341999999999E-2</v>
      </c>
      <c r="Q284" s="8"/>
      <c r="R284" s="63"/>
      <c r="S284" s="8"/>
      <c r="T284" s="8"/>
      <c r="U284" s="63"/>
      <c r="V284" s="8"/>
      <c r="W284" s="8"/>
      <c r="X284" s="63"/>
      <c r="Y284" s="8"/>
    </row>
    <row r="285" spans="14:25" x14ac:dyDescent="0.45">
      <c r="N285" s="8">
        <v>72.888124148127503</v>
      </c>
      <c r="O285" s="63"/>
      <c r="P285" s="8">
        <v>8.9606632000000006E-2</v>
      </c>
      <c r="Q285" s="8"/>
      <c r="R285" s="63"/>
      <c r="S285" s="8"/>
      <c r="T285" s="8"/>
      <c r="U285" s="63"/>
      <c r="V285" s="8"/>
      <c r="W285" s="8"/>
      <c r="X285" s="63"/>
      <c r="Y285" s="8"/>
    </row>
    <row r="286" spans="14:25" x14ac:dyDescent="0.45">
      <c r="N286" s="8">
        <v>72.888134148227493</v>
      </c>
      <c r="O286" s="63"/>
      <c r="P286" s="8">
        <v>5.4045172000000002E-2</v>
      </c>
      <c r="Q286" s="8"/>
      <c r="R286" s="63"/>
      <c r="S286" s="8"/>
      <c r="T286" s="8"/>
      <c r="U286" s="63"/>
      <c r="V286" s="8"/>
      <c r="W286" s="8"/>
      <c r="X286" s="63"/>
      <c r="Y286" s="8"/>
    </row>
    <row r="287" spans="14:25" x14ac:dyDescent="0.45">
      <c r="N287" s="8">
        <v>72.888144148327498</v>
      </c>
      <c r="O287" s="63"/>
      <c r="P287" s="8">
        <v>3.4324726E-2</v>
      </c>
      <c r="Q287" s="8"/>
      <c r="R287" s="63"/>
      <c r="S287" s="8"/>
      <c r="T287" s="8"/>
      <c r="U287" s="63"/>
      <c r="V287" s="8"/>
      <c r="W287" s="8"/>
      <c r="X287" s="63"/>
      <c r="Y287" s="8"/>
    </row>
    <row r="288" spans="14:25" x14ac:dyDescent="0.45">
      <c r="N288" s="8">
        <v>72.888154148427503</v>
      </c>
      <c r="O288" s="63"/>
      <c r="P288" s="8">
        <v>3.6125559999999998E-3</v>
      </c>
      <c r="Q288" s="8"/>
      <c r="R288" s="63"/>
      <c r="S288" s="8"/>
      <c r="T288" s="8"/>
      <c r="U288" s="63"/>
      <c r="V288" s="8"/>
      <c r="W288" s="8"/>
      <c r="X288" s="63"/>
      <c r="Y288" s="8"/>
    </row>
    <row r="289" spans="14:25" x14ac:dyDescent="0.45">
      <c r="N289" s="8">
        <v>72.888164148527494</v>
      </c>
      <c r="O289" s="63"/>
      <c r="P289" s="8">
        <v>7.8152740000000005E-3</v>
      </c>
      <c r="Q289" s="8"/>
      <c r="R289" s="63"/>
      <c r="S289" s="8"/>
      <c r="T289" s="8"/>
      <c r="U289" s="63"/>
      <c r="V289" s="8"/>
      <c r="W289" s="8"/>
      <c r="X289" s="63"/>
      <c r="Y289" s="8"/>
    </row>
    <row r="290" spans="14:25" x14ac:dyDescent="0.45">
      <c r="N290" s="8">
        <v>72.888174148627499</v>
      </c>
      <c r="O290" s="63"/>
      <c r="P290" s="8">
        <v>-2.5159898E-2</v>
      </c>
      <c r="Q290" s="8"/>
      <c r="R290" s="63"/>
      <c r="S290" s="8"/>
      <c r="T290" s="8"/>
      <c r="U290" s="63"/>
      <c r="V290" s="8"/>
      <c r="W290" s="8"/>
      <c r="X290" s="63"/>
      <c r="Y290" s="8"/>
    </row>
    <row r="291" spans="14:25" x14ac:dyDescent="0.45">
      <c r="N291" s="8">
        <v>72.888184148727504</v>
      </c>
      <c r="O291" s="63"/>
      <c r="P291" s="8">
        <v>-2.6129756000000001E-2</v>
      </c>
      <c r="Q291" s="8"/>
      <c r="R291" s="63"/>
      <c r="S291" s="8"/>
      <c r="T291" s="8"/>
      <c r="U291" s="63"/>
      <c r="V291" s="8"/>
      <c r="W291" s="8"/>
      <c r="X291" s="63"/>
      <c r="Y291" s="8"/>
    </row>
    <row r="292" spans="14:25" x14ac:dyDescent="0.45">
      <c r="N292" s="8">
        <v>72.888194148827495</v>
      </c>
      <c r="O292" s="63"/>
      <c r="P292" s="8">
        <v>-1.5461318E-2</v>
      </c>
      <c r="Q292" s="8"/>
      <c r="R292" s="63"/>
      <c r="S292" s="8"/>
      <c r="T292" s="8"/>
      <c r="U292" s="63"/>
      <c r="V292" s="8"/>
      <c r="W292" s="8"/>
      <c r="X292" s="63"/>
      <c r="Y292" s="8"/>
    </row>
    <row r="293" spans="14:25" x14ac:dyDescent="0.45">
      <c r="N293" s="8">
        <v>72.8882041489275</v>
      </c>
      <c r="O293" s="63"/>
      <c r="P293" s="8">
        <v>1.3957707999999999E-2</v>
      </c>
      <c r="Q293" s="8"/>
      <c r="R293" s="63"/>
      <c r="S293" s="8"/>
      <c r="T293" s="8"/>
      <c r="U293" s="63"/>
      <c r="V293" s="8"/>
      <c r="W293" s="8"/>
      <c r="X293" s="63"/>
      <c r="Y293" s="8"/>
    </row>
    <row r="294" spans="14:25" x14ac:dyDescent="0.45">
      <c r="N294" s="8">
        <v>72.888214149027505</v>
      </c>
      <c r="O294" s="63"/>
      <c r="P294" s="8">
        <v>1.7837140000000001E-2</v>
      </c>
      <c r="Q294" s="8"/>
      <c r="R294" s="63"/>
      <c r="S294" s="8"/>
      <c r="T294" s="8"/>
      <c r="U294" s="63"/>
      <c r="V294" s="8"/>
      <c r="W294" s="8"/>
      <c r="X294" s="63"/>
      <c r="Y294" s="8"/>
    </row>
    <row r="295" spans="14:25" x14ac:dyDescent="0.45">
      <c r="N295" s="8">
        <v>72.888224149127495</v>
      </c>
      <c r="O295" s="63"/>
      <c r="P295" s="8">
        <v>2.3009716E-2</v>
      </c>
      <c r="Q295" s="8"/>
      <c r="R295" s="63"/>
      <c r="S295" s="8"/>
      <c r="T295" s="8"/>
      <c r="U295" s="63"/>
      <c r="V295" s="8"/>
      <c r="W295" s="8"/>
      <c r="X295" s="63"/>
      <c r="Y295" s="8"/>
    </row>
    <row r="296" spans="14:25" x14ac:dyDescent="0.45">
      <c r="N296" s="8">
        <v>72.8882341492275</v>
      </c>
      <c r="O296" s="63"/>
      <c r="P296" s="8">
        <v>1.298785E-2</v>
      </c>
      <c r="Q296" s="8"/>
      <c r="R296" s="63"/>
      <c r="S296" s="8"/>
      <c r="T296" s="8"/>
      <c r="U296" s="63"/>
      <c r="V296" s="8"/>
      <c r="W296" s="8"/>
      <c r="X296" s="63"/>
      <c r="Y296" s="8"/>
    </row>
    <row r="297" spans="14:25" x14ac:dyDescent="0.45">
      <c r="N297" s="8">
        <v>72.888244149327505</v>
      </c>
      <c r="O297" s="63"/>
      <c r="P297" s="8">
        <v>4.7579452000000001E-2</v>
      </c>
      <c r="Q297" s="8"/>
      <c r="R297" s="63"/>
      <c r="S297" s="8"/>
      <c r="T297" s="8"/>
      <c r="U297" s="63"/>
      <c r="V297" s="8"/>
      <c r="W297" s="8"/>
      <c r="X297" s="63"/>
      <c r="Y297" s="8"/>
    </row>
    <row r="298" spans="14:25" x14ac:dyDescent="0.45">
      <c r="N298" s="8">
        <v>72.888254149427496</v>
      </c>
      <c r="O298" s="63"/>
      <c r="P298" s="8">
        <v>6.2773893999999997E-2</v>
      </c>
      <c r="Q298" s="8"/>
      <c r="R298" s="63"/>
      <c r="S298" s="8"/>
      <c r="T298" s="8"/>
      <c r="U298" s="63"/>
      <c r="V298" s="8"/>
      <c r="W298" s="8"/>
      <c r="X298" s="63"/>
      <c r="Y298" s="8"/>
    </row>
    <row r="299" spans="14:25" x14ac:dyDescent="0.45">
      <c r="N299" s="8">
        <v>72.888264149527501</v>
      </c>
      <c r="O299" s="63"/>
      <c r="P299" s="8">
        <v>6.3097180000000003E-2</v>
      </c>
      <c r="Q299" s="8"/>
      <c r="R299" s="63"/>
      <c r="S299" s="8"/>
      <c r="T299" s="8"/>
      <c r="U299" s="63"/>
      <c r="V299" s="8"/>
      <c r="W299" s="8"/>
      <c r="X299" s="63"/>
      <c r="Y299" s="8"/>
    </row>
    <row r="300" spans="14:25" x14ac:dyDescent="0.45">
      <c r="N300" s="8">
        <v>72.888274149627506</v>
      </c>
      <c r="O300" s="63"/>
      <c r="P300" s="8">
        <v>2.4949432000000001E-2</v>
      </c>
      <c r="Q300" s="8"/>
      <c r="R300" s="63"/>
      <c r="S300" s="8"/>
      <c r="T300" s="8"/>
      <c r="U300" s="63"/>
      <c r="V300" s="8"/>
      <c r="W300" s="8"/>
      <c r="X300" s="63"/>
      <c r="Y300" s="8"/>
    </row>
    <row r="301" spans="14:25" x14ac:dyDescent="0.45">
      <c r="N301" s="8">
        <v>72.888284149727497</v>
      </c>
      <c r="O301" s="63"/>
      <c r="P301" s="8">
        <v>3.1738438000000001E-2</v>
      </c>
      <c r="Q301" s="8"/>
      <c r="R301" s="63"/>
      <c r="S301" s="8"/>
      <c r="T301" s="8"/>
      <c r="U301" s="63"/>
      <c r="V301" s="8"/>
      <c r="W301" s="8"/>
      <c r="X301" s="63"/>
      <c r="Y301" s="8"/>
    </row>
    <row r="302" spans="14:25" x14ac:dyDescent="0.45">
      <c r="N302" s="8">
        <v>72.888294149827502</v>
      </c>
      <c r="O302" s="63"/>
      <c r="P302" s="8">
        <v>7.7645049999999993E-2</v>
      </c>
      <c r="Q302" s="8"/>
      <c r="R302" s="63"/>
      <c r="S302" s="8"/>
      <c r="T302" s="8"/>
      <c r="U302" s="63"/>
      <c r="V302" s="8"/>
      <c r="W302" s="8"/>
      <c r="X302" s="63"/>
      <c r="Y302" s="8"/>
    </row>
    <row r="303" spans="14:25" x14ac:dyDescent="0.45">
      <c r="N303" s="8">
        <v>72.888304149927507</v>
      </c>
      <c r="O303" s="63"/>
      <c r="P303" s="8">
        <v>0.14327210800000001</v>
      </c>
      <c r="Q303" s="8"/>
      <c r="R303" s="63"/>
      <c r="S303" s="8"/>
      <c r="T303" s="8"/>
      <c r="U303" s="63"/>
      <c r="V303" s="8"/>
      <c r="W303" s="8"/>
      <c r="X303" s="63"/>
      <c r="Y303" s="8"/>
    </row>
    <row r="304" spans="14:25" x14ac:dyDescent="0.45">
      <c r="N304" s="8">
        <v>72.888314150027497</v>
      </c>
      <c r="O304" s="63"/>
      <c r="P304" s="8">
        <v>0.168488416</v>
      </c>
      <c r="Q304" s="8"/>
      <c r="R304" s="63"/>
      <c r="S304" s="8"/>
      <c r="T304" s="8"/>
      <c r="U304" s="63"/>
      <c r="V304" s="8"/>
      <c r="W304" s="8"/>
      <c r="X304" s="63"/>
      <c r="Y304" s="8"/>
    </row>
    <row r="305" spans="14:25" x14ac:dyDescent="0.45">
      <c r="N305" s="8">
        <v>72.888324150127502</v>
      </c>
      <c r="O305" s="63"/>
      <c r="P305" s="8">
        <v>0.18529928800000001</v>
      </c>
      <c r="Q305" s="8"/>
      <c r="R305" s="63"/>
      <c r="S305" s="8"/>
      <c r="T305" s="8"/>
      <c r="U305" s="63"/>
      <c r="V305" s="8"/>
      <c r="W305" s="8"/>
      <c r="X305" s="63"/>
      <c r="Y305" s="8"/>
    </row>
    <row r="306" spans="14:25" x14ac:dyDescent="0.45">
      <c r="N306" s="8">
        <v>72.888334150227493</v>
      </c>
      <c r="O306" s="63"/>
      <c r="P306" s="8">
        <v>0.21924431799999999</v>
      </c>
      <c r="Q306" s="8"/>
      <c r="R306" s="63"/>
      <c r="S306" s="8"/>
      <c r="T306" s="8"/>
      <c r="U306" s="63"/>
      <c r="V306" s="8"/>
      <c r="W306" s="8"/>
      <c r="X306" s="63"/>
      <c r="Y306" s="8"/>
    </row>
    <row r="307" spans="14:25" x14ac:dyDescent="0.45">
      <c r="N307" s="8">
        <v>72.888344150327498</v>
      </c>
      <c r="O307" s="63"/>
      <c r="P307" s="8">
        <v>0.21989089000000001</v>
      </c>
      <c r="Q307" s="8"/>
      <c r="R307" s="63"/>
      <c r="S307" s="8"/>
      <c r="T307" s="8"/>
      <c r="U307" s="63"/>
      <c r="V307" s="8"/>
      <c r="W307" s="8"/>
      <c r="X307" s="63"/>
      <c r="Y307" s="8"/>
    </row>
    <row r="308" spans="14:25" x14ac:dyDescent="0.45">
      <c r="N308" s="8">
        <v>72.888354150427503</v>
      </c>
      <c r="O308" s="63"/>
      <c r="P308" s="8">
        <v>0.16137612400000001</v>
      </c>
      <c r="Q308" s="8"/>
      <c r="R308" s="63"/>
      <c r="S308" s="8"/>
      <c r="T308" s="8"/>
      <c r="U308" s="63"/>
      <c r="V308" s="8"/>
      <c r="W308" s="8"/>
      <c r="X308" s="63"/>
      <c r="Y308" s="8"/>
    </row>
    <row r="309" spans="14:25" x14ac:dyDescent="0.45">
      <c r="N309" s="8">
        <v>72.888364150527494</v>
      </c>
      <c r="O309" s="63"/>
      <c r="P309" s="8">
        <v>0.123874948</v>
      </c>
      <c r="Q309" s="8"/>
      <c r="R309" s="63"/>
      <c r="S309" s="8"/>
      <c r="T309" s="8"/>
      <c r="U309" s="63"/>
      <c r="V309" s="8"/>
      <c r="W309" s="8"/>
      <c r="X309" s="63"/>
      <c r="Y309" s="8"/>
    </row>
    <row r="310" spans="14:25" x14ac:dyDescent="0.45">
      <c r="N310" s="8">
        <v>72.888374150627499</v>
      </c>
      <c r="O310" s="63"/>
      <c r="P310" s="8">
        <v>0.11159007999999999</v>
      </c>
      <c r="Q310" s="8"/>
      <c r="R310" s="63"/>
      <c r="S310" s="8"/>
      <c r="T310" s="8"/>
      <c r="U310" s="63"/>
      <c r="V310" s="8"/>
      <c r="W310" s="8"/>
      <c r="X310" s="63"/>
      <c r="Y310" s="8"/>
    </row>
    <row r="311" spans="14:25" x14ac:dyDescent="0.45">
      <c r="N311" s="8">
        <v>72.888384150727504</v>
      </c>
      <c r="O311" s="63"/>
      <c r="P311" s="8">
        <v>4.7902738E-2</v>
      </c>
      <c r="Q311" s="8"/>
      <c r="R311" s="63"/>
      <c r="S311" s="8"/>
      <c r="T311" s="8"/>
      <c r="U311" s="63"/>
      <c r="V311" s="8"/>
      <c r="W311" s="8"/>
      <c r="X311" s="63"/>
      <c r="Y311" s="8"/>
    </row>
    <row r="312" spans="14:25" x14ac:dyDescent="0.45">
      <c r="N312" s="8">
        <v>72.888394150827494</v>
      </c>
      <c r="O312" s="63"/>
      <c r="P312" s="8">
        <v>-9.13447999999999E-4</v>
      </c>
      <c r="Q312" s="8"/>
      <c r="R312" s="63"/>
      <c r="S312" s="8"/>
      <c r="T312" s="8"/>
      <c r="U312" s="63"/>
      <c r="V312" s="8"/>
      <c r="W312" s="8"/>
      <c r="X312" s="63"/>
      <c r="Y312" s="8"/>
    </row>
    <row r="313" spans="14:25" x14ac:dyDescent="0.45">
      <c r="N313" s="8">
        <v>72.888404150927499</v>
      </c>
      <c r="O313" s="63"/>
      <c r="P313" s="8">
        <v>-1.6754462000000001E-2</v>
      </c>
      <c r="Q313" s="8"/>
      <c r="R313" s="63"/>
      <c r="S313" s="8"/>
      <c r="T313" s="8"/>
      <c r="U313" s="63"/>
      <c r="V313" s="8"/>
      <c r="W313" s="8"/>
      <c r="X313" s="63"/>
      <c r="Y313" s="8"/>
    </row>
    <row r="314" spans="14:25" x14ac:dyDescent="0.45">
      <c r="N314" s="8">
        <v>72.888414151027504</v>
      </c>
      <c r="O314" s="63"/>
      <c r="P314" s="8">
        <v>1.349554E-3</v>
      </c>
      <c r="Q314" s="8"/>
      <c r="R314" s="63"/>
      <c r="S314" s="8"/>
      <c r="T314" s="8"/>
      <c r="U314" s="63"/>
      <c r="V314" s="8"/>
      <c r="W314" s="8"/>
      <c r="X314" s="63"/>
      <c r="Y314" s="8"/>
    </row>
    <row r="315" spans="14:25" x14ac:dyDescent="0.45">
      <c r="N315" s="8">
        <v>72.888424151127495</v>
      </c>
      <c r="O315" s="63"/>
      <c r="P315" s="8">
        <v>-1.5138031999999999E-2</v>
      </c>
      <c r="Q315" s="8"/>
      <c r="R315" s="63"/>
      <c r="S315" s="8"/>
      <c r="T315" s="8"/>
      <c r="U315" s="63"/>
      <c r="V315" s="8"/>
      <c r="W315" s="8"/>
      <c r="X315" s="63"/>
      <c r="Y315" s="8"/>
    </row>
    <row r="316" spans="14:25" x14ac:dyDescent="0.45">
      <c r="N316" s="8">
        <v>72.8884341512275</v>
      </c>
      <c r="O316" s="63"/>
      <c r="P316" s="8">
        <v>-2.2250323999999998E-2</v>
      </c>
      <c r="Q316" s="8"/>
      <c r="R316" s="63"/>
      <c r="S316" s="8"/>
      <c r="T316" s="8"/>
      <c r="U316" s="63"/>
      <c r="V316" s="8"/>
      <c r="W316" s="8"/>
      <c r="X316" s="63"/>
      <c r="Y316" s="8"/>
    </row>
    <row r="317" spans="14:25" x14ac:dyDescent="0.45">
      <c r="N317" s="8">
        <v>72.888444151327505</v>
      </c>
      <c r="O317" s="63"/>
      <c r="P317" s="8">
        <v>-4.5203630000000002E-2</v>
      </c>
      <c r="Q317" s="8"/>
      <c r="R317" s="63"/>
      <c r="S317" s="8"/>
      <c r="T317" s="8"/>
      <c r="U317" s="63"/>
      <c r="V317" s="8"/>
      <c r="W317" s="8"/>
      <c r="X317" s="63"/>
      <c r="Y317" s="8"/>
    </row>
    <row r="318" spans="14:25" x14ac:dyDescent="0.45">
      <c r="N318" s="8">
        <v>72.888454151427496</v>
      </c>
      <c r="O318" s="63"/>
      <c r="P318" s="8">
        <v>-2.9039329999999999E-2</v>
      </c>
      <c r="Q318" s="8"/>
      <c r="R318" s="63"/>
      <c r="S318" s="8"/>
      <c r="T318" s="8"/>
      <c r="U318" s="63"/>
      <c r="V318" s="8"/>
      <c r="W318" s="8"/>
      <c r="X318" s="63"/>
      <c r="Y318" s="8"/>
    </row>
    <row r="319" spans="14:25" x14ac:dyDescent="0.45">
      <c r="N319" s="8">
        <v>72.888464151527501</v>
      </c>
      <c r="O319" s="63"/>
      <c r="P319" s="8">
        <v>-3.6474908E-2</v>
      </c>
      <c r="Q319" s="8"/>
      <c r="R319" s="63"/>
      <c r="S319" s="8"/>
      <c r="T319" s="8"/>
      <c r="U319" s="63"/>
      <c r="V319" s="8"/>
      <c r="W319" s="8"/>
      <c r="X319" s="63"/>
      <c r="Y319" s="8"/>
    </row>
    <row r="320" spans="14:25" x14ac:dyDescent="0.45">
      <c r="N320" s="8">
        <v>72.888474151627506</v>
      </c>
      <c r="O320" s="63"/>
      <c r="P320" s="8">
        <v>-2.0310608000000001E-2</v>
      </c>
      <c r="Q320" s="8"/>
      <c r="R320" s="63"/>
      <c r="S320" s="8"/>
      <c r="T320" s="8"/>
      <c r="U320" s="63"/>
      <c r="V320" s="8"/>
      <c r="W320" s="8"/>
      <c r="X320" s="63"/>
      <c r="Y320" s="8"/>
    </row>
    <row r="321" spans="14:25" x14ac:dyDescent="0.45">
      <c r="N321" s="8">
        <v>72.888484151727496</v>
      </c>
      <c r="O321" s="63"/>
      <c r="P321" s="8">
        <v>-3.0332474000000002E-2</v>
      </c>
      <c r="Q321" s="8"/>
      <c r="R321" s="63"/>
      <c r="S321" s="8"/>
      <c r="T321" s="8"/>
      <c r="U321" s="63"/>
      <c r="V321" s="8"/>
      <c r="W321" s="8"/>
      <c r="X321" s="63"/>
      <c r="Y321" s="8"/>
    </row>
    <row r="322" spans="14:25" x14ac:dyDescent="0.45">
      <c r="N322" s="8">
        <v>72.888494151827501</v>
      </c>
      <c r="O322" s="63"/>
      <c r="P322" s="8">
        <v>-2.5159898E-2</v>
      </c>
      <c r="Q322" s="8"/>
      <c r="R322" s="63"/>
      <c r="S322" s="8"/>
      <c r="T322" s="8"/>
      <c r="U322" s="63"/>
      <c r="V322" s="8"/>
      <c r="W322" s="8"/>
      <c r="X322" s="63"/>
      <c r="Y322" s="8"/>
    </row>
    <row r="323" spans="14:25" x14ac:dyDescent="0.45">
      <c r="N323" s="8">
        <v>72.888504151927506</v>
      </c>
      <c r="O323" s="63"/>
      <c r="P323" s="8">
        <v>-3.3242048000000003E-2</v>
      </c>
      <c r="Q323" s="8"/>
      <c r="R323" s="63"/>
      <c r="S323" s="8"/>
      <c r="T323" s="8"/>
      <c r="U323" s="63"/>
      <c r="V323" s="8"/>
      <c r="W323" s="8"/>
      <c r="X323" s="63"/>
      <c r="Y323" s="8"/>
    </row>
    <row r="324" spans="14:25" x14ac:dyDescent="0.45">
      <c r="N324" s="8">
        <v>72.888514152027497</v>
      </c>
      <c r="O324" s="63"/>
      <c r="P324" s="8">
        <v>-1.9664035999999999E-2</v>
      </c>
      <c r="Q324" s="8"/>
      <c r="R324" s="63"/>
      <c r="S324" s="8"/>
      <c r="T324" s="8"/>
      <c r="U324" s="63"/>
      <c r="V324" s="8"/>
      <c r="W324" s="8"/>
      <c r="X324" s="63"/>
      <c r="Y324" s="8"/>
    </row>
    <row r="325" spans="14:25" x14ac:dyDescent="0.45">
      <c r="N325" s="8">
        <v>72.888524152127502</v>
      </c>
      <c r="O325" s="63"/>
      <c r="P325" s="8">
        <v>-3.6151622000000001E-2</v>
      </c>
      <c r="Q325" s="8"/>
      <c r="R325" s="63"/>
      <c r="S325" s="8"/>
      <c r="T325" s="8"/>
      <c r="U325" s="63"/>
      <c r="V325" s="8"/>
      <c r="W325" s="8"/>
      <c r="X325" s="63"/>
      <c r="Y325" s="8"/>
    </row>
    <row r="326" spans="14:25" x14ac:dyDescent="0.45">
      <c r="N326" s="8">
        <v>72.888534152227507</v>
      </c>
      <c r="O326" s="63"/>
      <c r="P326" s="8">
        <v>-2.74229E-2</v>
      </c>
      <c r="Q326" s="8"/>
      <c r="R326" s="63"/>
      <c r="S326" s="8"/>
      <c r="T326" s="8"/>
      <c r="U326" s="63"/>
      <c r="V326" s="8"/>
      <c r="W326" s="8"/>
      <c r="X326" s="63"/>
      <c r="Y326" s="8"/>
    </row>
    <row r="327" spans="14:25" x14ac:dyDescent="0.45">
      <c r="N327" s="8">
        <v>72.888544152327498</v>
      </c>
      <c r="O327" s="63"/>
      <c r="P327" s="8">
        <v>-3.2272189999999999E-2</v>
      </c>
      <c r="Q327" s="8"/>
      <c r="R327" s="63"/>
      <c r="S327" s="8"/>
      <c r="T327" s="8"/>
      <c r="U327" s="63"/>
      <c r="V327" s="8"/>
      <c r="W327" s="8"/>
      <c r="X327" s="63"/>
      <c r="Y327" s="8"/>
    </row>
    <row r="328" spans="14:25" x14ac:dyDescent="0.45">
      <c r="N328" s="8">
        <v>72.888554152427503</v>
      </c>
      <c r="O328" s="63"/>
      <c r="P328" s="8">
        <v>-2.4836612000000001E-2</v>
      </c>
      <c r="Q328" s="8"/>
      <c r="R328" s="63"/>
      <c r="S328" s="8"/>
      <c r="T328" s="8"/>
      <c r="U328" s="63"/>
      <c r="V328" s="8"/>
      <c r="W328" s="8"/>
      <c r="X328" s="63"/>
      <c r="Y328" s="8"/>
    </row>
    <row r="329" spans="14:25" x14ac:dyDescent="0.45">
      <c r="N329" s="8">
        <v>72.888564152527493</v>
      </c>
      <c r="O329" s="63"/>
      <c r="P329" s="8">
        <v>-3.5828336000000002E-2</v>
      </c>
      <c r="Q329" s="8"/>
      <c r="R329" s="63"/>
      <c r="S329" s="8"/>
      <c r="T329" s="8"/>
      <c r="U329" s="63"/>
      <c r="V329" s="8"/>
      <c r="W329" s="8"/>
      <c r="X329" s="63"/>
      <c r="Y329" s="8"/>
    </row>
    <row r="330" spans="14:25" x14ac:dyDescent="0.45">
      <c r="N330" s="8">
        <v>72.888574152627498</v>
      </c>
      <c r="O330" s="63"/>
      <c r="P330" s="8">
        <v>-2.5483183999999999E-2</v>
      </c>
      <c r="Q330" s="8"/>
      <c r="R330" s="63"/>
      <c r="S330" s="8"/>
      <c r="T330" s="8"/>
      <c r="U330" s="63"/>
      <c r="V330" s="8"/>
      <c r="W330" s="8"/>
      <c r="X330" s="63"/>
      <c r="Y330" s="8"/>
    </row>
    <row r="331" spans="14:25" x14ac:dyDescent="0.45">
      <c r="N331" s="8">
        <v>72.888584152727503</v>
      </c>
      <c r="O331" s="63"/>
      <c r="P331" s="8">
        <v>-2.8069472000000002E-2</v>
      </c>
      <c r="Q331" s="8"/>
      <c r="R331" s="63"/>
      <c r="S331" s="8"/>
      <c r="T331" s="8"/>
      <c r="U331" s="63"/>
      <c r="V331" s="8"/>
      <c r="W331" s="8"/>
      <c r="X331" s="63"/>
      <c r="Y331" s="8"/>
    </row>
    <row r="332" spans="14:25" x14ac:dyDescent="0.45">
      <c r="N332" s="8">
        <v>72.888594152827494</v>
      </c>
      <c r="O332" s="63"/>
      <c r="P332" s="8">
        <v>-2.9685902E-2</v>
      </c>
      <c r="Q332" s="8"/>
      <c r="R332" s="63"/>
      <c r="S332" s="8"/>
      <c r="T332" s="8"/>
      <c r="U332" s="63"/>
      <c r="V332" s="8"/>
      <c r="W332" s="8"/>
      <c r="X332" s="63"/>
      <c r="Y332" s="8"/>
    </row>
    <row r="333" spans="14:25" x14ac:dyDescent="0.45">
      <c r="N333" s="8">
        <v>72.888604152927499</v>
      </c>
      <c r="O333" s="63"/>
      <c r="P333" s="8">
        <v>-2.2896896E-2</v>
      </c>
      <c r="Q333" s="8"/>
      <c r="R333" s="63"/>
      <c r="S333" s="8"/>
      <c r="T333" s="8"/>
      <c r="U333" s="63"/>
      <c r="V333" s="8"/>
      <c r="W333" s="8"/>
      <c r="X333" s="63"/>
      <c r="Y333" s="8"/>
    </row>
    <row r="334" spans="14:25" x14ac:dyDescent="0.45">
      <c r="N334" s="8">
        <v>72.888614153027504</v>
      </c>
      <c r="O334" s="63"/>
      <c r="P334" s="8">
        <v>-3.3242048000000003E-2</v>
      </c>
      <c r="Q334" s="8"/>
      <c r="R334" s="63"/>
      <c r="S334" s="8"/>
      <c r="T334" s="8"/>
      <c r="U334" s="63"/>
      <c r="V334" s="8"/>
      <c r="W334" s="8"/>
      <c r="X334" s="63"/>
      <c r="Y334" s="8"/>
    </row>
    <row r="335" spans="14:25" x14ac:dyDescent="0.45">
      <c r="N335" s="8">
        <v>72.888624153127495</v>
      </c>
      <c r="O335" s="63"/>
      <c r="P335" s="8">
        <v>-2.4190039999999999E-2</v>
      </c>
      <c r="Q335" s="8"/>
      <c r="R335" s="63"/>
      <c r="S335" s="8"/>
      <c r="T335" s="8"/>
      <c r="U335" s="63"/>
      <c r="V335" s="8"/>
      <c r="W335" s="8"/>
      <c r="X335" s="63"/>
      <c r="Y335" s="8"/>
    </row>
    <row r="336" spans="14:25" x14ac:dyDescent="0.45">
      <c r="N336" s="8">
        <v>72.8886341532275</v>
      </c>
      <c r="O336" s="63"/>
      <c r="P336" s="8">
        <v>-2.8392758000000001E-2</v>
      </c>
      <c r="Q336" s="8"/>
      <c r="R336" s="63"/>
      <c r="S336" s="8"/>
      <c r="T336" s="8"/>
      <c r="U336" s="63"/>
      <c r="V336" s="8"/>
      <c r="W336" s="8"/>
      <c r="X336" s="63"/>
      <c r="Y336" s="8"/>
    </row>
    <row r="337" spans="14:25" x14ac:dyDescent="0.45">
      <c r="N337" s="8">
        <v>72.888644153327505</v>
      </c>
      <c r="O337" s="63"/>
      <c r="P337" s="8">
        <v>-2.8716044E-2</v>
      </c>
      <c r="Q337" s="8"/>
      <c r="R337" s="63"/>
      <c r="S337" s="8"/>
      <c r="T337" s="8"/>
      <c r="U337" s="63"/>
      <c r="V337" s="8"/>
      <c r="W337" s="8"/>
      <c r="X337" s="63"/>
      <c r="Y337" s="8"/>
    </row>
    <row r="338" spans="14:25" x14ac:dyDescent="0.45">
      <c r="N338" s="8">
        <v>72.888654153427495</v>
      </c>
      <c r="O338" s="63"/>
      <c r="P338" s="8">
        <v>-2.7746185999999999E-2</v>
      </c>
      <c r="Q338" s="8"/>
      <c r="R338" s="63"/>
      <c r="S338" s="8"/>
      <c r="T338" s="8"/>
      <c r="U338" s="63"/>
      <c r="V338" s="8"/>
      <c r="W338" s="8"/>
      <c r="X338" s="63"/>
      <c r="Y338" s="8"/>
    </row>
    <row r="339" spans="14:25" x14ac:dyDescent="0.45">
      <c r="N339" s="8">
        <v>72.8886641535275</v>
      </c>
      <c r="O339" s="63"/>
      <c r="P339" s="8">
        <v>-2.5483183999999999E-2</v>
      </c>
      <c r="Q339" s="8"/>
      <c r="R339" s="63"/>
      <c r="S339" s="8"/>
      <c r="T339" s="8"/>
      <c r="U339" s="63"/>
      <c r="V339" s="8"/>
      <c r="W339" s="8"/>
      <c r="X339" s="63"/>
      <c r="Y339" s="8"/>
    </row>
    <row r="340" spans="14:25" x14ac:dyDescent="0.45">
      <c r="N340" s="8">
        <v>72.888674153627505</v>
      </c>
      <c r="O340" s="63"/>
      <c r="P340" s="8">
        <v>-2.4190039999999999E-2</v>
      </c>
      <c r="Q340" s="8"/>
      <c r="R340" s="63"/>
      <c r="S340" s="8"/>
      <c r="T340" s="8"/>
      <c r="U340" s="63"/>
      <c r="V340" s="8"/>
      <c r="W340" s="8"/>
      <c r="X340" s="63"/>
      <c r="Y340" s="8"/>
    </row>
    <row r="341" spans="14:25" x14ac:dyDescent="0.45">
      <c r="N341" s="8">
        <v>72.888684153727496</v>
      </c>
      <c r="O341" s="63"/>
      <c r="P341" s="8">
        <v>-2.1927037999999999E-2</v>
      </c>
      <c r="Q341" s="8"/>
      <c r="R341" s="63"/>
      <c r="S341" s="8"/>
      <c r="T341" s="8"/>
      <c r="U341" s="63"/>
      <c r="V341" s="8"/>
      <c r="W341" s="8"/>
      <c r="X341" s="63"/>
      <c r="Y341" s="8"/>
    </row>
    <row r="342" spans="14:25" x14ac:dyDescent="0.45">
      <c r="N342" s="8">
        <v>72.888694153827501</v>
      </c>
      <c r="O342" s="63"/>
      <c r="P342" s="8">
        <v>-9.9654559999999993E-3</v>
      </c>
      <c r="Q342" s="8"/>
      <c r="R342" s="63"/>
      <c r="S342" s="8"/>
      <c r="T342" s="8"/>
      <c r="U342" s="63"/>
      <c r="V342" s="8"/>
      <c r="W342" s="8"/>
      <c r="X342" s="63"/>
      <c r="Y342" s="8"/>
    </row>
    <row r="343" spans="14:25" x14ac:dyDescent="0.45">
      <c r="N343" s="8">
        <v>72.888704153927506</v>
      </c>
      <c r="O343" s="63"/>
      <c r="P343" s="8">
        <v>3.28927E-3</v>
      </c>
      <c r="Q343" s="8"/>
      <c r="R343" s="63"/>
      <c r="S343" s="8"/>
      <c r="T343" s="8"/>
      <c r="U343" s="63"/>
      <c r="V343" s="8"/>
      <c r="W343" s="8"/>
      <c r="X343" s="63"/>
      <c r="Y343" s="8"/>
    </row>
    <row r="344" spans="14:25" x14ac:dyDescent="0.45">
      <c r="N344" s="8">
        <v>72.888714154027497</v>
      </c>
      <c r="O344" s="63"/>
      <c r="P344" s="8">
        <v>-4.4695940000000003E-3</v>
      </c>
      <c r="Q344" s="8"/>
      <c r="R344" s="63"/>
      <c r="S344" s="8"/>
      <c r="T344" s="8"/>
      <c r="U344" s="63"/>
      <c r="V344" s="8"/>
      <c r="W344" s="8"/>
      <c r="X344" s="63"/>
      <c r="Y344" s="8"/>
    </row>
    <row r="345" spans="14:25" x14ac:dyDescent="0.45">
      <c r="N345" s="8">
        <v>72.888724154127502</v>
      </c>
      <c r="O345" s="63"/>
      <c r="P345" s="8">
        <v>3.9358420000000002E-3</v>
      </c>
      <c r="Q345" s="8"/>
      <c r="R345" s="63"/>
      <c r="S345" s="8"/>
      <c r="T345" s="8"/>
      <c r="U345" s="63"/>
      <c r="V345" s="8"/>
      <c r="W345" s="8"/>
      <c r="X345" s="63"/>
      <c r="Y345" s="8"/>
    </row>
    <row r="346" spans="14:25" x14ac:dyDescent="0.45">
      <c r="N346" s="8">
        <v>72.888734154227606</v>
      </c>
      <c r="O346" s="63"/>
      <c r="P346" s="8">
        <v>3.9358420000000002E-3</v>
      </c>
      <c r="Q346" s="8"/>
      <c r="R346" s="63"/>
      <c r="S346" s="8"/>
      <c r="T346" s="8"/>
      <c r="U346" s="63"/>
      <c r="V346" s="8"/>
      <c r="W346" s="8"/>
      <c r="X346" s="63"/>
      <c r="Y346" s="8"/>
    </row>
    <row r="347" spans="14:25" x14ac:dyDescent="0.45">
      <c r="N347" s="8">
        <v>72.888744154327497</v>
      </c>
      <c r="O347" s="63"/>
      <c r="P347" s="8">
        <v>1.349554E-3</v>
      </c>
      <c r="Q347" s="8"/>
      <c r="R347" s="63"/>
      <c r="S347" s="8"/>
      <c r="T347" s="8"/>
      <c r="U347" s="63"/>
      <c r="V347" s="8"/>
      <c r="W347" s="8"/>
      <c r="X347" s="63"/>
      <c r="Y347" s="8"/>
    </row>
    <row r="348" spans="14:25" x14ac:dyDescent="0.45">
      <c r="N348" s="8">
        <v>72.888754154427602</v>
      </c>
      <c r="O348" s="63"/>
      <c r="P348" s="8">
        <v>-1.1581886E-2</v>
      </c>
      <c r="Q348" s="8"/>
      <c r="R348" s="63"/>
      <c r="S348" s="8"/>
      <c r="T348" s="8"/>
      <c r="U348" s="63"/>
      <c r="V348" s="8"/>
      <c r="W348" s="8"/>
      <c r="X348" s="63"/>
      <c r="Y348" s="8"/>
    </row>
    <row r="349" spans="14:25" x14ac:dyDescent="0.45">
      <c r="N349" s="8">
        <v>72.888764154527607</v>
      </c>
      <c r="O349" s="63"/>
      <c r="P349" s="8">
        <v>-6.7325960000000004E-3</v>
      </c>
      <c r="Q349" s="8"/>
      <c r="R349" s="63"/>
      <c r="S349" s="8"/>
      <c r="T349" s="8"/>
      <c r="U349" s="63"/>
      <c r="V349" s="8"/>
      <c r="W349" s="8"/>
      <c r="X349" s="63"/>
      <c r="Y349" s="8"/>
    </row>
    <row r="350" spans="14:25" x14ac:dyDescent="0.45">
      <c r="N350" s="8">
        <v>72.888774154627498</v>
      </c>
      <c r="O350" s="63"/>
      <c r="P350" s="8">
        <v>-1.5138031999999999E-2</v>
      </c>
      <c r="Q350" s="8"/>
      <c r="R350" s="63"/>
      <c r="S350" s="8"/>
      <c r="T350" s="8"/>
      <c r="U350" s="63"/>
      <c r="V350" s="8"/>
      <c r="W350" s="8"/>
      <c r="X350" s="63"/>
      <c r="Y350" s="8"/>
    </row>
    <row r="351" spans="14:25" x14ac:dyDescent="0.45">
      <c r="N351" s="8">
        <v>72.888784154727603</v>
      </c>
      <c r="O351" s="63"/>
      <c r="P351" s="8">
        <v>-2.2250323999999998E-2</v>
      </c>
      <c r="Q351" s="8"/>
      <c r="R351" s="63"/>
      <c r="S351" s="8"/>
      <c r="T351" s="8"/>
      <c r="U351" s="63"/>
      <c r="V351" s="8"/>
      <c r="W351" s="8"/>
      <c r="X351" s="63"/>
      <c r="Y351" s="8"/>
    </row>
    <row r="352" spans="14:25" x14ac:dyDescent="0.45">
      <c r="N352" s="8">
        <v>72.888794154827593</v>
      </c>
      <c r="O352" s="63"/>
      <c r="P352" s="8">
        <v>-2.9039329999999999E-2</v>
      </c>
      <c r="Q352" s="8"/>
      <c r="R352" s="63"/>
      <c r="S352" s="8"/>
      <c r="T352" s="8"/>
      <c r="U352" s="63"/>
      <c r="V352" s="8"/>
      <c r="W352" s="8"/>
      <c r="X352" s="63"/>
      <c r="Y352" s="8"/>
    </row>
    <row r="353" spans="14:25" x14ac:dyDescent="0.45">
      <c r="N353" s="8">
        <v>72.888804154927598</v>
      </c>
      <c r="O353" s="63"/>
      <c r="P353" s="8">
        <v>-2.3866754E-2</v>
      </c>
      <c r="Q353" s="8"/>
      <c r="R353" s="63"/>
      <c r="S353" s="8"/>
      <c r="T353" s="8"/>
      <c r="U353" s="63"/>
      <c r="V353" s="8"/>
      <c r="W353" s="8"/>
      <c r="X353" s="63"/>
      <c r="Y353" s="8"/>
    </row>
    <row r="354" spans="14:25" x14ac:dyDescent="0.45">
      <c r="N354" s="8">
        <v>72.888814155027603</v>
      </c>
      <c r="O354" s="63"/>
      <c r="P354" s="8">
        <v>-3.1302332000000002E-2</v>
      </c>
      <c r="Q354" s="8"/>
      <c r="R354" s="63"/>
      <c r="S354" s="8"/>
      <c r="T354" s="8"/>
      <c r="U354" s="63"/>
      <c r="V354" s="8"/>
      <c r="W354" s="8"/>
      <c r="X354" s="63"/>
      <c r="Y354" s="8"/>
    </row>
    <row r="355" spans="14:25" x14ac:dyDescent="0.45">
      <c r="N355" s="8">
        <v>72.888824155127594</v>
      </c>
      <c r="O355" s="63"/>
      <c r="P355" s="8">
        <v>-2.0633894E-2</v>
      </c>
      <c r="Q355" s="8"/>
      <c r="R355" s="63"/>
      <c r="S355" s="8"/>
      <c r="T355" s="8"/>
      <c r="U355" s="63"/>
      <c r="V355" s="8"/>
      <c r="W355" s="8"/>
      <c r="X355" s="63"/>
      <c r="Y355" s="8"/>
    </row>
    <row r="356" spans="14:25" x14ac:dyDescent="0.45">
      <c r="N356" s="8">
        <v>72.888834155227599</v>
      </c>
      <c r="O356" s="63"/>
      <c r="P356" s="8">
        <v>-2.5483183999999999E-2</v>
      </c>
      <c r="Q356" s="8"/>
      <c r="R356" s="63"/>
      <c r="S356" s="8"/>
      <c r="T356" s="8"/>
      <c r="U356" s="63"/>
      <c r="V356" s="8"/>
      <c r="W356" s="8"/>
      <c r="X356" s="63"/>
      <c r="Y356" s="8"/>
    </row>
    <row r="357" spans="14:25" x14ac:dyDescent="0.45">
      <c r="N357" s="8">
        <v>72.888844155327604</v>
      </c>
      <c r="O357" s="63"/>
      <c r="P357" s="8">
        <v>-2.7099614000000001E-2</v>
      </c>
      <c r="Q357" s="8"/>
      <c r="R357" s="63"/>
      <c r="S357" s="8"/>
      <c r="T357" s="8"/>
      <c r="U357" s="63"/>
      <c r="V357" s="8"/>
      <c r="W357" s="8"/>
      <c r="X357" s="63"/>
      <c r="Y357" s="8"/>
    </row>
    <row r="358" spans="14:25" x14ac:dyDescent="0.45">
      <c r="N358" s="8">
        <v>72.888854155427595</v>
      </c>
      <c r="O358" s="63"/>
      <c r="P358" s="8">
        <v>-2.8392758000000001E-2</v>
      </c>
      <c r="Q358" s="8"/>
      <c r="R358" s="63"/>
      <c r="S358" s="8"/>
      <c r="T358" s="8"/>
      <c r="U358" s="63"/>
      <c r="V358" s="8"/>
      <c r="W358" s="8"/>
      <c r="X358" s="63"/>
      <c r="Y358" s="8"/>
    </row>
    <row r="359" spans="14:25" x14ac:dyDescent="0.45">
      <c r="N359" s="8">
        <v>72.8888641555276</v>
      </c>
      <c r="O359" s="63"/>
      <c r="P359" s="8">
        <v>-2.6129756000000001E-2</v>
      </c>
      <c r="Q359" s="8"/>
      <c r="R359" s="63"/>
      <c r="S359" s="8"/>
      <c r="T359" s="8"/>
      <c r="U359" s="63"/>
      <c r="V359" s="8"/>
      <c r="W359" s="8"/>
      <c r="X359" s="63"/>
      <c r="Y359" s="8"/>
    </row>
    <row r="360" spans="14:25" x14ac:dyDescent="0.45">
      <c r="N360" s="8">
        <v>72.888874155627605</v>
      </c>
      <c r="O360" s="63"/>
      <c r="P360" s="8">
        <v>-2.7746185999999999E-2</v>
      </c>
      <c r="Q360" s="8"/>
      <c r="R360" s="63"/>
      <c r="S360" s="8"/>
      <c r="T360" s="8"/>
      <c r="U360" s="63"/>
      <c r="V360" s="8"/>
      <c r="W360" s="8"/>
      <c r="X360" s="63"/>
      <c r="Y360" s="8"/>
    </row>
    <row r="361" spans="14:25" x14ac:dyDescent="0.45">
      <c r="N361" s="8">
        <v>72.888884155727595</v>
      </c>
      <c r="O361" s="63"/>
      <c r="P361" s="8">
        <v>-3.1625618000000001E-2</v>
      </c>
      <c r="Q361" s="8"/>
      <c r="R361" s="63"/>
      <c r="S361" s="8"/>
      <c r="T361" s="8"/>
      <c r="U361" s="63"/>
      <c r="V361" s="8"/>
      <c r="W361" s="8"/>
      <c r="X361" s="63"/>
      <c r="Y361" s="8"/>
    </row>
    <row r="362" spans="14:25" x14ac:dyDescent="0.45">
      <c r="N362" s="8">
        <v>72.8888941558276</v>
      </c>
      <c r="O362" s="63"/>
      <c r="P362" s="8">
        <v>-2.2896896E-2</v>
      </c>
      <c r="Q362" s="8"/>
      <c r="R362" s="63"/>
      <c r="S362" s="8"/>
      <c r="T362" s="8"/>
      <c r="U362" s="63"/>
      <c r="V362" s="8"/>
      <c r="W362" s="8"/>
      <c r="X362" s="63"/>
      <c r="Y362" s="8"/>
    </row>
    <row r="363" spans="14:25" x14ac:dyDescent="0.45">
      <c r="N363" s="8">
        <v>72.888904155927605</v>
      </c>
      <c r="O363" s="63"/>
      <c r="P363" s="8">
        <v>-2.8392758000000001E-2</v>
      </c>
      <c r="Q363" s="8"/>
      <c r="R363" s="63"/>
      <c r="S363" s="8"/>
      <c r="T363" s="8"/>
      <c r="U363" s="63"/>
      <c r="V363" s="8"/>
      <c r="W363" s="8"/>
      <c r="X363" s="63"/>
      <c r="Y363" s="8"/>
    </row>
    <row r="364" spans="14:25" x14ac:dyDescent="0.45">
      <c r="N364" s="8">
        <v>72.888914156027596</v>
      </c>
      <c r="O364" s="63"/>
      <c r="P364" s="8">
        <v>-2.6453042E-2</v>
      </c>
      <c r="Q364" s="8"/>
      <c r="R364" s="63"/>
      <c r="S364" s="8"/>
      <c r="T364" s="8"/>
      <c r="U364" s="63"/>
      <c r="V364" s="8"/>
      <c r="W364" s="8"/>
      <c r="X364" s="63"/>
      <c r="Y364" s="8"/>
    </row>
    <row r="365" spans="14:25" x14ac:dyDescent="0.45">
      <c r="N365" s="8">
        <v>72.888924156127601</v>
      </c>
      <c r="O365" s="63"/>
      <c r="P365" s="8">
        <v>-2.1603752E-2</v>
      </c>
      <c r="Q365" s="8"/>
      <c r="R365" s="63"/>
      <c r="S365" s="8"/>
      <c r="T365" s="8"/>
      <c r="U365" s="63"/>
      <c r="V365" s="8"/>
      <c r="W365" s="8"/>
      <c r="X365" s="63"/>
      <c r="Y365" s="8"/>
    </row>
    <row r="366" spans="14:25" x14ac:dyDescent="0.45">
      <c r="N366" s="8">
        <v>72.888934156227606</v>
      </c>
      <c r="O366" s="63"/>
      <c r="P366" s="8">
        <v>-3.1625618000000001E-2</v>
      </c>
      <c r="Q366" s="8"/>
      <c r="R366" s="63"/>
      <c r="S366" s="8"/>
      <c r="T366" s="8"/>
      <c r="U366" s="63"/>
      <c r="V366" s="8"/>
      <c r="W366" s="8"/>
      <c r="X366" s="63"/>
      <c r="Y366" s="8"/>
    </row>
    <row r="367" spans="14:25" x14ac:dyDescent="0.45">
      <c r="N367" s="8">
        <v>72.888944156327597</v>
      </c>
      <c r="O367" s="63"/>
      <c r="P367" s="8">
        <v>-3.5828336000000002E-2</v>
      </c>
      <c r="Q367" s="8"/>
      <c r="R367" s="63"/>
      <c r="S367" s="8"/>
      <c r="T367" s="8"/>
      <c r="U367" s="63"/>
      <c r="V367" s="8"/>
      <c r="W367" s="8"/>
      <c r="X367" s="63"/>
      <c r="Y367" s="8"/>
    </row>
    <row r="368" spans="14:25" x14ac:dyDescent="0.45">
      <c r="N368" s="8">
        <v>72.888954156427602</v>
      </c>
      <c r="O368" s="63"/>
      <c r="P368" s="8">
        <v>-2.8716044E-2</v>
      </c>
      <c r="Q368" s="8"/>
      <c r="R368" s="63"/>
      <c r="S368" s="8"/>
      <c r="T368" s="8"/>
      <c r="U368" s="63"/>
      <c r="V368" s="8"/>
      <c r="W368" s="8"/>
      <c r="X368" s="63"/>
      <c r="Y368" s="8"/>
    </row>
    <row r="369" spans="14:25" x14ac:dyDescent="0.45">
      <c r="N369" s="8">
        <v>72.888964156527607</v>
      </c>
      <c r="O369" s="63"/>
      <c r="P369" s="8">
        <v>-2.8392758000000001E-2</v>
      </c>
      <c r="Q369" s="8"/>
      <c r="R369" s="63"/>
      <c r="S369" s="8"/>
      <c r="T369" s="8"/>
      <c r="U369" s="63"/>
      <c r="V369" s="8"/>
      <c r="W369" s="8"/>
      <c r="X369" s="63"/>
      <c r="Y369" s="8"/>
    </row>
    <row r="370" spans="14:25" x14ac:dyDescent="0.45">
      <c r="N370" s="8">
        <v>72.888974156627597</v>
      </c>
      <c r="O370" s="63"/>
      <c r="P370" s="8">
        <v>-3.0332474000000002E-2</v>
      </c>
      <c r="Q370" s="8"/>
      <c r="R370" s="63"/>
      <c r="S370" s="8"/>
      <c r="T370" s="8"/>
      <c r="U370" s="63"/>
      <c r="V370" s="8"/>
      <c r="W370" s="8"/>
      <c r="X370" s="63"/>
      <c r="Y370" s="8"/>
    </row>
    <row r="371" spans="14:25" x14ac:dyDescent="0.45">
      <c r="N371" s="8">
        <v>72.888984156727602</v>
      </c>
      <c r="O371" s="63"/>
      <c r="P371" s="8">
        <v>-3.1625618000000001E-2</v>
      </c>
      <c r="Q371" s="8"/>
      <c r="R371" s="63"/>
      <c r="S371" s="8"/>
      <c r="T371" s="8"/>
      <c r="U371" s="63"/>
      <c r="V371" s="8"/>
      <c r="W371" s="8"/>
      <c r="X371" s="63"/>
      <c r="Y371" s="8"/>
    </row>
    <row r="372" spans="14:25" x14ac:dyDescent="0.45">
      <c r="N372" s="8">
        <v>72.888994156827593</v>
      </c>
      <c r="O372" s="63"/>
      <c r="P372" s="8">
        <v>-2.74229E-2</v>
      </c>
      <c r="Q372" s="8"/>
      <c r="R372" s="63"/>
      <c r="S372" s="8"/>
      <c r="T372" s="8"/>
      <c r="U372" s="63"/>
      <c r="V372" s="8"/>
      <c r="W372" s="8"/>
      <c r="X372" s="63"/>
      <c r="Y372" s="8"/>
    </row>
    <row r="373" spans="14:25" x14ac:dyDescent="0.45">
      <c r="N373" s="8">
        <v>72.889004156927598</v>
      </c>
      <c r="O373" s="63"/>
      <c r="P373" s="8">
        <v>-3.0979046E-2</v>
      </c>
      <c r="Q373" s="8"/>
      <c r="R373" s="63"/>
      <c r="S373" s="8"/>
      <c r="T373" s="8"/>
      <c r="U373" s="63"/>
      <c r="V373" s="8"/>
      <c r="W373" s="8"/>
      <c r="X373" s="63"/>
      <c r="Y373" s="8"/>
    </row>
    <row r="374" spans="14:25" x14ac:dyDescent="0.45">
      <c r="N374" s="8">
        <v>72.889014157027603</v>
      </c>
      <c r="O374" s="63"/>
      <c r="P374" s="8">
        <v>-2.8716044E-2</v>
      </c>
      <c r="Q374" s="8"/>
      <c r="R374" s="63"/>
      <c r="S374" s="8"/>
      <c r="T374" s="8"/>
      <c r="U374" s="63"/>
      <c r="V374" s="8"/>
      <c r="W374" s="8"/>
      <c r="X374" s="63"/>
      <c r="Y374" s="8"/>
    </row>
    <row r="375" spans="14:25" x14ac:dyDescent="0.45">
      <c r="N375" s="8">
        <v>72.889024157127594</v>
      </c>
      <c r="O375" s="63"/>
      <c r="P375" s="8">
        <v>-2.9362616000000001E-2</v>
      </c>
      <c r="Q375" s="8"/>
      <c r="R375" s="63"/>
      <c r="S375" s="8"/>
      <c r="T375" s="8"/>
      <c r="U375" s="63"/>
      <c r="V375" s="8"/>
      <c r="W375" s="8"/>
      <c r="X375" s="63"/>
      <c r="Y375" s="8"/>
    </row>
    <row r="376" spans="14:25" x14ac:dyDescent="0.45">
      <c r="N376" s="8">
        <v>72.889034157227599</v>
      </c>
      <c r="O376" s="63"/>
      <c r="P376" s="8">
        <v>-2.8069472000000002E-2</v>
      </c>
      <c r="Q376" s="8"/>
      <c r="R376" s="63"/>
      <c r="S376" s="8"/>
      <c r="T376" s="8"/>
      <c r="U376" s="63"/>
      <c r="V376" s="8"/>
      <c r="W376" s="8"/>
      <c r="X376" s="63"/>
      <c r="Y376" s="8"/>
    </row>
    <row r="377" spans="14:25" x14ac:dyDescent="0.45">
      <c r="N377" s="8">
        <v>72.889044157327604</v>
      </c>
      <c r="O377" s="63"/>
      <c r="P377" s="8">
        <v>-3.1302332000000002E-2</v>
      </c>
      <c r="Q377" s="8"/>
      <c r="R377" s="63"/>
      <c r="S377" s="8"/>
      <c r="T377" s="8"/>
      <c r="U377" s="63"/>
      <c r="V377" s="8"/>
      <c r="W377" s="8"/>
      <c r="X377" s="63"/>
      <c r="Y377" s="8"/>
    </row>
    <row r="378" spans="14:25" x14ac:dyDescent="0.45">
      <c r="N378" s="8">
        <v>72.889054157427594</v>
      </c>
      <c r="O378" s="63"/>
      <c r="P378" s="8">
        <v>-2.7099614000000001E-2</v>
      </c>
      <c r="Q378" s="8"/>
      <c r="R378" s="63"/>
      <c r="S378" s="8"/>
      <c r="T378" s="8"/>
      <c r="U378" s="63"/>
      <c r="V378" s="8"/>
      <c r="W378" s="8"/>
      <c r="X378" s="63"/>
      <c r="Y378" s="8"/>
    </row>
    <row r="379" spans="14:25" x14ac:dyDescent="0.45">
      <c r="N379" s="8">
        <v>72.889064157527599</v>
      </c>
      <c r="O379" s="63"/>
      <c r="P379" s="8">
        <v>-2.1927037999999999E-2</v>
      </c>
      <c r="Q379" s="8"/>
      <c r="R379" s="63"/>
      <c r="S379" s="8"/>
      <c r="T379" s="8"/>
      <c r="U379" s="63"/>
      <c r="V379" s="8"/>
      <c r="W379" s="8"/>
      <c r="X379" s="63"/>
      <c r="Y379" s="8"/>
    </row>
    <row r="380" spans="14:25" x14ac:dyDescent="0.45">
      <c r="N380" s="8">
        <v>72.889074157627604</v>
      </c>
      <c r="O380" s="63"/>
      <c r="P380" s="8">
        <v>-1.9987321999999998E-2</v>
      </c>
      <c r="Q380" s="8"/>
      <c r="R380" s="63"/>
      <c r="S380" s="8"/>
      <c r="T380" s="8"/>
      <c r="U380" s="63"/>
      <c r="V380" s="8"/>
      <c r="W380" s="8"/>
      <c r="X380" s="63"/>
      <c r="Y380" s="8"/>
    </row>
    <row r="381" spans="14:25" x14ac:dyDescent="0.45">
      <c r="N381" s="8">
        <v>72.889084157727595</v>
      </c>
      <c r="O381" s="63"/>
      <c r="P381" s="8">
        <v>-1.7077748E-2</v>
      </c>
      <c r="Q381" s="8"/>
      <c r="R381" s="63"/>
      <c r="S381" s="8"/>
      <c r="T381" s="8"/>
      <c r="U381" s="63"/>
      <c r="V381" s="8"/>
      <c r="W381" s="8"/>
      <c r="X381" s="63"/>
      <c r="Y381" s="8"/>
    </row>
    <row r="382" spans="14:25" x14ac:dyDescent="0.45">
      <c r="N382" s="8">
        <v>72.8890941578276</v>
      </c>
      <c r="O382" s="63"/>
      <c r="P382" s="8">
        <v>-1.3198316E-2</v>
      </c>
      <c r="Q382" s="8"/>
      <c r="R382" s="63"/>
      <c r="S382" s="8"/>
      <c r="T382" s="8"/>
      <c r="U382" s="63"/>
      <c r="V382" s="8"/>
      <c r="W382" s="8"/>
      <c r="X382" s="63"/>
      <c r="Y382" s="8"/>
    </row>
    <row r="383" spans="14:25" x14ac:dyDescent="0.45">
      <c r="N383" s="8">
        <v>72.889104157927605</v>
      </c>
      <c r="O383" s="63"/>
      <c r="P383" s="8">
        <v>-1.2875030000000001E-2</v>
      </c>
      <c r="Q383" s="8"/>
      <c r="R383" s="63"/>
      <c r="S383" s="8"/>
      <c r="T383" s="8"/>
      <c r="U383" s="63"/>
      <c r="V383" s="8"/>
      <c r="W383" s="8"/>
      <c r="X383" s="63"/>
      <c r="Y383" s="8"/>
    </row>
  </sheetData>
  <mergeCells count="5">
    <mergeCell ref="Q2:S2"/>
    <mergeCell ref="T2:V2"/>
    <mergeCell ref="W2:Y2"/>
    <mergeCell ref="N2:P2"/>
    <mergeCell ref="F4:I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B5F1-E5D4-4E03-BE55-09CCA5568386}">
  <dimension ref="F2:Y383"/>
  <sheetViews>
    <sheetView topLeftCell="A3" zoomScale="57" zoomScaleNormal="100" workbookViewId="0">
      <selection activeCell="J49" sqref="J49"/>
    </sheetView>
  </sheetViews>
  <sheetFormatPr defaultRowHeight="14.25" x14ac:dyDescent="0.45"/>
  <cols>
    <col min="1" max="14" width="9.06640625" style="6"/>
    <col min="15" max="15" width="10.19921875" style="6" bestFit="1" customWidth="1"/>
    <col min="16" max="16" width="12.3984375" style="6" bestFit="1" customWidth="1"/>
    <col min="17" max="16384" width="9.06640625" style="6"/>
  </cols>
  <sheetData>
    <row r="2" spans="6:25" x14ac:dyDescent="0.45">
      <c r="N2" s="69" t="s">
        <v>47</v>
      </c>
      <c r="O2" s="69"/>
      <c r="P2" s="69"/>
      <c r="Q2" s="69" t="s">
        <v>48</v>
      </c>
      <c r="R2" s="69"/>
      <c r="S2" s="69"/>
      <c r="T2" s="69" t="s">
        <v>49</v>
      </c>
      <c r="U2" s="69"/>
      <c r="V2" s="69"/>
      <c r="W2" s="69" t="s">
        <v>50</v>
      </c>
      <c r="X2" s="69"/>
      <c r="Y2" s="69"/>
    </row>
    <row r="3" spans="6:25" x14ac:dyDescent="0.45">
      <c r="N3" s="8">
        <v>7.3542044219752203</v>
      </c>
      <c r="O3" s="63">
        <f t="shared" ref="O3:O66" si="0">N3-$N$3</f>
        <v>0</v>
      </c>
      <c r="P3" s="8">
        <v>-8.3490260000000007E-3</v>
      </c>
      <c r="Q3" s="8">
        <v>17.6028061446804</v>
      </c>
      <c r="R3" s="63">
        <f>Q3-$Q$3</f>
        <v>0</v>
      </c>
      <c r="S3" s="8">
        <v>1.1048133999999999E-2</v>
      </c>
      <c r="T3" s="8">
        <v>41.955256039794399</v>
      </c>
      <c r="U3" s="63">
        <f>T3-$T$3</f>
        <v>0</v>
      </c>
      <c r="V3" s="8">
        <v>4.9056999999999998E-3</v>
      </c>
      <c r="W3" s="8">
        <v>51.133556567114702</v>
      </c>
      <c r="X3" s="63">
        <f>W3-$W$3</f>
        <v>0</v>
      </c>
      <c r="Y3" s="8">
        <v>-2.2065919999999998E-3</v>
      </c>
    </row>
    <row r="4" spans="6:25" x14ac:dyDescent="0.45">
      <c r="F4" s="69" t="s">
        <v>52</v>
      </c>
      <c r="G4" s="69"/>
      <c r="H4" s="69"/>
      <c r="I4" s="69"/>
      <c r="N4" s="8">
        <v>7.3542144220752199</v>
      </c>
      <c r="O4" s="63">
        <f t="shared" si="0"/>
        <v>1.0000099999629697E-5</v>
      </c>
      <c r="P4" s="8">
        <v>-2.6687599999999901E-4</v>
      </c>
      <c r="Q4" s="8">
        <v>17.602816144780402</v>
      </c>
      <c r="R4" s="63">
        <f t="shared" ref="R4:R67" si="1">Q4-$Q$3</f>
        <v>1.0000100001406054E-5</v>
      </c>
      <c r="S4" s="8">
        <v>4.5824139999999999E-3</v>
      </c>
      <c r="T4" s="8">
        <v>41.955266039894397</v>
      </c>
      <c r="U4" s="63">
        <f t="shared" ref="U4:U67" si="2">T4-$T$3</f>
        <v>1.000009999785334E-5</v>
      </c>
      <c r="V4" s="8">
        <v>-2.853164E-3</v>
      </c>
      <c r="W4" s="8">
        <v>51.1335665672147</v>
      </c>
      <c r="X4" s="63">
        <f t="shared" ref="X4:X67" si="3">W4-$W$3</f>
        <v>1.000009999785334E-5</v>
      </c>
      <c r="Y4" s="8">
        <v>-2.5298780000000002E-3</v>
      </c>
    </row>
    <row r="5" spans="6:25" x14ac:dyDescent="0.45">
      <c r="N5" s="8">
        <v>7.3542244221752204</v>
      </c>
      <c r="O5" s="63">
        <f t="shared" si="0"/>
        <v>2.0000200000147572E-5</v>
      </c>
      <c r="P5" s="8">
        <v>-1.0612028000000001E-2</v>
      </c>
      <c r="Q5" s="8">
        <v>17.6028261448804</v>
      </c>
      <c r="R5" s="63">
        <f t="shared" si="1"/>
        <v>2.0000199999259394E-5</v>
      </c>
      <c r="S5" s="8">
        <v>3.28927E-3</v>
      </c>
      <c r="T5" s="8">
        <v>41.955276039994402</v>
      </c>
      <c r="U5" s="63">
        <f t="shared" si="2"/>
        <v>2.0000200002812107E-5</v>
      </c>
      <c r="V5" s="8">
        <v>-2.853164E-3</v>
      </c>
      <c r="W5" s="8">
        <v>51.133576567314698</v>
      </c>
      <c r="X5" s="63">
        <f t="shared" si="3"/>
        <v>2.000019999570668E-5</v>
      </c>
      <c r="Y5" s="8">
        <v>1.6728400000000001E-3</v>
      </c>
    </row>
    <row r="6" spans="6:25" x14ac:dyDescent="0.45">
      <c r="N6" s="8">
        <v>7.3542344222752201</v>
      </c>
      <c r="O6" s="63">
        <f t="shared" si="0"/>
        <v>3.0000299999777269E-5</v>
      </c>
      <c r="P6" s="8">
        <v>-7.3791680000000002E-3</v>
      </c>
      <c r="Q6" s="8">
        <v>17.602836144980401</v>
      </c>
      <c r="R6" s="63">
        <f t="shared" si="1"/>
        <v>3.0000300000665447E-5</v>
      </c>
      <c r="S6" s="8">
        <v>1.0078276000000001E-2</v>
      </c>
      <c r="T6" s="8">
        <v>41.9552860400944</v>
      </c>
      <c r="U6" s="63">
        <f t="shared" si="2"/>
        <v>3.0000300000665447E-5</v>
      </c>
      <c r="V6" s="8">
        <v>1.6728400000000001E-3</v>
      </c>
      <c r="W6" s="8">
        <v>51.133586567414703</v>
      </c>
      <c r="X6" s="63">
        <f t="shared" si="3"/>
        <v>3.0000300000665447E-5</v>
      </c>
      <c r="Y6" s="8">
        <v>2.6426980000000002E-3</v>
      </c>
    </row>
    <row r="7" spans="6:25" x14ac:dyDescent="0.45">
      <c r="N7" s="8">
        <v>7.3542444223752197</v>
      </c>
      <c r="O7" s="63">
        <f t="shared" si="0"/>
        <v>4.0000399999406966E-5</v>
      </c>
      <c r="P7" s="8">
        <v>-7.3791680000000002E-3</v>
      </c>
      <c r="Q7" s="8">
        <v>17.602846145080498</v>
      </c>
      <c r="R7" s="63">
        <f t="shared" si="1"/>
        <v>4.000040009799477E-5</v>
      </c>
      <c r="S7" s="8">
        <v>-3.1764499999999999E-3</v>
      </c>
      <c r="T7" s="8">
        <v>41.955296040194398</v>
      </c>
      <c r="U7" s="63">
        <f t="shared" si="2"/>
        <v>4.0000399998518787E-5</v>
      </c>
      <c r="V7" s="8">
        <v>1.6728400000000001E-3</v>
      </c>
      <c r="W7" s="8">
        <v>51.133596567514701</v>
      </c>
      <c r="X7" s="63">
        <f t="shared" si="3"/>
        <v>4.0000399998518787E-5</v>
      </c>
      <c r="Y7" s="8">
        <v>5.8755580000000003E-3</v>
      </c>
    </row>
    <row r="8" spans="6:25" x14ac:dyDescent="0.45">
      <c r="N8" s="8">
        <v>7.35425442247523</v>
      </c>
      <c r="O8" s="63">
        <f t="shared" si="0"/>
        <v>5.0000500009694804E-5</v>
      </c>
      <c r="P8" s="8">
        <v>-7.0558820000000003E-3</v>
      </c>
      <c r="Q8" s="8">
        <v>17.6028561451805</v>
      </c>
      <c r="R8" s="63">
        <f t="shared" si="1"/>
        <v>5.0000500099400824E-5</v>
      </c>
      <c r="S8" s="8">
        <v>7.4919879999999998E-3</v>
      </c>
      <c r="T8" s="8">
        <v>41.955306040294403</v>
      </c>
      <c r="U8" s="63">
        <f t="shared" si="2"/>
        <v>5.0000500003477555E-5</v>
      </c>
      <c r="V8" s="8">
        <v>-1.5600200000000001E-3</v>
      </c>
      <c r="W8" s="8">
        <v>51.133606567614699</v>
      </c>
      <c r="X8" s="63">
        <f t="shared" si="3"/>
        <v>5.0000499996372127E-5</v>
      </c>
      <c r="Y8" s="8">
        <v>2.6426980000000002E-3</v>
      </c>
    </row>
    <row r="9" spans="6:25" x14ac:dyDescent="0.45">
      <c r="N9" s="8">
        <v>7.3542644225752296</v>
      </c>
      <c r="O9" s="63">
        <f t="shared" si="0"/>
        <v>6.0000600009324501E-5</v>
      </c>
      <c r="P9" s="8">
        <v>3.7969600000000098E-4</v>
      </c>
      <c r="Q9" s="8">
        <v>17.602866145280501</v>
      </c>
      <c r="R9" s="63">
        <f t="shared" si="1"/>
        <v>6.0000600100806878E-5</v>
      </c>
      <c r="S9" s="8">
        <v>3.6125559999999998E-3</v>
      </c>
      <c r="T9" s="8">
        <v>41.955316040394401</v>
      </c>
      <c r="U9" s="63">
        <f t="shared" si="2"/>
        <v>6.0000600001330895E-5</v>
      </c>
      <c r="V9" s="8">
        <v>-2.853164E-3</v>
      </c>
      <c r="W9" s="8">
        <v>51.133616567714697</v>
      </c>
      <c r="X9" s="63">
        <f t="shared" si="3"/>
        <v>6.0000599994225468E-5</v>
      </c>
      <c r="Y9" s="8">
        <v>1.0262680000000001E-3</v>
      </c>
    </row>
    <row r="10" spans="6:25" x14ac:dyDescent="0.45">
      <c r="N10" s="8">
        <v>7.3542744226752301</v>
      </c>
      <c r="O10" s="63">
        <f t="shared" si="0"/>
        <v>7.0000700009842376E-5</v>
      </c>
      <c r="P10" s="8">
        <v>-5.439452E-3</v>
      </c>
      <c r="Q10" s="8">
        <v>17.602876145380499</v>
      </c>
      <c r="R10" s="63">
        <f t="shared" si="1"/>
        <v>7.0000700098660218E-5</v>
      </c>
      <c r="S10" s="8">
        <v>2.3194119999999999E-3</v>
      </c>
      <c r="T10" s="8">
        <v>41.955326040494398</v>
      </c>
      <c r="U10" s="63">
        <f t="shared" si="2"/>
        <v>7.0000699999184235E-5</v>
      </c>
      <c r="V10" s="8">
        <v>-2.6687599999999901E-4</v>
      </c>
      <c r="W10" s="8">
        <v>51.133626567814702</v>
      </c>
      <c r="X10" s="63">
        <f t="shared" si="3"/>
        <v>7.0000699999184235E-5</v>
      </c>
      <c r="Y10" s="64">
        <v>1.349554E-3</v>
      </c>
    </row>
    <row r="11" spans="6:25" x14ac:dyDescent="0.45">
      <c r="N11" s="8">
        <v>7.3542844227752298</v>
      </c>
      <c r="O11" s="63">
        <f t="shared" si="0"/>
        <v>8.0000800009472073E-5</v>
      </c>
      <c r="P11" s="8">
        <v>-5.439452E-3</v>
      </c>
      <c r="Q11" s="8">
        <v>17.6028861454805</v>
      </c>
      <c r="R11" s="63">
        <f t="shared" si="1"/>
        <v>8.0000800100066272E-5</v>
      </c>
      <c r="S11" s="8">
        <v>-1.883306E-3</v>
      </c>
      <c r="T11" s="8">
        <v>41.955336040594403</v>
      </c>
      <c r="U11" s="63">
        <f t="shared" si="2"/>
        <v>8.0000800004143002E-5</v>
      </c>
      <c r="V11" s="8">
        <v>1.996126E-3</v>
      </c>
      <c r="W11" s="8">
        <v>51.133636567914699</v>
      </c>
      <c r="X11" s="63">
        <f t="shared" si="3"/>
        <v>8.0000799997037575E-5</v>
      </c>
      <c r="Y11" s="8">
        <v>3.7969600000000098E-4</v>
      </c>
    </row>
    <row r="12" spans="6:25" x14ac:dyDescent="0.45">
      <c r="N12" s="8">
        <v>7.3542944228752303</v>
      </c>
      <c r="O12" s="63">
        <f t="shared" si="0"/>
        <v>9.0000900009989948E-5</v>
      </c>
      <c r="P12" s="8">
        <v>-8.9955980000000005E-3</v>
      </c>
      <c r="Q12" s="8">
        <v>17.602896145580502</v>
      </c>
      <c r="R12" s="63">
        <f t="shared" si="1"/>
        <v>9.0000900101472325E-5</v>
      </c>
      <c r="S12" s="8">
        <v>-2.6687599999999901E-4</v>
      </c>
      <c r="T12" s="8">
        <v>41.955346040694401</v>
      </c>
      <c r="U12" s="63">
        <f t="shared" si="2"/>
        <v>9.0000900001996342E-5</v>
      </c>
      <c r="V12" s="8">
        <v>-2.2065919999999998E-3</v>
      </c>
      <c r="W12" s="8">
        <v>51.133646568014697</v>
      </c>
      <c r="X12" s="63">
        <f t="shared" si="3"/>
        <v>9.0000899994890915E-5</v>
      </c>
      <c r="Y12" s="8">
        <v>1.349554E-3</v>
      </c>
    </row>
    <row r="13" spans="6:25" x14ac:dyDescent="0.45">
      <c r="N13" s="8">
        <v>7.3543044229752299</v>
      </c>
      <c r="O13" s="63">
        <f t="shared" si="0"/>
        <v>1.0000100000961964E-4</v>
      </c>
      <c r="P13" s="8">
        <v>-8.02574E-3</v>
      </c>
      <c r="Q13" s="8">
        <v>17.6029061456805</v>
      </c>
      <c r="R13" s="63">
        <f t="shared" si="1"/>
        <v>1.0000100009932567E-4</v>
      </c>
      <c r="S13" s="8">
        <v>1.0401562E-2</v>
      </c>
      <c r="T13" s="8">
        <v>41.955356040794399</v>
      </c>
      <c r="U13" s="63">
        <f t="shared" si="2"/>
        <v>1.0000099999984968E-4</v>
      </c>
      <c r="V13" s="8">
        <v>-4.1463079999999996E-3</v>
      </c>
      <c r="W13" s="8">
        <v>51.133656568114702</v>
      </c>
      <c r="X13" s="63">
        <f t="shared" si="3"/>
        <v>1.0000099999984968E-4</v>
      </c>
      <c r="Y13" s="8">
        <v>1.0262680000000001E-3</v>
      </c>
    </row>
    <row r="14" spans="6:25" x14ac:dyDescent="0.45">
      <c r="N14" s="8">
        <v>7.3543144230752304</v>
      </c>
      <c r="O14" s="63">
        <f t="shared" si="0"/>
        <v>1.1000110001013752E-4</v>
      </c>
      <c r="P14" s="8">
        <v>-9.6421700000000003E-3</v>
      </c>
      <c r="Q14" s="8">
        <v>17.602916145780501</v>
      </c>
      <c r="R14" s="63">
        <f t="shared" si="1"/>
        <v>1.1000110010073172E-4</v>
      </c>
      <c r="S14" s="8">
        <v>8.4618460000000003E-3</v>
      </c>
      <c r="T14" s="8">
        <v>41.955366040894397</v>
      </c>
      <c r="U14" s="63">
        <f t="shared" si="2"/>
        <v>1.1000109999770302E-4</v>
      </c>
      <c r="V14" s="8">
        <v>-1.5600200000000001E-3</v>
      </c>
      <c r="W14" s="8">
        <v>51.1336665682147</v>
      </c>
      <c r="X14" s="63">
        <f t="shared" si="3"/>
        <v>1.1000109999770302E-4</v>
      </c>
      <c r="Y14" s="8">
        <v>1.6728400000000001E-3</v>
      </c>
    </row>
    <row r="15" spans="6:25" x14ac:dyDescent="0.45">
      <c r="N15" s="8">
        <v>7.3543244231752301</v>
      </c>
      <c r="O15" s="63">
        <f t="shared" si="0"/>
        <v>1.2000120000976722E-4</v>
      </c>
      <c r="P15" s="8">
        <v>-6.4093099999999997E-3</v>
      </c>
      <c r="Q15" s="8">
        <v>17.602926145880499</v>
      </c>
      <c r="R15" s="63">
        <f t="shared" si="1"/>
        <v>1.2000120009858506E-4</v>
      </c>
      <c r="S15" s="8">
        <v>1.996126E-3</v>
      </c>
      <c r="T15" s="8">
        <v>41.955376040994402</v>
      </c>
      <c r="U15" s="63">
        <f t="shared" si="2"/>
        <v>1.2000120000266179E-4</v>
      </c>
      <c r="V15" s="8">
        <v>-1.5600200000000001E-3</v>
      </c>
      <c r="W15" s="8">
        <v>51.133676568314698</v>
      </c>
      <c r="X15" s="63">
        <f t="shared" si="3"/>
        <v>1.2000119999555636E-4</v>
      </c>
      <c r="Y15" s="8">
        <v>1.0262680000000001E-3</v>
      </c>
    </row>
    <row r="16" spans="6:25" x14ac:dyDescent="0.45">
      <c r="N16" s="8">
        <v>7.3543344232752297</v>
      </c>
      <c r="O16" s="63">
        <f t="shared" si="0"/>
        <v>1.3000130000939691E-4</v>
      </c>
      <c r="P16" s="64">
        <v>-4.1463079999999996E-3</v>
      </c>
      <c r="Q16" s="8">
        <v>17.6029361459805</v>
      </c>
      <c r="R16" s="63">
        <f t="shared" si="1"/>
        <v>1.3000130009999111E-4</v>
      </c>
      <c r="S16" s="64">
        <v>2.9659840000000001E-3</v>
      </c>
      <c r="T16" s="8">
        <v>41.9553860410944</v>
      </c>
      <c r="U16" s="63">
        <f t="shared" si="2"/>
        <v>1.3000130000051513E-4</v>
      </c>
      <c r="V16" s="64">
        <v>-4.7928800000000002E-3</v>
      </c>
      <c r="W16" s="8">
        <v>51.133686568414703</v>
      </c>
      <c r="X16" s="63">
        <f t="shared" si="3"/>
        <v>1.3000130000051513E-4</v>
      </c>
      <c r="Y16" s="64">
        <v>1.349554E-3</v>
      </c>
    </row>
    <row r="17" spans="14:25" x14ac:dyDescent="0.45">
      <c r="N17" s="8">
        <v>7.3543444233752302</v>
      </c>
      <c r="O17" s="63">
        <f t="shared" si="0"/>
        <v>1.4000140000991479E-4</v>
      </c>
      <c r="P17" s="64">
        <v>-3.8230220000000001E-3</v>
      </c>
      <c r="Q17" s="8">
        <v>17.602946146080502</v>
      </c>
      <c r="R17" s="63">
        <f t="shared" si="1"/>
        <v>1.4000140010139717E-4</v>
      </c>
      <c r="S17" s="64">
        <v>4.9056999999999998E-3</v>
      </c>
      <c r="T17" s="8">
        <v>41.955396041194398</v>
      </c>
      <c r="U17" s="63">
        <f t="shared" si="2"/>
        <v>1.4000139999836847E-4</v>
      </c>
      <c r="V17" s="64">
        <v>-4.7928800000000002E-3</v>
      </c>
      <c r="W17" s="8">
        <v>51.133696568514701</v>
      </c>
      <c r="X17" s="63">
        <f t="shared" si="3"/>
        <v>1.4000139999836847E-4</v>
      </c>
      <c r="Y17" s="64">
        <v>-5.90161999999999E-4</v>
      </c>
    </row>
    <row r="18" spans="14:25" x14ac:dyDescent="0.45">
      <c r="N18" s="8">
        <v>7.3543544234752396</v>
      </c>
      <c r="O18" s="63">
        <f t="shared" si="0"/>
        <v>1.5000150001931445E-4</v>
      </c>
      <c r="P18" s="8">
        <v>-6.7325960000000004E-3</v>
      </c>
      <c r="Q18" s="8">
        <v>17.6029561461805</v>
      </c>
      <c r="R18" s="63">
        <f t="shared" si="1"/>
        <v>1.5000150009925051E-4</v>
      </c>
      <c r="S18" s="8">
        <v>9.4317040000000008E-3</v>
      </c>
      <c r="T18" s="8">
        <v>41.955406041294403</v>
      </c>
      <c r="U18" s="63">
        <f t="shared" si="2"/>
        <v>1.5000150000332724E-4</v>
      </c>
      <c r="V18" s="8">
        <v>-1.883306E-3</v>
      </c>
      <c r="W18" s="8">
        <v>51.133706568614699</v>
      </c>
      <c r="X18" s="63">
        <f t="shared" si="3"/>
        <v>1.5000149999622181E-4</v>
      </c>
      <c r="Y18" s="8">
        <v>1.6728400000000001E-3</v>
      </c>
    </row>
    <row r="19" spans="14:25" x14ac:dyDescent="0.45">
      <c r="N19" s="8">
        <v>7.3543644235752401</v>
      </c>
      <c r="O19" s="63">
        <f t="shared" si="0"/>
        <v>1.6000160001983232E-4</v>
      </c>
      <c r="P19" s="8">
        <v>-6.7325960000000004E-3</v>
      </c>
      <c r="Q19" s="8">
        <v>17.602966146280501</v>
      </c>
      <c r="R19" s="63">
        <f t="shared" si="1"/>
        <v>1.6000160010065656E-4</v>
      </c>
      <c r="S19" s="8">
        <v>2.3194119999999999E-3</v>
      </c>
      <c r="T19" s="8">
        <v>41.9554160413944</v>
      </c>
      <c r="U19" s="63">
        <f t="shared" si="2"/>
        <v>1.6000160000118058E-4</v>
      </c>
      <c r="V19" s="8">
        <v>-2.6687599999999901E-4</v>
      </c>
      <c r="W19" s="8">
        <v>51.133716568714703</v>
      </c>
      <c r="X19" s="63">
        <f t="shared" si="3"/>
        <v>1.6000160000118058E-4</v>
      </c>
      <c r="Y19" s="8">
        <v>7.02982E-4</v>
      </c>
    </row>
    <row r="20" spans="14:25" x14ac:dyDescent="0.45">
      <c r="N20" s="8">
        <v>7.3543744236752397</v>
      </c>
      <c r="O20" s="63">
        <f t="shared" si="0"/>
        <v>1.7000170001946202E-4</v>
      </c>
      <c r="P20" s="8">
        <v>-8.6723119999999997E-3</v>
      </c>
      <c r="Q20" s="8">
        <v>17.602976146380499</v>
      </c>
      <c r="R20" s="63">
        <f t="shared" si="1"/>
        <v>1.700017000985099E-4</v>
      </c>
      <c r="S20" s="8">
        <v>1.6728400000000001E-3</v>
      </c>
      <c r="T20" s="8">
        <v>41.955426041494398</v>
      </c>
      <c r="U20" s="63">
        <f t="shared" si="2"/>
        <v>1.7000169999903392E-4</v>
      </c>
      <c r="V20" s="8">
        <v>-2.853164E-3</v>
      </c>
      <c r="W20" s="8">
        <v>51.133726568814701</v>
      </c>
      <c r="X20" s="63">
        <f t="shared" si="3"/>
        <v>1.7000169999903392E-4</v>
      </c>
      <c r="Y20" s="8">
        <v>7.02982E-4</v>
      </c>
    </row>
    <row r="21" spans="14:25" x14ac:dyDescent="0.45">
      <c r="N21" s="8">
        <v>7.3543844237752403</v>
      </c>
      <c r="O21" s="63">
        <f t="shared" si="0"/>
        <v>1.800018000199799E-4</v>
      </c>
      <c r="P21" s="8">
        <v>-5.1161660000000001E-3</v>
      </c>
      <c r="Q21" s="8">
        <v>17.6029861464805</v>
      </c>
      <c r="R21" s="63">
        <f t="shared" si="1"/>
        <v>1.8000180009991595E-4</v>
      </c>
      <c r="S21" s="64">
        <v>5.6410000000000702E-5</v>
      </c>
      <c r="T21" s="8">
        <v>41.955436041594403</v>
      </c>
      <c r="U21" s="63">
        <f t="shared" si="2"/>
        <v>1.8000180000399268E-4</v>
      </c>
      <c r="V21" s="8">
        <v>-3.8230220000000001E-3</v>
      </c>
      <c r="W21" s="8">
        <v>51.133736568914699</v>
      </c>
      <c r="X21" s="63">
        <f t="shared" si="3"/>
        <v>1.8000179999688726E-4</v>
      </c>
      <c r="Y21" s="8">
        <v>-1.883306E-3</v>
      </c>
    </row>
    <row r="22" spans="14:25" x14ac:dyDescent="0.45">
      <c r="N22" s="8">
        <v>7.3543944238752399</v>
      </c>
      <c r="O22" s="63">
        <f t="shared" si="0"/>
        <v>1.9000190001960959E-4</v>
      </c>
      <c r="P22" s="8">
        <v>-3.4997359999999998E-3</v>
      </c>
      <c r="Q22" s="8">
        <v>17.602996146580502</v>
      </c>
      <c r="R22" s="63">
        <f t="shared" si="1"/>
        <v>1.9000190010132201E-4</v>
      </c>
      <c r="S22" s="8">
        <v>7.02982E-4</v>
      </c>
      <c r="T22" s="8">
        <v>41.955446041694401</v>
      </c>
      <c r="U22" s="63">
        <f t="shared" si="2"/>
        <v>1.9000190000184602E-4</v>
      </c>
      <c r="V22" s="8">
        <v>-1.1905172E-2</v>
      </c>
      <c r="W22" s="8">
        <v>51.133746569014697</v>
      </c>
      <c r="X22" s="63">
        <f t="shared" si="3"/>
        <v>1.900018999947406E-4</v>
      </c>
      <c r="Y22" s="8">
        <v>2.6426980000000002E-3</v>
      </c>
    </row>
    <row r="23" spans="14:25" x14ac:dyDescent="0.45">
      <c r="N23" s="8">
        <v>7.3544044239752404</v>
      </c>
      <c r="O23" s="63">
        <f t="shared" si="0"/>
        <v>2.0000200002012747E-4</v>
      </c>
      <c r="P23" s="8">
        <v>-3.1764499999999999E-3</v>
      </c>
      <c r="Q23" s="8">
        <v>17.603006146680499</v>
      </c>
      <c r="R23" s="63">
        <f t="shared" si="1"/>
        <v>2.0000200009917535E-4</v>
      </c>
      <c r="S23" s="8">
        <v>-2.5298780000000002E-3</v>
      </c>
      <c r="T23" s="8">
        <v>41.955456041794399</v>
      </c>
      <c r="U23" s="63">
        <f t="shared" si="2"/>
        <v>2.0000199999969936E-4</v>
      </c>
      <c r="V23" s="8">
        <v>-3.4997359999999998E-3</v>
      </c>
      <c r="W23" s="8">
        <v>51.133756569114702</v>
      </c>
      <c r="X23" s="63">
        <f t="shared" si="3"/>
        <v>2.0000199999969936E-4</v>
      </c>
      <c r="Y23" s="8">
        <v>2.3194119999999999E-3</v>
      </c>
    </row>
    <row r="24" spans="14:25" x14ac:dyDescent="0.45">
      <c r="N24" s="8">
        <v>7.35441442407524</v>
      </c>
      <c r="O24" s="63">
        <f t="shared" si="0"/>
        <v>2.1000210001975717E-4</v>
      </c>
      <c r="P24" s="8">
        <v>-4.7928800000000002E-3</v>
      </c>
      <c r="Q24" s="8">
        <v>17.603016146780501</v>
      </c>
      <c r="R24" s="63">
        <f t="shared" si="1"/>
        <v>2.100021001005814E-4</v>
      </c>
      <c r="S24" s="8">
        <v>-2.6687599999999901E-4</v>
      </c>
      <c r="T24" s="8">
        <v>41.955466041894397</v>
      </c>
      <c r="U24" s="63">
        <f t="shared" si="2"/>
        <v>2.100020999975527E-4</v>
      </c>
      <c r="V24" s="8">
        <v>-9.13447999999999E-4</v>
      </c>
      <c r="W24" s="8">
        <v>51.1337665692147</v>
      </c>
      <c r="X24" s="63">
        <f t="shared" si="3"/>
        <v>2.100020999975527E-4</v>
      </c>
      <c r="Y24" s="8">
        <v>3.6125559999999998E-3</v>
      </c>
    </row>
    <row r="25" spans="14:25" x14ac:dyDescent="0.45">
      <c r="N25" s="8">
        <v>7.3544244241752397</v>
      </c>
      <c r="O25" s="63">
        <f t="shared" si="0"/>
        <v>2.2000220001938686E-4</v>
      </c>
      <c r="P25" s="8">
        <v>-6.7325960000000004E-3</v>
      </c>
      <c r="Q25" s="8">
        <v>17.603026146880499</v>
      </c>
      <c r="R25" s="63">
        <f t="shared" si="1"/>
        <v>2.2000220009843474E-4</v>
      </c>
      <c r="S25" s="8">
        <v>3.6125559999999998E-3</v>
      </c>
      <c r="T25" s="8">
        <v>41.955476041994402</v>
      </c>
      <c r="U25" s="63">
        <f t="shared" si="2"/>
        <v>2.2000220000251147E-4</v>
      </c>
      <c r="V25" s="8">
        <v>-1.5600200000000001E-3</v>
      </c>
      <c r="W25" s="8">
        <v>51.133776569314698</v>
      </c>
      <c r="X25" s="63">
        <f t="shared" si="3"/>
        <v>2.2000219999540604E-4</v>
      </c>
      <c r="Y25" s="8">
        <v>3.6125559999999998E-3</v>
      </c>
    </row>
    <row r="26" spans="14:25" x14ac:dyDescent="0.45">
      <c r="N26" s="8">
        <v>7.3544344242752402</v>
      </c>
      <c r="O26" s="63">
        <f t="shared" si="0"/>
        <v>2.3000230001990474E-4</v>
      </c>
      <c r="P26" s="8">
        <v>-4.7928800000000002E-3</v>
      </c>
      <c r="Q26" s="8">
        <v>17.6030361469805</v>
      </c>
      <c r="R26" s="63">
        <f t="shared" si="1"/>
        <v>2.300023000998408E-4</v>
      </c>
      <c r="S26" s="8">
        <v>1.0262680000000001E-3</v>
      </c>
      <c r="T26" s="8">
        <v>41.9554860420944</v>
      </c>
      <c r="U26" s="63">
        <f t="shared" si="2"/>
        <v>2.3000230000036481E-4</v>
      </c>
      <c r="V26" s="8">
        <v>-5.90161999999999E-4</v>
      </c>
      <c r="W26" s="8">
        <v>51.133786569414703</v>
      </c>
      <c r="X26" s="63">
        <f t="shared" si="3"/>
        <v>2.3000230000036481E-4</v>
      </c>
      <c r="Y26" s="8">
        <v>7.8152740000000005E-3</v>
      </c>
    </row>
    <row r="27" spans="14:25" x14ac:dyDescent="0.45">
      <c r="N27" s="8">
        <v>7.3544444243752398</v>
      </c>
      <c r="O27" s="63">
        <f t="shared" si="0"/>
        <v>2.4000240001953443E-4</v>
      </c>
      <c r="P27" s="8">
        <v>-5.7627379999999999E-3</v>
      </c>
      <c r="Q27" s="8">
        <v>17.603046147080502</v>
      </c>
      <c r="R27" s="63">
        <f t="shared" si="1"/>
        <v>2.4000240010124685E-4</v>
      </c>
      <c r="S27" s="8">
        <v>2.3194119999999999E-3</v>
      </c>
      <c r="T27" s="8">
        <v>41.955496042194397</v>
      </c>
      <c r="U27" s="63">
        <f t="shared" si="2"/>
        <v>2.4000239999821815E-4</v>
      </c>
      <c r="V27" s="8">
        <v>-1.5600200000000001E-3</v>
      </c>
      <c r="W27" s="8">
        <v>51.133796569514701</v>
      </c>
      <c r="X27" s="63">
        <f t="shared" si="3"/>
        <v>2.4000239999821815E-4</v>
      </c>
      <c r="Y27" s="8">
        <v>7.1687019999999999E-3</v>
      </c>
    </row>
    <row r="28" spans="14:25" x14ac:dyDescent="0.45">
      <c r="N28" s="8">
        <v>7.3544544244752501</v>
      </c>
      <c r="O28" s="63">
        <f t="shared" si="0"/>
        <v>2.5000250002982227E-4</v>
      </c>
      <c r="P28" s="64">
        <v>-3.8230220000000001E-3</v>
      </c>
      <c r="Q28" s="8">
        <v>17.603056147180499</v>
      </c>
      <c r="R28" s="63">
        <f t="shared" si="1"/>
        <v>2.5000250009910019E-4</v>
      </c>
      <c r="S28" s="64">
        <v>1.0262680000000001E-3</v>
      </c>
      <c r="T28" s="8">
        <v>41.955506042294402</v>
      </c>
      <c r="U28" s="63">
        <f t="shared" si="2"/>
        <v>2.5000250000317692E-4</v>
      </c>
      <c r="V28" s="64">
        <v>2.6426980000000002E-3</v>
      </c>
      <c r="W28" s="8">
        <v>51.133806569614698</v>
      </c>
      <c r="X28" s="63">
        <f t="shared" si="3"/>
        <v>2.5000249999607149E-4</v>
      </c>
      <c r="Y28" s="64">
        <v>1.6728400000000001E-3</v>
      </c>
    </row>
    <row r="29" spans="14:25" x14ac:dyDescent="0.45">
      <c r="N29" s="8">
        <v>7.3544644245752497</v>
      </c>
      <c r="O29" s="63">
        <f t="shared" si="0"/>
        <v>2.6000260002945197E-4</v>
      </c>
      <c r="P29" s="8">
        <v>-3.1764499999999999E-3</v>
      </c>
      <c r="Q29" s="8">
        <v>17.603066147280501</v>
      </c>
      <c r="R29" s="63">
        <f t="shared" si="1"/>
        <v>2.6000260010050624E-4</v>
      </c>
      <c r="S29" s="8">
        <v>3.7969600000000098E-4</v>
      </c>
      <c r="T29" s="8">
        <v>41.9555160423944</v>
      </c>
      <c r="U29" s="63">
        <f t="shared" si="2"/>
        <v>2.6000260000103026E-4</v>
      </c>
      <c r="V29" s="8">
        <v>-1.236734E-3</v>
      </c>
      <c r="W29" s="8">
        <v>51.133816569714703</v>
      </c>
      <c r="X29" s="63">
        <f t="shared" si="3"/>
        <v>2.6000260000103026E-4</v>
      </c>
      <c r="Y29" s="8">
        <v>1.0262680000000001E-3</v>
      </c>
    </row>
    <row r="30" spans="14:25" x14ac:dyDescent="0.45">
      <c r="N30" s="8">
        <v>7.3544744246752503</v>
      </c>
      <c r="O30" s="63">
        <f t="shared" si="0"/>
        <v>2.7000270002996984E-4</v>
      </c>
      <c r="P30" s="8">
        <v>-5.90161999999999E-4</v>
      </c>
      <c r="Q30" s="8">
        <v>17.603076147380499</v>
      </c>
      <c r="R30" s="63">
        <f t="shared" si="1"/>
        <v>2.7000270009835958E-4</v>
      </c>
      <c r="S30" s="8">
        <v>-3.1764499999999999E-3</v>
      </c>
      <c r="T30" s="8">
        <v>41.955526042494398</v>
      </c>
      <c r="U30" s="63">
        <f t="shared" si="2"/>
        <v>2.700026999988836E-4</v>
      </c>
      <c r="V30" s="8">
        <v>-5.90161999999999E-4</v>
      </c>
      <c r="W30" s="8">
        <v>51.133826569814701</v>
      </c>
      <c r="X30" s="63">
        <f t="shared" si="3"/>
        <v>2.700026999988836E-4</v>
      </c>
      <c r="Y30" s="8">
        <v>4.9056999999999998E-3</v>
      </c>
    </row>
    <row r="31" spans="14:25" x14ac:dyDescent="0.45">
      <c r="N31" s="8">
        <v>7.3544844247752499</v>
      </c>
      <c r="O31" s="63">
        <f t="shared" si="0"/>
        <v>2.8000280002959954E-4</v>
      </c>
      <c r="P31" s="8">
        <v>-7.7024540000000001E-3</v>
      </c>
      <c r="Q31" s="8">
        <v>17.6030861474805</v>
      </c>
      <c r="R31" s="63">
        <f t="shared" si="1"/>
        <v>2.8000280009976564E-4</v>
      </c>
      <c r="S31" s="8">
        <v>-1.883306E-3</v>
      </c>
      <c r="T31" s="8">
        <v>41.955536042594403</v>
      </c>
      <c r="U31" s="63">
        <f t="shared" si="2"/>
        <v>2.8000280000384237E-4</v>
      </c>
      <c r="V31" s="8">
        <v>6.1988440000000002E-3</v>
      </c>
      <c r="W31" s="8">
        <v>51.133836569914699</v>
      </c>
      <c r="X31" s="63">
        <f t="shared" si="3"/>
        <v>2.8000279999673694E-4</v>
      </c>
      <c r="Y31" s="8">
        <v>-7.7024540000000001E-3</v>
      </c>
    </row>
    <row r="32" spans="14:25" x14ac:dyDescent="0.45">
      <c r="N32" s="8">
        <v>7.3544944248752504</v>
      </c>
      <c r="O32" s="63">
        <f t="shared" si="0"/>
        <v>2.9000290003011742E-4</v>
      </c>
      <c r="P32" s="64">
        <v>5.6410000000000702E-5</v>
      </c>
      <c r="Q32" s="8">
        <v>17.603096147580501</v>
      </c>
      <c r="R32" s="63">
        <f t="shared" si="1"/>
        <v>2.9000290010117169E-4</v>
      </c>
      <c r="S32" s="8">
        <v>-3.4997359999999998E-3</v>
      </c>
      <c r="T32" s="8">
        <v>41.955546042694401</v>
      </c>
      <c r="U32" s="63">
        <f t="shared" si="2"/>
        <v>2.9000290000169571E-4</v>
      </c>
      <c r="V32" s="8">
        <v>-1.883306E-3</v>
      </c>
      <c r="W32" s="8">
        <v>51.133846570014697</v>
      </c>
      <c r="X32" s="63">
        <f t="shared" si="3"/>
        <v>2.9000289999459028E-4</v>
      </c>
      <c r="Y32" s="8">
        <v>-1.5600200000000001E-3</v>
      </c>
    </row>
    <row r="33" spans="14:25" x14ac:dyDescent="0.45">
      <c r="N33" s="8">
        <v>7.35450442497525</v>
      </c>
      <c r="O33" s="63">
        <f t="shared" si="0"/>
        <v>3.0000300002974711E-4</v>
      </c>
      <c r="P33" s="8">
        <v>-2.853164E-3</v>
      </c>
      <c r="Q33" s="8">
        <v>17.603106147680499</v>
      </c>
      <c r="R33" s="63">
        <f t="shared" si="1"/>
        <v>3.0000300009902503E-4</v>
      </c>
      <c r="S33" s="8">
        <v>-3.4997359999999998E-3</v>
      </c>
      <c r="T33" s="8">
        <v>41.955556042794399</v>
      </c>
      <c r="U33" s="63">
        <f t="shared" si="2"/>
        <v>3.0000299999954905E-4</v>
      </c>
      <c r="V33" s="8">
        <v>-5.439452E-3</v>
      </c>
      <c r="W33" s="8">
        <v>51.133856570114702</v>
      </c>
      <c r="X33" s="63">
        <f t="shared" si="3"/>
        <v>3.0000299999954905E-4</v>
      </c>
      <c r="Y33" s="8">
        <v>-3.1764499999999999E-3</v>
      </c>
    </row>
    <row r="34" spans="14:25" x14ac:dyDescent="0.45">
      <c r="N34" s="8">
        <v>7.3545144250752497</v>
      </c>
      <c r="O34" s="63">
        <f t="shared" si="0"/>
        <v>3.1000310002937681E-4</v>
      </c>
      <c r="P34" s="8">
        <v>-2.5298780000000002E-3</v>
      </c>
      <c r="Q34" s="8">
        <v>17.603116147780501</v>
      </c>
      <c r="R34" s="63">
        <f t="shared" si="1"/>
        <v>3.1000310010043108E-4</v>
      </c>
      <c r="S34" s="8">
        <v>2.9659840000000001E-3</v>
      </c>
      <c r="T34" s="8">
        <v>41.955566042894397</v>
      </c>
      <c r="U34" s="63">
        <f t="shared" si="2"/>
        <v>3.1000309999740239E-4</v>
      </c>
      <c r="V34" s="8">
        <v>-3.1764499999999999E-3</v>
      </c>
      <c r="W34" s="8">
        <v>51.1338665702147</v>
      </c>
      <c r="X34" s="63">
        <f t="shared" si="3"/>
        <v>3.1000309999740239E-4</v>
      </c>
      <c r="Y34" s="8">
        <v>3.6125559999999998E-3</v>
      </c>
    </row>
    <row r="35" spans="14:25" x14ac:dyDescent="0.45">
      <c r="N35" s="8">
        <v>7.3545244251752502</v>
      </c>
      <c r="O35" s="63">
        <f t="shared" si="0"/>
        <v>3.2000320002989469E-4</v>
      </c>
      <c r="P35" s="8">
        <v>-2.2065919999999998E-3</v>
      </c>
      <c r="Q35" s="8">
        <v>17.603126147880499</v>
      </c>
      <c r="R35" s="63">
        <f t="shared" si="1"/>
        <v>3.2000320009828442E-4</v>
      </c>
      <c r="S35" s="8">
        <v>-2.2065919999999998E-3</v>
      </c>
      <c r="T35" s="8">
        <v>41.955576042994402</v>
      </c>
      <c r="U35" s="63">
        <f t="shared" si="2"/>
        <v>3.2000320000236115E-4</v>
      </c>
      <c r="V35" s="8">
        <v>-5.90161999999999E-4</v>
      </c>
      <c r="W35" s="8">
        <v>51.133876570314698</v>
      </c>
      <c r="X35" s="63">
        <f t="shared" si="3"/>
        <v>3.2000319999525573E-4</v>
      </c>
      <c r="Y35" s="8">
        <v>1.349554E-3</v>
      </c>
    </row>
    <row r="36" spans="14:25" x14ac:dyDescent="0.45">
      <c r="N36" s="8">
        <v>7.3545344252752498</v>
      </c>
      <c r="O36" s="63">
        <f t="shared" si="0"/>
        <v>3.3000330002952438E-4</v>
      </c>
      <c r="P36" s="8">
        <v>1.0262680000000001E-3</v>
      </c>
      <c r="Q36" s="8">
        <v>17.6031361479805</v>
      </c>
      <c r="R36" s="63">
        <f t="shared" si="1"/>
        <v>3.3000330009969048E-4</v>
      </c>
      <c r="S36" s="8">
        <v>5.5522719999999996E-3</v>
      </c>
      <c r="T36" s="8">
        <v>41.955586043094399</v>
      </c>
      <c r="U36" s="63">
        <f t="shared" si="2"/>
        <v>3.3000330000021449E-4</v>
      </c>
      <c r="V36" s="8">
        <v>-4.1463079999999996E-3</v>
      </c>
      <c r="W36" s="8">
        <v>51.133886570414703</v>
      </c>
      <c r="X36" s="63">
        <f t="shared" si="3"/>
        <v>3.3000330000021449E-4</v>
      </c>
      <c r="Y36" s="8">
        <v>1.996126E-3</v>
      </c>
    </row>
    <row r="37" spans="14:25" x14ac:dyDescent="0.45">
      <c r="N37" s="8">
        <v>7.3545444253752503</v>
      </c>
      <c r="O37" s="63">
        <f t="shared" si="0"/>
        <v>3.4000340003004226E-4</v>
      </c>
      <c r="P37" s="8">
        <v>-2.6687599999999901E-4</v>
      </c>
      <c r="Q37" s="8">
        <v>17.603146148080501</v>
      </c>
      <c r="R37" s="63">
        <f t="shared" si="1"/>
        <v>3.4000340010109653E-4</v>
      </c>
      <c r="S37" s="8">
        <v>4.259128E-3</v>
      </c>
      <c r="T37" s="8">
        <v>41.955596043194397</v>
      </c>
      <c r="U37" s="63">
        <f t="shared" si="2"/>
        <v>3.4000339999806783E-4</v>
      </c>
      <c r="V37" s="8">
        <v>-5.7627379999999999E-3</v>
      </c>
      <c r="W37" s="8">
        <v>51.1338965705147</v>
      </c>
      <c r="X37" s="63">
        <f t="shared" si="3"/>
        <v>3.4000339999806783E-4</v>
      </c>
      <c r="Y37" s="64">
        <v>1.349554E-3</v>
      </c>
    </row>
    <row r="38" spans="14:25" x14ac:dyDescent="0.45">
      <c r="N38" s="8">
        <v>7.3545544254752597</v>
      </c>
      <c r="O38" s="63">
        <f t="shared" si="0"/>
        <v>3.5000350003944192E-4</v>
      </c>
      <c r="P38" s="8">
        <v>-2.5298780000000002E-3</v>
      </c>
      <c r="Q38" s="8">
        <v>17.603156148180499</v>
      </c>
      <c r="R38" s="63">
        <f t="shared" si="1"/>
        <v>3.5000350009894987E-4</v>
      </c>
      <c r="S38" s="8">
        <v>9.7549899999999998E-3</v>
      </c>
      <c r="T38" s="8">
        <v>41.955606043294402</v>
      </c>
      <c r="U38" s="63">
        <f t="shared" si="2"/>
        <v>3.500035000030266E-4</v>
      </c>
      <c r="V38" s="8">
        <v>-5.90161999999999E-4</v>
      </c>
      <c r="W38" s="8">
        <v>51.133906570614698</v>
      </c>
      <c r="X38" s="63">
        <f t="shared" si="3"/>
        <v>3.5000349999592117E-4</v>
      </c>
      <c r="Y38" s="8">
        <v>7.02982E-4</v>
      </c>
    </row>
    <row r="39" spans="14:25" x14ac:dyDescent="0.45">
      <c r="N39" s="8">
        <v>7.3545644255752602</v>
      </c>
      <c r="O39" s="63">
        <f t="shared" si="0"/>
        <v>3.6000360003995979E-4</v>
      </c>
      <c r="P39" s="64">
        <v>-8.6723119999999997E-3</v>
      </c>
      <c r="Q39" s="8">
        <v>17.603166148280501</v>
      </c>
      <c r="R39" s="63">
        <f t="shared" si="1"/>
        <v>3.6000360010035592E-4</v>
      </c>
      <c r="S39" s="64">
        <v>1.996126E-3</v>
      </c>
      <c r="T39" s="8">
        <v>41.9556160433944</v>
      </c>
      <c r="U39" s="63">
        <f t="shared" si="2"/>
        <v>3.6000360000087994E-4</v>
      </c>
      <c r="V39" s="64">
        <v>1.996126E-3</v>
      </c>
      <c r="W39" s="8">
        <v>51.133916570714703</v>
      </c>
      <c r="X39" s="63">
        <f t="shared" si="3"/>
        <v>3.6000360000087994E-4</v>
      </c>
      <c r="Y39" s="64">
        <v>1.349554E-3</v>
      </c>
    </row>
    <row r="40" spans="14:25" x14ac:dyDescent="0.45">
      <c r="N40" s="8">
        <v>7.3545744256752599</v>
      </c>
      <c r="O40" s="63">
        <f t="shared" si="0"/>
        <v>3.7000370003958949E-4</v>
      </c>
      <c r="P40" s="8">
        <v>-3.4997359999999998E-3</v>
      </c>
      <c r="Q40" s="8">
        <v>17.603176148380498</v>
      </c>
      <c r="R40" s="63">
        <f t="shared" si="1"/>
        <v>3.7000370009820926E-4</v>
      </c>
      <c r="S40" s="8">
        <v>-4.1463079999999996E-3</v>
      </c>
      <c r="T40" s="8">
        <v>41.955626043494398</v>
      </c>
      <c r="U40" s="63">
        <f t="shared" si="2"/>
        <v>3.7000369999873328E-4</v>
      </c>
      <c r="V40" s="8">
        <v>-5.1161660000000001E-3</v>
      </c>
      <c r="W40" s="8">
        <v>51.133926570814701</v>
      </c>
      <c r="X40" s="63">
        <f t="shared" si="3"/>
        <v>3.7000369999873328E-4</v>
      </c>
      <c r="Y40" s="8">
        <v>3.28927E-3</v>
      </c>
    </row>
    <row r="41" spans="14:25" x14ac:dyDescent="0.45">
      <c r="N41" s="8">
        <v>7.3545844257752604</v>
      </c>
      <c r="O41" s="63">
        <f t="shared" si="0"/>
        <v>3.8000380004010736E-4</v>
      </c>
      <c r="P41" s="8">
        <v>-1.236734E-3</v>
      </c>
      <c r="Q41" s="8">
        <v>17.6031861484805</v>
      </c>
      <c r="R41" s="63">
        <f t="shared" si="1"/>
        <v>3.8000380009961532E-4</v>
      </c>
      <c r="S41" s="8">
        <v>-3.8230220000000001E-3</v>
      </c>
      <c r="T41" s="8">
        <v>41.955636043594403</v>
      </c>
      <c r="U41" s="63">
        <f t="shared" si="2"/>
        <v>3.8000380000369205E-4</v>
      </c>
      <c r="V41" s="8">
        <v>-3.8230220000000001E-3</v>
      </c>
      <c r="W41" s="8">
        <v>51.133936570914699</v>
      </c>
      <c r="X41" s="63">
        <f t="shared" si="3"/>
        <v>3.8000379999658662E-4</v>
      </c>
      <c r="Y41" s="8">
        <v>1.6728400000000001E-3</v>
      </c>
    </row>
    <row r="42" spans="14:25" x14ac:dyDescent="0.45">
      <c r="N42" s="8">
        <v>7.35459442587526</v>
      </c>
      <c r="O42" s="63">
        <f t="shared" si="0"/>
        <v>3.9000390003973706E-4</v>
      </c>
      <c r="P42" s="8">
        <v>-1.236734E-3</v>
      </c>
      <c r="Q42" s="8">
        <v>17.603196148580501</v>
      </c>
      <c r="R42" s="63">
        <f t="shared" si="1"/>
        <v>3.9000390010102137E-4</v>
      </c>
      <c r="S42" s="8">
        <v>1.996126E-3</v>
      </c>
      <c r="T42" s="8">
        <v>41.955646043694401</v>
      </c>
      <c r="U42" s="63">
        <f t="shared" si="2"/>
        <v>3.9000390000154539E-4</v>
      </c>
      <c r="V42" s="8">
        <v>3.7969600000000098E-4</v>
      </c>
      <c r="W42" s="8">
        <v>51.133946571014697</v>
      </c>
      <c r="X42" s="63">
        <f t="shared" si="3"/>
        <v>3.9000389999443996E-4</v>
      </c>
      <c r="Y42" s="8">
        <v>2.3194119999999999E-3</v>
      </c>
    </row>
    <row r="43" spans="14:25" x14ac:dyDescent="0.45">
      <c r="N43" s="8">
        <v>7.3546044259752597</v>
      </c>
      <c r="O43" s="63">
        <f t="shared" si="0"/>
        <v>4.0000400003936676E-4</v>
      </c>
      <c r="P43" s="8">
        <v>1.6728400000000001E-3</v>
      </c>
      <c r="Q43" s="8">
        <v>17.603206148680499</v>
      </c>
      <c r="R43" s="63">
        <f t="shared" si="1"/>
        <v>4.0000400009887471E-4</v>
      </c>
      <c r="S43" s="8">
        <v>-3.1764499999999999E-3</v>
      </c>
      <c r="T43" s="8">
        <v>41.955656043794399</v>
      </c>
      <c r="U43" s="63">
        <f t="shared" si="2"/>
        <v>4.0000399999939873E-4</v>
      </c>
      <c r="V43" s="8">
        <v>1.996126E-3</v>
      </c>
      <c r="W43" s="8">
        <v>51.133956571114702</v>
      </c>
      <c r="X43" s="63">
        <f t="shared" si="3"/>
        <v>4.0000399999939873E-4</v>
      </c>
      <c r="Y43" s="8">
        <v>3.9358420000000002E-3</v>
      </c>
    </row>
    <row r="44" spans="14:25" x14ac:dyDescent="0.45">
      <c r="N44" s="8">
        <v>7.3546144260752602</v>
      </c>
      <c r="O44" s="63">
        <f t="shared" si="0"/>
        <v>4.1000410003988463E-4</v>
      </c>
      <c r="P44" s="64">
        <v>5.6410000000000702E-5</v>
      </c>
      <c r="Q44" s="8">
        <v>17.603216148780501</v>
      </c>
      <c r="R44" s="63">
        <f t="shared" si="1"/>
        <v>4.1000410010028077E-4</v>
      </c>
      <c r="S44" s="8">
        <v>1.6728400000000001E-3</v>
      </c>
      <c r="T44" s="8">
        <v>41.955666043894396</v>
      </c>
      <c r="U44" s="63">
        <f t="shared" si="2"/>
        <v>4.1000409999725207E-4</v>
      </c>
      <c r="V44" s="8">
        <v>-1.3844888E-2</v>
      </c>
      <c r="W44" s="8">
        <v>51.1339665712147</v>
      </c>
      <c r="X44" s="63">
        <f t="shared" si="3"/>
        <v>4.1000409999725207E-4</v>
      </c>
      <c r="Y44" s="8">
        <v>1.996126E-3</v>
      </c>
    </row>
    <row r="45" spans="14:25" x14ac:dyDescent="0.45">
      <c r="N45" s="8">
        <v>7.3546244261752598</v>
      </c>
      <c r="O45" s="63">
        <f t="shared" si="0"/>
        <v>4.2000420003951433E-4</v>
      </c>
      <c r="P45" s="8">
        <v>-2.853164E-3</v>
      </c>
      <c r="Q45" s="8">
        <v>17.603226148880498</v>
      </c>
      <c r="R45" s="63">
        <f t="shared" si="1"/>
        <v>4.2000420009813411E-4</v>
      </c>
      <c r="S45" s="8">
        <v>-3.4997359999999998E-3</v>
      </c>
      <c r="T45" s="8">
        <v>41.955676043994401</v>
      </c>
      <c r="U45" s="63">
        <f t="shared" si="2"/>
        <v>4.2000420000221084E-4</v>
      </c>
      <c r="V45" s="8">
        <v>-1.883306E-3</v>
      </c>
      <c r="W45" s="8">
        <v>51.133976571314697</v>
      </c>
      <c r="X45" s="63">
        <f t="shared" si="3"/>
        <v>4.2000419999510541E-4</v>
      </c>
      <c r="Y45" s="8">
        <v>1.0262680000000001E-3</v>
      </c>
    </row>
    <row r="46" spans="14:25" x14ac:dyDescent="0.45">
      <c r="N46" s="8">
        <v>7.3546344262752603</v>
      </c>
      <c r="O46" s="63">
        <f t="shared" si="0"/>
        <v>4.3000430004003221E-4</v>
      </c>
      <c r="P46" s="8">
        <v>-3.4997359999999998E-3</v>
      </c>
      <c r="Q46" s="8">
        <v>17.6032361489805</v>
      </c>
      <c r="R46" s="63">
        <f t="shared" si="1"/>
        <v>4.3000430009954016E-4</v>
      </c>
      <c r="S46" s="8">
        <v>7.02982E-4</v>
      </c>
      <c r="T46" s="8">
        <v>41.955686044094399</v>
      </c>
      <c r="U46" s="63">
        <f t="shared" si="2"/>
        <v>4.3000430000006418E-4</v>
      </c>
      <c r="V46" s="8">
        <v>3.7969600000000098E-4</v>
      </c>
      <c r="W46" s="8">
        <v>51.133986571414702</v>
      </c>
      <c r="X46" s="63">
        <f t="shared" si="3"/>
        <v>4.3000430000006418E-4</v>
      </c>
      <c r="Y46" s="8">
        <v>3.7969600000000098E-4</v>
      </c>
    </row>
    <row r="47" spans="14:25" x14ac:dyDescent="0.45">
      <c r="N47" s="8">
        <v>7.3546444263752599</v>
      </c>
      <c r="O47" s="63">
        <f t="shared" si="0"/>
        <v>4.400044000396619E-4</v>
      </c>
      <c r="P47" s="8">
        <v>7.02982E-4</v>
      </c>
      <c r="Q47" s="8">
        <v>17.603246149080501</v>
      </c>
      <c r="R47" s="63">
        <f t="shared" si="1"/>
        <v>4.4000440010094621E-4</v>
      </c>
      <c r="S47" s="8">
        <v>-5.439452E-3</v>
      </c>
      <c r="T47" s="8">
        <v>41.955696044194497</v>
      </c>
      <c r="U47" s="63">
        <f t="shared" si="2"/>
        <v>4.400044000973935E-4</v>
      </c>
      <c r="V47" s="8">
        <v>-2.6687599999999901E-4</v>
      </c>
      <c r="W47" s="8">
        <v>51.1339965715147</v>
      </c>
      <c r="X47" s="63">
        <f t="shared" si="3"/>
        <v>4.4000439999791752E-4</v>
      </c>
      <c r="Y47" s="8">
        <v>-9.13447999999999E-4</v>
      </c>
    </row>
    <row r="48" spans="14:25" x14ac:dyDescent="0.45">
      <c r="N48" s="8">
        <v>7.3546544264752702</v>
      </c>
      <c r="O48" s="63">
        <f t="shared" si="0"/>
        <v>4.5000450004994974E-4</v>
      </c>
      <c r="P48" s="8">
        <v>3.7969600000000098E-4</v>
      </c>
      <c r="Q48" s="8">
        <v>17.603256149180499</v>
      </c>
      <c r="R48" s="63">
        <f t="shared" si="1"/>
        <v>4.5000450009879955E-4</v>
      </c>
      <c r="S48" s="8">
        <v>3.6125559999999998E-3</v>
      </c>
      <c r="T48" s="8">
        <v>41.955706044294402</v>
      </c>
      <c r="U48" s="63">
        <f t="shared" si="2"/>
        <v>4.5000450000287628E-4</v>
      </c>
      <c r="V48" s="8">
        <v>3.7969600000000098E-4</v>
      </c>
      <c r="W48" s="8">
        <v>51.134006571614698</v>
      </c>
      <c r="X48" s="63">
        <f t="shared" si="3"/>
        <v>4.5000449999577086E-4</v>
      </c>
      <c r="Y48" s="8">
        <v>-1.5600200000000001E-3</v>
      </c>
    </row>
    <row r="49" spans="14:25" x14ac:dyDescent="0.45">
      <c r="N49" s="8">
        <v>7.3546644265752699</v>
      </c>
      <c r="O49" s="63">
        <f t="shared" si="0"/>
        <v>4.6000460004957944E-4</v>
      </c>
      <c r="P49" s="8">
        <v>8.1385599999999995E-3</v>
      </c>
      <c r="Q49" s="8">
        <v>17.6032661492805</v>
      </c>
      <c r="R49" s="63">
        <f t="shared" si="1"/>
        <v>4.6000460010020561E-4</v>
      </c>
      <c r="S49" s="8">
        <v>3.6125559999999998E-3</v>
      </c>
      <c r="T49" s="8">
        <v>41.955716044394499</v>
      </c>
      <c r="U49" s="63">
        <f t="shared" si="2"/>
        <v>4.6000460010020561E-4</v>
      </c>
      <c r="V49" s="8">
        <v>4.9056999999999998E-3</v>
      </c>
      <c r="W49" s="8">
        <v>51.134016571714703</v>
      </c>
      <c r="X49" s="63">
        <f t="shared" si="3"/>
        <v>4.6000460000072962E-4</v>
      </c>
      <c r="Y49" s="8">
        <v>1.0262680000000001E-3</v>
      </c>
    </row>
    <row r="50" spans="14:25" x14ac:dyDescent="0.45">
      <c r="N50" s="8">
        <v>7.3546744266752704</v>
      </c>
      <c r="O50" s="63">
        <f t="shared" si="0"/>
        <v>4.7000470005009731E-4</v>
      </c>
      <c r="P50" s="8">
        <v>-2.2065919999999998E-3</v>
      </c>
      <c r="Q50" s="8">
        <v>17.603276149380498</v>
      </c>
      <c r="R50" s="63">
        <f t="shared" si="1"/>
        <v>4.7000470009805895E-4</v>
      </c>
      <c r="S50" s="8">
        <v>4.5824139999999999E-3</v>
      </c>
      <c r="T50" s="8">
        <v>41.955726044494497</v>
      </c>
      <c r="U50" s="63">
        <f t="shared" si="2"/>
        <v>4.7000470009805895E-4</v>
      </c>
      <c r="V50" s="8">
        <v>-1.883306E-3</v>
      </c>
      <c r="W50" s="8">
        <v>51.134026571814701</v>
      </c>
      <c r="X50" s="63">
        <f t="shared" si="3"/>
        <v>4.7000469999858296E-4</v>
      </c>
      <c r="Y50" s="8">
        <v>9.4317040000000008E-3</v>
      </c>
    </row>
    <row r="51" spans="14:25" x14ac:dyDescent="0.45">
      <c r="N51" s="8">
        <v>7.35468442677527</v>
      </c>
      <c r="O51" s="63">
        <f t="shared" si="0"/>
        <v>4.8000480004972701E-4</v>
      </c>
      <c r="P51" s="8">
        <v>-4.7928800000000002E-3</v>
      </c>
      <c r="Q51" s="8">
        <v>17.6032861494805</v>
      </c>
      <c r="R51" s="63">
        <f t="shared" si="1"/>
        <v>4.80004800099465E-4</v>
      </c>
      <c r="S51" s="8">
        <v>4.5824139999999999E-3</v>
      </c>
      <c r="T51" s="8">
        <v>41.955736044594403</v>
      </c>
      <c r="U51" s="63">
        <f t="shared" si="2"/>
        <v>4.8000480000354173E-4</v>
      </c>
      <c r="V51" s="8">
        <v>-9.13447999999999E-4</v>
      </c>
      <c r="W51" s="8">
        <v>51.134036571914699</v>
      </c>
      <c r="X51" s="63">
        <f t="shared" si="3"/>
        <v>4.800047999964363E-4</v>
      </c>
      <c r="Y51" s="8">
        <v>-5.7627379999999999E-3</v>
      </c>
    </row>
    <row r="52" spans="14:25" x14ac:dyDescent="0.45">
      <c r="N52" s="8">
        <v>7.3546944268752696</v>
      </c>
      <c r="O52" s="63">
        <f t="shared" si="0"/>
        <v>4.9000490004935671E-4</v>
      </c>
      <c r="P52" s="8">
        <v>-1.5600200000000001E-3</v>
      </c>
      <c r="Q52" s="8">
        <v>17.603296149580501</v>
      </c>
      <c r="R52" s="63">
        <f t="shared" si="1"/>
        <v>4.9000490010087105E-4</v>
      </c>
      <c r="S52" s="8">
        <v>-2.6687599999999901E-4</v>
      </c>
      <c r="T52" s="8">
        <v>41.9557460446945</v>
      </c>
      <c r="U52" s="63">
        <f t="shared" si="2"/>
        <v>4.9000490010087105E-4</v>
      </c>
      <c r="V52" s="8">
        <v>-1.883306E-3</v>
      </c>
      <c r="W52" s="8">
        <v>51.134046572014697</v>
      </c>
      <c r="X52" s="63">
        <f t="shared" si="3"/>
        <v>4.9000489999428964E-4</v>
      </c>
      <c r="Y52" s="8">
        <v>-2.853164E-3</v>
      </c>
    </row>
    <row r="53" spans="14:25" x14ac:dyDescent="0.45">
      <c r="N53" s="8">
        <v>7.3547044269752702</v>
      </c>
      <c r="O53" s="63">
        <f t="shared" si="0"/>
        <v>5.0000500004987458E-4</v>
      </c>
      <c r="P53" s="8">
        <v>1.349554E-3</v>
      </c>
      <c r="Q53" s="8">
        <v>17.603306149680499</v>
      </c>
      <c r="R53" s="63">
        <f t="shared" si="1"/>
        <v>5.0000500009872439E-4</v>
      </c>
      <c r="S53" s="8">
        <v>-1.883306E-3</v>
      </c>
      <c r="T53" s="8">
        <v>41.955756044794498</v>
      </c>
      <c r="U53" s="63">
        <f t="shared" si="2"/>
        <v>5.0000500009872439E-4</v>
      </c>
      <c r="V53" s="8">
        <v>-5.439452E-3</v>
      </c>
      <c r="W53" s="8">
        <v>51.134056572114702</v>
      </c>
      <c r="X53" s="63">
        <f t="shared" si="3"/>
        <v>5.0000499999924841E-4</v>
      </c>
      <c r="Y53" s="8">
        <v>-6.7325960000000004E-3</v>
      </c>
    </row>
    <row r="54" spans="14:25" x14ac:dyDescent="0.45">
      <c r="N54" s="8">
        <v>7.3547144270752698</v>
      </c>
      <c r="O54" s="63">
        <f t="shared" si="0"/>
        <v>5.1000510004950428E-4</v>
      </c>
      <c r="P54" s="8">
        <v>6.1988440000000002E-3</v>
      </c>
      <c r="Q54" s="8">
        <v>17.6033161497805</v>
      </c>
      <c r="R54" s="63">
        <f t="shared" si="1"/>
        <v>5.1000510010013045E-4</v>
      </c>
      <c r="S54" s="8">
        <v>9.1084180000000001E-3</v>
      </c>
      <c r="T54" s="8">
        <v>41.955766044894503</v>
      </c>
      <c r="U54" s="63">
        <f t="shared" si="2"/>
        <v>5.1000510010368316E-4</v>
      </c>
      <c r="V54" s="8">
        <v>-5.439452E-3</v>
      </c>
      <c r="W54" s="8">
        <v>51.134066572214699</v>
      </c>
      <c r="X54" s="63">
        <f t="shared" si="3"/>
        <v>5.1000509999710175E-4</v>
      </c>
      <c r="Y54" s="8">
        <v>-2.853164E-3</v>
      </c>
    </row>
    <row r="55" spans="14:25" x14ac:dyDescent="0.45">
      <c r="N55" s="8">
        <v>7.3547244271752703</v>
      </c>
      <c r="O55" s="63">
        <f t="shared" si="0"/>
        <v>5.2000520005002215E-4</v>
      </c>
      <c r="P55" s="8">
        <v>7.4919879999999998E-3</v>
      </c>
      <c r="Q55" s="8">
        <v>17.603326149880498</v>
      </c>
      <c r="R55" s="63">
        <f t="shared" si="1"/>
        <v>5.2000520009798379E-4</v>
      </c>
      <c r="S55" s="8">
        <v>5.8755580000000003E-3</v>
      </c>
      <c r="T55" s="8">
        <v>41.955776044994501</v>
      </c>
      <c r="U55" s="63">
        <f t="shared" si="2"/>
        <v>5.200052001015365E-4</v>
      </c>
      <c r="V55" s="8">
        <v>-2.6687599999999901E-4</v>
      </c>
      <c r="W55" s="8">
        <v>51.134076572314697</v>
      </c>
      <c r="X55" s="63">
        <f t="shared" si="3"/>
        <v>5.2000519999495509E-4</v>
      </c>
      <c r="Y55" s="8">
        <v>6.5221300000000001E-3</v>
      </c>
    </row>
    <row r="56" spans="14:25" x14ac:dyDescent="0.45">
      <c r="N56" s="8">
        <v>7.3547344272752699</v>
      </c>
      <c r="O56" s="63">
        <f t="shared" si="0"/>
        <v>5.3000530004965185E-4</v>
      </c>
      <c r="P56" s="8">
        <v>2.0423428E-2</v>
      </c>
      <c r="Q56" s="8">
        <v>17.6033361499805</v>
      </c>
      <c r="R56" s="63">
        <f t="shared" si="1"/>
        <v>5.3000530009938984E-4</v>
      </c>
      <c r="S56" s="8">
        <v>2.0100142000000001E-2</v>
      </c>
      <c r="T56" s="8">
        <v>41.955786045094499</v>
      </c>
      <c r="U56" s="63">
        <f t="shared" si="2"/>
        <v>5.3000530009938984E-4</v>
      </c>
      <c r="V56" s="8">
        <v>1.2341278000000001E-2</v>
      </c>
      <c r="W56" s="8">
        <v>51.134086572414702</v>
      </c>
      <c r="X56" s="63">
        <f t="shared" si="3"/>
        <v>5.3000529999991386E-4</v>
      </c>
      <c r="Y56" s="8">
        <v>2.3656288000000001E-2</v>
      </c>
    </row>
    <row r="57" spans="14:25" x14ac:dyDescent="0.45">
      <c r="N57" s="8">
        <v>7.3547444273752696</v>
      </c>
      <c r="O57" s="63">
        <f t="shared" si="0"/>
        <v>5.4000540004928155E-4</v>
      </c>
      <c r="P57" s="8">
        <v>4.4669878000000003E-2</v>
      </c>
      <c r="Q57" s="8">
        <v>17.603346150080501</v>
      </c>
      <c r="R57" s="63">
        <f t="shared" si="1"/>
        <v>5.400054001007959E-4</v>
      </c>
      <c r="S57" s="8">
        <v>6.2127321999999999E-2</v>
      </c>
      <c r="T57" s="8">
        <v>41.955796045194496</v>
      </c>
      <c r="U57" s="63">
        <f t="shared" si="2"/>
        <v>5.4000540009724318E-4</v>
      </c>
      <c r="V57" s="8">
        <v>3.885073E-2</v>
      </c>
      <c r="W57" s="8">
        <v>51.1340965725147</v>
      </c>
      <c r="X57" s="63">
        <f t="shared" si="3"/>
        <v>5.400053999977672E-4</v>
      </c>
      <c r="Y57" s="8">
        <v>8.2494339999999999E-2</v>
      </c>
    </row>
    <row r="58" spans="14:25" x14ac:dyDescent="0.45">
      <c r="N58" s="8">
        <v>7.3547544274752701</v>
      </c>
      <c r="O58" s="63">
        <f t="shared" si="0"/>
        <v>5.5000550004979942E-4</v>
      </c>
      <c r="P58" s="8">
        <v>0.13583653000000001</v>
      </c>
      <c r="Q58" s="8">
        <v>17.603356150180499</v>
      </c>
      <c r="R58" s="63">
        <f t="shared" si="1"/>
        <v>5.5000550009864924E-4</v>
      </c>
      <c r="S58" s="8">
        <v>0.16590212800000001</v>
      </c>
      <c r="T58" s="8">
        <v>41.955806045294501</v>
      </c>
      <c r="U58" s="63">
        <f t="shared" si="2"/>
        <v>5.5000550010220195E-4</v>
      </c>
      <c r="V58" s="8">
        <v>0.108680506</v>
      </c>
      <c r="W58" s="8">
        <v>51.134106572614698</v>
      </c>
      <c r="X58" s="63">
        <f t="shared" si="3"/>
        <v>5.5000549999562054E-4</v>
      </c>
      <c r="Y58" s="8">
        <v>0.21148545399999999</v>
      </c>
    </row>
    <row r="59" spans="14:25" x14ac:dyDescent="0.45">
      <c r="N59" s="8">
        <v>7.3547644275752804</v>
      </c>
      <c r="O59" s="63">
        <f t="shared" si="0"/>
        <v>5.6000560006008726E-4</v>
      </c>
      <c r="P59" s="8">
        <v>0.32625198399999999</v>
      </c>
      <c r="Q59" s="8">
        <v>17.6033661502805</v>
      </c>
      <c r="R59" s="63">
        <f t="shared" si="1"/>
        <v>5.6000560010005529E-4</v>
      </c>
      <c r="S59" s="8">
        <v>0.409336486</v>
      </c>
      <c r="T59" s="8">
        <v>41.955816045394499</v>
      </c>
      <c r="U59" s="63">
        <f t="shared" si="2"/>
        <v>5.6000560010005529E-4</v>
      </c>
      <c r="V59" s="8">
        <v>0.27258650800000001</v>
      </c>
      <c r="W59" s="8">
        <v>51.134116572714703</v>
      </c>
      <c r="X59" s="63">
        <f t="shared" si="3"/>
        <v>5.6000560000057931E-4</v>
      </c>
      <c r="Y59" s="8">
        <v>0.47205396999999999</v>
      </c>
    </row>
    <row r="60" spans="14:25" x14ac:dyDescent="0.45">
      <c r="N60" s="8">
        <v>7.35477442767528</v>
      </c>
      <c r="O60" s="63">
        <f t="shared" si="0"/>
        <v>5.7000570005971696E-4</v>
      </c>
      <c r="P60" s="8">
        <v>0.62658467799999995</v>
      </c>
      <c r="Q60" s="8">
        <v>17.603376150380502</v>
      </c>
      <c r="R60" s="63">
        <f t="shared" si="1"/>
        <v>5.7000570010146134E-4</v>
      </c>
      <c r="S60" s="8">
        <v>0.76268808399999999</v>
      </c>
      <c r="T60" s="8">
        <v>41.955826045494497</v>
      </c>
      <c r="U60" s="63">
        <f t="shared" si="2"/>
        <v>5.7000570009790863E-4</v>
      </c>
      <c r="V60" s="8">
        <v>0.57906163600000005</v>
      </c>
      <c r="W60" s="8">
        <v>51.134126572814701</v>
      </c>
      <c r="X60" s="63">
        <f t="shared" si="3"/>
        <v>5.7000569999843265E-4</v>
      </c>
      <c r="Y60" s="8">
        <v>0.82702199799999998</v>
      </c>
    </row>
    <row r="61" spans="14:25" x14ac:dyDescent="0.45">
      <c r="N61" s="8">
        <v>7.3547844277752796</v>
      </c>
      <c r="O61" s="63">
        <f t="shared" si="0"/>
        <v>5.8000580005934665E-4</v>
      </c>
      <c r="P61" s="64">
        <v>0.950193964</v>
      </c>
      <c r="Q61" s="8">
        <v>17.6033861504805</v>
      </c>
      <c r="R61" s="63">
        <f t="shared" si="1"/>
        <v>5.8000580009931468E-4</v>
      </c>
      <c r="S61" s="64">
        <v>1.1836064559999999</v>
      </c>
      <c r="T61" s="8">
        <v>41.955836045594502</v>
      </c>
      <c r="U61" s="63">
        <f t="shared" si="2"/>
        <v>5.800058001028674E-4</v>
      </c>
      <c r="V61" s="64">
        <v>0.94275838599999995</v>
      </c>
      <c r="W61" s="8">
        <v>51.134136572914699</v>
      </c>
      <c r="X61" s="63">
        <f t="shared" si="3"/>
        <v>5.8000579999628599E-4</v>
      </c>
      <c r="Y61" s="64">
        <v>1.2046200460000001</v>
      </c>
    </row>
    <row r="62" spans="14:25" x14ac:dyDescent="0.45">
      <c r="N62" s="8">
        <v>7.3547944278752801</v>
      </c>
      <c r="O62" s="63">
        <f t="shared" si="0"/>
        <v>5.9000590005986453E-4</v>
      </c>
      <c r="P62" s="64">
        <v>1.208176192</v>
      </c>
      <c r="Q62" s="8">
        <v>17.603396150580501</v>
      </c>
      <c r="R62" s="63">
        <f t="shared" si="1"/>
        <v>5.9000590010072074E-4</v>
      </c>
      <c r="S62" s="64">
        <v>1.515297892</v>
      </c>
      <c r="T62" s="8">
        <v>41.9558460456945</v>
      </c>
      <c r="U62" s="63">
        <f t="shared" si="2"/>
        <v>5.9000590010072074E-4</v>
      </c>
      <c r="V62" s="64">
        <v>1.2957866979999999</v>
      </c>
      <c r="W62" s="8">
        <v>51.134146573014696</v>
      </c>
      <c r="X62" s="63">
        <f t="shared" si="3"/>
        <v>5.9000589999413933E-4</v>
      </c>
      <c r="Y62" s="64">
        <v>1.459369414</v>
      </c>
    </row>
    <row r="63" spans="14:25" x14ac:dyDescent="0.45">
      <c r="N63" s="8">
        <v>7.3548044279752798</v>
      </c>
      <c r="O63" s="63">
        <f t="shared" si="0"/>
        <v>6.0000600005949423E-4</v>
      </c>
      <c r="P63" s="8">
        <v>1.3022524179999999</v>
      </c>
      <c r="Q63" s="8">
        <v>17.603406150680499</v>
      </c>
      <c r="R63" s="63">
        <f t="shared" si="1"/>
        <v>6.0000600009857408E-4</v>
      </c>
      <c r="S63" s="8">
        <v>1.5799550920000001</v>
      </c>
      <c r="T63" s="8">
        <v>41.955856045794498</v>
      </c>
      <c r="U63" s="63">
        <f t="shared" si="2"/>
        <v>6.0000600009857408E-4</v>
      </c>
      <c r="V63" s="8">
        <v>1.478766574</v>
      </c>
      <c r="W63" s="8">
        <v>51.134156573114701</v>
      </c>
      <c r="X63" s="63">
        <f t="shared" si="3"/>
        <v>6.0000599999909809E-4</v>
      </c>
      <c r="Y63" s="8">
        <v>1.4664817059999999</v>
      </c>
    </row>
    <row r="64" spans="14:25" x14ac:dyDescent="0.45">
      <c r="N64" s="8">
        <v>7.3548144280752803</v>
      </c>
      <c r="O64" s="63">
        <f t="shared" si="0"/>
        <v>6.100061000600121E-4</v>
      </c>
      <c r="P64" s="64">
        <v>1.2227240619999999</v>
      </c>
      <c r="Q64" s="8">
        <v>17.6034161507805</v>
      </c>
      <c r="R64" s="63">
        <f t="shared" si="1"/>
        <v>6.1000610009998013E-4</v>
      </c>
      <c r="S64" s="64">
        <v>1.47908986</v>
      </c>
      <c r="T64" s="8">
        <v>41.955866045894503</v>
      </c>
      <c r="U64" s="63">
        <f t="shared" si="2"/>
        <v>6.1000610010353284E-4</v>
      </c>
      <c r="V64" s="64">
        <v>1.4244545260000001</v>
      </c>
      <c r="W64" s="8">
        <v>51.134166573214699</v>
      </c>
      <c r="X64" s="63">
        <f t="shared" si="3"/>
        <v>6.1000609999695143E-4</v>
      </c>
      <c r="Y64" s="64">
        <v>1.3222961499999999</v>
      </c>
    </row>
    <row r="65" spans="14:25" x14ac:dyDescent="0.45">
      <c r="N65" s="8">
        <v>7.3548244281752799</v>
      </c>
      <c r="O65" s="63">
        <f t="shared" si="0"/>
        <v>6.200062000596418E-4</v>
      </c>
      <c r="P65" s="64">
        <v>1.033925038</v>
      </c>
      <c r="Q65" s="8">
        <v>17.603426150880502</v>
      </c>
      <c r="R65" s="63">
        <f t="shared" si="1"/>
        <v>6.2000620010138618E-4</v>
      </c>
      <c r="S65" s="64">
        <v>1.2230473479999999</v>
      </c>
      <c r="T65" s="8">
        <v>41.955876045994501</v>
      </c>
      <c r="U65" s="63">
        <f t="shared" si="2"/>
        <v>6.2000620010138618E-4</v>
      </c>
      <c r="V65" s="64">
        <v>1.283825116</v>
      </c>
      <c r="W65" s="8">
        <v>51.134176573314697</v>
      </c>
      <c r="X65" s="63">
        <f t="shared" si="3"/>
        <v>6.2000619999480477E-4</v>
      </c>
      <c r="Y65" s="64">
        <v>1.0924398040000001</v>
      </c>
    </row>
    <row r="66" spans="14:25" x14ac:dyDescent="0.45">
      <c r="N66" s="8">
        <v>7.3548344282752796</v>
      </c>
      <c r="O66" s="63">
        <f t="shared" si="0"/>
        <v>6.300063000592715E-4</v>
      </c>
      <c r="P66" s="64">
        <v>0.82863842799999998</v>
      </c>
      <c r="Q66" s="8">
        <v>17.6034361509805</v>
      </c>
      <c r="R66" s="63">
        <f t="shared" si="1"/>
        <v>6.3000630009923952E-4</v>
      </c>
      <c r="S66" s="64">
        <v>0.96053911599999997</v>
      </c>
      <c r="T66" s="8">
        <v>41.955886046094498</v>
      </c>
      <c r="U66" s="63">
        <f t="shared" si="2"/>
        <v>6.3000630009923952E-4</v>
      </c>
      <c r="V66" s="64">
        <v>1.0090320159999999</v>
      </c>
      <c r="W66" s="8">
        <v>51.134186573414702</v>
      </c>
      <c r="X66" s="63">
        <f t="shared" si="3"/>
        <v>6.3000629999976354E-4</v>
      </c>
      <c r="Y66" s="64">
        <v>0.85029858999999997</v>
      </c>
    </row>
    <row r="67" spans="14:25" x14ac:dyDescent="0.45">
      <c r="N67" s="8">
        <v>7.3548444283752801</v>
      </c>
      <c r="O67" s="63">
        <f t="shared" ref="O67:O130" si="4">N67-$N$3</f>
        <v>6.4000640005978937E-4</v>
      </c>
      <c r="P67" s="64">
        <v>0.65115441399999996</v>
      </c>
      <c r="Q67" s="8">
        <v>17.603446151080501</v>
      </c>
      <c r="R67" s="63">
        <f t="shared" si="1"/>
        <v>6.4000640010064558E-4</v>
      </c>
      <c r="S67" s="64">
        <v>0.74781692799999999</v>
      </c>
      <c r="T67" s="8">
        <v>41.955896046194503</v>
      </c>
      <c r="U67" s="63">
        <f t="shared" si="2"/>
        <v>6.4000640010419829E-4</v>
      </c>
      <c r="V67" s="64">
        <v>0.78596467599999997</v>
      </c>
      <c r="W67" s="8">
        <v>51.1341965735147</v>
      </c>
      <c r="X67" s="63">
        <f t="shared" si="3"/>
        <v>6.4000639999761688E-4</v>
      </c>
      <c r="Y67" s="64">
        <v>0.65568041799999999</v>
      </c>
    </row>
    <row r="68" spans="14:25" x14ac:dyDescent="0.45">
      <c r="N68" s="8">
        <v>7.3548544284752904</v>
      </c>
      <c r="O68" s="63">
        <f t="shared" si="4"/>
        <v>6.5000650007007721E-4</v>
      </c>
      <c r="P68" s="64">
        <v>0.47496354400000002</v>
      </c>
      <c r="Q68" s="8">
        <v>17.603456151180499</v>
      </c>
      <c r="R68" s="63">
        <f t="shared" ref="R68:R131" si="5">Q68-$Q$3</f>
        <v>6.5000650009849892E-4</v>
      </c>
      <c r="S68" s="64">
        <v>0.54285360400000005</v>
      </c>
      <c r="T68" s="8">
        <v>41.955906046294501</v>
      </c>
      <c r="U68" s="63">
        <f t="shared" ref="U68:U131" si="6">T68-$T$3</f>
        <v>6.5000650010205163E-4</v>
      </c>
      <c r="V68" s="64">
        <v>0.60039851200000005</v>
      </c>
      <c r="W68" s="8">
        <v>51.134206573614698</v>
      </c>
      <c r="X68" s="63">
        <f t="shared" ref="X68:X131" si="7">W68-$W$3</f>
        <v>6.5000649999547022E-4</v>
      </c>
      <c r="Y68" s="64">
        <v>0.45491981199999998</v>
      </c>
    </row>
    <row r="69" spans="14:25" x14ac:dyDescent="0.45">
      <c r="N69" s="8">
        <v>7.35486442857529</v>
      </c>
      <c r="O69" s="63">
        <f t="shared" si="4"/>
        <v>6.6000660006970691E-4</v>
      </c>
      <c r="P69" s="8">
        <v>0.34952857599999998</v>
      </c>
      <c r="Q69" s="8">
        <v>17.6034661512805</v>
      </c>
      <c r="R69" s="63">
        <f t="shared" si="5"/>
        <v>6.6000660009990497E-4</v>
      </c>
      <c r="S69" s="8">
        <v>0.40578034000000002</v>
      </c>
      <c r="T69" s="8">
        <v>41.955916046394499</v>
      </c>
      <c r="U69" s="63">
        <f t="shared" si="6"/>
        <v>6.6000660009990497E-4</v>
      </c>
      <c r="V69" s="8">
        <v>0.410952916</v>
      </c>
      <c r="W69" s="8">
        <v>51.134216573714703</v>
      </c>
      <c r="X69" s="63">
        <f t="shared" si="7"/>
        <v>6.6000660000042899E-4</v>
      </c>
      <c r="Y69" s="8">
        <v>0.35534772399999998</v>
      </c>
    </row>
    <row r="70" spans="14:25" x14ac:dyDescent="0.45">
      <c r="N70" s="8">
        <v>7.3548744286752896</v>
      </c>
      <c r="O70" s="63">
        <f t="shared" si="4"/>
        <v>6.700067000693366E-4</v>
      </c>
      <c r="P70" s="8">
        <v>0.28357823199999999</v>
      </c>
      <c r="Q70" s="8">
        <v>17.603476151380502</v>
      </c>
      <c r="R70" s="63">
        <f t="shared" si="5"/>
        <v>6.7000670010131103E-4</v>
      </c>
      <c r="S70" s="8">
        <v>0.33724370799999998</v>
      </c>
      <c r="T70" s="8">
        <v>41.955926046494497</v>
      </c>
      <c r="U70" s="63">
        <f t="shared" si="6"/>
        <v>6.7000670009775831E-4</v>
      </c>
      <c r="V70" s="8">
        <v>0.325282126</v>
      </c>
      <c r="W70" s="8">
        <v>51.134226573814701</v>
      </c>
      <c r="X70" s="63">
        <f t="shared" si="7"/>
        <v>6.7000669999828233E-4</v>
      </c>
      <c r="Y70" s="8">
        <v>0.29101380999999998</v>
      </c>
    </row>
    <row r="71" spans="14:25" x14ac:dyDescent="0.45">
      <c r="N71" s="8">
        <v>7.3548844287752901</v>
      </c>
      <c r="O71" s="63">
        <f t="shared" si="4"/>
        <v>6.8000680006985448E-4</v>
      </c>
      <c r="P71" s="8">
        <v>0.26030164</v>
      </c>
      <c r="Q71" s="8">
        <v>17.603486151480499</v>
      </c>
      <c r="R71" s="63">
        <f t="shared" si="5"/>
        <v>6.8000680009916437E-4</v>
      </c>
      <c r="S71" s="8">
        <v>0.33756699400000001</v>
      </c>
      <c r="T71" s="8">
        <v>41.955936046594502</v>
      </c>
      <c r="U71" s="63">
        <f t="shared" si="6"/>
        <v>6.8000680010271708E-4</v>
      </c>
      <c r="V71" s="8">
        <v>0.28099194399999999</v>
      </c>
      <c r="W71" s="8">
        <v>51.134236573914698</v>
      </c>
      <c r="X71" s="63">
        <f t="shared" si="7"/>
        <v>6.8000679999613567E-4</v>
      </c>
      <c r="Y71" s="8">
        <v>0.30071239</v>
      </c>
    </row>
    <row r="72" spans="14:25" x14ac:dyDescent="0.45">
      <c r="N72" s="8">
        <v>7.3548944288752898</v>
      </c>
      <c r="O72" s="63">
        <f t="shared" si="4"/>
        <v>6.9000690006948417E-4</v>
      </c>
      <c r="P72" s="8">
        <v>0.25157291799999998</v>
      </c>
      <c r="Q72" s="8">
        <v>17.603496151580501</v>
      </c>
      <c r="R72" s="63">
        <f t="shared" si="5"/>
        <v>6.9000690010057042E-4</v>
      </c>
      <c r="S72" s="8">
        <v>0.33239441800000002</v>
      </c>
      <c r="T72" s="8">
        <v>41.9559460466945</v>
      </c>
      <c r="U72" s="63">
        <f t="shared" si="6"/>
        <v>6.9000690010057042E-4</v>
      </c>
      <c r="V72" s="8">
        <v>0.29392338400000001</v>
      </c>
      <c r="W72" s="8">
        <v>51.134246574014703</v>
      </c>
      <c r="X72" s="63">
        <f t="shared" si="7"/>
        <v>6.9000690000109444E-4</v>
      </c>
      <c r="Y72" s="8">
        <v>0.31202740000000001</v>
      </c>
    </row>
    <row r="73" spans="14:25" x14ac:dyDescent="0.45">
      <c r="N73" s="8">
        <v>7.3549044289752903</v>
      </c>
      <c r="O73" s="63">
        <f t="shared" si="4"/>
        <v>7.0000700007000205E-4</v>
      </c>
      <c r="P73" s="8">
        <v>0.27969880000000003</v>
      </c>
      <c r="Q73" s="8">
        <v>17.603506151680499</v>
      </c>
      <c r="R73" s="63">
        <f t="shared" si="5"/>
        <v>7.0000700009842376E-4</v>
      </c>
      <c r="S73" s="8">
        <v>0.316230118</v>
      </c>
      <c r="T73" s="8">
        <v>41.955956046794498</v>
      </c>
      <c r="U73" s="63">
        <f t="shared" si="6"/>
        <v>7.0000700009842376E-4</v>
      </c>
      <c r="V73" s="8">
        <v>0.28293165999999997</v>
      </c>
      <c r="W73" s="8">
        <v>51.134256574114701</v>
      </c>
      <c r="X73" s="63">
        <f t="shared" si="7"/>
        <v>7.0000699999894778E-4</v>
      </c>
      <c r="Y73" s="8">
        <v>0.291660382</v>
      </c>
    </row>
    <row r="74" spans="14:25" x14ac:dyDescent="0.45">
      <c r="N74" s="8">
        <v>7.3549144290752899</v>
      </c>
      <c r="O74" s="63">
        <f t="shared" si="4"/>
        <v>7.1000710006963175E-4</v>
      </c>
      <c r="P74" s="8">
        <v>0.26159478400000002</v>
      </c>
      <c r="Q74" s="8">
        <v>17.6035161517805</v>
      </c>
      <c r="R74" s="63">
        <f t="shared" si="5"/>
        <v>7.1000710009982981E-4</v>
      </c>
      <c r="S74" s="8">
        <v>0.24769348599999999</v>
      </c>
      <c r="T74" s="8">
        <v>41.955966046894503</v>
      </c>
      <c r="U74" s="63">
        <f t="shared" si="6"/>
        <v>7.1000710010338253E-4</v>
      </c>
      <c r="V74" s="8">
        <v>0.25027977400000001</v>
      </c>
      <c r="W74" s="8">
        <v>51.134266574214699</v>
      </c>
      <c r="X74" s="63">
        <f t="shared" si="7"/>
        <v>7.1000709999680112E-4</v>
      </c>
      <c r="Y74" s="8">
        <v>0.230236042</v>
      </c>
    </row>
    <row r="75" spans="14:25" x14ac:dyDescent="0.45">
      <c r="N75" s="8">
        <v>7.3549244291752904</v>
      </c>
      <c r="O75" s="63">
        <f t="shared" si="4"/>
        <v>7.2000720007014962E-4</v>
      </c>
      <c r="P75" s="8">
        <v>0.204696448</v>
      </c>
      <c r="Q75" s="8">
        <v>17.603526151880502</v>
      </c>
      <c r="R75" s="63">
        <f t="shared" si="5"/>
        <v>7.2000720010123587E-4</v>
      </c>
      <c r="S75" s="8">
        <v>0.18465271599999999</v>
      </c>
      <c r="T75" s="8">
        <v>41.9559760469945</v>
      </c>
      <c r="U75" s="63">
        <f t="shared" si="6"/>
        <v>7.2000720010123587E-4</v>
      </c>
      <c r="V75" s="8">
        <v>0.18885543399999999</v>
      </c>
      <c r="W75" s="8">
        <v>51.134276574314697</v>
      </c>
      <c r="X75" s="63">
        <f t="shared" si="7"/>
        <v>7.2000719999465446E-4</v>
      </c>
      <c r="Y75" s="8">
        <v>0.16719527200000001</v>
      </c>
    </row>
    <row r="76" spans="14:25" x14ac:dyDescent="0.45">
      <c r="N76" s="8">
        <v>7.3549344292752901</v>
      </c>
      <c r="O76" s="63">
        <f t="shared" si="4"/>
        <v>7.3000730006977932E-4</v>
      </c>
      <c r="P76" s="8">
        <v>0.14391867999999999</v>
      </c>
      <c r="Q76" s="8">
        <v>17.603536151980499</v>
      </c>
      <c r="R76" s="63">
        <f t="shared" si="5"/>
        <v>7.3000730009908921E-4</v>
      </c>
      <c r="S76" s="8">
        <v>0.10835722</v>
      </c>
      <c r="T76" s="8">
        <v>41.955986047094498</v>
      </c>
      <c r="U76" s="63">
        <f t="shared" si="6"/>
        <v>7.3000730009908921E-4</v>
      </c>
      <c r="V76" s="8">
        <v>0.138422818</v>
      </c>
      <c r="W76" s="8">
        <v>51.134286574414702</v>
      </c>
      <c r="X76" s="63">
        <f t="shared" si="7"/>
        <v>7.3000729999961322E-4</v>
      </c>
      <c r="Y76" s="8">
        <v>0.111913366</v>
      </c>
    </row>
    <row r="77" spans="14:25" x14ac:dyDescent="0.45">
      <c r="N77" s="8">
        <v>7.3549444293752897</v>
      </c>
      <c r="O77" s="63">
        <f t="shared" si="4"/>
        <v>7.4000740006940902E-4</v>
      </c>
      <c r="P77" s="8">
        <v>0.109003792</v>
      </c>
      <c r="Q77" s="8">
        <v>17.603546152080501</v>
      </c>
      <c r="R77" s="63">
        <f t="shared" si="5"/>
        <v>7.4000740010049526E-4</v>
      </c>
      <c r="S77" s="8">
        <v>7.8291622000000005E-2</v>
      </c>
      <c r="T77" s="8">
        <v>41.955996047194503</v>
      </c>
      <c r="U77" s="63">
        <f t="shared" si="6"/>
        <v>7.4000740010404797E-4</v>
      </c>
      <c r="V77" s="8">
        <v>8.9283346E-2</v>
      </c>
      <c r="W77" s="8">
        <v>51.1342965745147</v>
      </c>
      <c r="X77" s="63">
        <f t="shared" si="7"/>
        <v>7.4000739999746656E-4</v>
      </c>
      <c r="Y77" s="8">
        <v>7.5382047999999993E-2</v>
      </c>
    </row>
    <row r="78" spans="14:25" x14ac:dyDescent="0.45">
      <c r="N78" s="8">
        <v>7.3549544294753</v>
      </c>
      <c r="O78" s="63">
        <f t="shared" si="4"/>
        <v>7.5000750007969685E-4</v>
      </c>
      <c r="P78" s="8">
        <v>4.3376734E-2</v>
      </c>
      <c r="Q78" s="8">
        <v>17.603556152180499</v>
      </c>
      <c r="R78" s="63">
        <f t="shared" si="5"/>
        <v>7.500075000983486E-4</v>
      </c>
      <c r="S78" s="8">
        <v>3.6264442000000001E-2</v>
      </c>
      <c r="T78" s="8">
        <v>41.956006047294501</v>
      </c>
      <c r="U78" s="63">
        <f t="shared" si="6"/>
        <v>7.5000750010190131E-4</v>
      </c>
      <c r="V78" s="8">
        <v>5.4045172000000002E-2</v>
      </c>
      <c r="W78" s="8">
        <v>51.134306574614698</v>
      </c>
      <c r="X78" s="63">
        <f t="shared" si="7"/>
        <v>7.500074999953199E-4</v>
      </c>
      <c r="Y78" s="8">
        <v>3.1091865999999999E-2</v>
      </c>
    </row>
    <row r="79" spans="14:25" x14ac:dyDescent="0.45">
      <c r="N79" s="8">
        <v>7.3549644295752996</v>
      </c>
      <c r="O79" s="63">
        <f t="shared" si="4"/>
        <v>7.6000760007932655E-4</v>
      </c>
      <c r="P79" s="8">
        <v>3.7234299999999998E-2</v>
      </c>
      <c r="Q79" s="8">
        <v>17.6035661522805</v>
      </c>
      <c r="R79" s="63">
        <f t="shared" si="5"/>
        <v>7.6000760009975465E-4</v>
      </c>
      <c r="S79" s="8">
        <v>2.1393286000000001E-2</v>
      </c>
      <c r="T79" s="8">
        <v>41.956016047394499</v>
      </c>
      <c r="U79" s="63">
        <f t="shared" si="6"/>
        <v>7.6000760009975465E-4</v>
      </c>
      <c r="V79" s="8">
        <v>2.4626146000000002E-2</v>
      </c>
      <c r="W79" s="8">
        <v>51.134316574714703</v>
      </c>
      <c r="X79" s="63">
        <f t="shared" si="7"/>
        <v>7.6000760000027867E-4</v>
      </c>
      <c r="Y79" s="8">
        <v>9.1084180000000001E-3</v>
      </c>
    </row>
    <row r="80" spans="14:25" x14ac:dyDescent="0.45">
      <c r="N80" s="8">
        <v>7.3549744296753001</v>
      </c>
      <c r="O80" s="63">
        <f t="shared" si="4"/>
        <v>7.7000770007984443E-4</v>
      </c>
      <c r="P80" s="8">
        <v>2.9475436000000001E-2</v>
      </c>
      <c r="Q80" s="8">
        <v>17.603576152380501</v>
      </c>
      <c r="R80" s="63">
        <f t="shared" si="5"/>
        <v>7.7000770010116071E-4</v>
      </c>
      <c r="S80" s="8">
        <v>-2.853164E-3</v>
      </c>
      <c r="T80" s="8">
        <v>41.956026047494497</v>
      </c>
      <c r="U80" s="63">
        <f t="shared" si="6"/>
        <v>7.7000770009760799E-4</v>
      </c>
      <c r="V80" s="8">
        <v>1.0078276000000001E-2</v>
      </c>
      <c r="W80" s="8">
        <v>51.1343265748147</v>
      </c>
      <c r="X80" s="63">
        <f t="shared" si="7"/>
        <v>7.7000769999813201E-4</v>
      </c>
      <c r="Y80" s="8">
        <v>2.3194119999999999E-3</v>
      </c>
    </row>
    <row r="81" spans="14:25" x14ac:dyDescent="0.45">
      <c r="N81" s="8">
        <v>7.3549844297752998</v>
      </c>
      <c r="O81" s="63">
        <f t="shared" si="4"/>
        <v>7.8000780007947412E-4</v>
      </c>
      <c r="P81" s="8">
        <v>1.137142E-2</v>
      </c>
      <c r="Q81" s="8">
        <v>17.603586152480499</v>
      </c>
      <c r="R81" s="63">
        <f t="shared" si="5"/>
        <v>7.8000780009901405E-4</v>
      </c>
      <c r="S81" s="8">
        <v>-3.1764499999999999E-3</v>
      </c>
      <c r="T81" s="8">
        <v>41.956036047594502</v>
      </c>
      <c r="U81" s="63">
        <f t="shared" si="6"/>
        <v>7.8000780010256676E-4</v>
      </c>
      <c r="V81" s="8">
        <v>-2.5298780000000002E-3</v>
      </c>
      <c r="W81" s="8">
        <v>51.134336574914798</v>
      </c>
      <c r="X81" s="63">
        <f t="shared" si="7"/>
        <v>7.8000780009546133E-4</v>
      </c>
      <c r="Y81" s="8">
        <v>1.3957707999999999E-2</v>
      </c>
    </row>
    <row r="82" spans="14:25" x14ac:dyDescent="0.45">
      <c r="N82" s="8">
        <v>7.3549944298753003</v>
      </c>
      <c r="O82" s="63">
        <f t="shared" si="4"/>
        <v>7.90007900079992E-4</v>
      </c>
      <c r="P82" s="8">
        <v>-1.6754462000000001E-2</v>
      </c>
      <c r="Q82" s="8">
        <v>17.603596152580501</v>
      </c>
      <c r="R82" s="63">
        <f t="shared" si="5"/>
        <v>7.900079001004201E-4</v>
      </c>
      <c r="S82" s="8">
        <v>-1.610789E-2</v>
      </c>
      <c r="T82" s="8">
        <v>41.9560460476945</v>
      </c>
      <c r="U82" s="63">
        <f t="shared" si="6"/>
        <v>7.900079001004201E-4</v>
      </c>
      <c r="V82" s="8">
        <v>1.3634422E-2</v>
      </c>
      <c r="W82" s="8">
        <v>51.134346575014703</v>
      </c>
      <c r="X82" s="63">
        <f t="shared" si="7"/>
        <v>7.9000790000094412E-4</v>
      </c>
      <c r="Y82" s="8">
        <v>8.4618460000000003E-3</v>
      </c>
    </row>
    <row r="83" spans="14:25" x14ac:dyDescent="0.45">
      <c r="N83" s="8">
        <v>7.3550044299752999</v>
      </c>
      <c r="O83" s="63">
        <f t="shared" si="4"/>
        <v>8.000080000796217E-4</v>
      </c>
      <c r="P83" s="8">
        <v>-7.0558820000000003E-3</v>
      </c>
      <c r="Q83" s="8">
        <v>17.603606152680499</v>
      </c>
      <c r="R83" s="63">
        <f t="shared" si="5"/>
        <v>8.0000800009827344E-4</v>
      </c>
      <c r="S83" s="8">
        <v>1.349554E-3</v>
      </c>
      <c r="T83" s="8">
        <v>41.956056047794497</v>
      </c>
      <c r="U83" s="63">
        <f t="shared" si="6"/>
        <v>8.0000800009827344E-4</v>
      </c>
      <c r="V83" s="8">
        <v>3.6125559999999998E-3</v>
      </c>
      <c r="W83" s="8">
        <v>51.134356575114801</v>
      </c>
      <c r="X83" s="63">
        <f t="shared" si="7"/>
        <v>8.0000800009827344E-4</v>
      </c>
      <c r="Y83" s="8">
        <v>7.1687019999999999E-3</v>
      </c>
    </row>
    <row r="84" spans="14:25" x14ac:dyDescent="0.45">
      <c r="N84" s="8">
        <v>7.3550144300753004</v>
      </c>
      <c r="O84" s="63">
        <f t="shared" si="4"/>
        <v>8.1000810008013957E-4</v>
      </c>
      <c r="P84" s="8">
        <v>3.7969600000000098E-4</v>
      </c>
      <c r="Q84" s="8">
        <v>17.6036161527805</v>
      </c>
      <c r="R84" s="63">
        <f t="shared" si="5"/>
        <v>8.100081000996795E-4</v>
      </c>
      <c r="S84" s="8">
        <v>8.4618460000000003E-3</v>
      </c>
      <c r="T84" s="8">
        <v>41.956066047894502</v>
      </c>
      <c r="U84" s="63">
        <f t="shared" si="6"/>
        <v>8.1000810010323221E-4</v>
      </c>
      <c r="V84" s="8">
        <v>-4.1463079999999996E-3</v>
      </c>
      <c r="W84" s="8">
        <v>51.134366575214798</v>
      </c>
      <c r="X84" s="63">
        <f t="shared" si="7"/>
        <v>8.1000810009612678E-4</v>
      </c>
      <c r="Y84" s="8">
        <v>-3.4997359999999998E-3</v>
      </c>
    </row>
    <row r="85" spans="14:25" x14ac:dyDescent="0.45">
      <c r="N85" s="8">
        <v>7.3550244301753001</v>
      </c>
      <c r="O85" s="63">
        <f t="shared" si="4"/>
        <v>8.2000820007976927E-4</v>
      </c>
      <c r="P85" s="8">
        <v>-1.1905172E-2</v>
      </c>
      <c r="Q85" s="8">
        <v>17.603626152880501</v>
      </c>
      <c r="R85" s="63">
        <f t="shared" si="5"/>
        <v>8.2000820010108555E-4</v>
      </c>
      <c r="S85" s="8">
        <v>-1.236734E-3</v>
      </c>
      <c r="T85" s="8">
        <v>41.9560760479945</v>
      </c>
      <c r="U85" s="63">
        <f t="shared" si="6"/>
        <v>8.2000820010108555E-4</v>
      </c>
      <c r="V85" s="8">
        <v>-1.0288742E-2</v>
      </c>
      <c r="W85" s="8">
        <v>51.134376575314803</v>
      </c>
      <c r="X85" s="63">
        <f t="shared" si="7"/>
        <v>8.2000820010108555E-4</v>
      </c>
      <c r="Y85" s="8">
        <v>-1.0935314E-2</v>
      </c>
    </row>
    <row r="86" spans="14:25" x14ac:dyDescent="0.45">
      <c r="N86" s="8">
        <v>7.3550344302752997</v>
      </c>
      <c r="O86" s="63">
        <f t="shared" si="4"/>
        <v>8.3000830007939896E-4</v>
      </c>
      <c r="P86" s="8">
        <v>-1.3198316E-2</v>
      </c>
      <c r="Q86" s="8">
        <v>17.603636152980499</v>
      </c>
      <c r="R86" s="63">
        <f t="shared" si="5"/>
        <v>8.3000830009893889E-4</v>
      </c>
      <c r="S86" s="8">
        <v>-1.7077748E-2</v>
      </c>
      <c r="T86" s="8">
        <v>41.956086048094498</v>
      </c>
      <c r="U86" s="63">
        <f t="shared" si="6"/>
        <v>8.3000830009893889E-4</v>
      </c>
      <c r="V86" s="8">
        <v>-8.02574E-3</v>
      </c>
      <c r="W86" s="8">
        <v>51.134386575414801</v>
      </c>
      <c r="X86" s="63">
        <f t="shared" si="7"/>
        <v>8.3000830009893889E-4</v>
      </c>
      <c r="Y86" s="8">
        <v>-2.1927037999999999E-2</v>
      </c>
    </row>
    <row r="87" spans="14:25" x14ac:dyDescent="0.45">
      <c r="N87" s="8">
        <v>7.3550444303753002</v>
      </c>
      <c r="O87" s="63">
        <f t="shared" si="4"/>
        <v>8.4000840007991684E-4</v>
      </c>
      <c r="P87" s="8">
        <v>-9.9654559999999993E-3</v>
      </c>
      <c r="Q87" s="8">
        <v>17.603646153080501</v>
      </c>
      <c r="R87" s="63">
        <f t="shared" si="5"/>
        <v>8.4000840010034494E-4</v>
      </c>
      <c r="S87" s="8">
        <v>-6.7325960000000004E-3</v>
      </c>
      <c r="T87" s="8">
        <v>41.956096048194503</v>
      </c>
      <c r="U87" s="63">
        <f t="shared" si="6"/>
        <v>8.4000840010389766E-4</v>
      </c>
      <c r="V87" s="8">
        <v>-2.5159898E-2</v>
      </c>
      <c r="W87" s="8">
        <v>51.134396575514799</v>
      </c>
      <c r="X87" s="63">
        <f t="shared" si="7"/>
        <v>8.4000840009679223E-4</v>
      </c>
      <c r="Y87" s="8">
        <v>-2.1927037999999999E-2</v>
      </c>
    </row>
    <row r="88" spans="14:25" x14ac:dyDescent="0.45">
      <c r="N88" s="8">
        <v>7.3550544304753096</v>
      </c>
      <c r="O88" s="63">
        <f t="shared" si="4"/>
        <v>8.500085000893165E-4</v>
      </c>
      <c r="P88" s="8">
        <v>-1.2875030000000001E-2</v>
      </c>
      <c r="Q88" s="8">
        <v>17.603656153180498</v>
      </c>
      <c r="R88" s="63">
        <f t="shared" si="5"/>
        <v>8.5000850009819828E-4</v>
      </c>
      <c r="S88" s="8">
        <v>-2.3220181999999999E-2</v>
      </c>
      <c r="T88" s="8">
        <v>41.956106048294501</v>
      </c>
      <c r="U88" s="63">
        <f t="shared" si="6"/>
        <v>8.50008500101751E-4</v>
      </c>
      <c r="V88" s="8">
        <v>-2.6129756000000001E-2</v>
      </c>
      <c r="W88" s="8">
        <v>51.134406575614797</v>
      </c>
      <c r="X88" s="63">
        <f t="shared" si="7"/>
        <v>8.5000850009464557E-4</v>
      </c>
      <c r="Y88" s="8">
        <v>-2.1603752E-2</v>
      </c>
    </row>
    <row r="89" spans="14:25" x14ac:dyDescent="0.45">
      <c r="N89" s="8">
        <v>7.3550644305753101</v>
      </c>
      <c r="O89" s="63">
        <f t="shared" si="4"/>
        <v>8.6000860008983437E-4</v>
      </c>
      <c r="P89" s="8">
        <v>-1.4491459999999999E-2</v>
      </c>
      <c r="Q89" s="8">
        <v>17.6036661532805</v>
      </c>
      <c r="R89" s="63">
        <f t="shared" si="5"/>
        <v>8.6000860009960434E-4</v>
      </c>
      <c r="S89" s="8">
        <v>-1.6431175999999999E-2</v>
      </c>
      <c r="T89" s="8">
        <v>41.956116048394499</v>
      </c>
      <c r="U89" s="63">
        <f t="shared" si="6"/>
        <v>8.6000860009960434E-4</v>
      </c>
      <c r="V89" s="8">
        <v>-2.1927037999999999E-2</v>
      </c>
      <c r="W89" s="8">
        <v>51.134416575714802</v>
      </c>
      <c r="X89" s="63">
        <f t="shared" si="7"/>
        <v>8.6000860009960434E-4</v>
      </c>
      <c r="Y89" s="8">
        <v>-2.0957179999999999E-2</v>
      </c>
    </row>
    <row r="90" spans="14:25" x14ac:dyDescent="0.45">
      <c r="N90" s="8">
        <v>7.3550744306753097</v>
      </c>
      <c r="O90" s="63">
        <f t="shared" si="4"/>
        <v>8.7000870008946407E-4</v>
      </c>
      <c r="P90" s="8">
        <v>-1.9987321999999998E-2</v>
      </c>
      <c r="Q90" s="8">
        <v>17.603676153380501</v>
      </c>
      <c r="R90" s="63">
        <f t="shared" si="5"/>
        <v>8.7000870010101039E-4</v>
      </c>
      <c r="S90" s="8">
        <v>-2.4836612000000001E-2</v>
      </c>
      <c r="T90" s="8">
        <v>41.956126048494497</v>
      </c>
      <c r="U90" s="63">
        <f t="shared" si="6"/>
        <v>8.7000870009745768E-4</v>
      </c>
      <c r="V90" s="8">
        <v>-1.8047606000000001E-2</v>
      </c>
      <c r="W90" s="8">
        <v>51.1344265758148</v>
      </c>
      <c r="X90" s="63">
        <f t="shared" si="7"/>
        <v>8.7000870009745768E-4</v>
      </c>
      <c r="Y90" s="8">
        <v>-1.9987321999999998E-2</v>
      </c>
    </row>
    <row r="91" spans="14:25" x14ac:dyDescent="0.45">
      <c r="N91" s="8">
        <v>7.3550844307753103</v>
      </c>
      <c r="O91" s="63">
        <f t="shared" si="4"/>
        <v>8.8000880008998195E-4</v>
      </c>
      <c r="P91" s="8">
        <v>-2.0957179999999999E-2</v>
      </c>
      <c r="Q91" s="8">
        <v>17.603686153480499</v>
      </c>
      <c r="R91" s="63">
        <f t="shared" si="5"/>
        <v>8.8000880009886373E-4</v>
      </c>
      <c r="S91" s="8">
        <v>-2.0633894E-2</v>
      </c>
      <c r="T91" s="8">
        <v>41.956136048594502</v>
      </c>
      <c r="U91" s="63">
        <f t="shared" si="6"/>
        <v>8.8000880010241644E-4</v>
      </c>
      <c r="V91" s="8">
        <v>-2.7099614000000001E-2</v>
      </c>
      <c r="W91" s="8">
        <v>51.134436575914798</v>
      </c>
      <c r="X91" s="63">
        <f t="shared" si="7"/>
        <v>8.8000880009531102E-4</v>
      </c>
      <c r="Y91" s="8">
        <v>-2.6776327999999999E-2</v>
      </c>
    </row>
    <row r="92" spans="14:25" x14ac:dyDescent="0.45">
      <c r="N92" s="8">
        <v>7.3550944308753099</v>
      </c>
      <c r="O92" s="63">
        <f t="shared" si="4"/>
        <v>8.9000890008961164E-4</v>
      </c>
      <c r="P92" s="8">
        <v>-1.8694177999999999E-2</v>
      </c>
      <c r="Q92" s="8">
        <v>17.603696153580501</v>
      </c>
      <c r="R92" s="63">
        <f t="shared" si="5"/>
        <v>8.9000890010026978E-4</v>
      </c>
      <c r="S92" s="8">
        <v>-2.2573610000000001E-2</v>
      </c>
      <c r="T92" s="8">
        <v>41.956146048694499</v>
      </c>
      <c r="U92" s="63">
        <f t="shared" si="6"/>
        <v>8.9000890010026978E-4</v>
      </c>
      <c r="V92" s="8">
        <v>-2.8069472000000002E-2</v>
      </c>
      <c r="W92" s="8">
        <v>51.134446576014803</v>
      </c>
      <c r="X92" s="63">
        <f t="shared" si="7"/>
        <v>8.9000890010026978E-4</v>
      </c>
      <c r="Y92" s="8">
        <v>-2.8069472000000002E-2</v>
      </c>
    </row>
    <row r="93" spans="14:25" x14ac:dyDescent="0.45">
      <c r="N93" s="8">
        <v>7.3551044309753104</v>
      </c>
      <c r="O93" s="63">
        <f t="shared" si="4"/>
        <v>9.0000900009012952E-4</v>
      </c>
      <c r="P93" s="8">
        <v>-1.7724319999999998E-2</v>
      </c>
      <c r="Q93" s="8">
        <v>17.603706153680498</v>
      </c>
      <c r="R93" s="63">
        <f t="shared" si="5"/>
        <v>9.0000900009812312E-4</v>
      </c>
      <c r="S93" s="8">
        <v>-2.7099614000000001E-2</v>
      </c>
      <c r="T93" s="8">
        <v>41.956156048794497</v>
      </c>
      <c r="U93" s="63">
        <f t="shared" si="6"/>
        <v>9.0000900009812312E-4</v>
      </c>
      <c r="V93" s="8">
        <v>-2.6129756000000001E-2</v>
      </c>
      <c r="W93" s="8">
        <v>51.1344565761148</v>
      </c>
      <c r="X93" s="63">
        <f t="shared" si="7"/>
        <v>9.0000900009812312E-4</v>
      </c>
      <c r="Y93" s="8">
        <v>-3.0979046E-2</v>
      </c>
    </row>
    <row r="94" spans="14:25" x14ac:dyDescent="0.45">
      <c r="N94" s="8">
        <v>7.35511443107531</v>
      </c>
      <c r="O94" s="63">
        <f t="shared" si="4"/>
        <v>9.1000910008975922E-4</v>
      </c>
      <c r="P94" s="8">
        <v>-1.3521602000000001E-2</v>
      </c>
      <c r="Q94" s="8">
        <v>17.6037161537805</v>
      </c>
      <c r="R94" s="63">
        <f t="shared" si="5"/>
        <v>9.1000910009952918E-4</v>
      </c>
      <c r="S94" s="8">
        <v>-2.6453042E-2</v>
      </c>
      <c r="T94" s="8">
        <v>41.956166048894502</v>
      </c>
      <c r="U94" s="63">
        <f t="shared" si="6"/>
        <v>9.1000910010308189E-4</v>
      </c>
      <c r="V94" s="8">
        <v>-2.1927037999999999E-2</v>
      </c>
      <c r="W94" s="8">
        <v>51.134466576214798</v>
      </c>
      <c r="X94" s="63">
        <f t="shared" si="7"/>
        <v>9.1000910009597646E-4</v>
      </c>
      <c r="Y94" s="8">
        <v>-2.9685902E-2</v>
      </c>
    </row>
    <row r="95" spans="14:25" x14ac:dyDescent="0.45">
      <c r="N95" s="8">
        <v>7.3551244311753097</v>
      </c>
      <c r="O95" s="63">
        <f t="shared" si="4"/>
        <v>9.2000920008938891E-4</v>
      </c>
      <c r="P95" s="8">
        <v>-1.3521602000000001E-2</v>
      </c>
      <c r="Q95" s="8">
        <v>17.603726153880501</v>
      </c>
      <c r="R95" s="63">
        <f t="shared" si="5"/>
        <v>9.2000920010093523E-4</v>
      </c>
      <c r="S95" s="8">
        <v>-2.3543468000000001E-2</v>
      </c>
      <c r="T95" s="8">
        <v>41.9561760489945</v>
      </c>
      <c r="U95" s="63">
        <f t="shared" si="6"/>
        <v>9.2000920010093523E-4</v>
      </c>
      <c r="V95" s="8">
        <v>-3.3565334000000002E-2</v>
      </c>
      <c r="W95" s="8">
        <v>51.134476576314803</v>
      </c>
      <c r="X95" s="63">
        <f t="shared" si="7"/>
        <v>9.2000920010093523E-4</v>
      </c>
      <c r="Y95" s="8">
        <v>-3.0009187999999999E-2</v>
      </c>
    </row>
    <row r="96" spans="14:25" x14ac:dyDescent="0.45">
      <c r="N96" s="8">
        <v>7.3551344312753102</v>
      </c>
      <c r="O96" s="63">
        <f t="shared" si="4"/>
        <v>9.3000930008990679E-4</v>
      </c>
      <c r="P96" s="8">
        <v>-1.610789E-2</v>
      </c>
      <c r="Q96" s="8">
        <v>17.603736153980499</v>
      </c>
      <c r="R96" s="63">
        <f t="shared" si="5"/>
        <v>9.3000930009878857E-4</v>
      </c>
      <c r="S96" s="8">
        <v>-2.3543468000000001E-2</v>
      </c>
      <c r="T96" s="8">
        <v>41.956186049094498</v>
      </c>
      <c r="U96" s="63">
        <f t="shared" si="6"/>
        <v>9.3000930009878857E-4</v>
      </c>
      <c r="V96" s="8">
        <v>-3.0009187999999999E-2</v>
      </c>
      <c r="W96" s="8">
        <v>51.134486576414801</v>
      </c>
      <c r="X96" s="63">
        <f t="shared" si="7"/>
        <v>9.3000930009878857E-4</v>
      </c>
      <c r="Y96" s="8">
        <v>-3.1625618000000001E-2</v>
      </c>
    </row>
    <row r="97" spans="14:25" x14ac:dyDescent="0.45">
      <c r="N97" s="8">
        <v>7.3551444313753098</v>
      </c>
      <c r="O97" s="63">
        <f t="shared" si="4"/>
        <v>9.4000940008953648E-4</v>
      </c>
      <c r="P97" s="8">
        <v>-1.610789E-2</v>
      </c>
      <c r="Q97" s="8">
        <v>17.6037461540805</v>
      </c>
      <c r="R97" s="63">
        <f t="shared" si="5"/>
        <v>9.4000940010019463E-4</v>
      </c>
      <c r="S97" s="8">
        <v>-2.5806470000000001E-2</v>
      </c>
      <c r="T97" s="8">
        <v>41.956196049194503</v>
      </c>
      <c r="U97" s="63">
        <f t="shared" si="6"/>
        <v>9.4000940010374734E-4</v>
      </c>
      <c r="V97" s="8">
        <v>-2.1280466000000001E-2</v>
      </c>
      <c r="W97" s="8">
        <v>51.134496576514799</v>
      </c>
      <c r="X97" s="63">
        <f t="shared" si="7"/>
        <v>9.4000940009664191E-4</v>
      </c>
      <c r="Y97" s="8">
        <v>-2.5159898E-2</v>
      </c>
    </row>
    <row r="98" spans="14:25" x14ac:dyDescent="0.45">
      <c r="N98" s="8">
        <v>7.3551544314753201</v>
      </c>
      <c r="O98" s="63">
        <f t="shared" si="4"/>
        <v>9.5000950009982432E-4</v>
      </c>
      <c r="P98" s="8">
        <v>-1.8047606000000001E-2</v>
      </c>
      <c r="Q98" s="8">
        <v>17.603756154180498</v>
      </c>
      <c r="R98" s="63">
        <f t="shared" si="5"/>
        <v>9.5000950009804797E-4</v>
      </c>
      <c r="S98" s="8">
        <v>-3.0655760000000001E-2</v>
      </c>
      <c r="T98" s="8">
        <v>41.956206049294501</v>
      </c>
      <c r="U98" s="63">
        <f t="shared" si="6"/>
        <v>9.5000950010160068E-4</v>
      </c>
      <c r="V98" s="8">
        <v>-2.5483183999999999E-2</v>
      </c>
      <c r="W98" s="8">
        <v>51.134506576614797</v>
      </c>
      <c r="X98" s="63">
        <f t="shared" si="7"/>
        <v>9.5000950009449525E-4</v>
      </c>
      <c r="Y98" s="8">
        <v>-3.2918761999999997E-2</v>
      </c>
    </row>
    <row r="99" spans="14:25" x14ac:dyDescent="0.45">
      <c r="N99" s="8">
        <v>7.3551644315753197</v>
      </c>
      <c r="O99" s="63">
        <f t="shared" si="4"/>
        <v>9.6000960009945402E-4</v>
      </c>
      <c r="P99" s="8">
        <v>-1.6754462000000001E-2</v>
      </c>
      <c r="Q99" s="8">
        <v>17.6037661542805</v>
      </c>
      <c r="R99" s="63">
        <f t="shared" si="5"/>
        <v>9.6000960009945402E-4</v>
      </c>
      <c r="S99" s="8">
        <v>-2.4836612000000001E-2</v>
      </c>
      <c r="T99" s="8">
        <v>41.956216049394499</v>
      </c>
      <c r="U99" s="63">
        <f t="shared" si="6"/>
        <v>9.6000960009945402E-4</v>
      </c>
      <c r="V99" s="8">
        <v>-3.0332474000000002E-2</v>
      </c>
      <c r="W99" s="8">
        <v>51.134516576714802</v>
      </c>
      <c r="X99" s="63">
        <f t="shared" si="7"/>
        <v>9.6000960009945402E-4</v>
      </c>
      <c r="Y99" s="8">
        <v>-3.0979046E-2</v>
      </c>
    </row>
    <row r="100" spans="14:25" x14ac:dyDescent="0.45">
      <c r="N100" s="8">
        <v>7.3551744316753203</v>
      </c>
      <c r="O100" s="63">
        <f t="shared" si="4"/>
        <v>9.7000970009997189E-4</v>
      </c>
      <c r="P100" s="8">
        <v>-1.7724319999999998E-2</v>
      </c>
      <c r="Q100" s="8">
        <v>17.603776154380501</v>
      </c>
      <c r="R100" s="63">
        <f t="shared" si="5"/>
        <v>9.7000970010086007E-4</v>
      </c>
      <c r="S100" s="8">
        <v>-2.0633894E-2</v>
      </c>
      <c r="T100" s="8">
        <v>41.956226049494497</v>
      </c>
      <c r="U100" s="63">
        <f t="shared" si="6"/>
        <v>9.7000970009730736E-4</v>
      </c>
      <c r="V100" s="8">
        <v>-2.8716044E-2</v>
      </c>
      <c r="W100" s="8">
        <v>51.1345265768148</v>
      </c>
      <c r="X100" s="63">
        <f t="shared" si="7"/>
        <v>9.7000970009730736E-4</v>
      </c>
      <c r="Y100" s="8">
        <v>-2.6129756000000001E-2</v>
      </c>
    </row>
    <row r="101" spans="14:25" x14ac:dyDescent="0.45">
      <c r="N101" s="8">
        <v>7.3551844317753199</v>
      </c>
      <c r="O101" s="63">
        <f t="shared" si="4"/>
        <v>9.8000980009960159E-4</v>
      </c>
      <c r="P101" s="8">
        <v>-2.2896896E-2</v>
      </c>
      <c r="Q101" s="8">
        <v>17.603786154480499</v>
      </c>
      <c r="R101" s="63">
        <f t="shared" si="5"/>
        <v>9.8000980009871341E-4</v>
      </c>
      <c r="S101" s="8">
        <v>-2.2896896E-2</v>
      </c>
      <c r="T101" s="8">
        <v>41.956236049594501</v>
      </c>
      <c r="U101" s="63">
        <f t="shared" si="6"/>
        <v>9.8000980010226613E-4</v>
      </c>
      <c r="V101" s="8">
        <v>-2.0310608000000001E-2</v>
      </c>
      <c r="W101" s="8">
        <v>51.134536576914797</v>
      </c>
      <c r="X101" s="63">
        <f t="shared" si="7"/>
        <v>9.800098000951607E-4</v>
      </c>
      <c r="Y101" s="8">
        <v>-3.0332474000000002E-2</v>
      </c>
    </row>
    <row r="102" spans="14:25" x14ac:dyDescent="0.45">
      <c r="N102" s="8">
        <v>7.3551944318753204</v>
      </c>
      <c r="O102" s="63">
        <f t="shared" si="4"/>
        <v>9.9000990010011947E-4</v>
      </c>
      <c r="P102" s="8">
        <v>-1.8047606000000001E-2</v>
      </c>
      <c r="Q102" s="8">
        <v>17.6037961545805</v>
      </c>
      <c r="R102" s="63">
        <f t="shared" si="5"/>
        <v>9.9000990010011947E-4</v>
      </c>
      <c r="S102" s="8">
        <v>-2.6453042E-2</v>
      </c>
      <c r="T102" s="8">
        <v>41.956246049694499</v>
      </c>
      <c r="U102" s="63">
        <f t="shared" si="6"/>
        <v>9.9000990010011947E-4</v>
      </c>
      <c r="V102" s="8">
        <v>-2.1927037999999999E-2</v>
      </c>
      <c r="W102" s="8">
        <v>51.134546577014802</v>
      </c>
      <c r="X102" s="63">
        <f t="shared" si="7"/>
        <v>9.9000990010011947E-4</v>
      </c>
      <c r="Y102" s="8">
        <v>-2.3866754E-2</v>
      </c>
    </row>
    <row r="103" spans="14:25" x14ac:dyDescent="0.45">
      <c r="N103" s="8">
        <v>7.35520443197532</v>
      </c>
      <c r="O103" s="63">
        <f t="shared" si="4"/>
        <v>1.0000100000997492E-3</v>
      </c>
      <c r="P103" s="8">
        <v>-2.5159898E-2</v>
      </c>
      <c r="Q103" s="8">
        <v>17.603806154680498</v>
      </c>
      <c r="R103" s="63">
        <f t="shared" si="5"/>
        <v>1.0000100000979728E-3</v>
      </c>
      <c r="S103" s="8">
        <v>-2.7746185999999999E-2</v>
      </c>
      <c r="T103" s="8">
        <v>41.956256049794497</v>
      </c>
      <c r="U103" s="63">
        <f t="shared" si="6"/>
        <v>1.0000100000979728E-3</v>
      </c>
      <c r="V103" s="8">
        <v>-2.74229E-2</v>
      </c>
      <c r="W103" s="8">
        <v>51.1345565771148</v>
      </c>
      <c r="X103" s="63">
        <f t="shared" si="7"/>
        <v>1.0000100000979728E-3</v>
      </c>
      <c r="Y103" s="8">
        <v>-2.3866754E-2</v>
      </c>
    </row>
    <row r="104" spans="14:25" x14ac:dyDescent="0.45">
      <c r="N104" s="8">
        <v>7.3552144320753197</v>
      </c>
      <c r="O104" s="63">
        <f t="shared" si="4"/>
        <v>1.0100101000993789E-3</v>
      </c>
      <c r="P104" s="8">
        <v>-1.8370892E-2</v>
      </c>
      <c r="Q104" s="8">
        <v>17.6038161547805</v>
      </c>
      <c r="R104" s="63">
        <f t="shared" si="5"/>
        <v>1.0100101000993789E-3</v>
      </c>
      <c r="S104" s="8">
        <v>-2.7746185999999999E-2</v>
      </c>
      <c r="T104" s="8">
        <v>41.956266049894502</v>
      </c>
      <c r="U104" s="63">
        <f t="shared" si="6"/>
        <v>1.0100101001029316E-3</v>
      </c>
      <c r="V104" s="8">
        <v>-2.5159898E-2</v>
      </c>
      <c r="W104" s="8">
        <v>51.134566577214798</v>
      </c>
      <c r="X104" s="63">
        <f t="shared" si="7"/>
        <v>1.0100101000958261E-3</v>
      </c>
      <c r="Y104" s="8">
        <v>-1.6754462000000001E-2</v>
      </c>
    </row>
    <row r="105" spans="14:25" x14ac:dyDescent="0.45">
      <c r="N105" s="8">
        <v>7.3552244321753202</v>
      </c>
      <c r="O105" s="63">
        <f t="shared" si="4"/>
        <v>1.0200102000998967E-3</v>
      </c>
      <c r="P105" s="8">
        <v>-2.5806470000000001E-2</v>
      </c>
      <c r="Q105" s="8">
        <v>17.603826154880501</v>
      </c>
      <c r="R105" s="63">
        <f t="shared" si="5"/>
        <v>1.0200102001007849E-3</v>
      </c>
      <c r="S105" s="8">
        <v>-2.8716044E-2</v>
      </c>
      <c r="T105" s="8">
        <v>41.9562760499945</v>
      </c>
      <c r="U105" s="63">
        <f t="shared" si="6"/>
        <v>1.0200102001007849E-3</v>
      </c>
      <c r="V105" s="8">
        <v>-2.3220181999999999E-2</v>
      </c>
      <c r="W105" s="8">
        <v>51.134576577314803</v>
      </c>
      <c r="X105" s="63">
        <f t="shared" si="7"/>
        <v>1.0200102001007849E-3</v>
      </c>
      <c r="Y105" s="8">
        <v>-8.6723119999999997E-3</v>
      </c>
    </row>
    <row r="106" spans="14:25" x14ac:dyDescent="0.45">
      <c r="N106" s="8">
        <v>7.3552344322753198</v>
      </c>
      <c r="O106" s="63">
        <f t="shared" si="4"/>
        <v>1.0300103000995264E-3</v>
      </c>
      <c r="P106" s="8">
        <v>-2.0957179999999999E-2</v>
      </c>
      <c r="Q106" s="8">
        <v>17.603836154980598</v>
      </c>
      <c r="R106" s="63">
        <f t="shared" si="5"/>
        <v>1.0300103001981142E-3</v>
      </c>
      <c r="S106" s="8">
        <v>-2.5483183999999999E-2</v>
      </c>
      <c r="T106" s="8">
        <v>41.956286050094498</v>
      </c>
      <c r="U106" s="63">
        <f t="shared" si="6"/>
        <v>1.0300103000986383E-3</v>
      </c>
      <c r="V106" s="8">
        <v>-2.4513325999999998E-2</v>
      </c>
      <c r="W106" s="8">
        <v>51.134586577414801</v>
      </c>
      <c r="X106" s="63">
        <f t="shared" si="7"/>
        <v>1.0300103000986383E-3</v>
      </c>
      <c r="Y106" s="8">
        <v>-1.5600200000000001E-3</v>
      </c>
    </row>
    <row r="107" spans="14:25" x14ac:dyDescent="0.45">
      <c r="N107" s="8">
        <v>7.3552444323753203</v>
      </c>
      <c r="O107" s="63">
        <f t="shared" si="4"/>
        <v>1.0400104001000443E-3</v>
      </c>
      <c r="P107" s="8">
        <v>-2.5806470000000001E-2</v>
      </c>
      <c r="Q107" s="8">
        <v>17.6038461550806</v>
      </c>
      <c r="R107" s="63">
        <f t="shared" si="5"/>
        <v>1.0400104001995203E-3</v>
      </c>
      <c r="S107" s="8">
        <v>-3.0332474000000002E-2</v>
      </c>
      <c r="T107" s="8">
        <v>41.956296050194503</v>
      </c>
      <c r="U107" s="63">
        <f t="shared" si="6"/>
        <v>1.040010400103597E-3</v>
      </c>
      <c r="V107" s="8">
        <v>-2.5483183999999999E-2</v>
      </c>
      <c r="W107" s="8">
        <v>51.134596577514799</v>
      </c>
      <c r="X107" s="63">
        <f t="shared" si="7"/>
        <v>1.0400104000964916E-3</v>
      </c>
      <c r="Y107" s="8">
        <v>3.7969600000000098E-4</v>
      </c>
    </row>
    <row r="108" spans="14:25" x14ac:dyDescent="0.45">
      <c r="N108" s="8">
        <v>7.3552544324753297</v>
      </c>
      <c r="O108" s="63">
        <f t="shared" si="4"/>
        <v>1.050010500109444E-3</v>
      </c>
      <c r="P108" s="8">
        <v>-2.74229E-2</v>
      </c>
      <c r="Q108" s="8">
        <v>17.603856155180601</v>
      </c>
      <c r="R108" s="63">
        <f t="shared" si="5"/>
        <v>1.0500105002009263E-3</v>
      </c>
      <c r="S108" s="8">
        <v>-2.5806470000000001E-2</v>
      </c>
      <c r="T108" s="8">
        <v>41.956306050294501</v>
      </c>
      <c r="U108" s="63">
        <f t="shared" si="6"/>
        <v>1.0500105001014504E-3</v>
      </c>
      <c r="V108" s="8">
        <v>-2.4513325999999998E-2</v>
      </c>
      <c r="W108" s="8">
        <v>51.134606577614797</v>
      </c>
      <c r="X108" s="63">
        <f t="shared" si="7"/>
        <v>1.0500105000943449E-3</v>
      </c>
      <c r="Y108" s="8">
        <v>6.5221300000000001E-3</v>
      </c>
    </row>
    <row r="109" spans="14:25" x14ac:dyDescent="0.45">
      <c r="N109" s="8">
        <v>7.3552644325753302</v>
      </c>
      <c r="O109" s="63">
        <f t="shared" si="4"/>
        <v>1.0600106001099618E-3</v>
      </c>
      <c r="P109" s="8">
        <v>-2.8069472000000002E-2</v>
      </c>
      <c r="Q109" s="8">
        <v>17.603866155280599</v>
      </c>
      <c r="R109" s="63">
        <f t="shared" si="5"/>
        <v>1.0600106001987797E-3</v>
      </c>
      <c r="S109" s="8">
        <v>-2.6776327999999999E-2</v>
      </c>
      <c r="T109" s="8">
        <v>41.956316050394499</v>
      </c>
      <c r="U109" s="63">
        <f t="shared" si="6"/>
        <v>1.0600106000993037E-3</v>
      </c>
      <c r="V109" s="8">
        <v>-2.3866754E-2</v>
      </c>
      <c r="W109" s="8">
        <v>51.134616577714802</v>
      </c>
      <c r="X109" s="63">
        <f t="shared" si="7"/>
        <v>1.0600106000993037E-3</v>
      </c>
      <c r="Y109" s="8">
        <v>7.1687019999999999E-3</v>
      </c>
    </row>
    <row r="110" spans="14:25" x14ac:dyDescent="0.45">
      <c r="N110" s="8">
        <v>7.3552744326753299</v>
      </c>
      <c r="O110" s="63">
        <f t="shared" si="4"/>
        <v>1.0700107001095915E-3</v>
      </c>
      <c r="P110" s="8">
        <v>-2.4836612000000001E-2</v>
      </c>
      <c r="Q110" s="8">
        <v>17.6038761553806</v>
      </c>
      <c r="R110" s="63">
        <f t="shared" si="5"/>
        <v>1.0700107002001857E-3</v>
      </c>
      <c r="S110" s="8">
        <v>-2.6776327999999999E-2</v>
      </c>
      <c r="T110" s="8">
        <v>41.956326050494503</v>
      </c>
      <c r="U110" s="63">
        <f t="shared" si="6"/>
        <v>1.0700107001042625E-3</v>
      </c>
      <c r="V110" s="8">
        <v>-1.9664035999999999E-2</v>
      </c>
      <c r="W110" s="8">
        <v>51.134626577814799</v>
      </c>
      <c r="X110" s="63">
        <f t="shared" si="7"/>
        <v>1.070010700097157E-3</v>
      </c>
      <c r="Y110" s="8">
        <v>3.28927E-3</v>
      </c>
    </row>
    <row r="111" spans="14:25" x14ac:dyDescent="0.45">
      <c r="N111" s="8">
        <v>7.3552844327753304</v>
      </c>
      <c r="O111" s="63">
        <f t="shared" si="4"/>
        <v>1.0800108001101094E-3</v>
      </c>
      <c r="P111" s="8">
        <v>-2.9039329999999999E-2</v>
      </c>
      <c r="Q111" s="8">
        <v>17.603886155480598</v>
      </c>
      <c r="R111" s="63">
        <f t="shared" si="5"/>
        <v>1.0800108001980391E-3</v>
      </c>
      <c r="S111" s="8">
        <v>-2.2250323999999998E-2</v>
      </c>
      <c r="T111" s="8">
        <v>41.956336050594501</v>
      </c>
      <c r="U111" s="63">
        <f t="shared" si="6"/>
        <v>1.0800108001021158E-3</v>
      </c>
      <c r="V111" s="8">
        <v>-4.1463079999999996E-3</v>
      </c>
      <c r="W111" s="8">
        <v>51.134636577914797</v>
      </c>
      <c r="X111" s="63">
        <f t="shared" si="7"/>
        <v>1.0800108000950104E-3</v>
      </c>
      <c r="Y111" s="8">
        <v>-5.1161660000000001E-3</v>
      </c>
    </row>
    <row r="112" spans="14:25" x14ac:dyDescent="0.45">
      <c r="N112" s="8">
        <v>7.35529443287533</v>
      </c>
      <c r="O112" s="63">
        <f t="shared" si="4"/>
        <v>1.0900109001097391E-3</v>
      </c>
      <c r="P112" s="8">
        <v>-2.7746185999999999E-2</v>
      </c>
      <c r="Q112" s="8">
        <v>17.6038961555806</v>
      </c>
      <c r="R112" s="63">
        <f t="shared" si="5"/>
        <v>1.0900109001994451E-3</v>
      </c>
      <c r="S112" s="8">
        <v>-2.1280466000000001E-2</v>
      </c>
      <c r="T112" s="8">
        <v>41.956346050694499</v>
      </c>
      <c r="U112" s="63">
        <f t="shared" si="6"/>
        <v>1.0900109000999691E-3</v>
      </c>
      <c r="V112" s="8">
        <v>-5.7627379999999999E-3</v>
      </c>
      <c r="W112" s="8">
        <v>51.134646578014802</v>
      </c>
      <c r="X112" s="63">
        <f t="shared" si="7"/>
        <v>1.0900109000999691E-3</v>
      </c>
      <c r="Y112" s="8">
        <v>-1.3521602000000001E-2</v>
      </c>
    </row>
    <row r="113" spans="14:25" x14ac:dyDescent="0.45">
      <c r="N113" s="8">
        <v>7.3553044329753297</v>
      </c>
      <c r="O113" s="63">
        <f t="shared" si="4"/>
        <v>1.1000110001093688E-3</v>
      </c>
      <c r="P113" s="8">
        <v>-1.8047606000000001E-2</v>
      </c>
      <c r="Q113" s="8">
        <v>17.603906155680601</v>
      </c>
      <c r="R113" s="63">
        <f t="shared" si="5"/>
        <v>1.1000110002008512E-3</v>
      </c>
      <c r="S113" s="8">
        <v>-1.4491459999999999E-2</v>
      </c>
      <c r="T113" s="8">
        <v>41.956356050794497</v>
      </c>
      <c r="U113" s="63">
        <f t="shared" si="6"/>
        <v>1.1000110000978225E-3</v>
      </c>
      <c r="V113" s="8">
        <v>2.6426980000000002E-3</v>
      </c>
      <c r="W113" s="8">
        <v>51.1346565781148</v>
      </c>
      <c r="X113" s="63">
        <f t="shared" si="7"/>
        <v>1.1000110000978225E-3</v>
      </c>
      <c r="Y113" s="8">
        <v>-1.4491459999999999E-2</v>
      </c>
    </row>
    <row r="114" spans="14:25" x14ac:dyDescent="0.45">
      <c r="N114" s="8">
        <v>7.3553144330753302</v>
      </c>
      <c r="O114" s="63">
        <f t="shared" si="4"/>
        <v>1.1100111001098867E-3</v>
      </c>
      <c r="P114" s="8">
        <v>-1.8370892E-2</v>
      </c>
      <c r="Q114" s="8">
        <v>17.603916155780599</v>
      </c>
      <c r="R114" s="63">
        <f t="shared" si="5"/>
        <v>1.1100111001987045E-3</v>
      </c>
      <c r="S114" s="8">
        <v>-1.1905172E-2</v>
      </c>
      <c r="T114" s="8">
        <v>41.956366050894502</v>
      </c>
      <c r="U114" s="63">
        <f t="shared" si="6"/>
        <v>1.1100111001027813E-3</v>
      </c>
      <c r="V114" s="8">
        <v>4.259128E-3</v>
      </c>
      <c r="W114" s="8">
        <v>51.134666578214798</v>
      </c>
      <c r="X114" s="63">
        <f t="shared" si="7"/>
        <v>1.1100111000956758E-3</v>
      </c>
      <c r="Y114" s="8">
        <v>-1.8370892E-2</v>
      </c>
    </row>
    <row r="115" spans="14:25" x14ac:dyDescent="0.45">
      <c r="N115" s="8">
        <v>7.3553244331753298</v>
      </c>
      <c r="O115" s="63">
        <f t="shared" si="4"/>
        <v>1.1200112001095164E-3</v>
      </c>
      <c r="P115" s="8">
        <v>-1.1581886E-2</v>
      </c>
      <c r="Q115" s="8">
        <v>17.6039261558806</v>
      </c>
      <c r="R115" s="63">
        <f t="shared" si="5"/>
        <v>1.1200112002001106E-3</v>
      </c>
      <c r="S115" s="8">
        <v>-1.3521602000000001E-2</v>
      </c>
      <c r="T115" s="8">
        <v>41.9563760509945</v>
      </c>
      <c r="U115" s="63">
        <f t="shared" si="6"/>
        <v>1.1200112001006346E-3</v>
      </c>
      <c r="V115" s="8">
        <v>6.5221300000000001E-3</v>
      </c>
      <c r="W115" s="8">
        <v>51.134676578314803</v>
      </c>
      <c r="X115" s="63">
        <f t="shared" si="7"/>
        <v>1.1200112001006346E-3</v>
      </c>
      <c r="Y115" s="8">
        <v>-2.0633894E-2</v>
      </c>
    </row>
    <row r="116" spans="14:25" x14ac:dyDescent="0.45">
      <c r="N116" s="8">
        <v>7.3553344332753303</v>
      </c>
      <c r="O116" s="63">
        <f t="shared" si="4"/>
        <v>1.1300113001100343E-3</v>
      </c>
      <c r="P116" s="8">
        <v>-8.9955980000000005E-3</v>
      </c>
      <c r="Q116" s="8">
        <v>17.603936155980598</v>
      </c>
      <c r="R116" s="63">
        <f t="shared" si="5"/>
        <v>1.1300113001979639E-3</v>
      </c>
      <c r="S116" s="8">
        <v>-1.4491459999999999E-2</v>
      </c>
      <c r="T116" s="8">
        <v>41.956386051094498</v>
      </c>
      <c r="U116" s="63">
        <f t="shared" si="6"/>
        <v>1.1300113000984879E-3</v>
      </c>
      <c r="V116" s="8">
        <v>3.28927E-3</v>
      </c>
      <c r="W116" s="8">
        <v>51.134686578414801</v>
      </c>
      <c r="X116" s="63">
        <f t="shared" si="7"/>
        <v>1.1300113000984879E-3</v>
      </c>
      <c r="Y116" s="8">
        <v>-2.3220181999999999E-2</v>
      </c>
    </row>
    <row r="117" spans="14:25" x14ac:dyDescent="0.45">
      <c r="N117" s="8">
        <v>7.3553444333753299</v>
      </c>
      <c r="O117" s="63">
        <f t="shared" si="4"/>
        <v>1.140011400109664E-3</v>
      </c>
      <c r="P117" s="8">
        <v>-1.0288742E-2</v>
      </c>
      <c r="Q117" s="8">
        <v>17.6039461560806</v>
      </c>
      <c r="R117" s="63">
        <f t="shared" si="5"/>
        <v>1.14001140019937E-3</v>
      </c>
      <c r="S117" s="8">
        <v>-8.9955980000000005E-3</v>
      </c>
      <c r="T117" s="8">
        <v>41.956396051194503</v>
      </c>
      <c r="U117" s="63">
        <f t="shared" si="6"/>
        <v>1.1400114001034467E-3</v>
      </c>
      <c r="V117" s="8">
        <v>3.7969600000000098E-4</v>
      </c>
      <c r="W117" s="8">
        <v>51.134696578514799</v>
      </c>
      <c r="X117" s="63">
        <f t="shared" si="7"/>
        <v>1.1400114000963413E-3</v>
      </c>
      <c r="Y117" s="8">
        <v>-1.610789E-2</v>
      </c>
    </row>
    <row r="118" spans="14:25" x14ac:dyDescent="0.45">
      <c r="N118" s="8">
        <v>7.3553544334753402</v>
      </c>
      <c r="O118" s="63">
        <f t="shared" si="4"/>
        <v>1.1500115001199518E-3</v>
      </c>
      <c r="P118" s="8">
        <v>-9.9654559999999993E-3</v>
      </c>
      <c r="Q118" s="8">
        <v>17.603956156180601</v>
      </c>
      <c r="R118" s="63">
        <f t="shared" si="5"/>
        <v>1.150011500200776E-3</v>
      </c>
      <c r="S118" s="8">
        <v>1.996126E-3</v>
      </c>
      <c r="T118" s="8">
        <v>41.956406051294501</v>
      </c>
      <c r="U118" s="63">
        <f t="shared" si="6"/>
        <v>1.1500115001013E-3</v>
      </c>
      <c r="V118" s="8">
        <v>-8.9955980000000005E-3</v>
      </c>
      <c r="W118" s="8">
        <v>51.134706578614797</v>
      </c>
      <c r="X118" s="63">
        <f t="shared" si="7"/>
        <v>1.1500115000941946E-3</v>
      </c>
      <c r="Y118" s="8">
        <v>-1.9017464000000001E-2</v>
      </c>
    </row>
    <row r="119" spans="14:25" x14ac:dyDescent="0.45">
      <c r="N119" s="8">
        <v>7.3553644335753399</v>
      </c>
      <c r="O119" s="63">
        <f t="shared" si="4"/>
        <v>1.1600116001195815E-3</v>
      </c>
      <c r="P119" s="8">
        <v>-6.4093099999999997E-3</v>
      </c>
      <c r="Q119" s="8">
        <v>17.603966156280599</v>
      </c>
      <c r="R119" s="63">
        <f t="shared" si="5"/>
        <v>1.1600116001986294E-3</v>
      </c>
      <c r="S119" s="8">
        <v>-1.0612028000000001E-2</v>
      </c>
      <c r="T119" s="8">
        <v>41.956416051394498</v>
      </c>
      <c r="U119" s="63">
        <f t="shared" si="6"/>
        <v>1.1600116000991534E-3</v>
      </c>
      <c r="V119" s="8">
        <v>-1.5784604000000001E-2</v>
      </c>
      <c r="W119" s="8">
        <v>51.134716578714801</v>
      </c>
      <c r="X119" s="63">
        <f t="shared" si="7"/>
        <v>1.1600116000991534E-3</v>
      </c>
      <c r="Y119" s="8">
        <v>-1.7724319999999998E-2</v>
      </c>
    </row>
    <row r="120" spans="14:25" x14ac:dyDescent="0.45">
      <c r="N120" s="8">
        <v>7.3553744336753404</v>
      </c>
      <c r="O120" s="63">
        <f t="shared" si="4"/>
        <v>1.1700117001200994E-3</v>
      </c>
      <c r="P120" s="8">
        <v>-1.1581886E-2</v>
      </c>
      <c r="Q120" s="8">
        <v>17.6039761563806</v>
      </c>
      <c r="R120" s="63">
        <f t="shared" si="5"/>
        <v>1.1700117002000354E-3</v>
      </c>
      <c r="S120" s="8">
        <v>-8.3490260000000007E-3</v>
      </c>
      <c r="T120" s="8">
        <v>41.956426051494503</v>
      </c>
      <c r="U120" s="63">
        <f t="shared" si="6"/>
        <v>1.1700117001041122E-3</v>
      </c>
      <c r="V120" s="8">
        <v>-2.2896896E-2</v>
      </c>
      <c r="W120" s="8">
        <v>51.134726578814799</v>
      </c>
      <c r="X120" s="63">
        <f t="shared" si="7"/>
        <v>1.1700117000970067E-3</v>
      </c>
      <c r="Y120" s="8">
        <v>-2.1280466000000001E-2</v>
      </c>
    </row>
    <row r="121" spans="14:25" x14ac:dyDescent="0.45">
      <c r="N121" s="8">
        <v>7.35538443377534</v>
      </c>
      <c r="O121" s="63">
        <f t="shared" si="4"/>
        <v>1.1800118001197291E-3</v>
      </c>
      <c r="P121" s="8">
        <v>-1.2228457999999999E-2</v>
      </c>
      <c r="Q121" s="8">
        <v>17.603986156480602</v>
      </c>
      <c r="R121" s="63">
        <f t="shared" si="5"/>
        <v>1.1800118002014415E-3</v>
      </c>
      <c r="S121" s="8">
        <v>-1.3198316E-2</v>
      </c>
      <c r="T121" s="8">
        <v>41.956436051594501</v>
      </c>
      <c r="U121" s="63">
        <f t="shared" si="6"/>
        <v>1.1800118001019655E-3</v>
      </c>
      <c r="V121" s="8">
        <v>-3.0979046E-2</v>
      </c>
      <c r="W121" s="8">
        <v>51.134736578914797</v>
      </c>
      <c r="X121" s="63">
        <f t="shared" si="7"/>
        <v>1.1800118000948601E-3</v>
      </c>
      <c r="Y121" s="8">
        <v>-2.4513325999999998E-2</v>
      </c>
    </row>
    <row r="122" spans="14:25" x14ac:dyDescent="0.45">
      <c r="N122" s="8">
        <v>7.3553944338753396</v>
      </c>
      <c r="O122" s="63">
        <f t="shared" si="4"/>
        <v>1.1900119001193588E-3</v>
      </c>
      <c r="P122" s="8">
        <v>-1.5784604000000001E-2</v>
      </c>
      <c r="Q122" s="8">
        <v>17.6039961565806</v>
      </c>
      <c r="R122" s="63">
        <f t="shared" si="5"/>
        <v>1.1900119001992948E-3</v>
      </c>
      <c r="S122" s="8">
        <v>-1.2875030000000001E-2</v>
      </c>
      <c r="T122" s="8">
        <v>41.956446051694499</v>
      </c>
      <c r="U122" s="63">
        <f t="shared" si="6"/>
        <v>1.1900119000998188E-3</v>
      </c>
      <c r="V122" s="8">
        <v>-1.7077748E-2</v>
      </c>
      <c r="W122" s="8">
        <v>51.134746579014802</v>
      </c>
      <c r="X122" s="63">
        <f t="shared" si="7"/>
        <v>1.1900119000998188E-3</v>
      </c>
      <c r="Y122" s="8">
        <v>-1.9017464000000001E-2</v>
      </c>
    </row>
    <row r="123" spans="14:25" x14ac:dyDescent="0.45">
      <c r="N123" s="8">
        <v>7.3554044339753402</v>
      </c>
      <c r="O123" s="63">
        <f t="shared" si="4"/>
        <v>1.2000120001198766E-3</v>
      </c>
      <c r="P123" s="8">
        <v>-1.4168174E-2</v>
      </c>
      <c r="Q123" s="8">
        <v>17.604006156680601</v>
      </c>
      <c r="R123" s="63">
        <f t="shared" si="5"/>
        <v>1.2000120002007009E-3</v>
      </c>
      <c r="S123" s="8">
        <v>-1.2551744E-2</v>
      </c>
      <c r="T123" s="8">
        <v>41.956456051794497</v>
      </c>
      <c r="U123" s="63">
        <f t="shared" si="6"/>
        <v>1.2000120000976722E-3</v>
      </c>
      <c r="V123" s="8">
        <v>-1.0612028000000001E-2</v>
      </c>
      <c r="W123" s="8">
        <v>51.1347565791148</v>
      </c>
      <c r="X123" s="63">
        <f t="shared" si="7"/>
        <v>1.2000120000976722E-3</v>
      </c>
      <c r="Y123" s="8">
        <v>-1.9017464000000001E-2</v>
      </c>
    </row>
    <row r="124" spans="14:25" x14ac:dyDescent="0.45">
      <c r="N124" s="8">
        <v>7.3554144340753398</v>
      </c>
      <c r="O124" s="63">
        <f t="shared" si="4"/>
        <v>1.2100121001195063E-3</v>
      </c>
      <c r="P124" s="8">
        <v>-1.1905172E-2</v>
      </c>
      <c r="Q124" s="8">
        <v>17.604016156780599</v>
      </c>
      <c r="R124" s="63">
        <f t="shared" si="5"/>
        <v>1.2100121001985542E-3</v>
      </c>
      <c r="S124" s="8">
        <v>-2.3220181999999999E-2</v>
      </c>
      <c r="T124" s="8">
        <v>41.956466051894502</v>
      </c>
      <c r="U124" s="63">
        <f t="shared" si="6"/>
        <v>1.2100121001026309E-3</v>
      </c>
      <c r="V124" s="8">
        <v>-1.8370892E-2</v>
      </c>
      <c r="W124" s="8">
        <v>51.134766579214798</v>
      </c>
      <c r="X124" s="63">
        <f t="shared" si="7"/>
        <v>1.2100121000955255E-3</v>
      </c>
      <c r="Y124" s="8">
        <v>-2.2896896E-2</v>
      </c>
    </row>
    <row r="125" spans="14:25" x14ac:dyDescent="0.45">
      <c r="N125" s="8">
        <v>7.3554244341753403</v>
      </c>
      <c r="O125" s="63">
        <f t="shared" si="4"/>
        <v>1.2200122001200242E-3</v>
      </c>
      <c r="P125" s="8">
        <v>-1.4814746E-2</v>
      </c>
      <c r="Q125" s="8">
        <v>17.6040261568806</v>
      </c>
      <c r="R125" s="63">
        <f t="shared" si="5"/>
        <v>1.2200122001999603E-3</v>
      </c>
      <c r="S125" s="8">
        <v>-2.1927037999999999E-2</v>
      </c>
      <c r="T125" s="8">
        <v>41.9564760519945</v>
      </c>
      <c r="U125" s="63">
        <f t="shared" si="6"/>
        <v>1.2200122001004843E-3</v>
      </c>
      <c r="V125" s="8">
        <v>-2.1280466000000001E-2</v>
      </c>
      <c r="W125" s="8">
        <v>51.134776579314803</v>
      </c>
      <c r="X125" s="63">
        <f t="shared" si="7"/>
        <v>1.2200122001004843E-3</v>
      </c>
      <c r="Y125" s="8">
        <v>-2.2573610000000001E-2</v>
      </c>
    </row>
    <row r="126" spans="14:25" x14ac:dyDescent="0.45">
      <c r="N126" s="8">
        <v>7.3554344342753399</v>
      </c>
      <c r="O126" s="63">
        <f t="shared" si="4"/>
        <v>1.2300123001196539E-3</v>
      </c>
      <c r="P126" s="8">
        <v>-1.8694177999999999E-2</v>
      </c>
      <c r="Q126" s="8">
        <v>17.604036156980602</v>
      </c>
      <c r="R126" s="63">
        <f t="shared" si="5"/>
        <v>1.2300123002013663E-3</v>
      </c>
      <c r="S126" s="8">
        <v>-2.3543468000000001E-2</v>
      </c>
      <c r="T126" s="8">
        <v>41.956486052094498</v>
      </c>
      <c r="U126" s="63">
        <f t="shared" si="6"/>
        <v>1.2300123000983376E-3</v>
      </c>
      <c r="V126" s="8">
        <v>-1.0935314E-2</v>
      </c>
      <c r="W126" s="8">
        <v>51.134786579414801</v>
      </c>
      <c r="X126" s="63">
        <f t="shared" si="7"/>
        <v>1.2300123000983376E-3</v>
      </c>
      <c r="Y126" s="8">
        <v>-2.3866754E-2</v>
      </c>
    </row>
    <row r="127" spans="14:25" x14ac:dyDescent="0.45">
      <c r="N127" s="8">
        <v>7.3554444343753396</v>
      </c>
      <c r="O127" s="63">
        <f t="shared" si="4"/>
        <v>1.2400124001192836E-3</v>
      </c>
      <c r="P127" s="8">
        <v>-1.1258600000000001E-2</v>
      </c>
      <c r="Q127" s="8">
        <v>17.604046157080599</v>
      </c>
      <c r="R127" s="63">
        <f t="shared" si="5"/>
        <v>1.2400124001992197E-3</v>
      </c>
      <c r="S127" s="8">
        <v>-2.0310608000000001E-2</v>
      </c>
      <c r="T127" s="8">
        <v>41.956496052194503</v>
      </c>
      <c r="U127" s="63">
        <f t="shared" si="6"/>
        <v>1.2400124001032964E-3</v>
      </c>
      <c r="V127" s="8">
        <v>-1.0935314E-2</v>
      </c>
      <c r="W127" s="8">
        <v>51.134796579514799</v>
      </c>
      <c r="X127" s="63">
        <f t="shared" si="7"/>
        <v>1.240012400096191E-3</v>
      </c>
      <c r="Y127" s="8">
        <v>-1.7401033999999999E-2</v>
      </c>
    </row>
    <row r="128" spans="14:25" x14ac:dyDescent="0.45">
      <c r="N128" s="8">
        <v>7.3554544344753401</v>
      </c>
      <c r="O128" s="63">
        <f t="shared" si="4"/>
        <v>1.2500125001198015E-3</v>
      </c>
      <c r="P128" s="8">
        <v>-1.0612028000000001E-2</v>
      </c>
      <c r="Q128" s="8">
        <v>17.604056157180601</v>
      </c>
      <c r="R128" s="63">
        <f t="shared" si="5"/>
        <v>1.2500125002006257E-3</v>
      </c>
      <c r="S128" s="8">
        <v>-1.9987321999999998E-2</v>
      </c>
      <c r="T128" s="8">
        <v>41.9565060522945</v>
      </c>
      <c r="U128" s="63">
        <f t="shared" si="6"/>
        <v>1.2500125001011497E-3</v>
      </c>
      <c r="V128" s="8">
        <v>-1.4814746E-2</v>
      </c>
      <c r="W128" s="8">
        <v>51.134806579614803</v>
      </c>
      <c r="X128" s="63">
        <f t="shared" si="7"/>
        <v>1.2500125001011497E-3</v>
      </c>
      <c r="Y128" s="8">
        <v>-1.9017464000000001E-2</v>
      </c>
    </row>
    <row r="129" spans="14:25" x14ac:dyDescent="0.45">
      <c r="N129" s="8">
        <v>7.3554644345753504</v>
      </c>
      <c r="O129" s="63">
        <f t="shared" si="4"/>
        <v>1.2600126001300893E-3</v>
      </c>
      <c r="P129" s="8">
        <v>-2.3220181999999999E-2</v>
      </c>
      <c r="Q129" s="8">
        <v>17.604066157280599</v>
      </c>
      <c r="R129" s="63">
        <f t="shared" si="5"/>
        <v>1.260012600198479E-3</v>
      </c>
      <c r="S129" s="8">
        <v>-1.7077748E-2</v>
      </c>
      <c r="T129" s="8">
        <v>41.956516052394498</v>
      </c>
      <c r="U129" s="63">
        <f t="shared" si="6"/>
        <v>1.2600126000990031E-3</v>
      </c>
      <c r="V129" s="8">
        <v>-1.9664035999999999E-2</v>
      </c>
      <c r="W129" s="8">
        <v>51.134816579714801</v>
      </c>
      <c r="X129" s="63">
        <f t="shared" si="7"/>
        <v>1.2600126000990031E-3</v>
      </c>
      <c r="Y129" s="8">
        <v>-1.8370892E-2</v>
      </c>
    </row>
    <row r="130" spans="14:25" x14ac:dyDescent="0.45">
      <c r="N130" s="8">
        <v>7.35547443467535</v>
      </c>
      <c r="O130" s="63">
        <f t="shared" si="4"/>
        <v>1.270012700129719E-3</v>
      </c>
      <c r="P130" s="8">
        <v>-2.2250323999999998E-2</v>
      </c>
      <c r="Q130" s="8">
        <v>17.6040761573806</v>
      </c>
      <c r="R130" s="63">
        <f t="shared" si="5"/>
        <v>1.2700127001998851E-3</v>
      </c>
      <c r="S130" s="8">
        <v>-1.934075E-2</v>
      </c>
      <c r="T130" s="8">
        <v>41.956526052494503</v>
      </c>
      <c r="U130" s="63">
        <f t="shared" si="6"/>
        <v>1.2700127001039618E-3</v>
      </c>
      <c r="V130" s="8">
        <v>-1.9017464000000001E-2</v>
      </c>
      <c r="W130" s="8">
        <v>51.134826579814799</v>
      </c>
      <c r="X130" s="63">
        <f t="shared" si="7"/>
        <v>1.2700127000968564E-3</v>
      </c>
      <c r="Y130" s="8">
        <v>-2.9685902E-2</v>
      </c>
    </row>
    <row r="131" spans="14:25" x14ac:dyDescent="0.45">
      <c r="N131" s="8">
        <v>7.3554844347753496</v>
      </c>
      <c r="O131" s="63">
        <f t="shared" ref="O131:O194" si="8">N131-$N$3</f>
        <v>1.2800128001293487E-3</v>
      </c>
      <c r="P131" s="8">
        <v>-1.610789E-2</v>
      </c>
      <c r="Q131" s="8">
        <v>17.604086157480602</v>
      </c>
      <c r="R131" s="63">
        <f t="shared" si="5"/>
        <v>1.2800128002012912E-3</v>
      </c>
      <c r="S131" s="8">
        <v>-1.7077748E-2</v>
      </c>
      <c r="T131" s="8">
        <v>41.956536052594501</v>
      </c>
      <c r="U131" s="63">
        <f t="shared" si="6"/>
        <v>1.2800128001018152E-3</v>
      </c>
      <c r="V131" s="8">
        <v>-1.934075E-2</v>
      </c>
      <c r="W131" s="8">
        <v>51.134836579914797</v>
      </c>
      <c r="X131" s="63">
        <f t="shared" si="7"/>
        <v>1.2800128000947097E-3</v>
      </c>
      <c r="Y131" s="8">
        <v>-2.2250323999999998E-2</v>
      </c>
    </row>
    <row r="132" spans="14:25" x14ac:dyDescent="0.45">
      <c r="N132" s="8">
        <v>7.3554944348753502</v>
      </c>
      <c r="O132" s="63">
        <f t="shared" si="8"/>
        <v>1.2900129001298666E-3</v>
      </c>
      <c r="P132" s="8">
        <v>-2.2250323999999998E-2</v>
      </c>
      <c r="Q132" s="8">
        <v>17.604096157580599</v>
      </c>
      <c r="R132" s="63">
        <f t="shared" ref="R132:R195" si="9">Q132-$Q$3</f>
        <v>1.2900129001991445E-3</v>
      </c>
      <c r="S132" s="8">
        <v>-2.0633894E-2</v>
      </c>
      <c r="T132" s="8">
        <v>41.956546052694499</v>
      </c>
      <c r="U132" s="63">
        <f t="shared" ref="U132:U195" si="10">T132-$T$3</f>
        <v>1.2900129000996685E-3</v>
      </c>
      <c r="V132" s="8">
        <v>-1.6754462000000001E-2</v>
      </c>
      <c r="W132" s="8">
        <v>51.134846580014802</v>
      </c>
      <c r="X132" s="63">
        <f t="shared" ref="X132:X195" si="11">W132-$W$3</f>
        <v>1.2900129000996685E-3</v>
      </c>
      <c r="Y132" s="8">
        <v>-2.3866754E-2</v>
      </c>
    </row>
    <row r="133" spans="14:25" x14ac:dyDescent="0.45">
      <c r="N133" s="8">
        <v>7.3555044349753498</v>
      </c>
      <c r="O133" s="63">
        <f t="shared" si="8"/>
        <v>1.3000130001294963E-3</v>
      </c>
      <c r="P133" s="8">
        <v>-2.3220181999999999E-2</v>
      </c>
      <c r="Q133" s="8">
        <v>17.604106157680601</v>
      </c>
      <c r="R133" s="63">
        <f t="shared" si="9"/>
        <v>1.3000130002005506E-3</v>
      </c>
      <c r="S133" s="8">
        <v>-2.2896896E-2</v>
      </c>
      <c r="T133" s="8">
        <v>41.956556052794497</v>
      </c>
      <c r="U133" s="63">
        <f t="shared" si="10"/>
        <v>1.3000130000975219E-3</v>
      </c>
      <c r="V133" s="8">
        <v>-1.8694177999999999E-2</v>
      </c>
      <c r="W133" s="8">
        <v>51.1348565801148</v>
      </c>
      <c r="X133" s="63">
        <f t="shared" si="11"/>
        <v>1.3000130000975219E-3</v>
      </c>
      <c r="Y133" s="8">
        <v>-2.2573610000000001E-2</v>
      </c>
    </row>
    <row r="134" spans="14:25" x14ac:dyDescent="0.45">
      <c r="N134" s="8">
        <v>7.3555144350753503</v>
      </c>
      <c r="O134" s="63">
        <f t="shared" si="8"/>
        <v>1.3100131001300142E-3</v>
      </c>
      <c r="P134" s="8">
        <v>-1.934075E-2</v>
      </c>
      <c r="Q134" s="8">
        <v>17.604116157780599</v>
      </c>
      <c r="R134" s="63">
        <f t="shared" si="9"/>
        <v>1.3100131001984039E-3</v>
      </c>
      <c r="S134" s="8">
        <v>-2.2896896E-2</v>
      </c>
      <c r="T134" s="8">
        <v>41.956566052894502</v>
      </c>
      <c r="U134" s="63">
        <f t="shared" si="10"/>
        <v>1.3100131001024806E-3</v>
      </c>
      <c r="V134" s="8">
        <v>-1.0288742E-2</v>
      </c>
      <c r="W134" s="8">
        <v>51.134866580214798</v>
      </c>
      <c r="X134" s="63">
        <f t="shared" si="11"/>
        <v>1.3100131000953752E-3</v>
      </c>
      <c r="Y134" s="8">
        <v>-2.7746185999999999E-2</v>
      </c>
    </row>
    <row r="135" spans="14:25" x14ac:dyDescent="0.45">
      <c r="N135" s="8">
        <v>7.3555244351753499</v>
      </c>
      <c r="O135" s="63">
        <f t="shared" si="8"/>
        <v>1.3200132001296438E-3</v>
      </c>
      <c r="P135" s="8">
        <v>-1.8694177999999999E-2</v>
      </c>
      <c r="Q135" s="8">
        <v>17.6041261578806</v>
      </c>
      <c r="R135" s="63">
        <f t="shared" si="9"/>
        <v>1.3200132001998099E-3</v>
      </c>
      <c r="S135" s="8">
        <v>-2.0310608000000001E-2</v>
      </c>
      <c r="T135" s="8">
        <v>41.9565760529945</v>
      </c>
      <c r="U135" s="63">
        <f t="shared" si="10"/>
        <v>1.320013200100334E-3</v>
      </c>
      <c r="V135" s="8">
        <v>-9.6421700000000003E-3</v>
      </c>
      <c r="W135" s="8">
        <v>51.134876580314803</v>
      </c>
      <c r="X135" s="63">
        <f t="shared" si="11"/>
        <v>1.320013200100334E-3</v>
      </c>
      <c r="Y135" s="8">
        <v>-2.1280466000000001E-2</v>
      </c>
    </row>
    <row r="136" spans="14:25" x14ac:dyDescent="0.45">
      <c r="N136" s="8">
        <v>7.3555344352753496</v>
      </c>
      <c r="O136" s="63">
        <f t="shared" si="8"/>
        <v>1.3300133001292735E-3</v>
      </c>
      <c r="P136" s="8">
        <v>-2.1280466000000001E-2</v>
      </c>
      <c r="Q136" s="8">
        <v>17.604136157980601</v>
      </c>
      <c r="R136" s="63">
        <f t="shared" si="9"/>
        <v>1.330013300201216E-3</v>
      </c>
      <c r="S136" s="8">
        <v>-2.8069472000000002E-2</v>
      </c>
      <c r="T136" s="8">
        <v>41.956586053094497</v>
      </c>
      <c r="U136" s="63">
        <f t="shared" si="10"/>
        <v>1.3300133000981873E-3</v>
      </c>
      <c r="V136" s="8">
        <v>-9.9654559999999993E-3</v>
      </c>
      <c r="W136" s="8">
        <v>51.134886580414801</v>
      </c>
      <c r="X136" s="63">
        <f t="shared" si="11"/>
        <v>1.3300133000981873E-3</v>
      </c>
      <c r="Y136" s="8">
        <v>-2.9039329999999999E-2</v>
      </c>
    </row>
    <row r="137" spans="14:25" x14ac:dyDescent="0.45">
      <c r="N137" s="8">
        <v>7.3555444353753501</v>
      </c>
      <c r="O137" s="63">
        <f t="shared" si="8"/>
        <v>1.3400134001297914E-3</v>
      </c>
      <c r="P137" s="8">
        <v>-2.0310608000000001E-2</v>
      </c>
      <c r="Q137" s="8">
        <v>17.604146158080599</v>
      </c>
      <c r="R137" s="63">
        <f t="shared" si="9"/>
        <v>1.3400134001990693E-3</v>
      </c>
      <c r="S137" s="8">
        <v>-2.4190039999999999E-2</v>
      </c>
      <c r="T137" s="8">
        <v>41.956596053194502</v>
      </c>
      <c r="U137" s="63">
        <f t="shared" si="10"/>
        <v>1.3400134001031461E-3</v>
      </c>
      <c r="V137" s="8">
        <v>-8.9955980000000005E-3</v>
      </c>
      <c r="W137" s="8">
        <v>51.134896580514798</v>
      </c>
      <c r="X137" s="63">
        <f t="shared" si="11"/>
        <v>1.3400134000960406E-3</v>
      </c>
      <c r="Y137" s="8">
        <v>-2.9362616000000001E-2</v>
      </c>
    </row>
    <row r="138" spans="14:25" x14ac:dyDescent="0.45">
      <c r="N138" s="8">
        <v>7.3555544354753604</v>
      </c>
      <c r="O138" s="63">
        <f t="shared" si="8"/>
        <v>1.3500135001400793E-3</v>
      </c>
      <c r="P138" s="8">
        <v>-2.4836612000000001E-2</v>
      </c>
      <c r="Q138" s="8">
        <v>17.604156158180601</v>
      </c>
      <c r="R138" s="63">
        <f t="shared" si="9"/>
        <v>1.3500135002004754E-3</v>
      </c>
      <c r="S138" s="8">
        <v>-1.9664035999999999E-2</v>
      </c>
      <c r="T138" s="8">
        <v>41.9566060532945</v>
      </c>
      <c r="U138" s="63">
        <f t="shared" si="10"/>
        <v>1.3500135001009994E-3</v>
      </c>
      <c r="V138" s="8">
        <v>-1.6431175999999999E-2</v>
      </c>
      <c r="W138" s="8">
        <v>51.134906580614803</v>
      </c>
      <c r="X138" s="63">
        <f t="shared" si="11"/>
        <v>1.3500135001009994E-3</v>
      </c>
      <c r="Y138" s="8">
        <v>-2.74229E-2</v>
      </c>
    </row>
    <row r="139" spans="14:25" x14ac:dyDescent="0.45">
      <c r="N139" s="8">
        <v>7.35556443557536</v>
      </c>
      <c r="O139" s="63">
        <f t="shared" si="8"/>
        <v>1.360013600139709E-3</v>
      </c>
      <c r="P139" s="8">
        <v>-1.8694177999999999E-2</v>
      </c>
      <c r="Q139" s="8">
        <v>17.604166158280599</v>
      </c>
      <c r="R139" s="63">
        <f t="shared" si="9"/>
        <v>1.3600136001983287E-3</v>
      </c>
      <c r="S139" s="8">
        <v>-2.1280466000000001E-2</v>
      </c>
      <c r="T139" s="8">
        <v>41.956616053394498</v>
      </c>
      <c r="U139" s="63">
        <f t="shared" si="10"/>
        <v>1.3600136000988527E-3</v>
      </c>
      <c r="V139" s="8">
        <v>-1.2551744E-2</v>
      </c>
      <c r="W139" s="8">
        <v>51.134916580714801</v>
      </c>
      <c r="X139" s="63">
        <f t="shared" si="11"/>
        <v>1.3600136000988527E-3</v>
      </c>
      <c r="Y139" s="8">
        <v>-2.8069472000000002E-2</v>
      </c>
    </row>
    <row r="140" spans="14:25" x14ac:dyDescent="0.45">
      <c r="N140" s="8">
        <v>7.3555744356753596</v>
      </c>
      <c r="O140" s="63">
        <f t="shared" si="8"/>
        <v>1.3700137001393387E-3</v>
      </c>
      <c r="P140" s="8">
        <v>-2.3220181999999999E-2</v>
      </c>
      <c r="Q140" s="8">
        <v>17.6041761583806</v>
      </c>
      <c r="R140" s="63">
        <f t="shared" si="9"/>
        <v>1.3700137001997348E-3</v>
      </c>
      <c r="S140" s="8">
        <v>-2.4836612000000001E-2</v>
      </c>
      <c r="T140" s="8">
        <v>41.956626053494503</v>
      </c>
      <c r="U140" s="63">
        <f t="shared" si="10"/>
        <v>1.3700137001038115E-3</v>
      </c>
      <c r="V140" s="8">
        <v>-1.2875030000000001E-2</v>
      </c>
      <c r="W140" s="8">
        <v>51.134926580814799</v>
      </c>
      <c r="X140" s="63">
        <f t="shared" si="11"/>
        <v>1.3700137000967061E-3</v>
      </c>
      <c r="Y140" s="8">
        <v>-2.7099614000000001E-2</v>
      </c>
    </row>
    <row r="141" spans="14:25" x14ac:dyDescent="0.45">
      <c r="N141" s="8">
        <v>7.3555844357753601</v>
      </c>
      <c r="O141" s="63">
        <f t="shared" si="8"/>
        <v>1.3800138001398565E-3</v>
      </c>
      <c r="P141" s="8">
        <v>-2.8392758000000001E-2</v>
      </c>
      <c r="Q141" s="8">
        <v>17.604186158480601</v>
      </c>
      <c r="R141" s="63">
        <f t="shared" si="9"/>
        <v>1.3800138002011408E-3</v>
      </c>
      <c r="S141" s="8">
        <v>-1.8047606000000001E-2</v>
      </c>
      <c r="T141" s="8">
        <v>41.956636053594501</v>
      </c>
      <c r="U141" s="63">
        <f t="shared" si="10"/>
        <v>1.3800138001016649E-3</v>
      </c>
      <c r="V141" s="8">
        <v>-1.7401033999999999E-2</v>
      </c>
      <c r="W141" s="8">
        <v>51.134936580914797</v>
      </c>
      <c r="X141" s="63">
        <f t="shared" si="11"/>
        <v>1.3800138000945594E-3</v>
      </c>
      <c r="Y141" s="8">
        <v>-2.8392758000000001E-2</v>
      </c>
    </row>
    <row r="142" spans="14:25" x14ac:dyDescent="0.45">
      <c r="N142" s="8">
        <v>7.3555944358753598</v>
      </c>
      <c r="O142" s="63">
        <f t="shared" si="8"/>
        <v>1.3900139001394862E-3</v>
      </c>
      <c r="P142" s="8">
        <v>-2.9362616000000001E-2</v>
      </c>
      <c r="Q142" s="8">
        <v>17.604196158580599</v>
      </c>
      <c r="R142" s="63">
        <f t="shared" si="9"/>
        <v>1.3900139001989942E-3</v>
      </c>
      <c r="S142" s="8">
        <v>-2.5806470000000001E-2</v>
      </c>
      <c r="T142" s="8">
        <v>41.956646053694499</v>
      </c>
      <c r="U142" s="63">
        <f t="shared" si="10"/>
        <v>1.3900139000995182E-3</v>
      </c>
      <c r="V142" s="8">
        <v>-1.3844888E-2</v>
      </c>
      <c r="W142" s="8">
        <v>51.134946581014802</v>
      </c>
      <c r="X142" s="63">
        <f t="shared" si="11"/>
        <v>1.3900139000995182E-3</v>
      </c>
      <c r="Y142" s="8">
        <v>-2.7746185999999999E-2</v>
      </c>
    </row>
    <row r="143" spans="14:25" x14ac:dyDescent="0.45">
      <c r="N143" s="8">
        <v>7.3556044359753603</v>
      </c>
      <c r="O143" s="63">
        <f t="shared" si="8"/>
        <v>1.4000140001400041E-3</v>
      </c>
      <c r="P143" s="8">
        <v>-2.9039329999999999E-2</v>
      </c>
      <c r="Q143" s="8">
        <v>17.604206158680601</v>
      </c>
      <c r="R143" s="63">
        <f t="shared" si="9"/>
        <v>1.4000140002004002E-3</v>
      </c>
      <c r="S143" s="8">
        <v>-2.3220181999999999E-2</v>
      </c>
      <c r="T143" s="8">
        <v>41.956656053794497</v>
      </c>
      <c r="U143" s="63">
        <f t="shared" si="10"/>
        <v>1.4000140000973715E-3</v>
      </c>
      <c r="V143" s="8">
        <v>-2.5159898E-2</v>
      </c>
      <c r="W143" s="8">
        <v>51.1349565811148</v>
      </c>
      <c r="X143" s="63">
        <f t="shared" si="11"/>
        <v>1.4000140000973715E-3</v>
      </c>
      <c r="Y143" s="8">
        <v>-2.6776327999999999E-2</v>
      </c>
    </row>
    <row r="144" spans="14:25" x14ac:dyDescent="0.45">
      <c r="N144" s="8">
        <v>7.3556144360753599</v>
      </c>
      <c r="O144" s="63">
        <f t="shared" si="8"/>
        <v>1.4100141001396338E-3</v>
      </c>
      <c r="P144" s="8">
        <v>-2.7746185999999999E-2</v>
      </c>
      <c r="Q144" s="8">
        <v>17.604216158780599</v>
      </c>
      <c r="R144" s="63">
        <f t="shared" si="9"/>
        <v>1.4100141001982536E-3</v>
      </c>
      <c r="S144" s="8">
        <v>-2.6453042E-2</v>
      </c>
      <c r="T144" s="8">
        <v>41.956666053894502</v>
      </c>
      <c r="U144" s="63">
        <f t="shared" si="10"/>
        <v>1.4100141001023303E-3</v>
      </c>
      <c r="V144" s="8">
        <v>-1.5461318E-2</v>
      </c>
      <c r="W144" s="8">
        <v>51.134966581214798</v>
      </c>
      <c r="X144" s="63">
        <f t="shared" si="11"/>
        <v>1.4100141000952249E-3</v>
      </c>
      <c r="Y144" s="8">
        <v>-2.6129756000000001E-2</v>
      </c>
    </row>
    <row r="145" spans="14:25" x14ac:dyDescent="0.45">
      <c r="N145" s="8">
        <v>7.3556244361753604</v>
      </c>
      <c r="O145" s="63">
        <f t="shared" si="8"/>
        <v>1.4200142001401517E-3</v>
      </c>
      <c r="P145" s="8">
        <v>-2.7099614000000001E-2</v>
      </c>
      <c r="Q145" s="8">
        <v>17.6042261588806</v>
      </c>
      <c r="R145" s="63">
        <f t="shared" si="9"/>
        <v>1.4200142001996596E-3</v>
      </c>
      <c r="S145" s="8">
        <v>-2.5159898E-2</v>
      </c>
      <c r="T145" s="8">
        <v>41.956676053994499</v>
      </c>
      <c r="U145" s="63">
        <f t="shared" si="10"/>
        <v>1.4200142001001836E-3</v>
      </c>
      <c r="V145" s="8">
        <v>-2.2250323999999998E-2</v>
      </c>
      <c r="W145" s="8">
        <v>51.134976581314803</v>
      </c>
      <c r="X145" s="63">
        <f t="shared" si="11"/>
        <v>1.4200142001001836E-3</v>
      </c>
      <c r="Y145" s="8">
        <v>-2.3543468000000001E-2</v>
      </c>
    </row>
    <row r="146" spans="14:25" x14ac:dyDescent="0.45">
      <c r="N146" s="8">
        <v>7.3556344362753601</v>
      </c>
      <c r="O146" s="63">
        <f t="shared" si="8"/>
        <v>1.4300143001397814E-3</v>
      </c>
      <c r="P146" s="8">
        <v>-2.9039329999999999E-2</v>
      </c>
      <c r="Q146" s="8">
        <v>17.604236158980601</v>
      </c>
      <c r="R146" s="63">
        <f t="shared" si="9"/>
        <v>1.4300143002010657E-3</v>
      </c>
      <c r="S146" s="8">
        <v>-2.6453042E-2</v>
      </c>
      <c r="T146" s="8">
        <v>41.956686054094497</v>
      </c>
      <c r="U146" s="63">
        <f t="shared" si="10"/>
        <v>1.430014300098037E-3</v>
      </c>
      <c r="V146" s="8">
        <v>-2.3220181999999999E-2</v>
      </c>
      <c r="W146" s="8">
        <v>51.1349865814148</v>
      </c>
      <c r="X146" s="63">
        <f t="shared" si="11"/>
        <v>1.430014300098037E-3</v>
      </c>
      <c r="Y146" s="8">
        <v>-1.934075E-2</v>
      </c>
    </row>
    <row r="147" spans="14:25" x14ac:dyDescent="0.45">
      <c r="N147" s="8">
        <v>7.3556444363753597</v>
      </c>
      <c r="O147" s="63">
        <f t="shared" si="8"/>
        <v>1.4400144001394111E-3</v>
      </c>
      <c r="P147" s="8">
        <v>-2.5159898E-2</v>
      </c>
      <c r="Q147" s="8">
        <v>17.604246159080599</v>
      </c>
      <c r="R147" s="63">
        <f t="shared" si="9"/>
        <v>1.440014400198919E-3</v>
      </c>
      <c r="S147" s="8">
        <v>-2.8392758000000001E-2</v>
      </c>
      <c r="T147" s="8">
        <v>41.956696054194502</v>
      </c>
      <c r="U147" s="63">
        <f t="shared" si="10"/>
        <v>1.4400144001029958E-3</v>
      </c>
      <c r="V147" s="8">
        <v>-2.2573610000000001E-2</v>
      </c>
      <c r="W147" s="8">
        <v>51.134996581514798</v>
      </c>
      <c r="X147" s="63">
        <f t="shared" si="11"/>
        <v>1.4400144000958903E-3</v>
      </c>
      <c r="Y147" s="8">
        <v>-1.0288742E-2</v>
      </c>
    </row>
    <row r="148" spans="14:25" x14ac:dyDescent="0.45">
      <c r="N148" s="8">
        <v>7.35565443647537</v>
      </c>
      <c r="O148" s="63">
        <f t="shared" si="8"/>
        <v>1.4500145001496989E-3</v>
      </c>
      <c r="P148" s="8">
        <v>-2.3866754E-2</v>
      </c>
      <c r="Q148" s="8">
        <v>17.604256159180601</v>
      </c>
      <c r="R148" s="63">
        <f t="shared" si="9"/>
        <v>1.4500145002003251E-3</v>
      </c>
      <c r="S148" s="8">
        <v>-2.6453042E-2</v>
      </c>
      <c r="T148" s="8">
        <v>41.9567060542945</v>
      </c>
      <c r="U148" s="63">
        <f t="shared" si="10"/>
        <v>1.4500145001008491E-3</v>
      </c>
      <c r="V148" s="8">
        <v>-2.4836612000000001E-2</v>
      </c>
      <c r="W148" s="8">
        <v>51.135006581614803</v>
      </c>
      <c r="X148" s="63">
        <f t="shared" si="11"/>
        <v>1.4500145001008491E-3</v>
      </c>
      <c r="Y148" s="8">
        <v>-1.2875030000000001E-2</v>
      </c>
    </row>
    <row r="149" spans="14:25" x14ac:dyDescent="0.45">
      <c r="N149" s="8">
        <v>7.3556644365753696</v>
      </c>
      <c r="O149" s="63">
        <f t="shared" si="8"/>
        <v>1.4600146001493286E-3</v>
      </c>
      <c r="P149" s="8">
        <v>-2.1927037999999999E-2</v>
      </c>
      <c r="Q149" s="8">
        <v>17.604266159280598</v>
      </c>
      <c r="R149" s="63">
        <f t="shared" si="9"/>
        <v>1.4600146001981784E-3</v>
      </c>
      <c r="S149" s="8">
        <v>-2.6129756000000001E-2</v>
      </c>
      <c r="T149" s="8">
        <v>41.956716054394597</v>
      </c>
      <c r="U149" s="63">
        <f t="shared" si="10"/>
        <v>1.4600146001981784E-3</v>
      </c>
      <c r="V149" s="8">
        <v>-2.8392758000000001E-2</v>
      </c>
      <c r="W149" s="8">
        <v>51.135016581714801</v>
      </c>
      <c r="X149" s="63">
        <f t="shared" si="11"/>
        <v>1.4600146000987024E-3</v>
      </c>
      <c r="Y149" s="8">
        <v>-2.2065919999999998E-3</v>
      </c>
    </row>
    <row r="150" spans="14:25" x14ac:dyDescent="0.45">
      <c r="N150" s="8">
        <v>7.3556744366753701</v>
      </c>
      <c r="O150" s="63">
        <f t="shared" si="8"/>
        <v>1.4700147001498465E-3</v>
      </c>
      <c r="P150" s="8">
        <v>-2.2573610000000001E-2</v>
      </c>
      <c r="Q150" s="8">
        <v>17.6042761593806</v>
      </c>
      <c r="R150" s="63">
        <f t="shared" si="9"/>
        <v>1.4700147001995845E-3</v>
      </c>
      <c r="S150" s="8">
        <v>-2.7746185999999999E-2</v>
      </c>
      <c r="T150" s="8">
        <v>41.956726054494503</v>
      </c>
      <c r="U150" s="63">
        <f t="shared" si="10"/>
        <v>1.4700147001036612E-3</v>
      </c>
      <c r="V150" s="8">
        <v>-2.1603752E-2</v>
      </c>
      <c r="W150" s="8">
        <v>51.135026581814799</v>
      </c>
      <c r="X150" s="63">
        <f t="shared" si="11"/>
        <v>1.4700147000965558E-3</v>
      </c>
      <c r="Y150" s="8">
        <v>-5.439452E-3</v>
      </c>
    </row>
    <row r="151" spans="14:25" x14ac:dyDescent="0.45">
      <c r="N151" s="8">
        <v>7.3556844367753698</v>
      </c>
      <c r="O151" s="63">
        <f t="shared" si="8"/>
        <v>1.4800148001494762E-3</v>
      </c>
      <c r="P151" s="8">
        <v>-1.2228457999999999E-2</v>
      </c>
      <c r="Q151" s="8">
        <v>17.604286159480601</v>
      </c>
      <c r="R151" s="63">
        <f t="shared" si="9"/>
        <v>1.4800148002009905E-3</v>
      </c>
      <c r="S151" s="8">
        <v>-2.74229E-2</v>
      </c>
      <c r="T151" s="8">
        <v>41.9567360545946</v>
      </c>
      <c r="U151" s="63">
        <f t="shared" si="10"/>
        <v>1.4800148002009905E-3</v>
      </c>
      <c r="V151" s="8">
        <v>-3.1302332000000002E-2</v>
      </c>
      <c r="W151" s="8">
        <v>51.135036581914797</v>
      </c>
      <c r="X151" s="63">
        <f t="shared" si="11"/>
        <v>1.4800148000944091E-3</v>
      </c>
      <c r="Y151" s="8">
        <v>-6.4093099999999997E-3</v>
      </c>
    </row>
    <row r="152" spans="14:25" x14ac:dyDescent="0.45">
      <c r="N152" s="8">
        <v>7.3556944368753703</v>
      </c>
      <c r="O152" s="63">
        <f t="shared" si="8"/>
        <v>1.490014900149994E-3</v>
      </c>
      <c r="P152" s="8">
        <v>-2.3543468000000001E-2</v>
      </c>
      <c r="Q152" s="8">
        <v>17.604296159580599</v>
      </c>
      <c r="R152" s="63">
        <f t="shared" si="9"/>
        <v>1.4900149001988439E-3</v>
      </c>
      <c r="S152" s="8">
        <v>-2.2573610000000001E-2</v>
      </c>
      <c r="T152" s="8">
        <v>41.956746054694598</v>
      </c>
      <c r="U152" s="63">
        <f t="shared" si="10"/>
        <v>1.4900149001988439E-3</v>
      </c>
      <c r="V152" s="8">
        <v>-2.74229E-2</v>
      </c>
      <c r="W152" s="8">
        <v>51.135046582014802</v>
      </c>
      <c r="X152" s="63">
        <f t="shared" si="11"/>
        <v>1.4900149000993679E-3</v>
      </c>
      <c r="Y152" s="8">
        <v>-1.1581886E-2</v>
      </c>
    </row>
    <row r="153" spans="14:25" x14ac:dyDescent="0.45">
      <c r="N153" s="8">
        <v>7.3557044369753699</v>
      </c>
      <c r="O153" s="63">
        <f t="shared" si="8"/>
        <v>1.5000150001496237E-3</v>
      </c>
      <c r="P153" s="8">
        <v>-2.4836612000000001E-2</v>
      </c>
      <c r="Q153" s="8">
        <v>17.604306159680601</v>
      </c>
      <c r="R153" s="63">
        <f t="shared" si="9"/>
        <v>1.5000150002002499E-3</v>
      </c>
      <c r="S153" s="8">
        <v>-3.1302332000000002E-2</v>
      </c>
      <c r="T153" s="8">
        <v>41.956756054794603</v>
      </c>
      <c r="U153" s="63">
        <f t="shared" si="10"/>
        <v>1.5000150002038026E-3</v>
      </c>
      <c r="V153" s="8">
        <v>-2.6129756000000001E-2</v>
      </c>
      <c r="W153" s="8">
        <v>51.1350565821148</v>
      </c>
      <c r="X153" s="63">
        <f t="shared" si="11"/>
        <v>1.5000150000972212E-3</v>
      </c>
      <c r="Y153" s="8">
        <v>-1.8370892E-2</v>
      </c>
    </row>
    <row r="154" spans="14:25" x14ac:dyDescent="0.45">
      <c r="N154" s="8">
        <v>7.3557144370753704</v>
      </c>
      <c r="O154" s="63">
        <f t="shared" si="8"/>
        <v>1.5100151001501416E-3</v>
      </c>
      <c r="P154" s="64">
        <v>-1.6754462000000001E-2</v>
      </c>
      <c r="Q154" s="8">
        <v>17.604316159780598</v>
      </c>
      <c r="R154" s="63">
        <f t="shared" si="9"/>
        <v>1.5100151001981033E-3</v>
      </c>
      <c r="S154" s="64">
        <v>-2.9685902E-2</v>
      </c>
      <c r="T154" s="8">
        <v>41.956766054894601</v>
      </c>
      <c r="U154" s="63">
        <f t="shared" si="10"/>
        <v>1.510015100201656E-3</v>
      </c>
      <c r="V154" s="64">
        <v>-1.8370892E-2</v>
      </c>
      <c r="W154" s="8">
        <v>51.135066582214797</v>
      </c>
      <c r="X154" s="63">
        <f t="shared" si="11"/>
        <v>1.5100151000950746E-3</v>
      </c>
      <c r="Y154" s="64">
        <v>-1.9017464000000001E-2</v>
      </c>
    </row>
    <row r="155" spans="14:25" x14ac:dyDescent="0.45">
      <c r="N155" s="8">
        <v>7.3557244371753701</v>
      </c>
      <c r="O155" s="63">
        <f t="shared" si="8"/>
        <v>1.5200152001497713E-3</v>
      </c>
      <c r="P155" s="64">
        <v>-1.2228457999999999E-2</v>
      </c>
      <c r="Q155" s="8">
        <v>17.6043261598806</v>
      </c>
      <c r="R155" s="63">
        <f t="shared" si="9"/>
        <v>1.5200152001995093E-3</v>
      </c>
      <c r="S155" s="64">
        <v>-2.6129756000000001E-2</v>
      </c>
      <c r="T155" s="8">
        <v>41.956776054994599</v>
      </c>
      <c r="U155" s="63">
        <f t="shared" si="10"/>
        <v>1.5200152001995093E-3</v>
      </c>
      <c r="V155" s="64">
        <v>-1.9664035999999999E-2</v>
      </c>
      <c r="W155" s="8">
        <v>51.135076582314802</v>
      </c>
      <c r="X155" s="63">
        <f t="shared" si="11"/>
        <v>1.5200152001000333E-3</v>
      </c>
      <c r="Y155" s="64">
        <v>-2.4190039999999999E-2</v>
      </c>
    </row>
    <row r="156" spans="14:25" x14ac:dyDescent="0.45">
      <c r="N156" s="8">
        <v>7.3557344372753697</v>
      </c>
      <c r="O156" s="63">
        <f t="shared" si="8"/>
        <v>1.530015300149401E-3</v>
      </c>
      <c r="P156" s="64">
        <v>-9.9654559999999993E-3</v>
      </c>
      <c r="Q156" s="8">
        <v>17.604336159980601</v>
      </c>
      <c r="R156" s="63">
        <f t="shared" si="9"/>
        <v>1.5300153002009154E-3</v>
      </c>
      <c r="S156" s="64">
        <v>-2.6776327999999999E-2</v>
      </c>
      <c r="T156" s="8">
        <v>41.956786055094597</v>
      </c>
      <c r="U156" s="63">
        <f t="shared" si="10"/>
        <v>1.5300153001973626E-3</v>
      </c>
      <c r="V156" s="64">
        <v>-2.2896896E-2</v>
      </c>
      <c r="W156" s="8">
        <v>51.1350865824148</v>
      </c>
      <c r="X156" s="63">
        <f t="shared" si="11"/>
        <v>1.5300153000978867E-3</v>
      </c>
      <c r="Y156" s="64">
        <v>-2.4513325999999998E-2</v>
      </c>
    </row>
    <row r="157" spans="14:25" x14ac:dyDescent="0.45">
      <c r="N157" s="8">
        <v>7.3557444373753702</v>
      </c>
      <c r="O157" s="63">
        <f t="shared" si="8"/>
        <v>1.5400154001499189E-3</v>
      </c>
      <c r="P157" s="64">
        <v>-6.0860239999999998E-3</v>
      </c>
      <c r="Q157" s="8">
        <v>17.604346160080599</v>
      </c>
      <c r="R157" s="63">
        <f t="shared" si="9"/>
        <v>1.5400154001987687E-3</v>
      </c>
      <c r="S157" s="64">
        <v>-2.5159898E-2</v>
      </c>
      <c r="T157" s="8">
        <v>41.956796055194602</v>
      </c>
      <c r="U157" s="63">
        <f t="shared" si="10"/>
        <v>1.5400154002023214E-3</v>
      </c>
      <c r="V157" s="64">
        <v>-2.8392758000000001E-2</v>
      </c>
      <c r="W157" s="8">
        <v>51.135096582514798</v>
      </c>
      <c r="X157" s="63">
        <f t="shared" si="11"/>
        <v>1.54001540009574E-3</v>
      </c>
      <c r="Y157" s="64">
        <v>-2.74229E-2</v>
      </c>
    </row>
    <row r="158" spans="14:25" x14ac:dyDescent="0.45">
      <c r="N158" s="8">
        <v>7.3557544374753796</v>
      </c>
      <c r="O158" s="63">
        <f t="shared" si="8"/>
        <v>1.5500155001593185E-3</v>
      </c>
      <c r="P158" s="64">
        <v>-1.9664035999999999E-2</v>
      </c>
      <c r="Q158" s="8">
        <v>17.6043561601806</v>
      </c>
      <c r="R158" s="63">
        <f t="shared" si="9"/>
        <v>1.5500155002001748E-3</v>
      </c>
      <c r="S158" s="64">
        <v>-2.5159898E-2</v>
      </c>
      <c r="T158" s="8">
        <v>41.956806055294599</v>
      </c>
      <c r="U158" s="63">
        <f t="shared" si="10"/>
        <v>1.5500155002001748E-3</v>
      </c>
      <c r="V158" s="64">
        <v>-1.8047606000000001E-2</v>
      </c>
      <c r="W158" s="8">
        <v>51.135106582614803</v>
      </c>
      <c r="X158" s="63">
        <f t="shared" si="11"/>
        <v>1.5500155001006988E-3</v>
      </c>
      <c r="Y158" s="64">
        <v>-2.7099614000000001E-2</v>
      </c>
    </row>
    <row r="159" spans="14:25" x14ac:dyDescent="0.45">
      <c r="N159" s="8">
        <v>7.3557644375753801</v>
      </c>
      <c r="O159" s="63">
        <f t="shared" si="8"/>
        <v>1.5600156001598364E-3</v>
      </c>
      <c r="P159" s="64">
        <v>-1.0288742E-2</v>
      </c>
      <c r="Q159" s="8">
        <v>17.604366160280598</v>
      </c>
      <c r="R159" s="63">
        <f t="shared" si="9"/>
        <v>1.5600156001980281E-3</v>
      </c>
      <c r="S159" s="64">
        <v>-2.9685902E-2</v>
      </c>
      <c r="T159" s="8">
        <v>41.956816055394597</v>
      </c>
      <c r="U159" s="63">
        <f t="shared" si="10"/>
        <v>1.5600156001980281E-3</v>
      </c>
      <c r="V159" s="64">
        <v>-1.6431175999999999E-2</v>
      </c>
      <c r="W159" s="8">
        <v>51.135116582714801</v>
      </c>
      <c r="X159" s="63">
        <f t="shared" si="11"/>
        <v>1.5600156000985521E-3</v>
      </c>
      <c r="Y159" s="64">
        <v>-3.5828336000000002E-2</v>
      </c>
    </row>
    <row r="160" spans="14:25" x14ac:dyDescent="0.45">
      <c r="N160" s="8">
        <v>7.3557744376753798</v>
      </c>
      <c r="O160" s="63">
        <f t="shared" si="8"/>
        <v>1.5700157001594661E-3</v>
      </c>
      <c r="P160" s="64">
        <v>-1.3198316E-2</v>
      </c>
      <c r="Q160" s="8">
        <v>17.6043761603806</v>
      </c>
      <c r="R160" s="63">
        <f t="shared" si="9"/>
        <v>1.5700157001994341E-3</v>
      </c>
      <c r="S160" s="64">
        <v>-2.5483183999999999E-2</v>
      </c>
      <c r="T160" s="8">
        <v>41.956826055494602</v>
      </c>
      <c r="U160" s="63">
        <f t="shared" si="10"/>
        <v>1.5700157002029869E-3</v>
      </c>
      <c r="V160" s="64">
        <v>-1.2228457999999999E-2</v>
      </c>
      <c r="W160" s="8">
        <v>51.135126582814799</v>
      </c>
      <c r="X160" s="63">
        <f t="shared" si="11"/>
        <v>1.5700157000964055E-3</v>
      </c>
      <c r="Y160" s="64">
        <v>-2.4190039999999999E-2</v>
      </c>
    </row>
    <row r="161" spans="14:25" x14ac:dyDescent="0.45">
      <c r="N161" s="8">
        <v>7.3557844377753803</v>
      </c>
      <c r="O161" s="63">
        <f t="shared" si="8"/>
        <v>1.580015800159984E-3</v>
      </c>
      <c r="P161" s="8">
        <v>-2.0957179999999999E-2</v>
      </c>
      <c r="Q161" s="8">
        <v>17.604386160480601</v>
      </c>
      <c r="R161" s="63">
        <f t="shared" si="9"/>
        <v>1.5800158002008402E-3</v>
      </c>
      <c r="S161" s="8">
        <v>-2.8392758000000001E-2</v>
      </c>
      <c r="T161" s="8">
        <v>41.9568360555946</v>
      </c>
      <c r="U161" s="63">
        <f t="shared" si="10"/>
        <v>1.5800158002008402E-3</v>
      </c>
      <c r="V161" s="8">
        <v>-1.5461318E-2</v>
      </c>
      <c r="W161" s="8">
        <v>51.135136582914797</v>
      </c>
      <c r="X161" s="63">
        <f t="shared" si="11"/>
        <v>1.5800158000942588E-3</v>
      </c>
      <c r="Y161" s="8">
        <v>-2.2573610000000001E-2</v>
      </c>
    </row>
    <row r="162" spans="14:25" x14ac:dyDescent="0.45">
      <c r="N162" s="8">
        <v>7.3557944378753799</v>
      </c>
      <c r="O162" s="63">
        <f t="shared" si="8"/>
        <v>1.5900159001596137E-3</v>
      </c>
      <c r="P162" s="8">
        <v>-1.8047606000000001E-2</v>
      </c>
      <c r="Q162" s="8">
        <v>17.604396160580599</v>
      </c>
      <c r="R162" s="63">
        <f t="shared" si="9"/>
        <v>1.5900159001986935E-3</v>
      </c>
      <c r="S162" s="8">
        <v>-2.9362616000000001E-2</v>
      </c>
      <c r="T162" s="8">
        <v>41.956846055694598</v>
      </c>
      <c r="U162" s="63">
        <f t="shared" si="10"/>
        <v>1.5900159001986935E-3</v>
      </c>
      <c r="V162" s="8">
        <v>-1.7724319999999998E-2</v>
      </c>
      <c r="W162" s="8">
        <v>51.135146583014802</v>
      </c>
      <c r="X162" s="63">
        <f t="shared" si="11"/>
        <v>1.5900159000992176E-3</v>
      </c>
      <c r="Y162" s="8">
        <v>-2.6776327999999999E-2</v>
      </c>
    </row>
    <row r="163" spans="14:25" x14ac:dyDescent="0.45">
      <c r="N163" s="8">
        <v>7.3558044379753804</v>
      </c>
      <c r="O163" s="63">
        <f t="shared" si="8"/>
        <v>1.6000160001601316E-3</v>
      </c>
      <c r="P163" s="8">
        <v>-1.934075E-2</v>
      </c>
      <c r="Q163" s="8">
        <v>17.6044061606806</v>
      </c>
      <c r="R163" s="63">
        <f t="shared" si="9"/>
        <v>1.6000160002000996E-3</v>
      </c>
      <c r="S163" s="8">
        <v>-2.6129756000000001E-2</v>
      </c>
      <c r="T163" s="8">
        <v>41.956856055794603</v>
      </c>
      <c r="U163" s="63">
        <f t="shared" si="10"/>
        <v>1.6000160002036523E-3</v>
      </c>
      <c r="V163" s="8">
        <v>-1.9664035999999999E-2</v>
      </c>
      <c r="W163" s="8">
        <v>51.135156583114799</v>
      </c>
      <c r="X163" s="63">
        <f t="shared" si="11"/>
        <v>1.6000160000970709E-3</v>
      </c>
      <c r="Y163" s="8">
        <v>-2.3866754E-2</v>
      </c>
    </row>
    <row r="164" spans="14:25" x14ac:dyDescent="0.45">
      <c r="N164" s="8">
        <v>7.35581443807538</v>
      </c>
      <c r="O164" s="63">
        <f t="shared" si="8"/>
        <v>1.6100161001597613E-3</v>
      </c>
      <c r="P164" s="8">
        <v>-1.934075E-2</v>
      </c>
      <c r="Q164" s="8">
        <v>17.604416160780598</v>
      </c>
      <c r="R164" s="63">
        <f t="shared" si="9"/>
        <v>1.6100161001979529E-3</v>
      </c>
      <c r="S164" s="8">
        <v>-2.2250323999999998E-2</v>
      </c>
      <c r="T164" s="8">
        <v>41.956866055894601</v>
      </c>
      <c r="U164" s="63">
        <f t="shared" si="10"/>
        <v>1.6100161002015057E-3</v>
      </c>
      <c r="V164" s="8">
        <v>-2.6453042E-2</v>
      </c>
      <c r="W164" s="8">
        <v>51.135166583214797</v>
      </c>
      <c r="X164" s="63">
        <f t="shared" si="11"/>
        <v>1.6100161000949242E-3</v>
      </c>
      <c r="Y164" s="8">
        <v>-2.1603752E-2</v>
      </c>
    </row>
    <row r="165" spans="14:25" x14ac:dyDescent="0.45">
      <c r="N165" s="8">
        <v>7.3558244381753797</v>
      </c>
      <c r="O165" s="63">
        <f t="shared" si="8"/>
        <v>1.620016200159391E-3</v>
      </c>
      <c r="P165" s="8">
        <v>-2.3866754E-2</v>
      </c>
      <c r="Q165" s="8">
        <v>17.6044261608806</v>
      </c>
      <c r="R165" s="63">
        <f t="shared" si="9"/>
        <v>1.620016200199359E-3</v>
      </c>
      <c r="S165" s="8">
        <v>-2.4190039999999999E-2</v>
      </c>
      <c r="T165" s="8">
        <v>41.956876055994599</v>
      </c>
      <c r="U165" s="63">
        <f t="shared" si="10"/>
        <v>1.620016200199359E-3</v>
      </c>
      <c r="V165" s="8">
        <v>-2.2250323999999998E-2</v>
      </c>
      <c r="W165" s="8">
        <v>51.135176583314802</v>
      </c>
      <c r="X165" s="63">
        <f t="shared" si="11"/>
        <v>1.620016200099883E-3</v>
      </c>
      <c r="Y165" s="8">
        <v>-2.5806470000000001E-2</v>
      </c>
    </row>
    <row r="166" spans="14:25" x14ac:dyDescent="0.45">
      <c r="N166" s="8">
        <v>7.3558344382753802</v>
      </c>
      <c r="O166" s="63">
        <f t="shared" si="8"/>
        <v>1.6300163001599088E-3</v>
      </c>
      <c r="P166" s="8">
        <v>-2.5806470000000001E-2</v>
      </c>
      <c r="Q166" s="8">
        <v>17.604436160980601</v>
      </c>
      <c r="R166" s="63">
        <f t="shared" si="9"/>
        <v>1.630016300200765E-3</v>
      </c>
      <c r="S166" s="8">
        <v>-3.0332474000000002E-2</v>
      </c>
      <c r="T166" s="8">
        <v>41.956886056094604</v>
      </c>
      <c r="U166" s="63">
        <f t="shared" si="10"/>
        <v>1.6300163002043178E-3</v>
      </c>
      <c r="V166" s="8">
        <v>-2.3220181999999999E-2</v>
      </c>
      <c r="W166" s="8">
        <v>51.1351865834148</v>
      </c>
      <c r="X166" s="63">
        <f t="shared" si="11"/>
        <v>1.6300163000977363E-3</v>
      </c>
      <c r="Y166" s="8">
        <v>-2.7099614000000001E-2</v>
      </c>
    </row>
    <row r="167" spans="14:25" x14ac:dyDescent="0.45">
      <c r="N167" s="8">
        <v>7.3558444383753798</v>
      </c>
      <c r="O167" s="63">
        <f t="shared" si="8"/>
        <v>1.6400164001595385E-3</v>
      </c>
      <c r="P167" s="8">
        <v>-2.4513325999999998E-2</v>
      </c>
      <c r="Q167" s="8">
        <v>17.604446161080599</v>
      </c>
      <c r="R167" s="63">
        <f t="shared" si="9"/>
        <v>1.6400164001986184E-3</v>
      </c>
      <c r="S167" s="8">
        <v>-2.74229E-2</v>
      </c>
      <c r="T167" s="8">
        <v>41.956896056194601</v>
      </c>
      <c r="U167" s="63">
        <f t="shared" si="10"/>
        <v>1.6400164002021711E-3</v>
      </c>
      <c r="V167" s="8">
        <v>-2.8392758000000001E-2</v>
      </c>
      <c r="W167" s="8">
        <v>51.135196583514798</v>
      </c>
      <c r="X167" s="63">
        <f t="shared" si="11"/>
        <v>1.6400164000955897E-3</v>
      </c>
      <c r="Y167" s="8">
        <v>-1.7724319999999998E-2</v>
      </c>
    </row>
    <row r="168" spans="14:25" x14ac:dyDescent="0.45">
      <c r="N168" s="8">
        <v>7.3558544384753901</v>
      </c>
      <c r="O168" s="63">
        <f t="shared" si="8"/>
        <v>1.6500165001698264E-3</v>
      </c>
      <c r="P168" s="8">
        <v>-1.8694177999999999E-2</v>
      </c>
      <c r="Q168" s="8">
        <v>17.6044561611806</v>
      </c>
      <c r="R168" s="63">
        <f t="shared" si="9"/>
        <v>1.6500165002000244E-3</v>
      </c>
      <c r="S168" s="8">
        <v>-2.5806470000000001E-2</v>
      </c>
      <c r="T168" s="8">
        <v>41.956906056294599</v>
      </c>
      <c r="U168" s="63">
        <f t="shared" si="10"/>
        <v>1.6500165002000244E-3</v>
      </c>
      <c r="V168" s="8">
        <v>-2.74229E-2</v>
      </c>
      <c r="W168" s="8">
        <v>51.135206583614803</v>
      </c>
      <c r="X168" s="63">
        <f t="shared" si="11"/>
        <v>1.6500165001005485E-3</v>
      </c>
      <c r="Y168" s="8">
        <v>-1.0935314E-2</v>
      </c>
    </row>
    <row r="169" spans="14:25" x14ac:dyDescent="0.45">
      <c r="N169" s="8">
        <v>7.3558644385753897</v>
      </c>
      <c r="O169" s="63">
        <f t="shared" si="8"/>
        <v>1.6600166001694561E-3</v>
      </c>
      <c r="P169" s="8">
        <v>-1.8370892E-2</v>
      </c>
      <c r="Q169" s="8">
        <v>17.604466161280602</v>
      </c>
      <c r="R169" s="63">
        <f t="shared" si="9"/>
        <v>1.6600166002014305E-3</v>
      </c>
      <c r="S169" s="8">
        <v>-2.8392758000000001E-2</v>
      </c>
      <c r="T169" s="8">
        <v>41.956916056394597</v>
      </c>
      <c r="U169" s="63">
        <f t="shared" si="10"/>
        <v>1.6600166001978778E-3</v>
      </c>
      <c r="V169" s="8">
        <v>-2.9685902E-2</v>
      </c>
      <c r="W169" s="8">
        <v>51.135216583714801</v>
      </c>
      <c r="X169" s="63">
        <f t="shared" si="11"/>
        <v>1.6600166000984018E-3</v>
      </c>
      <c r="Y169" s="8">
        <v>2.8182292000000001E-2</v>
      </c>
    </row>
    <row r="170" spans="14:25" x14ac:dyDescent="0.45">
      <c r="N170" s="8">
        <v>7.3558744386753903</v>
      </c>
      <c r="O170" s="63">
        <f t="shared" si="8"/>
        <v>1.6700167001699739E-3</v>
      </c>
      <c r="P170" s="8">
        <v>-2.2573610000000001E-2</v>
      </c>
      <c r="Q170" s="8">
        <v>17.6044761613806</v>
      </c>
      <c r="R170" s="63">
        <f t="shared" si="9"/>
        <v>1.6700167001992838E-3</v>
      </c>
      <c r="S170" s="8">
        <v>-3.0009187999999999E-2</v>
      </c>
      <c r="T170" s="8">
        <v>41.956926056494602</v>
      </c>
      <c r="U170" s="63">
        <f t="shared" si="10"/>
        <v>1.6700167002028365E-3</v>
      </c>
      <c r="V170" s="8">
        <v>-3.2595475999999998E-2</v>
      </c>
      <c r="W170" s="8">
        <v>51.135226583814799</v>
      </c>
      <c r="X170" s="63">
        <f t="shared" si="11"/>
        <v>1.6700167000962551E-3</v>
      </c>
      <c r="Y170" s="8">
        <v>0.11159007999999999</v>
      </c>
    </row>
    <row r="171" spans="14:25" x14ac:dyDescent="0.45">
      <c r="N171" s="8">
        <v>7.3558844387753899</v>
      </c>
      <c r="O171" s="63">
        <f t="shared" si="8"/>
        <v>1.6800168001696036E-3</v>
      </c>
      <c r="P171" s="8">
        <v>-2.0633894E-2</v>
      </c>
      <c r="Q171" s="8">
        <v>17.604486161480601</v>
      </c>
      <c r="R171" s="63">
        <f t="shared" si="9"/>
        <v>1.6800168002006899E-3</v>
      </c>
      <c r="S171" s="8">
        <v>-3.0009187999999999E-2</v>
      </c>
      <c r="T171" s="8">
        <v>41.9569360565946</v>
      </c>
      <c r="U171" s="63">
        <f t="shared" si="10"/>
        <v>1.6800168002006899E-3</v>
      </c>
      <c r="V171" s="8">
        <v>-3.0655760000000001E-2</v>
      </c>
      <c r="W171" s="8">
        <v>51.135236583914804</v>
      </c>
      <c r="X171" s="63">
        <f t="shared" si="11"/>
        <v>1.6800168001012139E-3</v>
      </c>
      <c r="Y171" s="8">
        <v>0.187885576</v>
      </c>
    </row>
    <row r="172" spans="14:25" x14ac:dyDescent="0.45">
      <c r="N172" s="8">
        <v>7.3558944388753904</v>
      </c>
      <c r="O172" s="63">
        <f t="shared" si="8"/>
        <v>1.6900169001701215E-3</v>
      </c>
      <c r="P172" s="8">
        <v>-2.1280466000000001E-2</v>
      </c>
      <c r="Q172" s="8">
        <v>17.604496161580599</v>
      </c>
      <c r="R172" s="63">
        <f t="shared" si="9"/>
        <v>1.6900169001985432E-3</v>
      </c>
      <c r="S172" s="8">
        <v>-2.5806470000000001E-2</v>
      </c>
      <c r="T172" s="8">
        <v>41.956946056694598</v>
      </c>
      <c r="U172" s="63">
        <f t="shared" si="10"/>
        <v>1.6900169001985432E-3</v>
      </c>
      <c r="V172" s="8">
        <v>-9.9654559999999993E-3</v>
      </c>
      <c r="W172" s="8">
        <v>51.135246584014801</v>
      </c>
      <c r="X172" s="63">
        <f t="shared" si="11"/>
        <v>1.6900169000990672E-3</v>
      </c>
      <c r="Y172" s="8">
        <v>0.24640034199999999</v>
      </c>
    </row>
    <row r="173" spans="14:25" x14ac:dyDescent="0.45">
      <c r="N173" s="8">
        <v>7.35590443897539</v>
      </c>
      <c r="O173" s="63">
        <f t="shared" si="8"/>
        <v>1.7000170001697512E-3</v>
      </c>
      <c r="P173" s="8">
        <v>-2.4836612000000001E-2</v>
      </c>
      <c r="Q173" s="8">
        <v>17.6045061616806</v>
      </c>
      <c r="R173" s="63">
        <f t="shared" si="9"/>
        <v>1.7000170001999493E-3</v>
      </c>
      <c r="S173" s="8">
        <v>-1.8694177999999999E-2</v>
      </c>
      <c r="T173" s="8">
        <v>41.956956056794603</v>
      </c>
      <c r="U173" s="63">
        <f t="shared" si="10"/>
        <v>1.700017000203502E-3</v>
      </c>
      <c r="V173" s="8">
        <v>5.016574E-2</v>
      </c>
      <c r="W173" s="8">
        <v>51.135256584114799</v>
      </c>
      <c r="X173" s="63">
        <f t="shared" si="11"/>
        <v>1.7000170000969206E-3</v>
      </c>
      <c r="Y173" s="8">
        <v>0.29844938799999998</v>
      </c>
    </row>
    <row r="174" spans="14:25" x14ac:dyDescent="0.45">
      <c r="N174" s="8">
        <v>7.3559144390753897</v>
      </c>
      <c r="O174" s="63">
        <f t="shared" si="8"/>
        <v>1.7100171001693809E-3</v>
      </c>
      <c r="P174" s="8">
        <v>-2.4513325999999998E-2</v>
      </c>
      <c r="Q174" s="8">
        <v>17.604516161780602</v>
      </c>
      <c r="R174" s="63">
        <f t="shared" si="9"/>
        <v>1.7100171002013553E-3</v>
      </c>
      <c r="S174" s="8">
        <v>-2.1603752E-2</v>
      </c>
      <c r="T174" s="8">
        <v>41.956966056894601</v>
      </c>
      <c r="U174" s="63">
        <f t="shared" si="10"/>
        <v>1.7100171002013553E-3</v>
      </c>
      <c r="V174" s="8">
        <v>0.13615981599999999</v>
      </c>
      <c r="W174" s="8">
        <v>51.135266584214797</v>
      </c>
      <c r="X174" s="63">
        <f t="shared" si="11"/>
        <v>1.7100171000947739E-3</v>
      </c>
      <c r="Y174" s="8">
        <v>0.36633944800000001</v>
      </c>
    </row>
    <row r="175" spans="14:25" x14ac:dyDescent="0.45">
      <c r="N175" s="8">
        <v>7.3559244391753902</v>
      </c>
      <c r="O175" s="63">
        <f t="shared" si="8"/>
        <v>1.7200172001698988E-3</v>
      </c>
      <c r="P175" s="8">
        <v>-2.3220181999999999E-2</v>
      </c>
      <c r="Q175" s="8">
        <v>17.604526161880599</v>
      </c>
      <c r="R175" s="63">
        <f t="shared" si="9"/>
        <v>1.7200172001992087E-3</v>
      </c>
      <c r="S175" s="8">
        <v>-2.5159898E-2</v>
      </c>
      <c r="T175" s="8">
        <v>41.956976056994598</v>
      </c>
      <c r="U175" s="63">
        <f t="shared" si="10"/>
        <v>1.7200172001992087E-3</v>
      </c>
      <c r="V175" s="8">
        <v>0.19596772600000001</v>
      </c>
      <c r="W175" s="8">
        <v>51.135276584314802</v>
      </c>
      <c r="X175" s="63">
        <f t="shared" si="11"/>
        <v>1.7200172000997327E-3</v>
      </c>
      <c r="Y175" s="8">
        <v>0.53444816799999995</v>
      </c>
    </row>
    <row r="176" spans="14:25" x14ac:dyDescent="0.45">
      <c r="N176" s="8">
        <v>7.3559344392753898</v>
      </c>
      <c r="O176" s="63">
        <f t="shared" si="8"/>
        <v>1.7300173001695285E-3</v>
      </c>
      <c r="P176" s="8">
        <v>-2.4190039999999999E-2</v>
      </c>
      <c r="Q176" s="8">
        <v>17.604536161980601</v>
      </c>
      <c r="R176" s="63">
        <f t="shared" si="9"/>
        <v>1.7300173002006147E-3</v>
      </c>
      <c r="S176" s="8">
        <v>-1.4491459999999999E-2</v>
      </c>
      <c r="T176" s="8">
        <v>41.956986057094603</v>
      </c>
      <c r="U176" s="63">
        <f t="shared" si="10"/>
        <v>1.7300173002041674E-3</v>
      </c>
      <c r="V176" s="8">
        <v>0.25383591999999999</v>
      </c>
      <c r="W176" s="8">
        <v>51.1352865844148</v>
      </c>
      <c r="X176" s="63">
        <f t="shared" si="11"/>
        <v>1.730017300097586E-3</v>
      </c>
      <c r="Y176" s="8">
        <v>0.60330808599999997</v>
      </c>
    </row>
    <row r="177" spans="14:25" x14ac:dyDescent="0.45">
      <c r="N177" s="8">
        <v>7.3559444393753903</v>
      </c>
      <c r="O177" s="63">
        <f t="shared" si="8"/>
        <v>1.7400174001700464E-3</v>
      </c>
      <c r="P177" s="8">
        <v>-2.4190039999999999E-2</v>
      </c>
      <c r="Q177" s="8">
        <v>17.604546162080599</v>
      </c>
      <c r="R177" s="63">
        <f t="shared" si="9"/>
        <v>1.7400174001984681E-3</v>
      </c>
      <c r="S177" s="8">
        <v>1.7190568E-2</v>
      </c>
      <c r="T177" s="8">
        <v>41.956996057194601</v>
      </c>
      <c r="U177" s="63">
        <f t="shared" si="10"/>
        <v>1.7400174002020208E-3</v>
      </c>
      <c r="V177" s="8">
        <v>0.322049266</v>
      </c>
      <c r="W177" s="8">
        <v>51.135296584514798</v>
      </c>
      <c r="X177" s="63">
        <f t="shared" si="11"/>
        <v>1.7400174000954394E-3</v>
      </c>
      <c r="Y177" s="8">
        <v>0.55966447600000002</v>
      </c>
    </row>
    <row r="178" spans="14:25" x14ac:dyDescent="0.45">
      <c r="N178" s="8">
        <v>7.3559544394753997</v>
      </c>
      <c r="O178" s="63">
        <f t="shared" si="8"/>
        <v>1.750017500179446E-3</v>
      </c>
      <c r="P178" s="8">
        <v>-2.0957179999999999E-2</v>
      </c>
      <c r="Q178" s="8">
        <v>17.6045561621806</v>
      </c>
      <c r="R178" s="63">
        <f t="shared" si="9"/>
        <v>1.7500175001998741E-3</v>
      </c>
      <c r="S178" s="8">
        <v>0.110296936</v>
      </c>
      <c r="T178" s="8">
        <v>41.957006057294599</v>
      </c>
      <c r="U178" s="63">
        <f t="shared" si="10"/>
        <v>1.7500175001998741E-3</v>
      </c>
      <c r="V178" s="8">
        <v>0.41386249000000003</v>
      </c>
      <c r="W178" s="8">
        <v>51.135306584614803</v>
      </c>
      <c r="X178" s="63">
        <f t="shared" si="11"/>
        <v>1.7500175001003981E-3</v>
      </c>
      <c r="Y178" s="8">
        <v>0.57453563200000002</v>
      </c>
    </row>
    <row r="179" spans="14:25" x14ac:dyDescent="0.45">
      <c r="N179" s="8">
        <v>7.3559644395754002</v>
      </c>
      <c r="O179" s="63">
        <f t="shared" si="8"/>
        <v>1.7600176001799639E-3</v>
      </c>
      <c r="P179" s="8">
        <v>-2.1280466000000001E-2</v>
      </c>
      <c r="Q179" s="8">
        <v>17.604566162280602</v>
      </c>
      <c r="R179" s="63">
        <f t="shared" si="9"/>
        <v>1.7600176002012802E-3</v>
      </c>
      <c r="S179" s="8">
        <v>0.184976002</v>
      </c>
      <c r="T179" s="8">
        <v>41.957016057394597</v>
      </c>
      <c r="U179" s="63">
        <f t="shared" si="10"/>
        <v>1.7600176001977275E-3</v>
      </c>
      <c r="V179" s="8">
        <v>0.53250845199999997</v>
      </c>
      <c r="W179" s="8">
        <v>51.135316584714801</v>
      </c>
      <c r="X179" s="63">
        <f t="shared" si="11"/>
        <v>1.7600176000982515E-3</v>
      </c>
      <c r="Y179" s="8">
        <v>0.398668048</v>
      </c>
    </row>
    <row r="180" spans="14:25" x14ac:dyDescent="0.45">
      <c r="N180" s="8">
        <v>7.3559744396753999</v>
      </c>
      <c r="O180" s="63">
        <f t="shared" si="8"/>
        <v>1.7700177001795936E-3</v>
      </c>
      <c r="P180" s="8">
        <v>-2.0957179999999999E-2</v>
      </c>
      <c r="Q180" s="8">
        <v>17.604576162380599</v>
      </c>
      <c r="R180" s="63">
        <f t="shared" si="9"/>
        <v>1.7700177001991335E-3</v>
      </c>
      <c r="S180" s="8">
        <v>0.25577563599999997</v>
      </c>
      <c r="T180" s="8">
        <v>41.957026057494602</v>
      </c>
      <c r="U180" s="63">
        <f t="shared" si="10"/>
        <v>1.7700177002026862E-3</v>
      </c>
      <c r="V180" s="8">
        <v>0.56095762000000005</v>
      </c>
      <c r="W180" s="8">
        <v>51.135326584814898</v>
      </c>
      <c r="X180" s="63">
        <f t="shared" si="11"/>
        <v>1.7700177001955808E-3</v>
      </c>
      <c r="Y180" s="8">
        <v>0.24090448</v>
      </c>
    </row>
    <row r="181" spans="14:25" x14ac:dyDescent="0.45">
      <c r="N181" s="8">
        <v>7.3559844397754004</v>
      </c>
      <c r="O181" s="63">
        <f t="shared" si="8"/>
        <v>1.7800178001801115E-3</v>
      </c>
      <c r="P181" s="64">
        <v>-2.8392758000000001E-2</v>
      </c>
      <c r="Q181" s="8">
        <v>17.604586162480601</v>
      </c>
      <c r="R181" s="63">
        <f t="shared" si="9"/>
        <v>1.7800178002005396E-3</v>
      </c>
      <c r="S181" s="64">
        <v>0.35211486400000003</v>
      </c>
      <c r="T181" s="8">
        <v>41.9570360575946</v>
      </c>
      <c r="U181" s="63">
        <f t="shared" si="10"/>
        <v>1.7800178002005396E-3</v>
      </c>
      <c r="V181" s="64">
        <v>0.54576317799999996</v>
      </c>
      <c r="W181" s="8">
        <v>51.135336584914803</v>
      </c>
      <c r="X181" s="63">
        <f t="shared" si="11"/>
        <v>1.7800178001010636E-3</v>
      </c>
      <c r="Y181" s="64">
        <v>0.177217138</v>
      </c>
    </row>
    <row r="182" spans="14:25" x14ac:dyDescent="0.45">
      <c r="N182" s="8">
        <v>7.3559944398754</v>
      </c>
      <c r="O182" s="63">
        <f t="shared" si="8"/>
        <v>1.7900179001797412E-3</v>
      </c>
      <c r="P182" s="8">
        <v>-2.5806470000000001E-2</v>
      </c>
      <c r="Q182" s="8">
        <v>17.604596162580599</v>
      </c>
      <c r="R182" s="63">
        <f t="shared" si="9"/>
        <v>1.7900179001983929E-3</v>
      </c>
      <c r="S182" s="8">
        <v>0.43325965</v>
      </c>
      <c r="T182" s="8">
        <v>41.957046057694598</v>
      </c>
      <c r="U182" s="63">
        <f t="shared" si="10"/>
        <v>1.7900179001983929E-3</v>
      </c>
      <c r="V182" s="8">
        <v>0.49209770200000003</v>
      </c>
      <c r="W182" s="8">
        <v>51.135346585014801</v>
      </c>
      <c r="X182" s="63">
        <f t="shared" si="11"/>
        <v>1.7900179000989169E-3</v>
      </c>
      <c r="Y182" s="8">
        <v>5.8894462000000002E-2</v>
      </c>
    </row>
    <row r="183" spans="14:25" x14ac:dyDescent="0.45">
      <c r="N183" s="8">
        <v>7.3560044399753997</v>
      </c>
      <c r="O183" s="63">
        <f t="shared" si="8"/>
        <v>1.8000180001793709E-3</v>
      </c>
      <c r="P183" s="8">
        <v>-2.2896896E-2</v>
      </c>
      <c r="Q183" s="8">
        <v>17.6046061626806</v>
      </c>
      <c r="R183" s="63">
        <f t="shared" si="9"/>
        <v>1.800018000199799E-3</v>
      </c>
      <c r="S183" s="8">
        <v>0.50987843200000005</v>
      </c>
      <c r="T183" s="8">
        <v>41.957056057794603</v>
      </c>
      <c r="U183" s="63">
        <f t="shared" si="10"/>
        <v>1.8000180002033517E-3</v>
      </c>
      <c r="V183" s="8">
        <v>0.32625198399999999</v>
      </c>
      <c r="W183" s="8">
        <v>51.135356585114899</v>
      </c>
      <c r="X183" s="63">
        <f t="shared" si="11"/>
        <v>1.8000180001962462E-3</v>
      </c>
      <c r="Y183" s="8">
        <v>2.7859005999999999E-2</v>
      </c>
    </row>
    <row r="184" spans="14:25" x14ac:dyDescent="0.45">
      <c r="N184" s="8">
        <v>7.3560144400754002</v>
      </c>
      <c r="O184" s="63">
        <f t="shared" si="8"/>
        <v>1.8100181001798887E-3</v>
      </c>
      <c r="P184" s="8">
        <v>-1.610789E-2</v>
      </c>
      <c r="Q184" s="8">
        <v>17.604616162780601</v>
      </c>
      <c r="R184" s="63">
        <f t="shared" si="9"/>
        <v>1.810018100201205E-3</v>
      </c>
      <c r="S184" s="8">
        <v>0.53832760000000002</v>
      </c>
      <c r="T184" s="8">
        <v>41.9570660578946</v>
      </c>
      <c r="U184" s="63">
        <f t="shared" si="10"/>
        <v>1.810018100201205E-3</v>
      </c>
      <c r="V184" s="8">
        <v>0.20049373000000001</v>
      </c>
      <c r="W184" s="8">
        <v>51.135366585214904</v>
      </c>
      <c r="X184" s="63">
        <f t="shared" si="11"/>
        <v>1.810018100201205E-3</v>
      </c>
      <c r="Y184" s="8">
        <v>3.076858E-2</v>
      </c>
    </row>
    <row r="185" spans="14:25" x14ac:dyDescent="0.45">
      <c r="N185" s="8">
        <v>7.3560244401753998</v>
      </c>
      <c r="O185" s="63">
        <f t="shared" si="8"/>
        <v>1.8200182001795184E-3</v>
      </c>
      <c r="P185" s="8">
        <v>2.4626146000000002E-2</v>
      </c>
      <c r="Q185" s="8">
        <v>17.604626162880599</v>
      </c>
      <c r="R185" s="63">
        <f t="shared" si="9"/>
        <v>1.8200182001990584E-3</v>
      </c>
      <c r="S185" s="8">
        <v>0.54059060199999998</v>
      </c>
      <c r="T185" s="8">
        <v>41.957076057994598</v>
      </c>
      <c r="U185" s="63">
        <f t="shared" si="10"/>
        <v>1.8200182001990584E-3</v>
      </c>
      <c r="V185" s="8">
        <v>0.106094218</v>
      </c>
      <c r="W185" s="8">
        <v>51.135376585314901</v>
      </c>
      <c r="X185" s="63">
        <f t="shared" si="11"/>
        <v>1.8200182001990584E-3</v>
      </c>
      <c r="Y185" s="8">
        <v>4.0143874000000003E-2</v>
      </c>
    </row>
    <row r="186" spans="14:25" x14ac:dyDescent="0.45">
      <c r="N186" s="8">
        <v>7.3560344402754003</v>
      </c>
      <c r="O186" s="63">
        <f t="shared" si="8"/>
        <v>1.8300183001800363E-3</v>
      </c>
      <c r="P186" s="8">
        <v>0.10253807199999999</v>
      </c>
      <c r="Q186" s="8">
        <v>17.604636162980601</v>
      </c>
      <c r="R186" s="63">
        <f t="shared" si="9"/>
        <v>1.8300183002004644E-3</v>
      </c>
      <c r="S186" s="8">
        <v>0.45750610000000003</v>
      </c>
      <c r="T186" s="8">
        <v>41.957086058094603</v>
      </c>
      <c r="U186" s="63">
        <f t="shared" si="10"/>
        <v>1.8300183002040171E-3</v>
      </c>
      <c r="V186" s="8">
        <v>3.0445294000000001E-2</v>
      </c>
      <c r="W186" s="8">
        <v>51.135386585414899</v>
      </c>
      <c r="X186" s="63">
        <f t="shared" si="11"/>
        <v>1.8300183001969117E-3</v>
      </c>
      <c r="Y186" s="8">
        <v>3.885073E-2</v>
      </c>
    </row>
    <row r="187" spans="14:25" x14ac:dyDescent="0.45">
      <c r="N187" s="8">
        <v>7.3560444403754</v>
      </c>
      <c r="O187" s="63">
        <f t="shared" si="8"/>
        <v>1.840018400179666E-3</v>
      </c>
      <c r="P187" s="8">
        <v>0.16331583999999999</v>
      </c>
      <c r="Q187" s="8">
        <v>17.604646163080599</v>
      </c>
      <c r="R187" s="63">
        <f t="shared" si="9"/>
        <v>1.8400184001983177E-3</v>
      </c>
      <c r="S187" s="8">
        <v>0.34112313999999999</v>
      </c>
      <c r="T187" s="8">
        <v>41.957096058194601</v>
      </c>
      <c r="U187" s="63">
        <f t="shared" si="10"/>
        <v>1.8400184002018705E-3</v>
      </c>
      <c r="V187" s="8">
        <v>1.298785E-2</v>
      </c>
      <c r="W187" s="8">
        <v>51.135396585514897</v>
      </c>
      <c r="X187" s="63">
        <f t="shared" si="11"/>
        <v>1.840018400194765E-3</v>
      </c>
      <c r="Y187" s="8">
        <v>7.4088903999999997E-2</v>
      </c>
    </row>
    <row r="188" spans="14:25" x14ac:dyDescent="0.45">
      <c r="N188" s="8">
        <v>7.3560544404754102</v>
      </c>
      <c r="O188" s="63">
        <f t="shared" si="8"/>
        <v>1.8500185001899538E-3</v>
      </c>
      <c r="P188" s="8">
        <v>0.189502006</v>
      </c>
      <c r="Q188" s="8">
        <v>17.6046561631806</v>
      </c>
      <c r="R188" s="63">
        <f t="shared" si="9"/>
        <v>1.8500185001997238E-3</v>
      </c>
      <c r="S188" s="8">
        <v>0.23379218800000001</v>
      </c>
      <c r="T188" s="8">
        <v>41.957106058294599</v>
      </c>
      <c r="U188" s="63">
        <f t="shared" si="10"/>
        <v>1.8500185001997238E-3</v>
      </c>
      <c r="V188" s="8">
        <v>1.6867282000000001E-2</v>
      </c>
      <c r="W188" s="8">
        <v>51.135406585614902</v>
      </c>
      <c r="X188" s="63">
        <f t="shared" si="11"/>
        <v>1.8500185001997238E-3</v>
      </c>
      <c r="Y188" s="8">
        <v>6.5360182000000003E-2</v>
      </c>
    </row>
    <row r="189" spans="14:25" x14ac:dyDescent="0.45">
      <c r="N189" s="8">
        <v>7.3560644405754099</v>
      </c>
      <c r="O189" s="63">
        <f t="shared" si="8"/>
        <v>1.8600186001895835E-3</v>
      </c>
      <c r="P189" s="64">
        <v>0.249956488</v>
      </c>
      <c r="Q189" s="8">
        <v>17.604666163280601</v>
      </c>
      <c r="R189" s="63">
        <f t="shared" si="9"/>
        <v>1.8600186002011299E-3</v>
      </c>
      <c r="S189" s="64">
        <v>0.138422818</v>
      </c>
      <c r="T189" s="8">
        <v>41.957116058394597</v>
      </c>
      <c r="U189" s="63">
        <f t="shared" si="10"/>
        <v>1.8600186001975771E-3</v>
      </c>
      <c r="V189" s="64">
        <v>2.2363144000000001E-2</v>
      </c>
      <c r="W189" s="8">
        <v>51.1354165857149</v>
      </c>
      <c r="X189" s="63">
        <f t="shared" si="11"/>
        <v>1.8600186001975771E-3</v>
      </c>
      <c r="Y189" s="64">
        <v>3.9497301999999998E-2</v>
      </c>
    </row>
    <row r="190" spans="14:25" x14ac:dyDescent="0.45">
      <c r="N190" s="8">
        <v>7.3560744406754104</v>
      </c>
      <c r="O190" s="63">
        <f t="shared" si="8"/>
        <v>1.8700187001901014E-3</v>
      </c>
      <c r="P190" s="8">
        <v>0.30232882</v>
      </c>
      <c r="Q190" s="8">
        <v>17.604676163380599</v>
      </c>
      <c r="R190" s="63">
        <f t="shared" si="9"/>
        <v>1.8700187001989832E-3</v>
      </c>
      <c r="S190" s="8">
        <v>5.6308174000000003E-2</v>
      </c>
      <c r="T190" s="8">
        <v>41.957126058494602</v>
      </c>
      <c r="U190" s="63">
        <f t="shared" si="10"/>
        <v>1.8700187002025359E-3</v>
      </c>
      <c r="V190" s="8">
        <v>5.0489025999999999E-2</v>
      </c>
      <c r="W190" s="8">
        <v>51.135426585814898</v>
      </c>
      <c r="X190" s="63">
        <f t="shared" si="11"/>
        <v>1.8700187001954305E-3</v>
      </c>
      <c r="Y190" s="8">
        <v>2.4302859999999999E-2</v>
      </c>
    </row>
    <row r="191" spans="14:25" x14ac:dyDescent="0.45">
      <c r="N191" s="8">
        <v>7.35608444077541</v>
      </c>
      <c r="O191" s="63">
        <f t="shared" si="8"/>
        <v>1.8800188001897311E-3</v>
      </c>
      <c r="P191" s="8">
        <v>0.35631758200000002</v>
      </c>
      <c r="Q191" s="8">
        <v>17.604686163480601</v>
      </c>
      <c r="R191" s="63">
        <f t="shared" si="9"/>
        <v>1.8800188002003893E-3</v>
      </c>
      <c r="S191" s="8">
        <v>4.2730162000000002E-2</v>
      </c>
      <c r="T191" s="8">
        <v>41.9571360585946</v>
      </c>
      <c r="U191" s="63">
        <f t="shared" si="10"/>
        <v>1.8800188002003893E-3</v>
      </c>
      <c r="V191" s="8">
        <v>6.8916327999999999E-2</v>
      </c>
      <c r="W191" s="8">
        <v>51.135436585914903</v>
      </c>
      <c r="X191" s="63">
        <f t="shared" si="11"/>
        <v>1.8800188002003893E-3</v>
      </c>
      <c r="Y191" s="8">
        <v>9.1084180000000001E-3</v>
      </c>
    </row>
    <row r="192" spans="14:25" x14ac:dyDescent="0.45">
      <c r="N192" s="8">
        <v>7.3560944408754096</v>
      </c>
      <c r="O192" s="63">
        <f t="shared" si="8"/>
        <v>1.8900189001893608E-3</v>
      </c>
      <c r="P192" s="8">
        <v>0.39026261200000001</v>
      </c>
      <c r="Q192" s="8">
        <v>17.604696163580599</v>
      </c>
      <c r="R192" s="63">
        <f t="shared" si="9"/>
        <v>1.8900189001982426E-3</v>
      </c>
      <c r="S192" s="8">
        <v>2.1716572E-2</v>
      </c>
      <c r="T192" s="8">
        <v>41.957146058694597</v>
      </c>
      <c r="U192" s="63">
        <f t="shared" si="10"/>
        <v>1.8900189001982426E-3</v>
      </c>
      <c r="V192" s="8">
        <v>6.1480750000000001E-2</v>
      </c>
      <c r="W192" s="8">
        <v>51.135446586014901</v>
      </c>
      <c r="X192" s="63">
        <f t="shared" si="11"/>
        <v>1.8900189001982426E-3</v>
      </c>
      <c r="Y192" s="8">
        <v>-2.0957179999999999E-2</v>
      </c>
    </row>
    <row r="193" spans="14:25" x14ac:dyDescent="0.45">
      <c r="N193" s="8">
        <v>7.3561044409754102</v>
      </c>
      <c r="O193" s="63">
        <f t="shared" si="8"/>
        <v>1.9000190001898787E-3</v>
      </c>
      <c r="P193" s="8">
        <v>0.44425137399999998</v>
      </c>
      <c r="Q193" s="8">
        <v>17.6047061636806</v>
      </c>
      <c r="R193" s="63">
        <f t="shared" si="9"/>
        <v>1.9000190001996486E-3</v>
      </c>
      <c r="S193" s="8">
        <v>4.0143874000000003E-2</v>
      </c>
      <c r="T193" s="8">
        <v>41.957156058794602</v>
      </c>
      <c r="U193" s="63">
        <f t="shared" si="10"/>
        <v>1.9000190002032014E-3</v>
      </c>
      <c r="V193" s="8">
        <v>6.4390323999999999E-2</v>
      </c>
      <c r="W193" s="8">
        <v>51.135456586114898</v>
      </c>
      <c r="X193" s="63">
        <f t="shared" si="11"/>
        <v>1.9000190001960959E-3</v>
      </c>
      <c r="Y193" s="8">
        <v>-1.5138031999999999E-2</v>
      </c>
    </row>
    <row r="194" spans="14:25" x14ac:dyDescent="0.45">
      <c r="N194" s="8">
        <v>7.3561144410754098</v>
      </c>
      <c r="O194" s="63">
        <f t="shared" si="8"/>
        <v>1.9100191001895084E-3</v>
      </c>
      <c r="P194" s="8">
        <v>0.38993932599999998</v>
      </c>
      <c r="Q194" s="8">
        <v>17.604716163780601</v>
      </c>
      <c r="R194" s="63">
        <f t="shared" si="9"/>
        <v>1.9100191002010547E-3</v>
      </c>
      <c r="S194" s="8">
        <v>5.3075313999999998E-2</v>
      </c>
      <c r="T194" s="8">
        <v>41.9571660588946</v>
      </c>
      <c r="U194" s="63">
        <f t="shared" si="10"/>
        <v>1.9100191002010547E-3</v>
      </c>
      <c r="V194" s="8">
        <v>3.4001440000000001E-2</v>
      </c>
      <c r="W194" s="8">
        <v>51.135466586214903</v>
      </c>
      <c r="X194" s="63">
        <f t="shared" si="11"/>
        <v>1.9100191002010547E-3</v>
      </c>
      <c r="Y194" s="8">
        <v>-2.6453042E-2</v>
      </c>
    </row>
    <row r="195" spans="14:25" x14ac:dyDescent="0.45">
      <c r="N195" s="8">
        <v>7.3561244411754103</v>
      </c>
      <c r="O195" s="63">
        <f t="shared" ref="O195:O233" si="12">N195-$N$3</f>
        <v>1.9200192001900263E-3</v>
      </c>
      <c r="P195" s="8">
        <v>0.29198366799999997</v>
      </c>
      <c r="Q195" s="8">
        <v>17.604726163880599</v>
      </c>
      <c r="R195" s="63">
        <f t="shared" si="9"/>
        <v>1.920019200198908E-3</v>
      </c>
      <c r="S195" s="8">
        <v>5.3721886000000003E-2</v>
      </c>
      <c r="T195" s="8">
        <v>41.957176058994598</v>
      </c>
      <c r="U195" s="63">
        <f t="shared" si="10"/>
        <v>1.920019200198908E-3</v>
      </c>
      <c r="V195" s="8">
        <v>1.4280994E-2</v>
      </c>
      <c r="W195" s="8">
        <v>51.135476586314901</v>
      </c>
      <c r="X195" s="63">
        <f t="shared" si="11"/>
        <v>1.920019200198908E-3</v>
      </c>
      <c r="Y195" s="8">
        <v>-2.5483183999999999E-2</v>
      </c>
    </row>
    <row r="196" spans="14:25" x14ac:dyDescent="0.45">
      <c r="N196" s="8">
        <v>7.3561344412754099</v>
      </c>
      <c r="O196" s="63">
        <f t="shared" si="12"/>
        <v>1.930019300189656E-3</v>
      </c>
      <c r="P196" s="8">
        <v>0.212132026</v>
      </c>
      <c r="Q196" s="8">
        <v>17.604736163980601</v>
      </c>
      <c r="R196" s="63">
        <f t="shared" ref="R196:R233" si="13">Q196-$Q$3</f>
        <v>1.9300193002003141E-3</v>
      </c>
      <c r="S196" s="8">
        <v>3.9174015999999999E-2</v>
      </c>
      <c r="T196" s="8">
        <v>41.957186059094603</v>
      </c>
      <c r="U196" s="63">
        <f t="shared" ref="U196:U233" si="14">T196-$T$3</f>
        <v>1.9300193002038668E-3</v>
      </c>
      <c r="V196" s="8">
        <v>-4.1463079999999996E-3</v>
      </c>
      <c r="W196" s="8">
        <v>51.135486586414899</v>
      </c>
      <c r="X196" s="63">
        <f t="shared" ref="X196:X233" si="15">W196-$W$3</f>
        <v>1.9300193001967614E-3</v>
      </c>
      <c r="Y196" s="8">
        <v>-3.0655760000000001E-2</v>
      </c>
    </row>
    <row r="197" spans="14:25" x14ac:dyDescent="0.45">
      <c r="N197" s="8">
        <v>7.3561444413754096</v>
      </c>
      <c r="O197" s="63">
        <f t="shared" si="12"/>
        <v>1.9400194001892856E-3</v>
      </c>
      <c r="P197" s="8">
        <v>0.115146226</v>
      </c>
      <c r="Q197" s="8">
        <v>17.604746164080598</v>
      </c>
      <c r="R197" s="63">
        <f t="shared" si="13"/>
        <v>1.9400194001981674E-3</v>
      </c>
      <c r="S197" s="8">
        <v>3.5941156000000002E-2</v>
      </c>
      <c r="T197" s="8">
        <v>41.957196059194601</v>
      </c>
      <c r="U197" s="63">
        <f t="shared" si="14"/>
        <v>1.9400194002017201E-3</v>
      </c>
      <c r="V197" s="8">
        <v>-2.3543468000000001E-2</v>
      </c>
      <c r="W197" s="8">
        <v>51.135496586514897</v>
      </c>
      <c r="X197" s="63">
        <f t="shared" si="15"/>
        <v>1.9400194001946147E-3</v>
      </c>
      <c r="Y197" s="8">
        <v>-2.2250323999999998E-2</v>
      </c>
    </row>
    <row r="198" spans="14:25" x14ac:dyDescent="0.45">
      <c r="N198" s="8">
        <v>7.3561544414754101</v>
      </c>
      <c r="O198" s="63">
        <f t="shared" si="12"/>
        <v>1.9500195001898035E-3</v>
      </c>
      <c r="P198" s="64">
        <v>3.9174015999999999E-2</v>
      </c>
      <c r="Q198" s="8">
        <v>17.6047561641806</v>
      </c>
      <c r="R198" s="63">
        <f t="shared" si="13"/>
        <v>1.9500195001995735E-3</v>
      </c>
      <c r="S198" s="64">
        <v>1.4604280000000001E-2</v>
      </c>
      <c r="T198" s="8">
        <v>41.957206059294599</v>
      </c>
      <c r="U198" s="63">
        <f t="shared" si="14"/>
        <v>1.9500195001995735E-3</v>
      </c>
      <c r="V198" s="64">
        <v>-2.1280466000000001E-2</v>
      </c>
      <c r="W198" s="8">
        <v>51.135506586614902</v>
      </c>
      <c r="X198" s="63">
        <f t="shared" si="15"/>
        <v>1.9500195001995735E-3</v>
      </c>
      <c r="Y198" s="64">
        <v>-2.7099614000000001E-2</v>
      </c>
    </row>
    <row r="199" spans="14:25" x14ac:dyDescent="0.45">
      <c r="N199" s="8">
        <v>7.3561644415754204</v>
      </c>
      <c r="O199" s="63">
        <f t="shared" si="12"/>
        <v>1.9600196002000914E-3</v>
      </c>
      <c r="P199" s="8">
        <v>1.9776855999999999E-2</v>
      </c>
      <c r="Q199" s="8">
        <v>17.604766164280601</v>
      </c>
      <c r="R199" s="63">
        <f t="shared" si="13"/>
        <v>1.9600196002009795E-3</v>
      </c>
      <c r="S199" s="8">
        <v>1.349554E-3</v>
      </c>
      <c r="T199" s="8">
        <v>41.957216059394597</v>
      </c>
      <c r="U199" s="63">
        <f t="shared" si="14"/>
        <v>1.9600196001974268E-3</v>
      </c>
      <c r="V199" s="8">
        <v>-2.2896896E-2</v>
      </c>
      <c r="W199" s="8">
        <v>51.1355165867149</v>
      </c>
      <c r="X199" s="63">
        <f t="shared" si="15"/>
        <v>1.9600196001974268E-3</v>
      </c>
      <c r="Y199" s="8">
        <v>-1.8370892E-2</v>
      </c>
    </row>
    <row r="200" spans="14:25" x14ac:dyDescent="0.45">
      <c r="N200" s="8">
        <v>7.35617444167542</v>
      </c>
      <c r="O200" s="63">
        <f t="shared" si="12"/>
        <v>1.9700197001997211E-3</v>
      </c>
      <c r="P200" s="8">
        <v>1.137142E-2</v>
      </c>
      <c r="Q200" s="8">
        <v>17.604776164380599</v>
      </c>
      <c r="R200" s="63">
        <f t="shared" si="13"/>
        <v>1.9700197001988329E-3</v>
      </c>
      <c r="S200" s="8">
        <v>-1.6754462000000001E-2</v>
      </c>
      <c r="T200" s="8">
        <v>41.957226059494602</v>
      </c>
      <c r="U200" s="63">
        <f t="shared" si="14"/>
        <v>1.9700197002023856E-3</v>
      </c>
      <c r="V200" s="8">
        <v>-2.6129756000000001E-2</v>
      </c>
      <c r="W200" s="8">
        <v>51.135526586814898</v>
      </c>
      <c r="X200" s="63">
        <f t="shared" si="15"/>
        <v>1.9700197001952802E-3</v>
      </c>
      <c r="Y200" s="8">
        <v>-3.0332474000000002E-2</v>
      </c>
    </row>
    <row r="201" spans="14:25" x14ac:dyDescent="0.45">
      <c r="N201" s="8">
        <v>7.3561844417754196</v>
      </c>
      <c r="O201" s="63">
        <f t="shared" si="12"/>
        <v>1.9800198001993508E-3</v>
      </c>
      <c r="P201" s="8">
        <v>6.1988440000000002E-3</v>
      </c>
      <c r="Q201" s="8">
        <v>17.604786164480601</v>
      </c>
      <c r="R201" s="63">
        <f t="shared" si="13"/>
        <v>1.9800198002002389E-3</v>
      </c>
      <c r="S201" s="8">
        <v>-1.8047606000000001E-2</v>
      </c>
      <c r="T201" s="8">
        <v>41.957236059594599</v>
      </c>
      <c r="U201" s="63">
        <f t="shared" si="14"/>
        <v>1.9800198002002389E-3</v>
      </c>
      <c r="V201" s="8">
        <v>-1.0612028000000001E-2</v>
      </c>
      <c r="W201" s="8">
        <v>51.135536586914903</v>
      </c>
      <c r="X201" s="63">
        <f t="shared" si="15"/>
        <v>1.9800198002002389E-3</v>
      </c>
      <c r="Y201" s="8">
        <v>-2.4836612000000001E-2</v>
      </c>
    </row>
    <row r="202" spans="14:25" x14ac:dyDescent="0.45">
      <c r="N202" s="8">
        <v>7.3561944418754202</v>
      </c>
      <c r="O202" s="63">
        <f t="shared" si="12"/>
        <v>1.9900199001998686E-3</v>
      </c>
      <c r="P202" s="8">
        <v>9.7549899999999998E-3</v>
      </c>
      <c r="Q202" s="8">
        <v>17.604796164580598</v>
      </c>
      <c r="R202" s="63">
        <f t="shared" si="13"/>
        <v>1.9900199001980923E-3</v>
      </c>
      <c r="S202" s="8">
        <v>-2.4836612000000001E-2</v>
      </c>
      <c r="T202" s="8">
        <v>41.957246059694597</v>
      </c>
      <c r="U202" s="63">
        <f t="shared" si="14"/>
        <v>1.9900199001980923E-3</v>
      </c>
      <c r="V202" s="8">
        <v>-2.1927037999999999E-2</v>
      </c>
      <c r="W202" s="8">
        <v>51.1355465870149</v>
      </c>
      <c r="X202" s="63">
        <f t="shared" si="15"/>
        <v>1.9900199001980923E-3</v>
      </c>
      <c r="Y202" s="8">
        <v>-1.9664035999999999E-2</v>
      </c>
    </row>
    <row r="203" spans="14:25" x14ac:dyDescent="0.45">
      <c r="N203" s="8">
        <v>7.3562044419754198</v>
      </c>
      <c r="O203" s="63">
        <f t="shared" si="12"/>
        <v>2.0000200001994983E-3</v>
      </c>
      <c r="P203" s="8">
        <v>2.6565861999999999E-2</v>
      </c>
      <c r="Q203" s="8">
        <v>17.6048061646806</v>
      </c>
      <c r="R203" s="63">
        <f t="shared" si="13"/>
        <v>2.0000200001994983E-3</v>
      </c>
      <c r="S203" s="8">
        <v>-2.0957179999999999E-2</v>
      </c>
      <c r="T203" s="8">
        <v>41.957256059794602</v>
      </c>
      <c r="U203" s="63">
        <f t="shared" si="14"/>
        <v>2.000020000203051E-3</v>
      </c>
      <c r="V203" s="8">
        <v>-1.7077748E-2</v>
      </c>
      <c r="W203" s="8">
        <v>51.135556587114898</v>
      </c>
      <c r="X203" s="63">
        <f t="shared" si="15"/>
        <v>2.0000200001959456E-3</v>
      </c>
      <c r="Y203" s="8">
        <v>-1.8047606000000001E-2</v>
      </c>
    </row>
    <row r="204" spans="14:25" x14ac:dyDescent="0.45">
      <c r="N204" s="8">
        <v>7.3562144420754203</v>
      </c>
      <c r="O204" s="63">
        <f t="shared" si="12"/>
        <v>2.0100201002000162E-3</v>
      </c>
      <c r="P204" s="8">
        <v>3.9174015999999999E-2</v>
      </c>
      <c r="Q204" s="8">
        <v>17.604816164780601</v>
      </c>
      <c r="R204" s="63">
        <f t="shared" si="13"/>
        <v>2.0100201002009044E-3</v>
      </c>
      <c r="S204" s="8">
        <v>-3.2595475999999998E-2</v>
      </c>
      <c r="T204" s="8">
        <v>41.9572660598946</v>
      </c>
      <c r="U204" s="63">
        <f t="shared" si="14"/>
        <v>2.0100201002009044E-3</v>
      </c>
      <c r="V204" s="8">
        <v>-2.7099614000000001E-2</v>
      </c>
      <c r="W204" s="8">
        <v>51.135566587214903</v>
      </c>
      <c r="X204" s="63">
        <f t="shared" si="15"/>
        <v>2.0100201002009044E-3</v>
      </c>
      <c r="Y204" s="8">
        <v>-2.4836612000000001E-2</v>
      </c>
    </row>
    <row r="205" spans="14:25" x14ac:dyDescent="0.45">
      <c r="N205" s="8">
        <v>7.3562244421754199</v>
      </c>
      <c r="O205" s="63">
        <f t="shared" si="12"/>
        <v>2.0200202001996459E-3</v>
      </c>
      <c r="P205" s="8">
        <v>3.9497301999999998E-2</v>
      </c>
      <c r="Q205" s="8">
        <v>17.604826164880699</v>
      </c>
      <c r="R205" s="63">
        <f t="shared" si="13"/>
        <v>2.0200202002982337E-3</v>
      </c>
      <c r="S205" s="8">
        <v>-1.934075E-2</v>
      </c>
      <c r="T205" s="8">
        <v>41.957276059994598</v>
      </c>
      <c r="U205" s="63">
        <f t="shared" si="14"/>
        <v>2.0200202001987577E-3</v>
      </c>
      <c r="V205" s="8">
        <v>-2.5159898E-2</v>
      </c>
      <c r="W205" s="8">
        <v>51.135576587314901</v>
      </c>
      <c r="X205" s="63">
        <f t="shared" si="15"/>
        <v>2.0200202001987577E-3</v>
      </c>
      <c r="Y205" s="8">
        <v>-2.3220181999999999E-2</v>
      </c>
    </row>
    <row r="206" spans="14:25" x14ac:dyDescent="0.45">
      <c r="N206" s="8">
        <v>7.3562344422754196</v>
      </c>
      <c r="O206" s="63">
        <f t="shared" si="12"/>
        <v>2.0300203001992756E-3</v>
      </c>
      <c r="P206" s="8">
        <v>3.1415152000000002E-2</v>
      </c>
      <c r="Q206" s="8">
        <v>17.6048361649807</v>
      </c>
      <c r="R206" s="63">
        <f t="shared" si="13"/>
        <v>2.0300203002996398E-3</v>
      </c>
      <c r="S206" s="8">
        <v>-2.2573610000000001E-2</v>
      </c>
      <c r="T206" s="8">
        <v>41.957286060094603</v>
      </c>
      <c r="U206" s="63">
        <f t="shared" si="14"/>
        <v>2.0300203002037165E-3</v>
      </c>
      <c r="V206" s="8">
        <v>-2.6129756000000001E-2</v>
      </c>
      <c r="W206" s="8">
        <v>51.135586587414899</v>
      </c>
      <c r="X206" s="63">
        <f t="shared" si="15"/>
        <v>2.0300203001966111E-3</v>
      </c>
      <c r="Y206" s="8">
        <v>-2.1927037999999999E-2</v>
      </c>
    </row>
    <row r="207" spans="14:25" x14ac:dyDescent="0.45">
      <c r="N207" s="8">
        <v>7.3562444423754201</v>
      </c>
      <c r="O207" s="63">
        <f t="shared" si="12"/>
        <v>2.0400204001997935E-3</v>
      </c>
      <c r="P207" s="8">
        <v>2.6889148000000002E-2</v>
      </c>
      <c r="Q207" s="8">
        <v>17.604846165080598</v>
      </c>
      <c r="R207" s="63">
        <f t="shared" si="13"/>
        <v>2.0400204001980171E-3</v>
      </c>
      <c r="S207" s="8">
        <v>-1.6754462000000001E-2</v>
      </c>
      <c r="T207" s="8">
        <v>41.957296060194601</v>
      </c>
      <c r="U207" s="63">
        <f t="shared" si="14"/>
        <v>2.0400204002015698E-3</v>
      </c>
      <c r="V207" s="8">
        <v>-2.7099614000000001E-2</v>
      </c>
      <c r="W207" s="8">
        <v>51.135596587514897</v>
      </c>
      <c r="X207" s="63">
        <f t="shared" si="15"/>
        <v>2.0400204001944644E-3</v>
      </c>
      <c r="Y207" s="8">
        <v>-2.5483183999999999E-2</v>
      </c>
    </row>
    <row r="208" spans="14:25" x14ac:dyDescent="0.45">
      <c r="N208" s="8">
        <v>7.3562544424754304</v>
      </c>
      <c r="O208" s="63">
        <f t="shared" si="12"/>
        <v>2.0500205002100813E-3</v>
      </c>
      <c r="P208" s="8">
        <v>1.0724848E-2</v>
      </c>
      <c r="Q208" s="8">
        <v>17.604856165180699</v>
      </c>
      <c r="R208" s="63">
        <f t="shared" si="13"/>
        <v>2.0500205002988992E-3</v>
      </c>
      <c r="S208" s="8">
        <v>-1.1258600000000001E-2</v>
      </c>
      <c r="T208" s="8">
        <v>41.957306060294599</v>
      </c>
      <c r="U208" s="63">
        <f t="shared" si="14"/>
        <v>2.0500205001994232E-3</v>
      </c>
      <c r="V208" s="8">
        <v>-2.5483183999999999E-2</v>
      </c>
      <c r="W208" s="8">
        <v>51.135606587614902</v>
      </c>
      <c r="X208" s="63">
        <f t="shared" si="15"/>
        <v>2.0500205001994232E-3</v>
      </c>
      <c r="Y208" s="8">
        <v>2.3194119999999999E-3</v>
      </c>
    </row>
    <row r="209" spans="14:25" x14ac:dyDescent="0.45">
      <c r="N209" s="8">
        <v>7.35626444257543</v>
      </c>
      <c r="O209" s="63">
        <f t="shared" si="12"/>
        <v>2.060020600209711E-3</v>
      </c>
      <c r="P209" s="8">
        <v>-1.3844888E-2</v>
      </c>
      <c r="Q209" s="8">
        <v>17.604866165280701</v>
      </c>
      <c r="R209" s="63">
        <f t="shared" si="13"/>
        <v>2.0600206003003052E-3</v>
      </c>
      <c r="S209" s="8">
        <v>-8.9955980000000005E-3</v>
      </c>
      <c r="T209" s="8">
        <v>41.957316060394596</v>
      </c>
      <c r="U209" s="63">
        <f t="shared" si="14"/>
        <v>2.0600206001972765E-3</v>
      </c>
      <c r="V209" s="8">
        <v>-2.8069472000000002E-2</v>
      </c>
      <c r="W209" s="8">
        <v>51.1356165877149</v>
      </c>
      <c r="X209" s="63">
        <f t="shared" si="15"/>
        <v>2.0600206001972765E-3</v>
      </c>
      <c r="Y209" s="8">
        <v>5.6631460000000002E-2</v>
      </c>
    </row>
    <row r="210" spans="14:25" x14ac:dyDescent="0.45">
      <c r="N210" s="8">
        <v>7.3562744426754296</v>
      </c>
      <c r="O210" s="63">
        <f t="shared" si="12"/>
        <v>2.0700207002093407E-3</v>
      </c>
      <c r="P210" s="8">
        <v>-1.9664035999999999E-2</v>
      </c>
      <c r="Q210" s="8">
        <v>17.604876165380698</v>
      </c>
      <c r="R210" s="63">
        <f t="shared" si="13"/>
        <v>2.0700207002981585E-3</v>
      </c>
      <c r="S210" s="8">
        <v>-8.9955980000000005E-3</v>
      </c>
      <c r="T210" s="8">
        <v>41.957326060494601</v>
      </c>
      <c r="U210" s="63">
        <f t="shared" si="14"/>
        <v>2.0700207002022353E-3</v>
      </c>
      <c r="V210" s="8">
        <v>-2.7099614000000001E-2</v>
      </c>
      <c r="W210" s="8">
        <v>51.135626587814897</v>
      </c>
      <c r="X210" s="63">
        <f t="shared" si="15"/>
        <v>2.0700207001951298E-3</v>
      </c>
      <c r="Y210" s="8">
        <v>8.7343630000000005E-2</v>
      </c>
    </row>
    <row r="211" spans="14:25" x14ac:dyDescent="0.45">
      <c r="N211" s="8">
        <v>7.3562844427754301</v>
      </c>
      <c r="O211" s="63">
        <f t="shared" si="12"/>
        <v>2.0800208002098586E-3</v>
      </c>
      <c r="P211" s="8">
        <v>-2.1280466000000001E-2</v>
      </c>
      <c r="Q211" s="8">
        <v>17.6048861654807</v>
      </c>
      <c r="R211" s="63">
        <f t="shared" si="13"/>
        <v>2.0800208002995646E-3</v>
      </c>
      <c r="S211" s="8">
        <v>-7.3791680000000002E-3</v>
      </c>
      <c r="T211" s="8">
        <v>41.957336060594599</v>
      </c>
      <c r="U211" s="63">
        <f t="shared" si="14"/>
        <v>2.0800208002000886E-3</v>
      </c>
      <c r="V211" s="8">
        <v>-2.1927037999999999E-2</v>
      </c>
      <c r="W211" s="8">
        <v>51.135636587914902</v>
      </c>
      <c r="X211" s="63">
        <f t="shared" si="15"/>
        <v>2.0800208002000886E-3</v>
      </c>
      <c r="Y211" s="8">
        <v>8.3140911999999997E-2</v>
      </c>
    </row>
    <row r="212" spans="14:25" x14ac:dyDescent="0.45">
      <c r="N212" s="8">
        <v>7.3562944428754298</v>
      </c>
      <c r="O212" s="63">
        <f t="shared" si="12"/>
        <v>2.0900209002094883E-3</v>
      </c>
      <c r="P212" s="8">
        <v>-2.8716044E-2</v>
      </c>
      <c r="Q212" s="8">
        <v>17.604896165580701</v>
      </c>
      <c r="R212" s="63">
        <f t="shared" si="13"/>
        <v>2.0900209003009707E-3</v>
      </c>
      <c r="S212" s="8">
        <v>-1.0935314E-2</v>
      </c>
      <c r="T212" s="8">
        <v>41.957346060694597</v>
      </c>
      <c r="U212" s="63">
        <f t="shared" si="14"/>
        <v>2.090020900197942E-3</v>
      </c>
      <c r="V212" s="8">
        <v>-2.6776327999999999E-2</v>
      </c>
      <c r="W212" s="8">
        <v>51.1356465880149</v>
      </c>
      <c r="X212" s="63">
        <f t="shared" si="15"/>
        <v>2.090020900197942E-3</v>
      </c>
      <c r="Y212" s="8">
        <v>8.4110770000000001E-2</v>
      </c>
    </row>
    <row r="213" spans="14:25" x14ac:dyDescent="0.45">
      <c r="N213" s="8">
        <v>7.3563044429754303</v>
      </c>
      <c r="O213" s="63">
        <f t="shared" si="12"/>
        <v>2.1000210002100062E-3</v>
      </c>
      <c r="P213" s="8">
        <v>-2.1280466000000001E-2</v>
      </c>
      <c r="Q213" s="8">
        <v>17.604906165680699</v>
      </c>
      <c r="R213" s="63">
        <f t="shared" si="13"/>
        <v>2.100021000298824E-3</v>
      </c>
      <c r="S213" s="8">
        <v>-1.1258600000000001E-2</v>
      </c>
      <c r="T213" s="8">
        <v>41.957356060794602</v>
      </c>
      <c r="U213" s="63">
        <f t="shared" si="14"/>
        <v>2.1000210002029007E-3</v>
      </c>
      <c r="V213" s="8">
        <v>-1.610789E-2</v>
      </c>
      <c r="W213" s="8">
        <v>51.135656588114898</v>
      </c>
      <c r="X213" s="63">
        <f t="shared" si="15"/>
        <v>2.1000210001957953E-3</v>
      </c>
      <c r="Y213" s="8">
        <v>7.8291622000000005E-2</v>
      </c>
    </row>
    <row r="214" spans="14:25" x14ac:dyDescent="0.45">
      <c r="N214" s="8">
        <v>7.3563144430754299</v>
      </c>
      <c r="O214" s="63">
        <f t="shared" si="12"/>
        <v>2.1100211002096358E-3</v>
      </c>
      <c r="P214" s="8">
        <v>-1.8047606000000001E-2</v>
      </c>
      <c r="Q214" s="8">
        <v>17.604916165780701</v>
      </c>
      <c r="R214" s="63">
        <f t="shared" si="13"/>
        <v>2.11002110030023E-3</v>
      </c>
      <c r="S214" s="8">
        <v>-1.9017464000000001E-2</v>
      </c>
      <c r="T214" s="8">
        <v>41.9573660608946</v>
      </c>
      <c r="U214" s="63">
        <f t="shared" si="14"/>
        <v>2.1100211002007541E-3</v>
      </c>
      <c r="V214" s="8">
        <v>-2.2250323999999998E-2</v>
      </c>
      <c r="W214" s="8">
        <v>51.135666588214903</v>
      </c>
      <c r="X214" s="63">
        <f t="shared" si="15"/>
        <v>2.1100211002007541E-3</v>
      </c>
      <c r="Y214" s="8">
        <v>6.7299897999999997E-2</v>
      </c>
    </row>
    <row r="215" spans="14:25" x14ac:dyDescent="0.45">
      <c r="N215" s="8">
        <v>7.3563244431754304</v>
      </c>
      <c r="O215" s="63">
        <f t="shared" si="12"/>
        <v>2.1200212002101537E-3</v>
      </c>
      <c r="P215" s="8">
        <v>-1.4168174E-2</v>
      </c>
      <c r="Q215" s="8">
        <v>17.604926165880698</v>
      </c>
      <c r="R215" s="63">
        <f t="shared" si="13"/>
        <v>2.1200212002980834E-3</v>
      </c>
      <c r="S215" s="8">
        <v>-1.3844888E-2</v>
      </c>
      <c r="T215" s="8">
        <v>41.957376060994598</v>
      </c>
      <c r="U215" s="63">
        <f t="shared" si="14"/>
        <v>2.1200212001986074E-3</v>
      </c>
      <c r="V215" s="8">
        <v>-2.3866754E-2</v>
      </c>
      <c r="W215" s="8">
        <v>51.135676588314901</v>
      </c>
      <c r="X215" s="63">
        <f t="shared" si="15"/>
        <v>2.1200212001986074E-3</v>
      </c>
      <c r="Y215" s="8">
        <v>6.1157464000000002E-2</v>
      </c>
    </row>
    <row r="216" spans="14:25" x14ac:dyDescent="0.45">
      <c r="N216" s="8">
        <v>7.3563344432754301</v>
      </c>
      <c r="O216" s="63">
        <f t="shared" si="12"/>
        <v>2.1300213002097834E-3</v>
      </c>
      <c r="P216" s="8">
        <v>-1.610789E-2</v>
      </c>
      <c r="Q216" s="8">
        <v>17.6049361659807</v>
      </c>
      <c r="R216" s="63">
        <f t="shared" si="13"/>
        <v>2.1300213002994894E-3</v>
      </c>
      <c r="S216" s="8">
        <v>-9.6421700000000003E-3</v>
      </c>
      <c r="T216" s="8">
        <v>41.957386061094603</v>
      </c>
      <c r="U216" s="63">
        <f t="shared" si="14"/>
        <v>2.1300213002035662E-3</v>
      </c>
      <c r="V216" s="8">
        <v>-8.6723119999999997E-3</v>
      </c>
      <c r="W216" s="8">
        <v>51.135686588414899</v>
      </c>
      <c r="X216" s="63">
        <f t="shared" si="15"/>
        <v>2.1300213001964607E-3</v>
      </c>
      <c r="Y216" s="8">
        <v>8.7020343999999999E-2</v>
      </c>
    </row>
    <row r="217" spans="14:25" x14ac:dyDescent="0.45">
      <c r="N217" s="8">
        <v>7.3563444433754297</v>
      </c>
      <c r="O217" s="63">
        <f t="shared" si="12"/>
        <v>2.1400214002094131E-3</v>
      </c>
      <c r="P217" s="8">
        <v>-2.6453042E-2</v>
      </c>
      <c r="Q217" s="8">
        <v>17.604946166080701</v>
      </c>
      <c r="R217" s="63">
        <f t="shared" si="13"/>
        <v>2.1400214003008955E-3</v>
      </c>
      <c r="S217" s="8">
        <v>-6.7325960000000004E-3</v>
      </c>
      <c r="T217" s="8">
        <v>41.957396061194601</v>
      </c>
      <c r="U217" s="63">
        <f t="shared" si="14"/>
        <v>2.1400214002014195E-3</v>
      </c>
      <c r="V217" s="8">
        <v>6.2773893999999997E-2</v>
      </c>
      <c r="W217" s="8">
        <v>51.135696588514897</v>
      </c>
      <c r="X217" s="63">
        <f t="shared" si="15"/>
        <v>2.1400214001943141E-3</v>
      </c>
      <c r="Y217" s="8">
        <v>0.10932707799999999</v>
      </c>
    </row>
    <row r="218" spans="14:25" x14ac:dyDescent="0.45">
      <c r="N218" s="8">
        <v>7.35635444347544</v>
      </c>
      <c r="O218" s="63">
        <f t="shared" si="12"/>
        <v>2.150021500219701E-3</v>
      </c>
      <c r="P218" s="8">
        <v>-2.3220181999999999E-2</v>
      </c>
      <c r="Q218" s="8">
        <v>17.604956166180699</v>
      </c>
      <c r="R218" s="63">
        <f t="shared" si="13"/>
        <v>2.1500215002987488E-3</v>
      </c>
      <c r="S218" s="8">
        <v>-7.3791680000000002E-3</v>
      </c>
      <c r="T218" s="8">
        <v>41.957406061294598</v>
      </c>
      <c r="U218" s="63">
        <f t="shared" si="14"/>
        <v>2.1500215001992729E-3</v>
      </c>
      <c r="V218" s="8">
        <v>0.11611608399999999</v>
      </c>
      <c r="W218" s="8">
        <v>51.135706588614902</v>
      </c>
      <c r="X218" s="63">
        <f t="shared" si="15"/>
        <v>2.1500215001992729E-3</v>
      </c>
      <c r="Y218" s="8">
        <v>0.139715962</v>
      </c>
    </row>
    <row r="219" spans="14:25" x14ac:dyDescent="0.45">
      <c r="N219" s="8">
        <v>7.3563644435754396</v>
      </c>
      <c r="O219" s="63">
        <f t="shared" si="12"/>
        <v>2.1600216002193307E-3</v>
      </c>
      <c r="P219" s="8">
        <v>-2.5483183999999999E-2</v>
      </c>
      <c r="Q219" s="8">
        <v>17.6049661662807</v>
      </c>
      <c r="R219" s="63">
        <f t="shared" si="13"/>
        <v>2.1600216003001549E-3</v>
      </c>
      <c r="S219" s="8">
        <v>-1.0935314E-2</v>
      </c>
      <c r="T219" s="8">
        <v>41.957416061394603</v>
      </c>
      <c r="U219" s="63">
        <f t="shared" si="14"/>
        <v>2.1600216002042316E-3</v>
      </c>
      <c r="V219" s="8">
        <v>9.8981925999999998E-2</v>
      </c>
      <c r="W219" s="8">
        <v>51.135716588714899</v>
      </c>
      <c r="X219" s="63">
        <f t="shared" si="15"/>
        <v>2.1600216001971262E-3</v>
      </c>
      <c r="Y219" s="8">
        <v>0.16622541399999999</v>
      </c>
    </row>
    <row r="220" spans="14:25" x14ac:dyDescent="0.45">
      <c r="N220" s="8">
        <v>7.3563744436754401</v>
      </c>
      <c r="O220" s="63">
        <f t="shared" si="12"/>
        <v>2.1700217002198485E-3</v>
      </c>
      <c r="P220" s="8">
        <v>-2.9039329999999999E-2</v>
      </c>
      <c r="Q220" s="8">
        <v>17.604976166380698</v>
      </c>
      <c r="R220" s="63">
        <f t="shared" si="13"/>
        <v>2.1700217002980082E-3</v>
      </c>
      <c r="S220" s="8">
        <v>-1.4491459999999999E-2</v>
      </c>
      <c r="T220" s="8">
        <v>41.957426061494601</v>
      </c>
      <c r="U220" s="63">
        <f t="shared" si="14"/>
        <v>2.170021700202085E-3</v>
      </c>
      <c r="V220" s="8">
        <v>4.8872595999999997E-2</v>
      </c>
      <c r="W220" s="8">
        <v>51.135726588814897</v>
      </c>
      <c r="X220" s="63">
        <f t="shared" si="15"/>
        <v>2.1700217001949795E-3</v>
      </c>
      <c r="Y220" s="8">
        <v>0.12581466399999999</v>
      </c>
    </row>
    <row r="221" spans="14:25" x14ac:dyDescent="0.45">
      <c r="N221" s="8">
        <v>7.3563844437754398</v>
      </c>
      <c r="O221" s="63">
        <f t="shared" si="12"/>
        <v>2.1800218002194782E-3</v>
      </c>
      <c r="P221" s="8">
        <v>-2.3543468000000001E-2</v>
      </c>
      <c r="Q221" s="8">
        <v>17.6049861664807</v>
      </c>
      <c r="R221" s="63">
        <f t="shared" si="13"/>
        <v>2.1800218002994143E-3</v>
      </c>
      <c r="S221" s="8">
        <v>-1.2228457999999999E-2</v>
      </c>
      <c r="T221" s="8">
        <v>41.957436061594599</v>
      </c>
      <c r="U221" s="63">
        <f t="shared" si="14"/>
        <v>2.1800218001999383E-3</v>
      </c>
      <c r="V221" s="8">
        <v>4.1113732E-2</v>
      </c>
      <c r="W221" s="8">
        <v>51.135736588914902</v>
      </c>
      <c r="X221" s="63">
        <f t="shared" si="15"/>
        <v>2.1800218001999383E-3</v>
      </c>
      <c r="Y221" s="8">
        <v>3.9820587999999997E-2</v>
      </c>
    </row>
    <row r="222" spans="14:25" x14ac:dyDescent="0.45">
      <c r="N222" s="8">
        <v>7.3563944438754403</v>
      </c>
      <c r="O222" s="63">
        <f t="shared" si="12"/>
        <v>2.1900219002199961E-3</v>
      </c>
      <c r="P222" s="8">
        <v>-2.5806470000000001E-2</v>
      </c>
      <c r="Q222" s="8">
        <v>17.604996166580701</v>
      </c>
      <c r="R222" s="63">
        <f t="shared" si="13"/>
        <v>2.1900219003008203E-3</v>
      </c>
      <c r="S222" s="8">
        <v>-1.8047606000000001E-2</v>
      </c>
      <c r="T222" s="8">
        <v>41.957446061694597</v>
      </c>
      <c r="U222" s="63">
        <f t="shared" si="14"/>
        <v>2.1900219001977916E-3</v>
      </c>
      <c r="V222" s="8">
        <v>4.5639736E-2</v>
      </c>
      <c r="W222" s="8">
        <v>51.1357465890149</v>
      </c>
      <c r="X222" s="63">
        <f t="shared" si="15"/>
        <v>2.1900219001977916E-3</v>
      </c>
      <c r="Y222" s="8">
        <v>-1.4491459999999999E-2</v>
      </c>
    </row>
    <row r="223" spans="14:25" x14ac:dyDescent="0.45">
      <c r="N223" s="8">
        <v>7.3564044439754399</v>
      </c>
      <c r="O223" s="63">
        <f t="shared" si="12"/>
        <v>2.2000220002196258E-3</v>
      </c>
      <c r="P223" s="8">
        <v>-2.6129756000000001E-2</v>
      </c>
      <c r="Q223" s="8">
        <v>17.605006166680699</v>
      </c>
      <c r="R223" s="63">
        <f t="shared" si="13"/>
        <v>2.2000220002986737E-3</v>
      </c>
      <c r="S223" s="8">
        <v>-1.8694177999999999E-2</v>
      </c>
      <c r="T223" s="8">
        <v>41.957456061794602</v>
      </c>
      <c r="U223" s="63">
        <f t="shared" si="14"/>
        <v>2.2000220002027504E-3</v>
      </c>
      <c r="V223" s="8">
        <v>4.8226023999999999E-2</v>
      </c>
      <c r="W223" s="8">
        <v>51.135756589114898</v>
      </c>
      <c r="X223" s="63">
        <f t="shared" si="15"/>
        <v>2.200022000195645E-3</v>
      </c>
      <c r="Y223" s="8">
        <v>-6.4093099999999997E-3</v>
      </c>
    </row>
    <row r="224" spans="14:25" x14ac:dyDescent="0.45">
      <c r="N224" s="8">
        <v>7.3564144440754404</v>
      </c>
      <c r="O224" s="63">
        <f t="shared" si="12"/>
        <v>2.2100221002201437E-3</v>
      </c>
      <c r="P224" s="8">
        <v>-2.5159898E-2</v>
      </c>
      <c r="Q224" s="8">
        <v>17.6050161667807</v>
      </c>
      <c r="R224" s="63">
        <f t="shared" si="13"/>
        <v>2.2100221003000797E-3</v>
      </c>
      <c r="S224" s="8">
        <v>-9.9654559999999993E-3</v>
      </c>
      <c r="T224" s="8">
        <v>41.9574660618946</v>
      </c>
      <c r="U224" s="63">
        <f t="shared" si="14"/>
        <v>2.2100221002006037E-3</v>
      </c>
      <c r="V224" s="8">
        <v>8.5403913999999997E-2</v>
      </c>
      <c r="W224" s="8">
        <v>51.135766589214903</v>
      </c>
      <c r="X224" s="63">
        <f t="shared" si="15"/>
        <v>2.2100221002006037E-3</v>
      </c>
      <c r="Y224" s="8">
        <v>4.5824139999999999E-3</v>
      </c>
    </row>
    <row r="225" spans="13:25" x14ac:dyDescent="0.45">
      <c r="N225" s="8">
        <v>7.3564244441754401</v>
      </c>
      <c r="O225" s="63">
        <f t="shared" si="12"/>
        <v>2.2200222002197734E-3</v>
      </c>
      <c r="P225" s="8">
        <v>-2.2573610000000001E-2</v>
      </c>
      <c r="Q225" s="8">
        <v>17.605026166880702</v>
      </c>
      <c r="R225" s="63">
        <f t="shared" si="13"/>
        <v>2.2200222003014858E-3</v>
      </c>
      <c r="S225" s="8">
        <v>1.349554E-3</v>
      </c>
      <c r="T225" s="8">
        <v>41.957476061994598</v>
      </c>
      <c r="U225" s="63">
        <f t="shared" si="14"/>
        <v>2.2200222001984571E-3</v>
      </c>
      <c r="V225" s="8">
        <v>0.12969409600000001</v>
      </c>
      <c r="W225" s="8">
        <v>51.135776589314901</v>
      </c>
      <c r="X225" s="63">
        <f t="shared" si="15"/>
        <v>2.2200222001984571E-3</v>
      </c>
      <c r="Y225" s="8">
        <v>4.1113732E-2</v>
      </c>
    </row>
    <row r="226" spans="13:25" x14ac:dyDescent="0.45">
      <c r="N226" s="8">
        <v>7.3564344442754397</v>
      </c>
      <c r="O226" s="63">
        <f t="shared" si="12"/>
        <v>2.2300223002194031E-3</v>
      </c>
      <c r="P226" s="8">
        <v>-1.3844888E-2</v>
      </c>
      <c r="Q226" s="8">
        <v>17.6050361669807</v>
      </c>
      <c r="R226" s="63">
        <f t="shared" si="13"/>
        <v>2.2300223002993391E-3</v>
      </c>
      <c r="S226" s="8">
        <v>1.7513853999999999E-2</v>
      </c>
      <c r="T226" s="8">
        <v>41.957486062094603</v>
      </c>
      <c r="U226" s="63">
        <f t="shared" si="14"/>
        <v>2.2300223002034159E-3</v>
      </c>
      <c r="V226" s="8">
        <v>0.120318802</v>
      </c>
      <c r="W226" s="8">
        <v>51.135786589414899</v>
      </c>
      <c r="X226" s="63">
        <f t="shared" si="15"/>
        <v>2.2300223001963104E-3</v>
      </c>
      <c r="Y226" s="8">
        <v>1.9130284000000001E-2</v>
      </c>
    </row>
    <row r="227" spans="13:25" x14ac:dyDescent="0.45">
      <c r="N227" s="8">
        <v>7.3564444443754402</v>
      </c>
      <c r="O227" s="63">
        <f t="shared" si="12"/>
        <v>2.2400224002199209E-3</v>
      </c>
      <c r="P227" s="8">
        <v>-9.13447999999999E-4</v>
      </c>
      <c r="Q227" s="8">
        <v>17.605046167080701</v>
      </c>
      <c r="R227" s="63">
        <f t="shared" si="13"/>
        <v>2.2400224003007452E-3</v>
      </c>
      <c r="S227" s="8">
        <v>2.8505578E-2</v>
      </c>
      <c r="T227" s="8">
        <v>41.9574960621946</v>
      </c>
      <c r="U227" s="63">
        <f t="shared" si="14"/>
        <v>2.2400224002012692E-3</v>
      </c>
      <c r="V227" s="8">
        <v>8.3464198000000003E-2</v>
      </c>
      <c r="W227" s="8">
        <v>51.135796589514896</v>
      </c>
      <c r="X227" s="63">
        <f t="shared" si="15"/>
        <v>2.2400224001941638E-3</v>
      </c>
      <c r="Y227" s="8">
        <v>3.0445294000000001E-2</v>
      </c>
    </row>
    <row r="228" spans="13:25" x14ac:dyDescent="0.45">
      <c r="N228" s="8">
        <v>7.3564544444754496</v>
      </c>
      <c r="O228" s="63">
        <f t="shared" si="12"/>
        <v>2.2500225002293206E-3</v>
      </c>
      <c r="P228" s="8">
        <v>6.8916327999999999E-2</v>
      </c>
      <c r="Q228" s="8">
        <v>17.605056167180699</v>
      </c>
      <c r="R228" s="63">
        <f t="shared" si="13"/>
        <v>2.2500225002985985E-3</v>
      </c>
      <c r="S228" s="8">
        <v>4.3700019999999999E-2</v>
      </c>
      <c r="T228" s="8">
        <v>41.957506062294598</v>
      </c>
      <c r="U228" s="63">
        <f t="shared" si="14"/>
        <v>2.2500225001991225E-3</v>
      </c>
      <c r="V228" s="8">
        <v>5.2752027999999999E-2</v>
      </c>
      <c r="W228" s="8">
        <v>51.135806589614901</v>
      </c>
      <c r="X228" s="63">
        <f t="shared" si="15"/>
        <v>2.2500225001991225E-3</v>
      </c>
      <c r="Y228" s="8">
        <v>4.7579452000000001E-2</v>
      </c>
    </row>
    <row r="229" spans="13:25" x14ac:dyDescent="0.45">
      <c r="N229" s="8">
        <v>7.3564644445754501</v>
      </c>
      <c r="O229" s="63">
        <f t="shared" si="12"/>
        <v>2.2600226002298385E-3</v>
      </c>
      <c r="P229" s="8">
        <v>9.8981925999999998E-2</v>
      </c>
      <c r="Q229" s="8">
        <v>17.6050661672807</v>
      </c>
      <c r="R229" s="63">
        <f t="shared" si="13"/>
        <v>2.2600226003000046E-3</v>
      </c>
      <c r="S229" s="8">
        <v>4.8549309999999998E-2</v>
      </c>
      <c r="T229" s="8">
        <v>41.957516062394603</v>
      </c>
      <c r="U229" s="63">
        <f t="shared" si="14"/>
        <v>2.2600226002040813E-3</v>
      </c>
      <c r="V229" s="8">
        <v>5.016574E-2</v>
      </c>
      <c r="W229" s="8">
        <v>51.135816589714899</v>
      </c>
      <c r="X229" s="63">
        <f t="shared" si="15"/>
        <v>2.2600226001969759E-3</v>
      </c>
      <c r="Y229" s="8">
        <v>2.2363144000000001E-2</v>
      </c>
    </row>
    <row r="230" spans="13:25" x14ac:dyDescent="0.45">
      <c r="N230" s="8">
        <v>7.3564744446754498</v>
      </c>
      <c r="O230" s="63">
        <f t="shared" si="12"/>
        <v>2.2700227002294682E-3</v>
      </c>
      <c r="P230" s="8">
        <v>7.8291622000000005E-2</v>
      </c>
      <c r="Q230" s="8">
        <v>17.605076167380702</v>
      </c>
      <c r="R230" s="63">
        <f t="shared" si="13"/>
        <v>2.2700227003014106E-3</v>
      </c>
      <c r="S230" s="8">
        <v>4.9195882000000003E-2</v>
      </c>
      <c r="T230" s="8">
        <v>41.957526062494601</v>
      </c>
      <c r="U230" s="63">
        <f t="shared" si="14"/>
        <v>2.2700227002019346E-3</v>
      </c>
      <c r="V230" s="8">
        <v>4.3700019999999999E-2</v>
      </c>
      <c r="W230" s="8">
        <v>51.135826589814897</v>
      </c>
      <c r="X230" s="63">
        <f t="shared" si="15"/>
        <v>2.2700227001948292E-3</v>
      </c>
      <c r="Y230" s="8">
        <v>-5.90161999999999E-4</v>
      </c>
    </row>
    <row r="231" spans="13:25" x14ac:dyDescent="0.45">
      <c r="N231" s="8">
        <v>7.3564844447754503</v>
      </c>
      <c r="O231" s="63">
        <f t="shared" si="12"/>
        <v>2.280022800229986E-3</v>
      </c>
      <c r="P231" s="8">
        <v>4.9842454000000001E-2</v>
      </c>
      <c r="Q231" s="8">
        <v>17.6050861674807</v>
      </c>
      <c r="R231" s="63">
        <f t="shared" si="13"/>
        <v>2.280022800299264E-3</v>
      </c>
      <c r="S231" s="8">
        <v>4.7579452000000001E-2</v>
      </c>
      <c r="T231" s="8">
        <v>41.957536062594599</v>
      </c>
      <c r="U231" s="63">
        <f t="shared" si="14"/>
        <v>2.280022800199788E-3</v>
      </c>
      <c r="V231" s="8">
        <v>-6.0860239999999998E-3</v>
      </c>
      <c r="W231" s="8">
        <v>51.135836589914902</v>
      </c>
      <c r="X231" s="63">
        <f t="shared" si="15"/>
        <v>2.280022800199788E-3</v>
      </c>
      <c r="Y231" s="8">
        <v>1.8806997999999998E-2</v>
      </c>
    </row>
    <row r="232" spans="13:25" x14ac:dyDescent="0.45">
      <c r="N232" s="8">
        <v>7.3564944448754499</v>
      </c>
      <c r="O232" s="63">
        <f t="shared" si="12"/>
        <v>2.2900229002296157E-3</v>
      </c>
      <c r="P232" s="8">
        <v>5.3075313999999998E-2</v>
      </c>
      <c r="Q232" s="8">
        <v>17.605096167580701</v>
      </c>
      <c r="R232" s="63">
        <f t="shared" si="13"/>
        <v>2.29002290030067E-3</v>
      </c>
      <c r="S232" s="8">
        <v>6.0510891999999997E-2</v>
      </c>
      <c r="T232" s="8">
        <v>41.957546062694597</v>
      </c>
      <c r="U232" s="63">
        <f t="shared" si="14"/>
        <v>2.2900229001976413E-3</v>
      </c>
      <c r="V232" s="8">
        <v>-4.8759775999999998E-2</v>
      </c>
      <c r="W232" s="8">
        <v>51.1358465900149</v>
      </c>
      <c r="X232" s="63">
        <f t="shared" si="15"/>
        <v>2.2900229001976413E-3</v>
      </c>
      <c r="Y232" s="8">
        <v>4.6609593999999997E-2</v>
      </c>
    </row>
    <row r="233" spans="13:25" x14ac:dyDescent="0.45">
      <c r="N233" s="8">
        <v>7.3565044449754504</v>
      </c>
      <c r="O233" s="63">
        <f t="shared" si="12"/>
        <v>2.3000230002301336E-3</v>
      </c>
      <c r="P233" s="8">
        <v>4.3053448000000001E-2</v>
      </c>
      <c r="Q233" s="8">
        <v>17.605106167680699</v>
      </c>
      <c r="R233" s="63">
        <f t="shared" si="13"/>
        <v>2.3000230002985234E-3</v>
      </c>
      <c r="S233" s="8">
        <v>6.5360182000000003E-2</v>
      </c>
      <c r="T233" s="8">
        <v>41.957556062794602</v>
      </c>
      <c r="U233" s="63">
        <f t="shared" si="14"/>
        <v>2.3000230002026001E-3</v>
      </c>
      <c r="V233" s="8">
        <v>-5.5872067999999997E-2</v>
      </c>
      <c r="W233" s="8">
        <v>51.135856590114898</v>
      </c>
      <c r="X233" s="63">
        <f t="shared" si="15"/>
        <v>2.3000230001954947E-3</v>
      </c>
      <c r="Y233" s="8">
        <v>6.0834178000000003E-2</v>
      </c>
    </row>
    <row r="234" spans="13:25" x14ac:dyDescent="0.45">
      <c r="M234" s="6" t="s">
        <v>51</v>
      </c>
      <c r="N234" s="8">
        <v>7.35651444507545</v>
      </c>
      <c r="O234" s="63"/>
      <c r="P234" s="8">
        <v>4.6286307999999998E-2</v>
      </c>
      <c r="Q234" s="8">
        <v>17.6051161677807</v>
      </c>
      <c r="R234" s="63"/>
      <c r="S234" s="8">
        <v>5.2428742E-2</v>
      </c>
      <c r="T234" s="8">
        <v>41.9575660628946</v>
      </c>
      <c r="U234" s="63"/>
      <c r="V234" s="8">
        <v>-3.2272189999999999E-2</v>
      </c>
      <c r="W234" s="8">
        <v>51.135866590214903</v>
      </c>
      <c r="X234" s="63"/>
      <c r="Y234" s="8">
        <v>9.9305212000000004E-2</v>
      </c>
    </row>
    <row r="235" spans="13:25" x14ac:dyDescent="0.45">
      <c r="N235" s="8">
        <v>7.3565244451754497</v>
      </c>
      <c r="O235" s="63"/>
      <c r="P235" s="8">
        <v>7.3119045999999993E-2</v>
      </c>
      <c r="Q235" s="8">
        <v>17.605126167880702</v>
      </c>
      <c r="R235" s="63"/>
      <c r="S235" s="8">
        <v>4.7256166000000002E-2</v>
      </c>
      <c r="T235" s="8">
        <v>41.957576062994598</v>
      </c>
      <c r="U235" s="63"/>
      <c r="V235" s="8">
        <v>-1.1905172E-2</v>
      </c>
      <c r="W235" s="8">
        <v>51.135876590314901</v>
      </c>
      <c r="X235" s="63"/>
      <c r="Y235" s="8">
        <v>0.14230224999999999</v>
      </c>
    </row>
    <row r="236" spans="13:25" x14ac:dyDescent="0.45">
      <c r="N236" s="8">
        <v>7.3565344452754502</v>
      </c>
      <c r="O236" s="63"/>
      <c r="P236" s="8">
        <v>0.13098724</v>
      </c>
      <c r="Q236" s="8">
        <v>17.605136167980699</v>
      </c>
      <c r="R236" s="63"/>
      <c r="S236" s="8">
        <v>3.7234299999999998E-2</v>
      </c>
      <c r="T236" s="8">
        <v>41.957586063094602</v>
      </c>
      <c r="U236" s="63"/>
      <c r="V236" s="8">
        <v>0.10480107399999999</v>
      </c>
      <c r="W236" s="8">
        <v>51.135886590414898</v>
      </c>
      <c r="X236" s="63"/>
      <c r="Y236" s="8">
        <v>0.19047186399999999</v>
      </c>
    </row>
    <row r="237" spans="13:25" x14ac:dyDescent="0.45">
      <c r="N237" s="8">
        <v>7.3565444453754498</v>
      </c>
      <c r="O237" s="63"/>
      <c r="P237" s="8">
        <v>0.14812139799999999</v>
      </c>
      <c r="Q237" s="8">
        <v>17.605146168080701</v>
      </c>
      <c r="R237" s="63"/>
      <c r="S237" s="8">
        <v>1.6220709999999999E-2</v>
      </c>
      <c r="T237" s="8">
        <v>41.9575960631946</v>
      </c>
      <c r="U237" s="63"/>
      <c r="V237" s="8">
        <v>-3.4997359999999998E-3</v>
      </c>
      <c r="W237" s="8">
        <v>51.135896590514903</v>
      </c>
      <c r="X237" s="63"/>
      <c r="Y237" s="8">
        <v>0.21859774600000001</v>
      </c>
    </row>
    <row r="238" spans="13:25" x14ac:dyDescent="0.45">
      <c r="N238" s="8">
        <v>7.3565544454754601</v>
      </c>
      <c r="O238" s="63"/>
      <c r="P238" s="8">
        <v>0.105770932</v>
      </c>
      <c r="Q238" s="8">
        <v>17.605156168180699</v>
      </c>
      <c r="R238" s="63"/>
      <c r="S238" s="8">
        <v>1.5897424E-2</v>
      </c>
      <c r="T238" s="8">
        <v>41.957606063294598</v>
      </c>
      <c r="U238" s="63"/>
      <c r="V238" s="8">
        <v>8.4618460000000003E-3</v>
      </c>
      <c r="W238" s="8">
        <v>51.135906590614901</v>
      </c>
      <c r="X238" s="63"/>
      <c r="Y238" s="8">
        <v>0.24187433799999999</v>
      </c>
    </row>
    <row r="239" spans="13:25" x14ac:dyDescent="0.45">
      <c r="N239" s="8">
        <v>7.3565644455754597</v>
      </c>
      <c r="O239" s="63"/>
      <c r="P239" s="8">
        <v>5.8894462000000002E-2</v>
      </c>
      <c r="Q239" s="8">
        <v>17.6051661682807</v>
      </c>
      <c r="R239" s="63"/>
      <c r="S239" s="8">
        <v>1.7190568E-2</v>
      </c>
      <c r="T239" s="8">
        <v>41.957616063394603</v>
      </c>
      <c r="U239" s="63"/>
      <c r="V239" s="8">
        <v>7.8938194000000003E-2</v>
      </c>
      <c r="W239" s="8">
        <v>51.135916590714899</v>
      </c>
      <c r="X239" s="63"/>
      <c r="Y239" s="8">
        <v>0.24187433799999999</v>
      </c>
    </row>
    <row r="240" spans="13:25" x14ac:dyDescent="0.45">
      <c r="N240" s="8">
        <v>7.3565744456754603</v>
      </c>
      <c r="O240" s="63"/>
      <c r="P240" s="8">
        <v>3.6911013999999999E-2</v>
      </c>
      <c r="Q240" s="8">
        <v>17.605176168380702</v>
      </c>
      <c r="R240" s="63"/>
      <c r="S240" s="64">
        <v>5.6410000000000702E-5</v>
      </c>
      <c r="T240" s="8">
        <v>41.957626063494601</v>
      </c>
      <c r="U240" s="63"/>
      <c r="V240" s="8">
        <v>7.5382047999999993E-2</v>
      </c>
      <c r="W240" s="8">
        <v>51.135926590814897</v>
      </c>
      <c r="X240" s="63"/>
      <c r="Y240" s="8">
        <v>0.22474018000000001</v>
      </c>
    </row>
    <row r="241" spans="14:25" x14ac:dyDescent="0.45">
      <c r="N241" s="8">
        <v>7.3565844457754599</v>
      </c>
      <c r="O241" s="63"/>
      <c r="P241" s="8">
        <v>3.6587728E-2</v>
      </c>
      <c r="Q241" s="8">
        <v>17.605186168480699</v>
      </c>
      <c r="R241" s="63"/>
      <c r="S241" s="8">
        <v>-2.9362616000000001E-2</v>
      </c>
      <c r="T241" s="8">
        <v>41.957636063594599</v>
      </c>
      <c r="U241" s="63"/>
      <c r="V241" s="8">
        <v>2.1393286000000001E-2</v>
      </c>
      <c r="W241" s="8">
        <v>51.135936590914902</v>
      </c>
      <c r="X241" s="63"/>
      <c r="Y241" s="8">
        <v>0.18756228999999999</v>
      </c>
    </row>
    <row r="242" spans="14:25" x14ac:dyDescent="0.45">
      <c r="N242" s="8">
        <v>7.3565944458754604</v>
      </c>
      <c r="O242" s="63"/>
      <c r="P242" s="8">
        <v>6.0834178000000003E-2</v>
      </c>
      <c r="Q242" s="8">
        <v>17.605196168580701</v>
      </c>
      <c r="R242" s="63"/>
      <c r="S242" s="8">
        <v>-4.9406348000000003E-2</v>
      </c>
      <c r="T242" s="8">
        <v>41.957646063694597</v>
      </c>
      <c r="U242" s="63"/>
      <c r="V242" s="8">
        <v>7.0532758000000001E-2</v>
      </c>
      <c r="W242" s="8">
        <v>51.1359465910149</v>
      </c>
      <c r="X242" s="63"/>
      <c r="Y242" s="8">
        <v>0.159436408</v>
      </c>
    </row>
    <row r="243" spans="14:25" x14ac:dyDescent="0.45">
      <c r="N243" s="8">
        <v>7.35660444597546</v>
      </c>
      <c r="O243" s="63"/>
      <c r="P243" s="8">
        <v>-1.7401033999999999E-2</v>
      </c>
      <c r="Q243" s="8">
        <v>17.605206168680699</v>
      </c>
      <c r="R243" s="63"/>
      <c r="S243" s="8">
        <v>-2.1927037999999999E-2</v>
      </c>
      <c r="T243" s="8">
        <v>41.957656063794602</v>
      </c>
      <c r="U243" s="63"/>
      <c r="V243" s="8">
        <v>9.5749065999999994E-2</v>
      </c>
      <c r="W243" s="8">
        <v>51.135956591114898</v>
      </c>
      <c r="X243" s="63"/>
      <c r="Y243" s="8">
        <v>0.124198234</v>
      </c>
    </row>
    <row r="244" spans="14:25" x14ac:dyDescent="0.45">
      <c r="N244" s="8">
        <v>7.3566144460754597</v>
      </c>
      <c r="O244" s="63"/>
      <c r="P244" s="8">
        <v>7.02982E-4</v>
      </c>
      <c r="Q244" s="8">
        <v>17.6052161687807</v>
      </c>
      <c r="R244" s="63"/>
      <c r="S244" s="8">
        <v>1.0724848E-2</v>
      </c>
      <c r="T244" s="8">
        <v>41.9576660638946</v>
      </c>
      <c r="U244" s="63"/>
      <c r="V244" s="8">
        <v>0.135189958</v>
      </c>
      <c r="W244" s="8">
        <v>51.135966591214903</v>
      </c>
      <c r="X244" s="63"/>
      <c r="Y244" s="8">
        <v>0.10480107399999999</v>
      </c>
    </row>
    <row r="245" spans="14:25" x14ac:dyDescent="0.45">
      <c r="N245" s="8">
        <v>7.3566244461754602</v>
      </c>
      <c r="O245" s="63"/>
      <c r="P245" s="8">
        <v>2.6565861999999999E-2</v>
      </c>
      <c r="Q245" s="8">
        <v>17.605226168880701</v>
      </c>
      <c r="R245" s="63"/>
      <c r="S245" s="8">
        <v>1.945357E-2</v>
      </c>
      <c r="T245" s="8">
        <v>41.957676063994597</v>
      </c>
      <c r="U245" s="63"/>
      <c r="V245" s="8">
        <v>0.150061114</v>
      </c>
      <c r="W245" s="8">
        <v>51.1359765913149</v>
      </c>
      <c r="X245" s="63"/>
      <c r="Y245" s="8">
        <v>7.5705333999999999E-2</v>
      </c>
    </row>
    <row r="246" spans="14:25" x14ac:dyDescent="0.45">
      <c r="N246" s="8">
        <v>7.3566344462754598</v>
      </c>
      <c r="O246" s="63"/>
      <c r="P246" s="8">
        <v>6.845416E-3</v>
      </c>
      <c r="Q246" s="8">
        <v>17.605236168980699</v>
      </c>
      <c r="R246" s="63"/>
      <c r="S246" s="8">
        <v>-1.0935314E-2</v>
      </c>
      <c r="T246" s="8">
        <v>41.957686064094602</v>
      </c>
      <c r="U246" s="63"/>
      <c r="V246" s="8">
        <v>0.24122776600000001</v>
      </c>
      <c r="W246" s="8">
        <v>51.135986591414898</v>
      </c>
      <c r="X246" s="63"/>
      <c r="Y246" s="8">
        <v>6.2450607999999998E-2</v>
      </c>
    </row>
    <row r="247" spans="14:25" x14ac:dyDescent="0.45">
      <c r="N247" s="8">
        <v>7.3566444463754603</v>
      </c>
      <c r="O247" s="63"/>
      <c r="P247" s="8">
        <v>-2.3866754E-2</v>
      </c>
      <c r="Q247" s="8">
        <v>17.605246169080701</v>
      </c>
      <c r="R247" s="63"/>
      <c r="S247" s="8">
        <v>-1.5600200000000001E-3</v>
      </c>
      <c r="T247" s="8">
        <v>41.9576960641946</v>
      </c>
      <c r="U247" s="63"/>
      <c r="V247" s="8">
        <v>0.26159478400000002</v>
      </c>
      <c r="W247" s="8">
        <v>51.135996591514903</v>
      </c>
      <c r="X247" s="63"/>
      <c r="Y247" s="8">
        <v>5.1458884000000003E-2</v>
      </c>
    </row>
    <row r="248" spans="14:25" x14ac:dyDescent="0.45">
      <c r="N248" s="8">
        <v>7.3566544464754697</v>
      </c>
      <c r="O248" s="63"/>
      <c r="P248" s="8">
        <v>-3.1764499999999999E-3</v>
      </c>
      <c r="Q248" s="8">
        <v>17.605256169180699</v>
      </c>
      <c r="R248" s="63"/>
      <c r="S248" s="8">
        <v>8.9283346E-2</v>
      </c>
      <c r="T248" s="8">
        <v>41.957706064294698</v>
      </c>
      <c r="U248" s="63"/>
      <c r="V248" s="8">
        <v>0.23055932800000001</v>
      </c>
      <c r="W248" s="8">
        <v>51.136006591614901</v>
      </c>
      <c r="X248" s="63"/>
      <c r="Y248" s="8">
        <v>5.4691744E-2</v>
      </c>
    </row>
    <row r="249" spans="14:25" x14ac:dyDescent="0.45">
      <c r="N249" s="8">
        <v>7.3566644465754703</v>
      </c>
      <c r="O249" s="63"/>
      <c r="P249" s="8">
        <v>-1.2228457999999999E-2</v>
      </c>
      <c r="Q249" s="8">
        <v>17.6052661692807</v>
      </c>
      <c r="R249" s="63"/>
      <c r="S249" s="8">
        <v>3.1415152000000002E-2</v>
      </c>
      <c r="T249" s="8">
        <v>41.957716064394603</v>
      </c>
      <c r="U249" s="63"/>
      <c r="V249" s="8">
        <v>0.18529928800000001</v>
      </c>
      <c r="W249" s="8">
        <v>51.136016591714899</v>
      </c>
      <c r="X249" s="63"/>
      <c r="Y249" s="8">
        <v>5.016574E-2</v>
      </c>
    </row>
    <row r="250" spans="14:25" x14ac:dyDescent="0.45">
      <c r="N250" s="8">
        <v>7.3566744466754699</v>
      </c>
      <c r="O250" s="63"/>
      <c r="P250" s="8">
        <v>5.5522719999999996E-3</v>
      </c>
      <c r="Q250" s="8">
        <v>17.605276169380701</v>
      </c>
      <c r="R250" s="63"/>
      <c r="S250" s="8">
        <v>3.7234299999999998E-2</v>
      </c>
      <c r="T250" s="8">
        <v>41.9577260644947</v>
      </c>
      <c r="U250" s="63"/>
      <c r="V250" s="8">
        <v>0.208899166</v>
      </c>
      <c r="W250" s="8">
        <v>51.136026591814897</v>
      </c>
      <c r="X250" s="63"/>
      <c r="Y250" s="8">
        <v>5.3075313999999998E-2</v>
      </c>
    </row>
    <row r="251" spans="14:25" x14ac:dyDescent="0.45">
      <c r="N251" s="8">
        <v>7.3566844467754704</v>
      </c>
      <c r="O251" s="63"/>
      <c r="P251" s="8">
        <v>1.4604280000000001E-2</v>
      </c>
      <c r="Q251" s="8">
        <v>17.605286169480699</v>
      </c>
      <c r="R251" s="63"/>
      <c r="S251" s="8">
        <v>8.3787483999999995E-2</v>
      </c>
      <c r="T251" s="8">
        <v>41.957736064594698</v>
      </c>
      <c r="U251" s="63"/>
      <c r="V251" s="8">
        <v>8.4434055999999993E-2</v>
      </c>
      <c r="W251" s="8">
        <v>51.136036591914902</v>
      </c>
      <c r="X251" s="63"/>
      <c r="Y251" s="8">
        <v>2.1069999999999998E-2</v>
      </c>
    </row>
    <row r="252" spans="14:25" x14ac:dyDescent="0.45">
      <c r="N252" s="8">
        <v>7.35669444687547</v>
      </c>
      <c r="O252" s="63"/>
      <c r="P252" s="8">
        <v>2.5272718E-2</v>
      </c>
      <c r="Q252" s="8">
        <v>17.605296169580701</v>
      </c>
      <c r="R252" s="63"/>
      <c r="S252" s="8">
        <v>0.11159007999999999</v>
      </c>
      <c r="T252" s="8">
        <v>41.957746064694597</v>
      </c>
      <c r="U252" s="63"/>
      <c r="V252" s="8">
        <v>7.9908051999999993E-2</v>
      </c>
      <c r="W252" s="8">
        <v>51.1360465920149</v>
      </c>
      <c r="X252" s="63"/>
      <c r="Y252" s="8">
        <v>1.5250852000000001E-2</v>
      </c>
    </row>
    <row r="253" spans="14:25" x14ac:dyDescent="0.45">
      <c r="N253" s="8">
        <v>7.3567044469754697</v>
      </c>
      <c r="O253" s="63"/>
      <c r="P253" s="8">
        <v>2.0746713999999999E-2</v>
      </c>
      <c r="Q253" s="8">
        <v>17.605306169680699</v>
      </c>
      <c r="R253" s="63"/>
      <c r="S253" s="8">
        <v>0.108680506</v>
      </c>
      <c r="T253" s="8">
        <v>41.957756064794701</v>
      </c>
      <c r="U253" s="63"/>
      <c r="V253" s="8">
        <v>5.1135597999999997E-2</v>
      </c>
      <c r="W253" s="8">
        <v>51.136056592114898</v>
      </c>
      <c r="X253" s="63"/>
      <c r="Y253" s="8">
        <v>-4.1463079999999996E-3</v>
      </c>
    </row>
    <row r="254" spans="14:25" x14ac:dyDescent="0.45">
      <c r="N254" s="8">
        <v>7.3567144470754702</v>
      </c>
      <c r="O254" s="63"/>
      <c r="P254" s="8">
        <v>1.5250852000000001E-2</v>
      </c>
      <c r="Q254" s="8">
        <v>17.6053161697807</v>
      </c>
      <c r="R254" s="63"/>
      <c r="S254" s="8">
        <v>0.18238971400000001</v>
      </c>
      <c r="T254" s="8">
        <v>41.957766064894699</v>
      </c>
      <c r="U254" s="63"/>
      <c r="V254" s="8">
        <v>7.1502616000000005E-2</v>
      </c>
      <c r="W254" s="8">
        <v>51.136066592214902</v>
      </c>
      <c r="X254" s="63"/>
      <c r="Y254" s="8">
        <v>-9.9654559999999993E-3</v>
      </c>
    </row>
    <row r="255" spans="14:25" x14ac:dyDescent="0.45">
      <c r="N255" s="8">
        <v>7.3567244471754698</v>
      </c>
      <c r="O255" s="63"/>
      <c r="P255" s="8">
        <v>1.1694705999999999E-2</v>
      </c>
      <c r="Q255" s="8">
        <v>17.605326169880701</v>
      </c>
      <c r="R255" s="63"/>
      <c r="S255" s="8">
        <v>0.21180874</v>
      </c>
      <c r="T255" s="8">
        <v>41.957776064994697</v>
      </c>
      <c r="U255" s="63"/>
      <c r="V255" s="8">
        <v>1.2341278000000001E-2</v>
      </c>
      <c r="W255" s="8">
        <v>51.1360765923149</v>
      </c>
      <c r="X255" s="63"/>
      <c r="Y255" s="8">
        <v>-2.5483183999999999E-2</v>
      </c>
    </row>
    <row r="256" spans="14:25" x14ac:dyDescent="0.45">
      <c r="N256" s="8">
        <v>7.3567344472754703</v>
      </c>
      <c r="O256" s="63"/>
      <c r="P256" s="8">
        <v>4.5824139999999999E-3</v>
      </c>
      <c r="Q256" s="8">
        <v>17.605336169980699</v>
      </c>
      <c r="R256" s="63"/>
      <c r="S256" s="8">
        <v>0.225386752</v>
      </c>
      <c r="T256" s="8">
        <v>41.957786065094702</v>
      </c>
      <c r="U256" s="63"/>
      <c r="V256" s="8">
        <v>5.2105456000000001E-2</v>
      </c>
      <c r="W256" s="8">
        <v>51.136086592414898</v>
      </c>
      <c r="X256" s="63"/>
      <c r="Y256" s="8">
        <v>-3.2595475999999998E-2</v>
      </c>
    </row>
    <row r="257" spans="14:25" x14ac:dyDescent="0.45">
      <c r="N257" s="8">
        <v>7.35674444737547</v>
      </c>
      <c r="O257" s="63"/>
      <c r="P257" s="8">
        <v>2.8505578E-2</v>
      </c>
      <c r="Q257" s="8">
        <v>17.605346170080701</v>
      </c>
      <c r="R257" s="63"/>
      <c r="S257" s="8">
        <v>0.233145616</v>
      </c>
      <c r="T257" s="8">
        <v>41.9577960651947</v>
      </c>
      <c r="U257" s="63"/>
      <c r="V257" s="8">
        <v>1.8483711999999999E-2</v>
      </c>
      <c r="W257" s="8">
        <v>51.136096592514903</v>
      </c>
      <c r="X257" s="63"/>
      <c r="Y257" s="8">
        <v>-2.9362616000000001E-2</v>
      </c>
    </row>
    <row r="258" spans="14:25" x14ac:dyDescent="0.45">
      <c r="N258" s="8">
        <v>7.3567544474754802</v>
      </c>
      <c r="O258" s="63"/>
      <c r="P258" s="8">
        <v>9.2192919999999998E-2</v>
      </c>
      <c r="Q258" s="8">
        <v>17.605356170180698</v>
      </c>
      <c r="R258" s="63"/>
      <c r="S258" s="8">
        <v>0.26062492599999998</v>
      </c>
      <c r="T258" s="8">
        <v>41.957806065294697</v>
      </c>
      <c r="U258" s="63"/>
      <c r="V258" s="8">
        <v>4.9842454000000001E-2</v>
      </c>
      <c r="W258" s="8">
        <v>51.136106592614901</v>
      </c>
      <c r="X258" s="63"/>
      <c r="Y258" s="8">
        <v>-2.6776327999999999E-2</v>
      </c>
    </row>
    <row r="259" spans="14:25" x14ac:dyDescent="0.45">
      <c r="N259" s="8">
        <v>7.3567644475754799</v>
      </c>
      <c r="O259" s="63"/>
      <c r="P259" s="8">
        <v>0.113529796</v>
      </c>
      <c r="Q259" s="8">
        <v>17.6053661702807</v>
      </c>
      <c r="R259" s="63"/>
      <c r="S259" s="8">
        <v>0.20340330400000001</v>
      </c>
      <c r="T259" s="8">
        <v>41.957816065394702</v>
      </c>
      <c r="U259" s="63"/>
      <c r="V259" s="8">
        <v>2.5596003999999999E-2</v>
      </c>
      <c r="W259" s="8">
        <v>51.136116592714899</v>
      </c>
      <c r="X259" s="63"/>
      <c r="Y259" s="8">
        <v>-2.4190039999999999E-2</v>
      </c>
    </row>
    <row r="260" spans="14:25" x14ac:dyDescent="0.45">
      <c r="N260" s="8">
        <v>7.3567744476754804</v>
      </c>
      <c r="O260" s="63"/>
      <c r="P260" s="8">
        <v>0.104154502</v>
      </c>
      <c r="Q260" s="8">
        <v>17.605376170380701</v>
      </c>
      <c r="R260" s="63"/>
      <c r="S260" s="8">
        <v>0.138099532</v>
      </c>
      <c r="T260" s="8">
        <v>41.9578260654947</v>
      </c>
      <c r="U260" s="63"/>
      <c r="V260" s="8">
        <v>6.0834178000000003E-2</v>
      </c>
      <c r="W260" s="8">
        <v>51.136126592814897</v>
      </c>
      <c r="X260" s="63"/>
      <c r="Y260" s="8">
        <v>-2.1603752E-2</v>
      </c>
    </row>
    <row r="261" spans="14:25" x14ac:dyDescent="0.45">
      <c r="N261" s="8">
        <v>7.35678444777548</v>
      </c>
      <c r="O261" s="63"/>
      <c r="P261" s="8">
        <v>0.117085942</v>
      </c>
      <c r="Q261" s="8">
        <v>17.605386170480699</v>
      </c>
      <c r="R261" s="63"/>
      <c r="S261" s="8">
        <v>0.10706407599999999</v>
      </c>
      <c r="T261" s="8">
        <v>41.957836065594698</v>
      </c>
      <c r="U261" s="63"/>
      <c r="V261" s="8">
        <v>1.6543995999999998E-2</v>
      </c>
      <c r="W261" s="8">
        <v>51.136136592914902</v>
      </c>
      <c r="X261" s="63"/>
      <c r="Y261" s="8">
        <v>-2.6453042E-2</v>
      </c>
    </row>
    <row r="262" spans="14:25" x14ac:dyDescent="0.45">
      <c r="N262" s="8">
        <v>7.3567944478754796</v>
      </c>
      <c r="O262" s="63"/>
      <c r="P262" s="8">
        <v>0.15555697600000001</v>
      </c>
      <c r="Q262" s="8">
        <v>17.6053961705807</v>
      </c>
      <c r="R262" s="63"/>
      <c r="S262" s="8">
        <v>8.1524481999999995E-2</v>
      </c>
      <c r="T262" s="8">
        <v>41.957846065694703</v>
      </c>
      <c r="U262" s="63"/>
      <c r="V262" s="8">
        <v>3.0445294000000001E-2</v>
      </c>
      <c r="W262" s="8">
        <v>51.1361465930149</v>
      </c>
      <c r="X262" s="63"/>
      <c r="Y262" s="8">
        <v>-2.4190039999999999E-2</v>
      </c>
    </row>
    <row r="263" spans="14:25" x14ac:dyDescent="0.45">
      <c r="N263" s="8">
        <v>7.3568044479754802</v>
      </c>
      <c r="O263" s="63"/>
      <c r="P263" s="8">
        <v>0.14327210800000001</v>
      </c>
      <c r="Q263" s="8">
        <v>17.605406170680698</v>
      </c>
      <c r="R263" s="63"/>
      <c r="S263" s="8">
        <v>1.7190568E-2</v>
      </c>
      <c r="T263" s="8">
        <v>41.957856065794701</v>
      </c>
      <c r="U263" s="63"/>
      <c r="V263" s="8">
        <v>-1.5461318E-2</v>
      </c>
      <c r="W263" s="8">
        <v>51.136156593114897</v>
      </c>
      <c r="X263" s="63"/>
      <c r="Y263" s="8">
        <v>-2.4836612000000001E-2</v>
      </c>
    </row>
    <row r="264" spans="14:25" x14ac:dyDescent="0.45">
      <c r="N264" s="8">
        <v>7.3568144480754798</v>
      </c>
      <c r="O264" s="63"/>
      <c r="P264" s="8">
        <v>0.15717340599999999</v>
      </c>
      <c r="Q264" s="8">
        <v>17.6054161707807</v>
      </c>
      <c r="R264" s="63"/>
      <c r="S264" s="8">
        <v>-9.3188839999999995E-3</v>
      </c>
      <c r="T264" s="8">
        <v>41.957866065894699</v>
      </c>
      <c r="U264" s="63"/>
      <c r="V264" s="8">
        <v>6.845416E-3</v>
      </c>
      <c r="W264" s="8">
        <v>51.136166593214902</v>
      </c>
      <c r="X264" s="63"/>
      <c r="Y264" s="8">
        <v>-2.74229E-2</v>
      </c>
    </row>
    <row r="265" spans="14:25" x14ac:dyDescent="0.45">
      <c r="N265" s="8">
        <v>7.3568244481754803</v>
      </c>
      <c r="O265" s="63"/>
      <c r="P265" s="8">
        <v>0.22021417600000001</v>
      </c>
      <c r="Q265" s="8">
        <v>17.605426170880701</v>
      </c>
      <c r="R265" s="63"/>
      <c r="S265" s="8">
        <v>-2.2250323999999998E-2</v>
      </c>
      <c r="T265" s="8">
        <v>41.957876065994697</v>
      </c>
      <c r="U265" s="63"/>
      <c r="V265" s="8">
        <v>-3.2595475999999998E-2</v>
      </c>
      <c r="W265" s="8">
        <v>51.1361765933149</v>
      </c>
      <c r="X265" s="63"/>
      <c r="Y265" s="8">
        <v>-2.6129756000000001E-2</v>
      </c>
    </row>
    <row r="266" spans="14:25" x14ac:dyDescent="0.45">
      <c r="N266" s="8">
        <v>7.3568344482754799</v>
      </c>
      <c r="O266" s="63"/>
      <c r="P266" s="8">
        <v>0.243490768</v>
      </c>
      <c r="Q266" s="8">
        <v>17.605436170980699</v>
      </c>
      <c r="R266" s="63"/>
      <c r="S266" s="8">
        <v>-2.2573610000000001E-2</v>
      </c>
      <c r="T266" s="8">
        <v>41.957886066094702</v>
      </c>
      <c r="U266" s="63"/>
      <c r="V266" s="8">
        <v>-1.5784604000000001E-2</v>
      </c>
      <c r="W266" s="8">
        <v>51.136186593414898</v>
      </c>
      <c r="X266" s="63"/>
      <c r="Y266" s="8">
        <v>-1.8047606000000001E-2</v>
      </c>
    </row>
    <row r="267" spans="14:25" x14ac:dyDescent="0.45">
      <c r="N267" s="8">
        <v>7.3568444483754796</v>
      </c>
      <c r="O267" s="63"/>
      <c r="P267" s="8">
        <v>0.17139799</v>
      </c>
      <c r="Q267" s="8">
        <v>17.6054461710807</v>
      </c>
      <c r="R267" s="63"/>
      <c r="S267" s="8">
        <v>-2.8069472000000002E-2</v>
      </c>
      <c r="T267" s="8">
        <v>41.957896066194699</v>
      </c>
      <c r="U267" s="63"/>
      <c r="V267" s="8">
        <v>-3.3888620000000001E-2</v>
      </c>
      <c r="W267" s="8">
        <v>51.136196593514903</v>
      </c>
      <c r="X267" s="63"/>
      <c r="Y267" s="8">
        <v>-2.3543468000000001E-2</v>
      </c>
    </row>
    <row r="268" spans="14:25" x14ac:dyDescent="0.45">
      <c r="N268" s="8">
        <v>7.3568544484754801</v>
      </c>
      <c r="O268" s="63"/>
      <c r="P268" s="8">
        <v>0.151677544</v>
      </c>
      <c r="Q268" s="8">
        <v>17.605456171180698</v>
      </c>
      <c r="R268" s="63"/>
      <c r="S268" s="8">
        <v>-2.4190039999999999E-2</v>
      </c>
      <c r="T268" s="8">
        <v>41.957906066294697</v>
      </c>
      <c r="U268" s="63"/>
      <c r="V268" s="8">
        <v>-8.3490260000000007E-3</v>
      </c>
      <c r="W268" s="8">
        <v>51.136206593614901</v>
      </c>
      <c r="X268" s="63"/>
      <c r="Y268" s="8">
        <v>-2.8069472000000002E-2</v>
      </c>
    </row>
    <row r="269" spans="14:25" x14ac:dyDescent="0.45">
      <c r="N269" s="8">
        <v>7.3568644485754904</v>
      </c>
      <c r="O269" s="63"/>
      <c r="P269" s="8">
        <v>0.14068581999999999</v>
      </c>
      <c r="Q269" s="8">
        <v>17.6054661712807</v>
      </c>
      <c r="R269" s="63"/>
      <c r="S269" s="8">
        <v>-1.4168174E-2</v>
      </c>
      <c r="T269" s="8">
        <v>41.957916066394702</v>
      </c>
      <c r="U269" s="63"/>
      <c r="V269" s="8">
        <v>-3.0009187999999999E-2</v>
      </c>
      <c r="W269" s="8">
        <v>51.136216593714899</v>
      </c>
      <c r="X269" s="63"/>
      <c r="Y269" s="8">
        <v>-2.9362616000000001E-2</v>
      </c>
    </row>
    <row r="270" spans="14:25" x14ac:dyDescent="0.45">
      <c r="N270" s="8">
        <v>7.35687444867549</v>
      </c>
      <c r="O270" s="63"/>
      <c r="P270" s="8">
        <v>8.6697057999999994E-2</v>
      </c>
      <c r="Q270" s="8">
        <v>17.605476171380701</v>
      </c>
      <c r="R270" s="63"/>
      <c r="S270" s="8">
        <v>1.3957707999999999E-2</v>
      </c>
      <c r="T270" s="8">
        <v>41.9579260664947</v>
      </c>
      <c r="U270" s="63"/>
      <c r="V270" s="8">
        <v>-1.4491459999999999E-2</v>
      </c>
      <c r="W270" s="8">
        <v>51.136226593814897</v>
      </c>
      <c r="X270" s="63"/>
      <c r="Y270" s="8">
        <v>-2.9362616000000001E-2</v>
      </c>
    </row>
    <row r="271" spans="14:25" x14ac:dyDescent="0.45">
      <c r="N271" s="8">
        <v>7.3568844487754896</v>
      </c>
      <c r="O271" s="63"/>
      <c r="P271" s="8">
        <v>6.1157464000000002E-2</v>
      </c>
      <c r="Q271" s="8">
        <v>17.605486171480699</v>
      </c>
      <c r="R271" s="63"/>
      <c r="S271" s="8">
        <v>4.6286307999999998E-2</v>
      </c>
      <c r="T271" s="8">
        <v>41.957936066594698</v>
      </c>
      <c r="U271" s="63"/>
      <c r="V271" s="8">
        <v>-2.3543468000000001E-2</v>
      </c>
      <c r="W271" s="8">
        <v>51.136236593914902</v>
      </c>
      <c r="X271" s="63"/>
      <c r="Y271" s="8">
        <v>-2.8069472000000002E-2</v>
      </c>
    </row>
    <row r="272" spans="14:25" x14ac:dyDescent="0.45">
      <c r="N272" s="8">
        <v>7.3568944488754902</v>
      </c>
      <c r="O272" s="63"/>
      <c r="P272" s="8">
        <v>2.6565861999999999E-2</v>
      </c>
      <c r="Q272" s="8">
        <v>17.6054961715807</v>
      </c>
      <c r="R272" s="63"/>
      <c r="S272" s="8">
        <v>6.6976612000000005E-2</v>
      </c>
      <c r="T272" s="8">
        <v>41.957946066694703</v>
      </c>
      <c r="U272" s="63"/>
      <c r="V272" s="8">
        <v>-1.7724319999999998E-2</v>
      </c>
      <c r="W272" s="8">
        <v>51.136246594014899</v>
      </c>
      <c r="X272" s="63"/>
      <c r="Y272" s="8">
        <v>-2.3543468000000001E-2</v>
      </c>
    </row>
    <row r="273" spans="14:25" x14ac:dyDescent="0.45">
      <c r="N273" s="8">
        <v>7.3569044489754898</v>
      </c>
      <c r="O273" s="63"/>
      <c r="P273" s="8">
        <v>-9.13447999999999E-4</v>
      </c>
      <c r="Q273" s="8">
        <v>17.605506171680702</v>
      </c>
      <c r="R273" s="63"/>
      <c r="S273" s="8">
        <v>8.9929917999999998E-2</v>
      </c>
      <c r="T273" s="8">
        <v>41.957956066794701</v>
      </c>
      <c r="U273" s="63"/>
      <c r="V273" s="8">
        <v>-2.4190039999999999E-2</v>
      </c>
      <c r="W273" s="8">
        <v>51.136256594114897</v>
      </c>
      <c r="X273" s="63"/>
      <c r="Y273" s="8">
        <v>-3.1948904E-2</v>
      </c>
    </row>
    <row r="274" spans="14:25" x14ac:dyDescent="0.45">
      <c r="N274" s="8">
        <v>7.3569144490754903</v>
      </c>
      <c r="O274" s="63"/>
      <c r="P274" s="8">
        <v>-6.0860239999999998E-3</v>
      </c>
      <c r="Q274" s="8">
        <v>17.6055161717807</v>
      </c>
      <c r="R274" s="63"/>
      <c r="S274" s="8">
        <v>9.5102493999999996E-2</v>
      </c>
      <c r="T274" s="8">
        <v>41.957966066894699</v>
      </c>
      <c r="U274" s="63"/>
      <c r="V274" s="8">
        <v>-2.6776327999999999E-2</v>
      </c>
      <c r="W274" s="8">
        <v>51.136266594214902</v>
      </c>
      <c r="X274" s="63"/>
      <c r="Y274" s="8">
        <v>-2.1603752E-2</v>
      </c>
    </row>
    <row r="275" spans="14:25" x14ac:dyDescent="0.45">
      <c r="N275" s="8">
        <v>7.3569244491754899</v>
      </c>
      <c r="O275" s="63"/>
      <c r="P275" s="8">
        <v>8.1385599999999995E-3</v>
      </c>
      <c r="Q275" s="8">
        <v>17.605526171880701</v>
      </c>
      <c r="R275" s="63"/>
      <c r="S275" s="8">
        <v>9.1869634000000006E-2</v>
      </c>
      <c r="T275" s="8">
        <v>41.957976066994704</v>
      </c>
      <c r="U275" s="63"/>
      <c r="V275" s="8">
        <v>-2.5483183999999999E-2</v>
      </c>
      <c r="W275" s="8">
        <v>51.1362765943149</v>
      </c>
      <c r="X275" s="63"/>
      <c r="Y275" s="8">
        <v>-2.4190039999999999E-2</v>
      </c>
    </row>
    <row r="276" spans="14:25" x14ac:dyDescent="0.45">
      <c r="N276" s="8">
        <v>7.3569344492754896</v>
      </c>
      <c r="O276" s="63"/>
      <c r="P276" s="8">
        <v>-1.4491459999999999E-2</v>
      </c>
      <c r="Q276" s="8">
        <v>17.605536171980699</v>
      </c>
      <c r="R276" s="63"/>
      <c r="S276" s="8">
        <v>7.6351905999999997E-2</v>
      </c>
      <c r="T276" s="8">
        <v>41.957986067094701</v>
      </c>
      <c r="U276" s="63"/>
      <c r="V276" s="8">
        <v>-2.8069472000000002E-2</v>
      </c>
      <c r="W276" s="8">
        <v>51.136286594414898</v>
      </c>
      <c r="X276" s="63"/>
      <c r="Y276" s="8">
        <v>-2.5159898E-2</v>
      </c>
    </row>
    <row r="277" spans="14:25" x14ac:dyDescent="0.45">
      <c r="N277" s="8">
        <v>7.3569444493754901</v>
      </c>
      <c r="O277" s="63"/>
      <c r="P277" s="8">
        <v>-3.7768052000000003E-2</v>
      </c>
      <c r="Q277" s="8">
        <v>17.6055461720807</v>
      </c>
      <c r="R277" s="63"/>
      <c r="S277" s="8">
        <v>2.7212434000000001E-2</v>
      </c>
      <c r="T277" s="8">
        <v>41.957996067194699</v>
      </c>
      <c r="U277" s="63"/>
      <c r="V277" s="8">
        <v>-1.9664035999999999E-2</v>
      </c>
      <c r="W277" s="8">
        <v>51.136296594514903</v>
      </c>
      <c r="X277" s="63"/>
      <c r="Y277" s="8">
        <v>-2.0310608000000001E-2</v>
      </c>
    </row>
    <row r="278" spans="14:25" x14ac:dyDescent="0.45">
      <c r="N278" s="8">
        <v>7.3569544494755004</v>
      </c>
      <c r="O278" s="63"/>
      <c r="P278" s="8">
        <v>-3.8414624000000001E-2</v>
      </c>
      <c r="Q278" s="8">
        <v>17.605556172180702</v>
      </c>
      <c r="R278" s="63"/>
      <c r="S278" s="8">
        <v>-1.236734E-3</v>
      </c>
      <c r="T278" s="8">
        <v>41.958006067294697</v>
      </c>
      <c r="U278" s="63"/>
      <c r="V278" s="8">
        <v>-3.0655760000000001E-2</v>
      </c>
      <c r="W278" s="8">
        <v>51.136306594614901</v>
      </c>
      <c r="X278" s="63"/>
      <c r="Y278" s="8">
        <v>-2.5483183999999999E-2</v>
      </c>
    </row>
    <row r="279" spans="14:25" x14ac:dyDescent="0.45">
      <c r="N279" s="8">
        <v>7.3569644495755</v>
      </c>
      <c r="O279" s="63"/>
      <c r="P279" s="8">
        <v>-1.8694177999999999E-2</v>
      </c>
      <c r="Q279" s="8">
        <v>17.6055661722807</v>
      </c>
      <c r="R279" s="63"/>
      <c r="S279" s="8">
        <v>-2.5483183999999999E-2</v>
      </c>
      <c r="T279" s="8">
        <v>41.958016067394702</v>
      </c>
      <c r="U279" s="63"/>
      <c r="V279" s="8">
        <v>-2.3543468000000001E-2</v>
      </c>
      <c r="W279" s="8">
        <v>51.136316594714899</v>
      </c>
      <c r="X279" s="63"/>
      <c r="Y279" s="8">
        <v>-2.9685902E-2</v>
      </c>
    </row>
    <row r="280" spans="14:25" x14ac:dyDescent="0.45">
      <c r="N280" s="8">
        <v>7.3569744496754996</v>
      </c>
      <c r="O280" s="63"/>
      <c r="P280" s="8">
        <v>-1.3521602000000001E-2</v>
      </c>
      <c r="Q280" s="8">
        <v>17.605576172380701</v>
      </c>
      <c r="R280" s="63"/>
      <c r="S280" s="8">
        <v>-2.6129756000000001E-2</v>
      </c>
      <c r="T280" s="8">
        <v>41.9580260674947</v>
      </c>
      <c r="U280" s="63"/>
      <c r="V280" s="8">
        <v>-2.74229E-2</v>
      </c>
      <c r="W280" s="8">
        <v>51.136326594814904</v>
      </c>
      <c r="X280" s="63"/>
      <c r="Y280" s="8">
        <v>-2.9039329999999999E-2</v>
      </c>
    </row>
    <row r="281" spans="14:25" x14ac:dyDescent="0.45">
      <c r="N281" s="8">
        <v>7.3569844497755001</v>
      </c>
      <c r="O281" s="63"/>
      <c r="P281" s="8">
        <v>-2.1280466000000001E-2</v>
      </c>
      <c r="Q281" s="8">
        <v>17.605586172480699</v>
      </c>
      <c r="R281" s="63"/>
      <c r="S281" s="8">
        <v>-3.0009187999999999E-2</v>
      </c>
      <c r="T281" s="8">
        <v>41.958036067594698</v>
      </c>
      <c r="U281" s="63"/>
      <c r="V281" s="8">
        <v>-2.9362616000000001E-2</v>
      </c>
      <c r="W281" s="8">
        <v>51.136336594914901</v>
      </c>
      <c r="X281" s="63"/>
      <c r="Y281" s="8">
        <v>-2.5483183999999999E-2</v>
      </c>
    </row>
    <row r="282" spans="14:25" x14ac:dyDescent="0.45">
      <c r="N282" s="8">
        <v>7.3569944498754998</v>
      </c>
      <c r="O282" s="63"/>
      <c r="P282" s="8">
        <v>-3.0009187999999999E-2</v>
      </c>
      <c r="Q282" s="8">
        <v>17.6055961725807</v>
      </c>
      <c r="R282" s="63"/>
      <c r="S282" s="8">
        <v>-3.0009187999999999E-2</v>
      </c>
      <c r="T282" s="8">
        <v>41.958046067694703</v>
      </c>
      <c r="U282" s="63"/>
      <c r="V282" s="8">
        <v>-3.6798193999999999E-2</v>
      </c>
      <c r="W282" s="8">
        <v>51.136346595014999</v>
      </c>
      <c r="X282" s="63"/>
      <c r="Y282" s="8">
        <v>-1.9017464000000001E-2</v>
      </c>
    </row>
    <row r="283" spans="14:25" x14ac:dyDescent="0.45">
      <c r="N283" s="8">
        <v>7.3570044499755003</v>
      </c>
      <c r="O283" s="63"/>
      <c r="P283" s="8">
        <v>-1.8047606000000001E-2</v>
      </c>
      <c r="Q283" s="8">
        <v>17.605606172680702</v>
      </c>
      <c r="R283" s="63"/>
      <c r="S283" s="8">
        <v>-2.5483183999999999E-2</v>
      </c>
      <c r="T283" s="8">
        <v>41.958056067794701</v>
      </c>
      <c r="U283" s="63"/>
      <c r="V283" s="8">
        <v>-2.0633894E-2</v>
      </c>
      <c r="W283" s="8">
        <v>51.136356595114997</v>
      </c>
      <c r="X283" s="63"/>
      <c r="Y283" s="8">
        <v>-3.2272189999999999E-2</v>
      </c>
    </row>
    <row r="284" spans="14:25" x14ac:dyDescent="0.45">
      <c r="N284" s="8">
        <v>7.3570144500754999</v>
      </c>
      <c r="O284" s="63"/>
      <c r="P284" s="8">
        <v>-2.7099614000000001E-2</v>
      </c>
      <c r="Q284" s="8">
        <v>17.605616172780699</v>
      </c>
      <c r="R284" s="63"/>
      <c r="S284" s="8">
        <v>-3.0009187999999999E-2</v>
      </c>
      <c r="T284" s="8">
        <v>41.958066067894698</v>
      </c>
      <c r="U284" s="63"/>
      <c r="V284" s="8">
        <v>-3.9707767999999997E-2</v>
      </c>
      <c r="W284" s="8">
        <v>51.136366595215001</v>
      </c>
      <c r="X284" s="63"/>
      <c r="Y284" s="8">
        <v>-3.5181763999999997E-2</v>
      </c>
    </row>
    <row r="285" spans="14:25" x14ac:dyDescent="0.45">
      <c r="N285" s="8">
        <v>7.3570244501755004</v>
      </c>
      <c r="O285" s="63"/>
      <c r="P285" s="8">
        <v>-1.6754462000000001E-2</v>
      </c>
      <c r="Q285" s="8">
        <v>17.605626172880701</v>
      </c>
      <c r="R285" s="63"/>
      <c r="S285" s="8">
        <v>-2.5483183999999999E-2</v>
      </c>
      <c r="T285" s="8">
        <v>41.958076067994703</v>
      </c>
      <c r="U285" s="63"/>
      <c r="V285" s="8">
        <v>-2.8716044E-2</v>
      </c>
      <c r="W285" s="8">
        <v>51.136376595314999</v>
      </c>
      <c r="X285" s="63"/>
      <c r="Y285" s="8">
        <v>-9.3188839999999995E-3</v>
      </c>
    </row>
    <row r="286" spans="14:25" x14ac:dyDescent="0.45">
      <c r="N286" s="8">
        <v>7.3570344502755001</v>
      </c>
      <c r="O286" s="63"/>
      <c r="P286" s="8">
        <v>-4.2940628000000002E-2</v>
      </c>
      <c r="Q286" s="8">
        <v>17.605636172980699</v>
      </c>
      <c r="R286" s="63"/>
      <c r="S286" s="8">
        <v>-2.9362616000000001E-2</v>
      </c>
      <c r="T286" s="8">
        <v>41.958086068094701</v>
      </c>
      <c r="U286" s="63"/>
      <c r="V286" s="8">
        <v>-3.6798193999999999E-2</v>
      </c>
      <c r="W286" s="8">
        <v>51.136386595414997</v>
      </c>
      <c r="X286" s="63"/>
      <c r="Y286" s="8">
        <v>3.5617870000000003E-2</v>
      </c>
    </row>
    <row r="287" spans="14:25" x14ac:dyDescent="0.45">
      <c r="N287" s="8">
        <v>7.3570444503754997</v>
      </c>
      <c r="O287" s="63"/>
      <c r="P287" s="8">
        <v>-2.9685902E-2</v>
      </c>
      <c r="Q287" s="8">
        <v>17.6056461730807</v>
      </c>
      <c r="R287" s="63"/>
      <c r="S287" s="8">
        <v>-2.0310608000000001E-2</v>
      </c>
      <c r="T287" s="8">
        <v>41.958096068194699</v>
      </c>
      <c r="U287" s="63"/>
      <c r="V287" s="8">
        <v>-2.2250323999999998E-2</v>
      </c>
      <c r="W287" s="8">
        <v>51.136396595515002</v>
      </c>
      <c r="X287" s="63"/>
      <c r="Y287" s="8">
        <v>5.4045172000000002E-2</v>
      </c>
    </row>
    <row r="288" spans="14:25" x14ac:dyDescent="0.45">
      <c r="N288" s="8">
        <v>7.35705445047551</v>
      </c>
      <c r="O288" s="63"/>
      <c r="P288" s="8">
        <v>-3.2918761999999997E-2</v>
      </c>
      <c r="Q288" s="8">
        <v>17.605656173180702</v>
      </c>
      <c r="R288" s="63"/>
      <c r="S288" s="8">
        <v>-7.3791680000000002E-3</v>
      </c>
      <c r="T288" s="8">
        <v>41.958106068294697</v>
      </c>
      <c r="U288" s="63"/>
      <c r="V288" s="8">
        <v>-3.1302332000000002E-2</v>
      </c>
      <c r="W288" s="8">
        <v>51.136406595615</v>
      </c>
      <c r="X288" s="63"/>
      <c r="Y288" s="8">
        <v>4.2406876000000003E-2</v>
      </c>
    </row>
    <row r="289" spans="14:25" x14ac:dyDescent="0.45">
      <c r="N289" s="8">
        <v>7.3570644505755096</v>
      </c>
      <c r="O289" s="63"/>
      <c r="P289" s="8">
        <v>-2.5483183999999999E-2</v>
      </c>
      <c r="Q289" s="8">
        <v>17.605666173280699</v>
      </c>
      <c r="R289" s="63"/>
      <c r="S289" s="8">
        <v>1.6728400000000001E-3</v>
      </c>
      <c r="T289" s="8">
        <v>41.958116068394702</v>
      </c>
      <c r="U289" s="63"/>
      <c r="V289" s="8">
        <v>-2.0957179999999999E-2</v>
      </c>
      <c r="W289" s="8">
        <v>51.136416595714998</v>
      </c>
      <c r="X289" s="63"/>
      <c r="Y289" s="8">
        <v>3.4001440000000001E-2</v>
      </c>
    </row>
    <row r="290" spans="14:25" x14ac:dyDescent="0.45">
      <c r="N290" s="8">
        <v>7.3570744506755101</v>
      </c>
      <c r="O290" s="63"/>
      <c r="P290" s="8">
        <v>-2.7099614000000001E-2</v>
      </c>
      <c r="Q290" s="8">
        <v>17.605676173380701</v>
      </c>
      <c r="R290" s="63"/>
      <c r="S290" s="8">
        <v>-1.4491459999999999E-2</v>
      </c>
      <c r="T290" s="8">
        <v>41.9581260684947</v>
      </c>
      <c r="U290" s="63"/>
      <c r="V290" s="8">
        <v>-3.4858477999999998E-2</v>
      </c>
      <c r="W290" s="8">
        <v>51.136426595815003</v>
      </c>
      <c r="X290" s="63"/>
      <c r="Y290" s="8">
        <v>6.6006754000000001E-2</v>
      </c>
    </row>
    <row r="291" spans="14:25" x14ac:dyDescent="0.45">
      <c r="N291" s="8">
        <v>7.3570844507755098</v>
      </c>
      <c r="O291" s="63"/>
      <c r="P291" s="8">
        <v>-2.5806470000000001E-2</v>
      </c>
      <c r="Q291" s="8">
        <v>17.605686173480699</v>
      </c>
      <c r="R291" s="63"/>
      <c r="S291" s="8">
        <v>-1.9987321999999998E-2</v>
      </c>
      <c r="T291" s="8">
        <v>41.958136068594698</v>
      </c>
      <c r="U291" s="63"/>
      <c r="V291" s="8">
        <v>-2.5159898E-2</v>
      </c>
      <c r="W291" s="8">
        <v>51.136436595915001</v>
      </c>
      <c r="X291" s="63"/>
      <c r="Y291" s="8">
        <v>9.6072352E-2</v>
      </c>
    </row>
    <row r="292" spans="14:25" x14ac:dyDescent="0.45">
      <c r="N292" s="8">
        <v>7.3570944508755103</v>
      </c>
      <c r="O292" s="63"/>
      <c r="P292" s="8">
        <v>-3.2918761999999997E-2</v>
      </c>
      <c r="Q292" s="8">
        <v>17.6056961735807</v>
      </c>
      <c r="R292" s="63"/>
      <c r="S292" s="8">
        <v>-2.0633894E-2</v>
      </c>
      <c r="T292" s="8">
        <v>41.958146068694703</v>
      </c>
      <c r="U292" s="63"/>
      <c r="V292" s="8">
        <v>-3.5828336000000002E-2</v>
      </c>
      <c r="W292" s="8">
        <v>51.136446596014999</v>
      </c>
      <c r="X292" s="63"/>
      <c r="Y292" s="8">
        <v>8.5403913999999997E-2</v>
      </c>
    </row>
    <row r="293" spans="14:25" x14ac:dyDescent="0.45">
      <c r="N293" s="8">
        <v>7.3571044509755099</v>
      </c>
      <c r="O293" s="63"/>
      <c r="P293" s="8">
        <v>-2.7746185999999999E-2</v>
      </c>
      <c r="Q293" s="8">
        <v>17.605706173680701</v>
      </c>
      <c r="R293" s="63"/>
      <c r="S293" s="8">
        <v>-3.8230220000000001E-3</v>
      </c>
      <c r="T293" s="8">
        <v>41.9581560687947</v>
      </c>
      <c r="U293" s="63"/>
      <c r="V293" s="8">
        <v>-1.9664035999999999E-2</v>
      </c>
      <c r="W293" s="8">
        <v>51.136456596115003</v>
      </c>
      <c r="X293" s="63"/>
      <c r="Y293" s="8">
        <v>5.9217748000000001E-2</v>
      </c>
    </row>
    <row r="294" spans="14:25" x14ac:dyDescent="0.45">
      <c r="N294" s="8">
        <v>7.3571144510755104</v>
      </c>
      <c r="O294" s="63"/>
      <c r="P294" s="8">
        <v>-3.0009187999999999E-2</v>
      </c>
      <c r="Q294" s="8">
        <v>17.605716173780699</v>
      </c>
      <c r="R294" s="63"/>
      <c r="S294" s="8">
        <v>-2.6687599999999901E-4</v>
      </c>
      <c r="T294" s="8">
        <v>41.958166068894698</v>
      </c>
      <c r="U294" s="63"/>
      <c r="V294" s="8">
        <v>-2.2250323999999998E-2</v>
      </c>
      <c r="W294" s="8">
        <v>51.136466596215001</v>
      </c>
      <c r="X294" s="63"/>
      <c r="Y294" s="8">
        <v>6.0187605999999998E-2</v>
      </c>
    </row>
    <row r="295" spans="14:25" x14ac:dyDescent="0.45">
      <c r="N295" s="8">
        <v>7.3571244511755101</v>
      </c>
      <c r="O295" s="63"/>
      <c r="P295" s="8">
        <v>-3.2272189999999999E-2</v>
      </c>
      <c r="Q295" s="8">
        <v>17.605726173880701</v>
      </c>
      <c r="R295" s="63"/>
      <c r="S295" s="8">
        <v>9.1084180000000001E-3</v>
      </c>
      <c r="T295" s="8">
        <v>41.958176068994703</v>
      </c>
      <c r="U295" s="63"/>
      <c r="V295" s="8">
        <v>-1.7724319999999998E-2</v>
      </c>
      <c r="W295" s="8">
        <v>51.136476596314999</v>
      </c>
      <c r="X295" s="63"/>
      <c r="Y295" s="8">
        <v>6.2450607999999998E-2</v>
      </c>
    </row>
    <row r="296" spans="14:25" x14ac:dyDescent="0.45">
      <c r="N296" s="8">
        <v>7.3571344512755097</v>
      </c>
      <c r="O296" s="63"/>
      <c r="P296" s="8">
        <v>-3.2918761999999997E-2</v>
      </c>
      <c r="Q296" s="8">
        <v>17.605736173980699</v>
      </c>
      <c r="R296" s="63"/>
      <c r="S296" s="8">
        <v>-2.2065919999999998E-3</v>
      </c>
      <c r="T296" s="8">
        <v>41.958186069094701</v>
      </c>
      <c r="U296" s="63"/>
      <c r="V296" s="8">
        <v>-3.3242048000000003E-2</v>
      </c>
      <c r="W296" s="8">
        <v>51.136486596414997</v>
      </c>
      <c r="X296" s="63"/>
      <c r="Y296" s="8">
        <v>6.5036895999999997E-2</v>
      </c>
    </row>
    <row r="297" spans="14:25" x14ac:dyDescent="0.45">
      <c r="N297" s="8">
        <v>7.3571444513755102</v>
      </c>
      <c r="O297" s="63"/>
      <c r="P297" s="8">
        <v>-2.6453042E-2</v>
      </c>
      <c r="Q297" s="8">
        <v>17.6057461740807</v>
      </c>
      <c r="R297" s="63"/>
      <c r="S297" s="8">
        <v>9.1084180000000001E-3</v>
      </c>
      <c r="T297" s="8">
        <v>41.958196069194699</v>
      </c>
      <c r="U297" s="63"/>
      <c r="V297" s="8">
        <v>-1.7077748E-2</v>
      </c>
      <c r="W297" s="8">
        <v>51.136496596515002</v>
      </c>
      <c r="X297" s="63"/>
      <c r="Y297" s="8">
        <v>4.2406876000000003E-2</v>
      </c>
    </row>
    <row r="298" spans="14:25" x14ac:dyDescent="0.45">
      <c r="N298" s="8">
        <v>7.3571544514755196</v>
      </c>
      <c r="O298" s="63"/>
      <c r="P298" s="8">
        <v>-2.74229E-2</v>
      </c>
      <c r="Q298" s="8">
        <v>17.605756174180701</v>
      </c>
      <c r="R298" s="63"/>
      <c r="S298" s="8">
        <v>3.28927E-3</v>
      </c>
      <c r="T298" s="8">
        <v>41.958206069294697</v>
      </c>
      <c r="U298" s="63"/>
      <c r="V298" s="8">
        <v>-2.5298780000000002E-3</v>
      </c>
      <c r="W298" s="8">
        <v>51.136506596615</v>
      </c>
      <c r="X298" s="63"/>
      <c r="Y298" s="8">
        <v>-5.1161660000000001E-3</v>
      </c>
    </row>
    <row r="299" spans="14:25" x14ac:dyDescent="0.45">
      <c r="N299" s="8">
        <v>7.3571644515755201</v>
      </c>
      <c r="O299" s="63"/>
      <c r="P299" s="8">
        <v>-2.9362616000000001E-2</v>
      </c>
      <c r="Q299" s="8">
        <v>17.605766174280699</v>
      </c>
      <c r="R299" s="63"/>
      <c r="S299" s="8">
        <v>1.2341278000000001E-2</v>
      </c>
      <c r="T299" s="8">
        <v>41.958216069394702</v>
      </c>
      <c r="U299" s="63"/>
      <c r="V299" s="8">
        <v>4.6286307999999998E-2</v>
      </c>
      <c r="W299" s="8">
        <v>51.136516596714998</v>
      </c>
      <c r="X299" s="63"/>
      <c r="Y299" s="8">
        <v>-2.9362616000000001E-2</v>
      </c>
    </row>
    <row r="300" spans="14:25" x14ac:dyDescent="0.45">
      <c r="N300" s="8">
        <v>7.3571744516755198</v>
      </c>
      <c r="O300" s="63"/>
      <c r="P300" s="8">
        <v>-2.5159898E-2</v>
      </c>
      <c r="Q300" s="8">
        <v>17.605776174380701</v>
      </c>
      <c r="R300" s="63"/>
      <c r="S300" s="8">
        <v>9.1084180000000001E-3</v>
      </c>
      <c r="T300" s="8">
        <v>41.9582260694947</v>
      </c>
      <c r="U300" s="63"/>
      <c r="V300" s="8">
        <v>5.6954746000000001E-2</v>
      </c>
      <c r="W300" s="8">
        <v>51.136526596815003</v>
      </c>
      <c r="X300" s="63"/>
      <c r="Y300" s="8">
        <v>-2.9685902E-2</v>
      </c>
    </row>
    <row r="301" spans="14:25" x14ac:dyDescent="0.45">
      <c r="N301" s="8">
        <v>7.3571844517755203</v>
      </c>
      <c r="O301" s="63"/>
      <c r="P301" s="8">
        <v>-2.6129756000000001E-2</v>
      </c>
      <c r="Q301" s="8">
        <v>17.605786174480698</v>
      </c>
      <c r="R301" s="63"/>
      <c r="S301" s="8">
        <v>3.7969600000000098E-4</v>
      </c>
      <c r="T301" s="8">
        <v>41.958236069594697</v>
      </c>
      <c r="U301" s="63"/>
      <c r="V301" s="8">
        <v>1.8483711999999999E-2</v>
      </c>
      <c r="W301" s="8">
        <v>51.136536596915001</v>
      </c>
      <c r="X301" s="63"/>
      <c r="Y301" s="8">
        <v>-1.8047606000000001E-2</v>
      </c>
    </row>
    <row r="302" spans="14:25" x14ac:dyDescent="0.45">
      <c r="N302" s="8">
        <v>7.3571944518755199</v>
      </c>
      <c r="O302" s="63"/>
      <c r="P302" s="8">
        <v>-2.4836612000000001E-2</v>
      </c>
      <c r="Q302" s="8">
        <v>17.6057961745807</v>
      </c>
      <c r="R302" s="63"/>
      <c r="S302" s="8">
        <v>1.0262680000000001E-3</v>
      </c>
      <c r="T302" s="8">
        <v>41.958246069694702</v>
      </c>
      <c r="U302" s="63"/>
      <c r="V302" s="8">
        <v>-5.7627379999999999E-3</v>
      </c>
      <c r="W302" s="8">
        <v>51.136546597014998</v>
      </c>
      <c r="X302" s="63"/>
      <c r="Y302" s="8">
        <v>-1.5600200000000001E-3</v>
      </c>
    </row>
    <row r="303" spans="14:25" x14ac:dyDescent="0.45">
      <c r="N303" s="8">
        <v>7.3572044519755204</v>
      </c>
      <c r="O303" s="63"/>
      <c r="P303" s="8">
        <v>-2.8069472000000002E-2</v>
      </c>
      <c r="Q303" s="8">
        <v>17.605806174680701</v>
      </c>
      <c r="R303" s="63"/>
      <c r="S303" s="8">
        <v>-6.0860239999999998E-3</v>
      </c>
      <c r="T303" s="8">
        <v>41.9582560697947</v>
      </c>
      <c r="U303" s="63"/>
      <c r="V303" s="8">
        <v>2.3656288000000001E-2</v>
      </c>
      <c r="W303" s="8">
        <v>51.136556597115003</v>
      </c>
      <c r="X303" s="63"/>
      <c r="Y303" s="8">
        <v>-2.2065919999999998E-3</v>
      </c>
    </row>
    <row r="304" spans="14:25" x14ac:dyDescent="0.45">
      <c r="N304" s="8">
        <v>7.3572144520755201</v>
      </c>
      <c r="O304" s="63"/>
      <c r="P304" s="8">
        <v>-3.0332474000000002E-2</v>
      </c>
      <c r="Q304" s="8">
        <v>17.605816174780699</v>
      </c>
      <c r="R304" s="63"/>
      <c r="S304" s="8">
        <v>-1.8370892E-2</v>
      </c>
      <c r="T304" s="8">
        <v>41.958266069894698</v>
      </c>
      <c r="U304" s="63"/>
      <c r="V304" s="8">
        <v>2.9798722E-2</v>
      </c>
      <c r="W304" s="8">
        <v>51.136566597215001</v>
      </c>
      <c r="X304" s="63"/>
      <c r="Y304" s="8">
        <v>-2.2065919999999998E-3</v>
      </c>
    </row>
    <row r="305" spans="14:25" x14ac:dyDescent="0.45">
      <c r="N305" s="8">
        <v>7.3572244521755197</v>
      </c>
      <c r="O305" s="63"/>
      <c r="P305" s="8">
        <v>-4.4233771999999998E-2</v>
      </c>
      <c r="Q305" s="8">
        <v>17.605826174880701</v>
      </c>
      <c r="R305" s="63"/>
      <c r="S305" s="8">
        <v>-2.6453042E-2</v>
      </c>
      <c r="T305" s="8">
        <v>41.958276069994703</v>
      </c>
      <c r="U305" s="63"/>
      <c r="V305" s="8">
        <v>-4.1463079999999996E-3</v>
      </c>
      <c r="W305" s="8">
        <v>51.136576597314999</v>
      </c>
      <c r="X305" s="63"/>
      <c r="Y305" s="8">
        <v>-1.4491459999999999E-2</v>
      </c>
    </row>
    <row r="306" spans="14:25" x14ac:dyDescent="0.45">
      <c r="N306" s="8">
        <v>7.3572344522755202</v>
      </c>
      <c r="O306" s="63"/>
      <c r="P306" s="8">
        <v>-3.0979046E-2</v>
      </c>
      <c r="Q306" s="8">
        <v>17.605836174980698</v>
      </c>
      <c r="R306" s="63"/>
      <c r="S306" s="8">
        <v>-2.8069472000000002E-2</v>
      </c>
      <c r="T306" s="8">
        <v>41.958286070094701</v>
      </c>
      <c r="U306" s="63"/>
      <c r="V306" s="8">
        <v>-3.6474908E-2</v>
      </c>
      <c r="W306" s="8">
        <v>51.136586597414997</v>
      </c>
      <c r="X306" s="63"/>
      <c r="Y306" s="8">
        <v>-6.0860239999999998E-3</v>
      </c>
    </row>
    <row r="307" spans="14:25" x14ac:dyDescent="0.45">
      <c r="N307" s="8">
        <v>7.3572444523755198</v>
      </c>
      <c r="O307" s="63"/>
      <c r="P307" s="8">
        <v>-2.9685902E-2</v>
      </c>
      <c r="Q307" s="8">
        <v>17.605846175080799</v>
      </c>
      <c r="R307" s="63"/>
      <c r="S307" s="8">
        <v>-2.6453042E-2</v>
      </c>
      <c r="T307" s="8">
        <v>41.958296070194699</v>
      </c>
      <c r="U307" s="63"/>
      <c r="V307" s="8">
        <v>-4.6820059999999997E-2</v>
      </c>
      <c r="W307" s="8">
        <v>51.136596597515002</v>
      </c>
      <c r="X307" s="63"/>
      <c r="Y307" s="8">
        <v>1.3957707999999999E-2</v>
      </c>
    </row>
    <row r="308" spans="14:25" x14ac:dyDescent="0.45">
      <c r="N308" s="8">
        <v>7.3572544524755301</v>
      </c>
      <c r="O308" s="63"/>
      <c r="P308" s="8">
        <v>-2.1927037999999999E-2</v>
      </c>
      <c r="Q308" s="8">
        <v>17.605856175180801</v>
      </c>
      <c r="R308" s="63"/>
      <c r="S308" s="8">
        <v>-2.7746185999999999E-2</v>
      </c>
      <c r="T308" s="8">
        <v>41.958306070294697</v>
      </c>
      <c r="U308" s="63"/>
      <c r="V308" s="8">
        <v>-2.5483183999999999E-2</v>
      </c>
      <c r="W308" s="8">
        <v>51.136606597615</v>
      </c>
      <c r="X308" s="63"/>
      <c r="Y308" s="8">
        <v>-5.439452E-3</v>
      </c>
    </row>
    <row r="309" spans="14:25" x14ac:dyDescent="0.45">
      <c r="N309" s="8">
        <v>7.3572644525755297</v>
      </c>
      <c r="O309" s="63"/>
      <c r="P309" s="8">
        <v>-3.3565334000000002E-2</v>
      </c>
      <c r="Q309" s="8">
        <v>17.605866175280799</v>
      </c>
      <c r="R309" s="63"/>
      <c r="S309" s="8">
        <v>-2.7099614000000001E-2</v>
      </c>
      <c r="T309" s="8">
        <v>41.958316070394702</v>
      </c>
      <c r="U309" s="63"/>
      <c r="V309" s="8">
        <v>2.5272718E-2</v>
      </c>
      <c r="W309" s="8">
        <v>51.136616597714998</v>
      </c>
      <c r="X309" s="63"/>
      <c r="Y309" s="8">
        <v>-1.8370892E-2</v>
      </c>
    </row>
    <row r="310" spans="14:25" x14ac:dyDescent="0.45">
      <c r="N310" s="8">
        <v>7.3572744526755303</v>
      </c>
      <c r="O310" s="63"/>
      <c r="P310" s="8">
        <v>-2.8069472000000002E-2</v>
      </c>
      <c r="Q310" s="8">
        <v>17.6058761753808</v>
      </c>
      <c r="R310" s="63"/>
      <c r="S310" s="8">
        <v>-2.2896896E-2</v>
      </c>
      <c r="T310" s="8">
        <v>41.958326070494699</v>
      </c>
      <c r="U310" s="63"/>
      <c r="V310" s="8">
        <v>5.0489025999999999E-2</v>
      </c>
      <c r="W310" s="8">
        <v>51.136626597815003</v>
      </c>
      <c r="X310" s="63"/>
      <c r="Y310" s="8">
        <v>-1.5138031999999999E-2</v>
      </c>
    </row>
    <row r="311" spans="14:25" x14ac:dyDescent="0.45">
      <c r="N311" s="8">
        <v>7.3572844527755299</v>
      </c>
      <c r="O311" s="63"/>
      <c r="P311" s="8">
        <v>-2.8392758000000001E-2</v>
      </c>
      <c r="Q311" s="8">
        <v>17.605886175480801</v>
      </c>
      <c r="R311" s="63"/>
      <c r="S311" s="8">
        <v>-3.0979046E-2</v>
      </c>
      <c r="T311" s="8">
        <v>41.958336070594697</v>
      </c>
      <c r="U311" s="63"/>
      <c r="V311" s="8">
        <v>5.5661601999999998E-2</v>
      </c>
      <c r="W311" s="8">
        <v>51.136636597915</v>
      </c>
      <c r="X311" s="63"/>
      <c r="Y311" s="8">
        <v>-1.610789E-2</v>
      </c>
    </row>
    <row r="312" spans="14:25" x14ac:dyDescent="0.45">
      <c r="N312" s="8">
        <v>7.3572944528755304</v>
      </c>
      <c r="O312" s="63"/>
      <c r="P312" s="8">
        <v>-2.8069472000000002E-2</v>
      </c>
      <c r="Q312" s="8">
        <v>17.605896175580799</v>
      </c>
      <c r="R312" s="63"/>
      <c r="S312" s="8">
        <v>-2.3866754E-2</v>
      </c>
      <c r="T312" s="8">
        <v>41.958346070694702</v>
      </c>
      <c r="U312" s="63"/>
      <c r="V312" s="8">
        <v>9.0899776000000002E-2</v>
      </c>
      <c r="W312" s="8">
        <v>51.136646598014998</v>
      </c>
      <c r="X312" s="63"/>
      <c r="Y312" s="8">
        <v>-1.8047606000000001E-2</v>
      </c>
    </row>
    <row r="313" spans="14:25" x14ac:dyDescent="0.45">
      <c r="N313" s="8">
        <v>7.35730445297553</v>
      </c>
      <c r="O313" s="63"/>
      <c r="P313" s="8">
        <v>-2.6129756000000001E-2</v>
      </c>
      <c r="Q313" s="8">
        <v>17.605906175680801</v>
      </c>
      <c r="R313" s="63"/>
      <c r="S313" s="8">
        <v>-2.9362616000000001E-2</v>
      </c>
      <c r="T313" s="8">
        <v>41.9583560707947</v>
      </c>
      <c r="U313" s="63"/>
      <c r="V313" s="8">
        <v>7.6998477999999995E-2</v>
      </c>
      <c r="W313" s="8">
        <v>51.136656598115003</v>
      </c>
      <c r="X313" s="63"/>
      <c r="Y313" s="8">
        <v>-1.7724319999999998E-2</v>
      </c>
    </row>
    <row r="314" spans="14:25" x14ac:dyDescent="0.45">
      <c r="N314" s="8">
        <v>7.3573144530755297</v>
      </c>
      <c r="O314" s="63"/>
      <c r="P314" s="8">
        <v>-2.7099614000000001E-2</v>
      </c>
      <c r="Q314" s="8">
        <v>17.605916175780798</v>
      </c>
      <c r="R314" s="63"/>
      <c r="S314" s="8">
        <v>-2.4836612000000001E-2</v>
      </c>
      <c r="T314" s="8">
        <v>41.958366070894698</v>
      </c>
      <c r="U314" s="63"/>
      <c r="V314" s="8">
        <v>4.4669878000000003E-2</v>
      </c>
      <c r="W314" s="8">
        <v>51.136666598215001</v>
      </c>
      <c r="X314" s="63"/>
      <c r="Y314" s="8">
        <v>-1.4814746E-2</v>
      </c>
    </row>
    <row r="315" spans="14:25" x14ac:dyDescent="0.45">
      <c r="N315" s="8">
        <v>7.3573244531755302</v>
      </c>
      <c r="O315" s="63"/>
      <c r="P315" s="8">
        <v>-2.8069472000000002E-2</v>
      </c>
      <c r="Q315" s="8">
        <v>17.6059261758808</v>
      </c>
      <c r="R315" s="63"/>
      <c r="S315" s="8">
        <v>-2.9685902E-2</v>
      </c>
      <c r="T315" s="8">
        <v>41.958376070994703</v>
      </c>
      <c r="U315" s="63"/>
      <c r="V315" s="8">
        <v>2.1069999999999998E-2</v>
      </c>
      <c r="W315" s="8">
        <v>51.136676598314999</v>
      </c>
      <c r="X315" s="63"/>
      <c r="Y315" s="8">
        <v>-1.883306E-3</v>
      </c>
    </row>
    <row r="316" spans="14:25" x14ac:dyDescent="0.45">
      <c r="N316" s="8">
        <v>7.3573344532755298</v>
      </c>
      <c r="O316" s="63"/>
      <c r="P316" s="8">
        <v>-2.5806470000000001E-2</v>
      </c>
      <c r="Q316" s="8">
        <v>17.605936175980801</v>
      </c>
      <c r="R316" s="63"/>
      <c r="S316" s="8">
        <v>-2.2896896E-2</v>
      </c>
      <c r="T316" s="8">
        <v>41.958386071094701</v>
      </c>
      <c r="U316" s="63"/>
      <c r="V316" s="8">
        <v>2.9475436000000001E-2</v>
      </c>
      <c r="W316" s="8">
        <v>51.136686598414997</v>
      </c>
      <c r="X316" s="63"/>
      <c r="Y316" s="8">
        <v>1.349554E-3</v>
      </c>
    </row>
    <row r="317" spans="14:25" x14ac:dyDescent="0.45">
      <c r="N317" s="8">
        <v>7.3573444533755303</v>
      </c>
      <c r="O317" s="63"/>
      <c r="P317" s="8">
        <v>-3.3565334000000002E-2</v>
      </c>
      <c r="Q317" s="8">
        <v>17.605946176080799</v>
      </c>
      <c r="R317" s="63"/>
      <c r="S317" s="8">
        <v>-2.3866754E-2</v>
      </c>
      <c r="T317" s="8">
        <v>41.958396071194699</v>
      </c>
      <c r="U317" s="63"/>
      <c r="V317" s="8">
        <v>3.7969600000000098E-4</v>
      </c>
      <c r="W317" s="8">
        <v>51.136696598515002</v>
      </c>
      <c r="X317" s="63"/>
      <c r="Y317" s="8">
        <v>7.4919879999999998E-3</v>
      </c>
    </row>
    <row r="318" spans="14:25" x14ac:dyDescent="0.45">
      <c r="N318" s="8">
        <v>7.3573544534755397</v>
      </c>
      <c r="O318" s="63"/>
      <c r="P318" s="8">
        <v>-2.5483183999999999E-2</v>
      </c>
      <c r="Q318" s="8">
        <v>17.605956176180801</v>
      </c>
      <c r="R318" s="63"/>
      <c r="S318" s="8">
        <v>-2.2573610000000001E-2</v>
      </c>
      <c r="T318" s="8">
        <v>41.958406071294696</v>
      </c>
      <c r="U318" s="63"/>
      <c r="V318" s="8">
        <v>-1.0288742E-2</v>
      </c>
      <c r="W318" s="8">
        <v>51.136706598615</v>
      </c>
      <c r="X318" s="63"/>
      <c r="Y318" s="8">
        <v>5.8755580000000003E-3</v>
      </c>
    </row>
    <row r="319" spans="14:25" x14ac:dyDescent="0.45">
      <c r="N319" s="8">
        <v>7.3573644535755403</v>
      </c>
      <c r="O319" s="63"/>
      <c r="P319" s="8">
        <v>-2.6453042E-2</v>
      </c>
      <c r="Q319" s="8">
        <v>17.605966176280798</v>
      </c>
      <c r="R319" s="63"/>
      <c r="S319" s="8">
        <v>-2.5806470000000001E-2</v>
      </c>
      <c r="T319" s="8">
        <v>41.958416071394701</v>
      </c>
      <c r="U319" s="63"/>
      <c r="V319" s="8">
        <v>-2.4513325999999998E-2</v>
      </c>
      <c r="W319" s="8">
        <v>51.136716598714997</v>
      </c>
      <c r="X319" s="63"/>
      <c r="Y319" s="8">
        <v>1.8483711999999999E-2</v>
      </c>
    </row>
    <row r="320" spans="14:25" x14ac:dyDescent="0.45">
      <c r="N320" s="8">
        <v>7.3573744536755399</v>
      </c>
      <c r="O320" s="63"/>
      <c r="P320" s="8">
        <v>-2.3220181999999999E-2</v>
      </c>
      <c r="Q320" s="8">
        <v>17.6059761763808</v>
      </c>
      <c r="R320" s="63"/>
      <c r="S320" s="8">
        <v>-3.1302332000000002E-2</v>
      </c>
      <c r="T320" s="8">
        <v>41.958426071494699</v>
      </c>
      <c r="U320" s="63"/>
      <c r="V320" s="8">
        <v>-6.4093099999999997E-3</v>
      </c>
      <c r="W320" s="8">
        <v>51.136726598815002</v>
      </c>
      <c r="X320" s="63"/>
      <c r="Y320" s="8">
        <v>1.3311135999999999E-2</v>
      </c>
    </row>
    <row r="321" spans="14:25" x14ac:dyDescent="0.45">
      <c r="N321" s="8">
        <v>7.3573844537755404</v>
      </c>
      <c r="O321" s="63"/>
      <c r="P321" s="8">
        <v>-2.3220181999999999E-2</v>
      </c>
      <c r="Q321" s="8">
        <v>17.605986176480801</v>
      </c>
      <c r="R321" s="63"/>
      <c r="S321" s="8">
        <v>-2.3220181999999999E-2</v>
      </c>
      <c r="T321" s="8">
        <v>41.958436071594697</v>
      </c>
      <c r="U321" s="63"/>
      <c r="V321" s="8">
        <v>-1.9017464000000001E-2</v>
      </c>
      <c r="W321" s="8">
        <v>51.136736598915</v>
      </c>
      <c r="X321" s="63"/>
      <c r="Y321" s="8">
        <v>-2.6687599999999901E-4</v>
      </c>
    </row>
    <row r="322" spans="14:25" x14ac:dyDescent="0.45">
      <c r="N322" s="8">
        <v>7.35739445387554</v>
      </c>
      <c r="O322" s="63"/>
      <c r="P322" s="8">
        <v>-2.3543468000000001E-2</v>
      </c>
      <c r="Q322" s="8">
        <v>17.605996176580799</v>
      </c>
      <c r="R322" s="63"/>
      <c r="S322" s="8">
        <v>-2.6129756000000001E-2</v>
      </c>
      <c r="T322" s="8">
        <v>41.958446071694702</v>
      </c>
      <c r="U322" s="63"/>
      <c r="V322" s="8">
        <v>-6.4093099999999997E-3</v>
      </c>
      <c r="W322" s="8">
        <v>51.136746599014998</v>
      </c>
      <c r="X322" s="63"/>
      <c r="Y322" s="8">
        <v>-1.0288742E-2</v>
      </c>
    </row>
    <row r="323" spans="14:25" x14ac:dyDescent="0.45">
      <c r="N323" s="8">
        <v>7.3574044539755397</v>
      </c>
      <c r="O323" s="63"/>
      <c r="P323" s="8">
        <v>4.9056999999999998E-3</v>
      </c>
      <c r="Q323" s="8">
        <v>17.6060061766808</v>
      </c>
      <c r="R323" s="63"/>
      <c r="S323" s="8">
        <v>-2.8716044E-2</v>
      </c>
      <c r="T323" s="8">
        <v>41.9584560717947</v>
      </c>
      <c r="U323" s="63"/>
      <c r="V323" s="8">
        <v>-1.7401033999999999E-2</v>
      </c>
      <c r="W323" s="8">
        <v>51.136756599115003</v>
      </c>
      <c r="X323" s="63"/>
      <c r="Y323" s="8">
        <v>-1.7401033999999999E-2</v>
      </c>
    </row>
    <row r="324" spans="14:25" x14ac:dyDescent="0.45">
      <c r="N324" s="8">
        <v>7.3574144540755402</v>
      </c>
      <c r="O324" s="63"/>
      <c r="P324" s="8">
        <v>3.2708295999999998E-2</v>
      </c>
      <c r="Q324" s="8">
        <v>17.606016176780798</v>
      </c>
      <c r="R324" s="63"/>
      <c r="S324" s="8">
        <v>-2.0310608000000001E-2</v>
      </c>
      <c r="T324" s="8">
        <v>41.958466071894698</v>
      </c>
      <c r="U324" s="63"/>
      <c r="V324" s="8">
        <v>-5.439452E-3</v>
      </c>
      <c r="W324" s="8">
        <v>51.136766599215001</v>
      </c>
      <c r="X324" s="63"/>
      <c r="Y324" s="8">
        <v>-3.1948904E-2</v>
      </c>
    </row>
    <row r="325" spans="14:25" x14ac:dyDescent="0.45">
      <c r="N325" s="8">
        <v>7.3574244541755398</v>
      </c>
      <c r="O325" s="63"/>
      <c r="P325" s="8">
        <v>4.0143874000000003E-2</v>
      </c>
      <c r="Q325" s="8">
        <v>17.6060261768808</v>
      </c>
      <c r="R325" s="63"/>
      <c r="S325" s="8">
        <v>-1.2875030000000001E-2</v>
      </c>
      <c r="T325" s="8">
        <v>41.958476071994703</v>
      </c>
      <c r="U325" s="63"/>
      <c r="V325" s="8">
        <v>-9.6421700000000003E-3</v>
      </c>
      <c r="W325" s="8">
        <v>51.136776599314999</v>
      </c>
      <c r="X325" s="63"/>
      <c r="Y325" s="8">
        <v>-1.9987321999999998E-2</v>
      </c>
    </row>
    <row r="326" spans="14:25" x14ac:dyDescent="0.45">
      <c r="N326" s="8">
        <v>7.3574344542755403</v>
      </c>
      <c r="O326" s="63"/>
      <c r="P326" s="8">
        <v>2.8828863999999999E-2</v>
      </c>
      <c r="Q326" s="8">
        <v>17.606036176980801</v>
      </c>
      <c r="R326" s="63"/>
      <c r="S326" s="8">
        <v>1.137142E-2</v>
      </c>
      <c r="T326" s="8">
        <v>41.958486072094701</v>
      </c>
      <c r="U326" s="63"/>
      <c r="V326" s="8">
        <v>5.2289859999999997E-3</v>
      </c>
      <c r="W326" s="8">
        <v>51.136786599414997</v>
      </c>
      <c r="X326" s="63"/>
      <c r="Y326" s="8">
        <v>-3.0332474000000002E-2</v>
      </c>
    </row>
    <row r="327" spans="14:25" x14ac:dyDescent="0.45">
      <c r="N327" s="8">
        <v>7.35744445437554</v>
      </c>
      <c r="O327" s="63"/>
      <c r="P327" s="8">
        <v>3.4648011999999999E-2</v>
      </c>
      <c r="Q327" s="8">
        <v>17.606046177080799</v>
      </c>
      <c r="R327" s="63"/>
      <c r="S327" s="8">
        <v>4.9519168000000002E-2</v>
      </c>
      <c r="T327" s="8">
        <v>41.958496072194698</v>
      </c>
      <c r="U327" s="63"/>
      <c r="V327" s="8">
        <v>-1.2228457999999999E-2</v>
      </c>
      <c r="W327" s="8">
        <v>51.136796599515002</v>
      </c>
      <c r="X327" s="63"/>
      <c r="Y327" s="8">
        <v>-2.0310608000000001E-2</v>
      </c>
    </row>
    <row r="328" spans="14:25" x14ac:dyDescent="0.45">
      <c r="N328" s="8">
        <v>7.3574544544755502</v>
      </c>
      <c r="O328" s="63"/>
      <c r="P328" s="8">
        <v>6.6330040000000007E-2</v>
      </c>
      <c r="Q328" s="8">
        <v>17.6060561771808</v>
      </c>
      <c r="R328" s="63"/>
      <c r="S328" s="8">
        <v>3.9174015999999999E-2</v>
      </c>
      <c r="T328" s="8">
        <v>41.958506072294703</v>
      </c>
      <c r="U328" s="63"/>
      <c r="V328" s="8">
        <v>-1.236734E-3</v>
      </c>
      <c r="W328" s="8">
        <v>51.136806599614999</v>
      </c>
      <c r="X328" s="63"/>
      <c r="Y328" s="8">
        <v>-3.0979046E-2</v>
      </c>
    </row>
    <row r="329" spans="14:25" x14ac:dyDescent="0.45">
      <c r="N329" s="8">
        <v>7.3574644545755499</v>
      </c>
      <c r="O329" s="63"/>
      <c r="P329" s="8">
        <v>9.7365495999999996E-2</v>
      </c>
      <c r="Q329" s="8">
        <v>17.606066177280798</v>
      </c>
      <c r="R329" s="63"/>
      <c r="S329" s="8">
        <v>2.8828863999999999E-2</v>
      </c>
      <c r="T329" s="8">
        <v>41.958516072394701</v>
      </c>
      <c r="U329" s="63"/>
      <c r="V329" s="8">
        <v>-1.9987321999999998E-2</v>
      </c>
      <c r="W329" s="8">
        <v>51.136816599714997</v>
      </c>
      <c r="X329" s="63"/>
      <c r="Y329" s="8">
        <v>-2.2250323999999998E-2</v>
      </c>
    </row>
    <row r="330" spans="14:25" x14ac:dyDescent="0.45">
      <c r="N330" s="8">
        <v>7.3574744546755504</v>
      </c>
      <c r="O330" s="63"/>
      <c r="P330" s="8">
        <v>8.3787483999999995E-2</v>
      </c>
      <c r="Q330" s="8">
        <v>17.6060761773808</v>
      </c>
      <c r="R330" s="63"/>
      <c r="S330" s="8">
        <v>2.6565861999999999E-2</v>
      </c>
      <c r="T330" s="8">
        <v>41.958526072494699</v>
      </c>
      <c r="U330" s="63"/>
      <c r="V330" s="8">
        <v>-1.8694177999999999E-2</v>
      </c>
      <c r="W330" s="8">
        <v>51.136826599815002</v>
      </c>
      <c r="X330" s="63"/>
      <c r="Y330" s="8">
        <v>-2.6453042E-2</v>
      </c>
    </row>
    <row r="331" spans="14:25" x14ac:dyDescent="0.45">
      <c r="N331" s="8">
        <v>7.35748445477555</v>
      </c>
      <c r="O331" s="63"/>
      <c r="P331" s="8">
        <v>7.1825901999999997E-2</v>
      </c>
      <c r="Q331" s="8">
        <v>17.606086177480801</v>
      </c>
      <c r="R331" s="63"/>
      <c r="S331" s="8">
        <v>3.8204158000000002E-2</v>
      </c>
      <c r="T331" s="8">
        <v>41.958536072594697</v>
      </c>
      <c r="U331" s="63"/>
      <c r="V331" s="8">
        <v>-2.0957179999999999E-2</v>
      </c>
      <c r="W331" s="8">
        <v>51.136836599915</v>
      </c>
      <c r="X331" s="63"/>
      <c r="Y331" s="8">
        <v>-3.0009187999999999E-2</v>
      </c>
    </row>
    <row r="332" spans="14:25" x14ac:dyDescent="0.45">
      <c r="N332" s="8">
        <v>7.3574944548755496</v>
      </c>
      <c r="O332" s="63"/>
      <c r="P332" s="8">
        <v>7.9584766000000001E-2</v>
      </c>
      <c r="Q332" s="8">
        <v>17.606096177580799</v>
      </c>
      <c r="R332" s="63"/>
      <c r="S332" s="8">
        <v>1.7513853999999999E-2</v>
      </c>
      <c r="T332" s="8">
        <v>41.958546072694702</v>
      </c>
      <c r="U332" s="63"/>
      <c r="V332" s="8">
        <v>-1.3844888E-2</v>
      </c>
      <c r="W332" s="8">
        <v>51.136846600014998</v>
      </c>
      <c r="X332" s="63"/>
      <c r="Y332" s="8">
        <v>-2.1927037999999999E-2</v>
      </c>
    </row>
    <row r="333" spans="14:25" x14ac:dyDescent="0.45">
      <c r="N333" s="8">
        <v>7.3575044549755502</v>
      </c>
      <c r="O333" s="63"/>
      <c r="P333" s="8">
        <v>6.7946469999999995E-2</v>
      </c>
      <c r="Q333" s="8">
        <v>17.6061061776808</v>
      </c>
      <c r="R333" s="63"/>
      <c r="S333" s="8">
        <v>-1.9017464000000001E-2</v>
      </c>
      <c r="T333" s="8">
        <v>41.9585560727947</v>
      </c>
      <c r="U333" s="63"/>
      <c r="V333" s="8">
        <v>-1.0288742E-2</v>
      </c>
      <c r="W333" s="8">
        <v>51.136856600115003</v>
      </c>
      <c r="X333" s="63"/>
      <c r="Y333" s="8">
        <v>-3.3565334000000002E-2</v>
      </c>
    </row>
    <row r="334" spans="14:25" x14ac:dyDescent="0.45">
      <c r="N334" s="8">
        <v>7.3575144550755498</v>
      </c>
      <c r="O334" s="63"/>
      <c r="P334" s="8">
        <v>2.9798722E-2</v>
      </c>
      <c r="Q334" s="8">
        <v>17.606116177780802</v>
      </c>
      <c r="R334" s="63"/>
      <c r="S334" s="8">
        <v>-4.1324197999999999E-2</v>
      </c>
      <c r="T334" s="8">
        <v>41.958566072894698</v>
      </c>
      <c r="U334" s="63"/>
      <c r="V334" s="8">
        <v>8.1385599999999995E-3</v>
      </c>
      <c r="W334" s="8">
        <v>51.136866600215001</v>
      </c>
      <c r="X334" s="63"/>
      <c r="Y334" s="8">
        <v>-2.7099614000000001E-2</v>
      </c>
    </row>
    <row r="335" spans="14:25" x14ac:dyDescent="0.45">
      <c r="N335" s="8">
        <v>7.3575244551755503</v>
      </c>
      <c r="O335" s="63"/>
      <c r="P335" s="8">
        <v>-3.1764499999999999E-3</v>
      </c>
      <c r="Q335" s="8">
        <v>17.6061261778808</v>
      </c>
      <c r="R335" s="63"/>
      <c r="S335" s="8">
        <v>-2.4513325999999998E-2</v>
      </c>
      <c r="T335" s="8">
        <v>41.958576072994703</v>
      </c>
      <c r="U335" s="63"/>
      <c r="V335" s="8">
        <v>-2.6687599999999901E-4</v>
      </c>
      <c r="W335" s="8">
        <v>51.136876600314999</v>
      </c>
      <c r="X335" s="63"/>
      <c r="Y335" s="8">
        <v>-2.5806470000000001E-2</v>
      </c>
    </row>
    <row r="336" spans="14:25" x14ac:dyDescent="0.45">
      <c r="N336" s="8">
        <v>7.3575344552755499</v>
      </c>
      <c r="O336" s="63"/>
      <c r="P336" s="8">
        <v>-1.1905172E-2</v>
      </c>
      <c r="Q336" s="8">
        <v>17.606136177980801</v>
      </c>
      <c r="R336" s="63"/>
      <c r="S336" s="8">
        <v>-3.4997359999999998E-3</v>
      </c>
      <c r="T336" s="8">
        <v>41.9585860730947</v>
      </c>
      <c r="U336" s="63"/>
      <c r="V336" s="8">
        <v>1.1048133999999999E-2</v>
      </c>
      <c r="W336" s="8">
        <v>51.136886600414996</v>
      </c>
      <c r="X336" s="63"/>
      <c r="Y336" s="8">
        <v>-2.5806470000000001E-2</v>
      </c>
    </row>
    <row r="337" spans="14:25" x14ac:dyDescent="0.45">
      <c r="N337" s="8">
        <v>7.3575444553755496</v>
      </c>
      <c r="O337" s="63"/>
      <c r="P337" s="8">
        <v>-4.7928800000000002E-3</v>
      </c>
      <c r="Q337" s="8">
        <v>17.606146178080799</v>
      </c>
      <c r="R337" s="63"/>
      <c r="S337" s="8">
        <v>-1.1905172E-2</v>
      </c>
      <c r="T337" s="8">
        <v>41.958596073194698</v>
      </c>
      <c r="U337" s="63"/>
      <c r="V337" s="8">
        <v>1.0078276000000001E-2</v>
      </c>
      <c r="W337" s="8">
        <v>51.136896600515001</v>
      </c>
      <c r="X337" s="63"/>
      <c r="Y337" s="8">
        <v>-1.4168174E-2</v>
      </c>
    </row>
    <row r="338" spans="14:25" x14ac:dyDescent="0.45">
      <c r="N338" s="8">
        <v>7.3575544554755501</v>
      </c>
      <c r="O338" s="63"/>
      <c r="P338" s="8">
        <v>-9.9654559999999993E-3</v>
      </c>
      <c r="Q338" s="8">
        <v>17.6061561781808</v>
      </c>
      <c r="R338" s="63"/>
      <c r="S338" s="8">
        <v>-3.3565334000000002E-2</v>
      </c>
      <c r="T338" s="8">
        <v>41.958606073294703</v>
      </c>
      <c r="U338" s="63"/>
      <c r="V338" s="8">
        <v>8.4618460000000003E-3</v>
      </c>
      <c r="W338" s="8">
        <v>51.136906600614999</v>
      </c>
      <c r="X338" s="63"/>
      <c r="Y338" s="8">
        <v>-2.1280466000000001E-2</v>
      </c>
    </row>
    <row r="339" spans="14:25" x14ac:dyDescent="0.45">
      <c r="N339" s="8">
        <v>7.3575644555755604</v>
      </c>
      <c r="O339" s="63"/>
      <c r="P339" s="8">
        <v>-1.9017464000000001E-2</v>
      </c>
      <c r="Q339" s="8">
        <v>17.606166178280802</v>
      </c>
      <c r="R339" s="63"/>
      <c r="S339" s="8">
        <v>-3.8414624000000001E-2</v>
      </c>
      <c r="T339" s="8">
        <v>41.958616073394701</v>
      </c>
      <c r="U339" s="63"/>
      <c r="V339" s="8">
        <v>4.9056999999999998E-3</v>
      </c>
      <c r="W339" s="8">
        <v>51.136916600714997</v>
      </c>
      <c r="X339" s="63"/>
      <c r="Y339" s="8">
        <v>-3.1302332000000002E-2</v>
      </c>
    </row>
    <row r="340" spans="14:25" x14ac:dyDescent="0.45">
      <c r="N340" s="8">
        <v>7.35757445567556</v>
      </c>
      <c r="O340" s="63"/>
      <c r="P340" s="8">
        <v>-1.9664035999999999E-2</v>
      </c>
      <c r="Q340" s="8">
        <v>17.6061761783808</v>
      </c>
      <c r="R340" s="63"/>
      <c r="S340" s="8">
        <v>-2.9362616000000001E-2</v>
      </c>
      <c r="T340" s="8">
        <v>41.958626073494699</v>
      </c>
      <c r="U340" s="63"/>
      <c r="V340" s="8">
        <v>-2.5298780000000002E-3</v>
      </c>
      <c r="W340" s="8">
        <v>51.136926600815002</v>
      </c>
      <c r="X340" s="63"/>
      <c r="Y340" s="8">
        <v>-2.3543468000000001E-2</v>
      </c>
    </row>
    <row r="341" spans="14:25" x14ac:dyDescent="0.45">
      <c r="N341" s="8">
        <v>7.3575844557755596</v>
      </c>
      <c r="O341" s="63"/>
      <c r="P341" s="8">
        <v>-1.7401033999999999E-2</v>
      </c>
      <c r="Q341" s="8">
        <v>17.606186178480801</v>
      </c>
      <c r="R341" s="63"/>
      <c r="S341" s="8">
        <v>-1.5784604000000001E-2</v>
      </c>
      <c r="T341" s="8">
        <v>41.958636073594697</v>
      </c>
      <c r="U341" s="63"/>
      <c r="V341" s="8">
        <v>-1.5461318E-2</v>
      </c>
      <c r="W341" s="8">
        <v>51.136936600915</v>
      </c>
      <c r="X341" s="63"/>
      <c r="Y341" s="8">
        <v>-2.9362616000000001E-2</v>
      </c>
    </row>
    <row r="342" spans="14:25" x14ac:dyDescent="0.45">
      <c r="N342" s="8">
        <v>7.3575944558755602</v>
      </c>
      <c r="O342" s="63"/>
      <c r="P342" s="8">
        <v>-1.9664035999999999E-2</v>
      </c>
      <c r="Q342" s="8">
        <v>17.606196178580799</v>
      </c>
      <c r="R342" s="63"/>
      <c r="S342" s="8">
        <v>-2.7099614000000001E-2</v>
      </c>
      <c r="T342" s="8">
        <v>41.958646073694702</v>
      </c>
      <c r="U342" s="63"/>
      <c r="V342" s="8">
        <v>-2.3866754E-2</v>
      </c>
      <c r="W342" s="8">
        <v>51.136946601014998</v>
      </c>
      <c r="X342" s="63"/>
      <c r="Y342" s="8">
        <v>-3.2918761999999997E-2</v>
      </c>
    </row>
    <row r="343" spans="14:25" x14ac:dyDescent="0.45">
      <c r="N343" s="8">
        <v>7.3576044559755598</v>
      </c>
      <c r="O343" s="63"/>
      <c r="P343" s="8">
        <v>-9.9654559999999993E-3</v>
      </c>
      <c r="Q343" s="8">
        <v>17.6062061786808</v>
      </c>
      <c r="R343" s="63"/>
      <c r="S343" s="8">
        <v>-2.8069472000000002E-2</v>
      </c>
      <c r="T343" s="8">
        <v>41.9586560737947</v>
      </c>
      <c r="U343" s="63"/>
      <c r="V343" s="8">
        <v>-2.1280466000000001E-2</v>
      </c>
      <c r="W343" s="8">
        <v>51.136956601115003</v>
      </c>
      <c r="X343" s="63"/>
      <c r="Y343" s="8">
        <v>-2.7099614000000001E-2</v>
      </c>
    </row>
    <row r="344" spans="14:25" x14ac:dyDescent="0.45">
      <c r="N344" s="8">
        <v>7.3576144560755603</v>
      </c>
      <c r="O344" s="63"/>
      <c r="P344" s="8">
        <v>-2.0957179999999999E-2</v>
      </c>
      <c r="Q344" s="8">
        <v>17.606216178780802</v>
      </c>
      <c r="R344" s="63"/>
      <c r="S344" s="8">
        <v>-3.3565334000000002E-2</v>
      </c>
      <c r="T344" s="8">
        <v>41.958666073894697</v>
      </c>
      <c r="U344" s="63"/>
      <c r="V344" s="8">
        <v>-1.9987321999999998E-2</v>
      </c>
      <c r="W344" s="8">
        <v>51.136966601215001</v>
      </c>
      <c r="X344" s="63"/>
      <c r="Y344" s="8">
        <v>-2.8392758000000001E-2</v>
      </c>
    </row>
    <row r="345" spans="14:25" x14ac:dyDescent="0.45">
      <c r="N345" s="8">
        <v>7.3576244561755599</v>
      </c>
      <c r="O345" s="63"/>
      <c r="P345" s="8">
        <v>-2.2896896E-2</v>
      </c>
      <c r="Q345" s="8">
        <v>17.606226178880799</v>
      </c>
      <c r="R345" s="63"/>
      <c r="S345" s="8">
        <v>-2.7099614000000001E-2</v>
      </c>
      <c r="T345" s="8">
        <v>41.958676073994702</v>
      </c>
      <c r="U345" s="63"/>
      <c r="V345" s="8">
        <v>-2.1927037999999999E-2</v>
      </c>
      <c r="W345" s="8">
        <v>51.136976601314998</v>
      </c>
      <c r="X345" s="63"/>
      <c r="Y345" s="8">
        <v>-2.4836612000000001E-2</v>
      </c>
    </row>
    <row r="346" spans="14:25" x14ac:dyDescent="0.45">
      <c r="N346" s="8">
        <v>7.3576344562755596</v>
      </c>
      <c r="O346" s="63"/>
      <c r="P346" s="8">
        <v>-2.5806470000000001E-2</v>
      </c>
      <c r="Q346" s="8">
        <v>17.606236178980801</v>
      </c>
      <c r="R346" s="63"/>
      <c r="S346" s="8">
        <v>-7.0558820000000003E-3</v>
      </c>
      <c r="T346" s="8">
        <v>41.9586860740947</v>
      </c>
      <c r="U346" s="63"/>
      <c r="V346" s="8">
        <v>-2.5159898E-2</v>
      </c>
      <c r="W346" s="8">
        <v>51.136986601415003</v>
      </c>
      <c r="X346" s="63"/>
      <c r="Y346" s="8">
        <v>-2.6776327999999999E-2</v>
      </c>
    </row>
    <row r="347" spans="14:25" x14ac:dyDescent="0.45">
      <c r="N347" s="8">
        <v>7.3576444563755601</v>
      </c>
      <c r="O347" s="63"/>
      <c r="P347" s="8">
        <v>-4.1463079999999996E-3</v>
      </c>
      <c r="Q347" s="8">
        <v>17.606246179080799</v>
      </c>
      <c r="R347" s="63"/>
      <c r="S347" s="8">
        <v>2.3194119999999999E-3</v>
      </c>
      <c r="T347" s="8">
        <v>41.958696074194698</v>
      </c>
      <c r="U347" s="63"/>
      <c r="V347" s="8">
        <v>-2.9362616000000001E-2</v>
      </c>
      <c r="W347" s="8">
        <v>51.136996601515001</v>
      </c>
      <c r="X347" s="63"/>
      <c r="Y347" s="8">
        <v>-2.6453042E-2</v>
      </c>
    </row>
    <row r="348" spans="14:25" x14ac:dyDescent="0.45">
      <c r="N348" s="8">
        <v>7.3576544564755704</v>
      </c>
      <c r="O348" s="63"/>
      <c r="P348" s="8">
        <v>2.3194119999999999E-3</v>
      </c>
      <c r="Q348" s="8">
        <v>17.6062561791808</v>
      </c>
      <c r="R348" s="63"/>
      <c r="S348" s="8">
        <v>1.3311135999999999E-2</v>
      </c>
      <c r="T348" s="8">
        <v>41.958706074294703</v>
      </c>
      <c r="U348" s="63"/>
      <c r="V348" s="8">
        <v>-3.5505050000000003E-2</v>
      </c>
      <c r="W348" s="8">
        <v>51.137006601614999</v>
      </c>
      <c r="X348" s="63"/>
      <c r="Y348" s="8">
        <v>-2.5483183999999999E-2</v>
      </c>
    </row>
    <row r="349" spans="14:25" x14ac:dyDescent="0.45">
      <c r="N349" s="8">
        <v>7.35766445657557</v>
      </c>
      <c r="O349" s="63"/>
      <c r="P349" s="8">
        <v>3.28927E-3</v>
      </c>
      <c r="Q349" s="8">
        <v>17.606266179280802</v>
      </c>
      <c r="R349" s="63"/>
      <c r="S349" s="8">
        <v>2.4949432000000001E-2</v>
      </c>
      <c r="T349" s="8">
        <v>41.958716074394701</v>
      </c>
      <c r="U349" s="63"/>
      <c r="V349" s="8">
        <v>-1.9664035999999999E-2</v>
      </c>
      <c r="W349" s="8">
        <v>51.137016601714997</v>
      </c>
      <c r="X349" s="63"/>
      <c r="Y349" s="8">
        <v>-3.1948904E-2</v>
      </c>
    </row>
    <row r="350" spans="14:25" x14ac:dyDescent="0.45">
      <c r="N350" s="8">
        <v>7.3576744566755696</v>
      </c>
      <c r="O350" s="63"/>
      <c r="P350" s="8">
        <v>3.7969600000000098E-4</v>
      </c>
      <c r="Q350" s="8">
        <v>17.606276179380799</v>
      </c>
      <c r="R350" s="63"/>
      <c r="S350" s="8">
        <v>2.6242576E-2</v>
      </c>
      <c r="T350" s="8">
        <v>41.958726074494798</v>
      </c>
      <c r="U350" s="63"/>
      <c r="V350" s="8">
        <v>-3.0332474000000002E-2</v>
      </c>
      <c r="W350" s="8">
        <v>51.137026601815002</v>
      </c>
      <c r="X350" s="63"/>
      <c r="Y350" s="8">
        <v>-2.6776327999999999E-2</v>
      </c>
    </row>
    <row r="351" spans="14:25" x14ac:dyDescent="0.45">
      <c r="N351" s="8">
        <v>7.3576844567755701</v>
      </c>
      <c r="O351" s="63"/>
      <c r="P351" s="8">
        <v>-5.90161999999999E-4</v>
      </c>
      <c r="Q351" s="8">
        <v>17.606286179480801</v>
      </c>
      <c r="R351" s="63"/>
      <c r="S351" s="8">
        <v>2.7212434000000001E-2</v>
      </c>
      <c r="T351" s="8">
        <v>41.958736074594697</v>
      </c>
      <c r="U351" s="63"/>
      <c r="V351" s="8">
        <v>-2.2250323999999998E-2</v>
      </c>
      <c r="W351" s="8">
        <v>51.137036601915</v>
      </c>
      <c r="X351" s="63"/>
      <c r="Y351" s="8">
        <v>-2.74229E-2</v>
      </c>
    </row>
    <row r="352" spans="14:25" x14ac:dyDescent="0.45">
      <c r="N352" s="8">
        <v>7.3576944568755698</v>
      </c>
      <c r="O352" s="63"/>
      <c r="P352" s="8">
        <v>-3.4997359999999998E-3</v>
      </c>
      <c r="Q352" s="8">
        <v>17.606296179580799</v>
      </c>
      <c r="R352" s="63"/>
      <c r="S352" s="8">
        <v>3.3031581999999997E-2</v>
      </c>
      <c r="T352" s="8">
        <v>41.958746074694801</v>
      </c>
      <c r="U352" s="63"/>
      <c r="V352" s="8">
        <v>-1.8694177999999999E-2</v>
      </c>
      <c r="W352" s="8">
        <v>51.137046602014998</v>
      </c>
      <c r="X352" s="63"/>
      <c r="Y352" s="8">
        <v>-2.2573610000000001E-2</v>
      </c>
    </row>
    <row r="353" spans="14:25" x14ac:dyDescent="0.45">
      <c r="N353" s="8">
        <v>7.3577044569755703</v>
      </c>
      <c r="O353" s="63"/>
      <c r="P353" s="8">
        <v>-5.7627379999999999E-3</v>
      </c>
      <c r="Q353" s="8">
        <v>17.6063061796808</v>
      </c>
      <c r="R353" s="63"/>
      <c r="S353" s="8">
        <v>2.268643E-2</v>
      </c>
      <c r="T353" s="8">
        <v>41.958756074794799</v>
      </c>
      <c r="U353" s="63"/>
      <c r="V353" s="8">
        <v>-3.0655760000000001E-2</v>
      </c>
      <c r="W353" s="8">
        <v>51.137056602115003</v>
      </c>
      <c r="X353" s="63"/>
      <c r="Y353" s="8">
        <v>-2.8069472000000002E-2</v>
      </c>
    </row>
    <row r="354" spans="14:25" x14ac:dyDescent="0.45">
      <c r="N354" s="8">
        <v>7.3577144570755699</v>
      </c>
      <c r="O354" s="63"/>
      <c r="P354" s="8">
        <v>-1.7401033999999999E-2</v>
      </c>
      <c r="Q354" s="8">
        <v>17.606316179780801</v>
      </c>
      <c r="R354" s="63"/>
      <c r="S354" s="8">
        <v>8.1385599999999995E-3</v>
      </c>
      <c r="T354" s="8">
        <v>41.958766074894797</v>
      </c>
      <c r="U354" s="63"/>
      <c r="V354" s="8">
        <v>-2.6776327999999999E-2</v>
      </c>
      <c r="W354" s="8">
        <v>51.137066602215</v>
      </c>
      <c r="X354" s="63"/>
      <c r="Y354" s="8">
        <v>-2.2896896E-2</v>
      </c>
    </row>
    <row r="355" spans="14:25" x14ac:dyDescent="0.45">
      <c r="N355" s="8">
        <v>7.3577244571755704</v>
      </c>
      <c r="O355" s="63"/>
      <c r="P355" s="8">
        <v>-2.1603752E-2</v>
      </c>
      <c r="Q355" s="8">
        <v>17.606326179880799</v>
      </c>
      <c r="R355" s="63"/>
      <c r="S355" s="8">
        <v>-7.3791680000000002E-3</v>
      </c>
      <c r="T355" s="8">
        <v>41.958776074994802</v>
      </c>
      <c r="U355" s="63"/>
      <c r="V355" s="8">
        <v>-3.0332474000000002E-2</v>
      </c>
      <c r="W355" s="8">
        <v>51.137076602314998</v>
      </c>
      <c r="X355" s="63"/>
      <c r="Y355" s="8">
        <v>-2.6776327999999999E-2</v>
      </c>
    </row>
    <row r="356" spans="14:25" x14ac:dyDescent="0.45">
      <c r="N356" s="8">
        <v>7.3577344572755701</v>
      </c>
      <c r="O356" s="63"/>
      <c r="P356" s="8">
        <v>-2.4513325999999998E-2</v>
      </c>
      <c r="Q356" s="8">
        <v>17.606336179980801</v>
      </c>
      <c r="R356" s="63"/>
      <c r="S356" s="8">
        <v>-1.3198316E-2</v>
      </c>
      <c r="T356" s="8">
        <v>41.9587860750948</v>
      </c>
      <c r="U356" s="63"/>
      <c r="V356" s="8">
        <v>-2.2250323999999998E-2</v>
      </c>
      <c r="W356" s="8">
        <v>51.137086602415003</v>
      </c>
      <c r="X356" s="63"/>
      <c r="Y356" s="8">
        <v>-3.4211906E-2</v>
      </c>
    </row>
    <row r="357" spans="14:25" x14ac:dyDescent="0.45">
      <c r="N357" s="8">
        <v>7.3577444573755697</v>
      </c>
      <c r="O357" s="63"/>
      <c r="P357" s="8">
        <v>-2.3543468000000001E-2</v>
      </c>
      <c r="Q357" s="8">
        <v>17.606346180080799</v>
      </c>
      <c r="R357" s="63"/>
      <c r="S357" s="8">
        <v>-1.5461318E-2</v>
      </c>
      <c r="T357" s="8">
        <v>41.958796075194797</v>
      </c>
      <c r="U357" s="63"/>
      <c r="V357" s="8">
        <v>-1.934075E-2</v>
      </c>
      <c r="W357" s="8">
        <v>51.137096602515001</v>
      </c>
      <c r="X357" s="63"/>
      <c r="Y357" s="8">
        <v>-2.3866754E-2</v>
      </c>
    </row>
    <row r="358" spans="14:25" x14ac:dyDescent="0.45">
      <c r="N358" s="8">
        <v>7.35775445747558</v>
      </c>
      <c r="O358" s="63"/>
      <c r="P358" s="8">
        <v>-2.6453042E-2</v>
      </c>
      <c r="Q358" s="8">
        <v>17.6063561801808</v>
      </c>
      <c r="R358" s="63"/>
      <c r="S358" s="8">
        <v>-1.9664035999999999E-2</v>
      </c>
      <c r="T358" s="8">
        <v>41.958806075294802</v>
      </c>
      <c r="U358" s="63"/>
      <c r="V358" s="8">
        <v>-2.3866754E-2</v>
      </c>
      <c r="W358" s="8">
        <v>51.137106602614999</v>
      </c>
      <c r="X358" s="63"/>
      <c r="Y358" s="8">
        <v>-3.3565334000000002E-2</v>
      </c>
    </row>
    <row r="359" spans="14:25" x14ac:dyDescent="0.45">
      <c r="N359" s="8">
        <v>7.3577644575755796</v>
      </c>
      <c r="O359" s="63"/>
      <c r="P359" s="8">
        <v>-2.2573610000000001E-2</v>
      </c>
      <c r="Q359" s="8">
        <v>17.606366180280801</v>
      </c>
      <c r="R359" s="63"/>
      <c r="S359" s="8">
        <v>-2.0310608000000001E-2</v>
      </c>
      <c r="T359" s="8">
        <v>41.9588160753948</v>
      </c>
      <c r="U359" s="63"/>
      <c r="V359" s="8">
        <v>-2.6129756000000001E-2</v>
      </c>
      <c r="W359" s="8">
        <v>51.137116602714997</v>
      </c>
      <c r="X359" s="63"/>
      <c r="Y359" s="8">
        <v>-3.4211906E-2</v>
      </c>
    </row>
    <row r="360" spans="14:25" x14ac:dyDescent="0.45">
      <c r="N360" s="8">
        <v>7.3577744576755801</v>
      </c>
      <c r="O360" s="63"/>
      <c r="P360" s="8">
        <v>-3.4211906E-2</v>
      </c>
      <c r="Q360" s="8">
        <v>17.606376180380799</v>
      </c>
      <c r="R360" s="63"/>
      <c r="S360" s="8">
        <v>-2.7099614000000001E-2</v>
      </c>
      <c r="T360" s="8">
        <v>41.958826075494798</v>
      </c>
      <c r="U360" s="63"/>
      <c r="V360" s="8">
        <v>-1.7401033999999999E-2</v>
      </c>
      <c r="W360" s="8">
        <v>51.137126602815002</v>
      </c>
      <c r="X360" s="63"/>
      <c r="Y360" s="8">
        <v>-2.8392758000000001E-2</v>
      </c>
    </row>
    <row r="361" spans="14:25" x14ac:dyDescent="0.45">
      <c r="N361" s="8">
        <v>7.3577844577755798</v>
      </c>
      <c r="O361" s="63"/>
      <c r="P361" s="8">
        <v>-2.2250323999999998E-2</v>
      </c>
      <c r="Q361" s="8">
        <v>17.606386180480801</v>
      </c>
      <c r="R361" s="63"/>
      <c r="S361" s="8">
        <v>-2.5483183999999999E-2</v>
      </c>
      <c r="T361" s="8">
        <v>41.958836075594803</v>
      </c>
      <c r="U361" s="63"/>
      <c r="V361" s="8">
        <v>-1.8047606000000001E-2</v>
      </c>
      <c r="W361" s="8">
        <v>51.137136602915</v>
      </c>
      <c r="X361" s="63"/>
      <c r="Y361" s="8">
        <v>-2.1603752E-2</v>
      </c>
    </row>
    <row r="362" spans="14:25" x14ac:dyDescent="0.45">
      <c r="N362" s="8">
        <v>7.3577944578755803</v>
      </c>
      <c r="O362" s="63"/>
      <c r="P362" s="8">
        <v>-2.9685902E-2</v>
      </c>
      <c r="Q362" s="8">
        <v>17.606396180580798</v>
      </c>
      <c r="R362" s="63"/>
      <c r="S362" s="8">
        <v>-2.6129756000000001E-2</v>
      </c>
      <c r="T362" s="8">
        <v>41.958846075694801</v>
      </c>
      <c r="U362" s="63"/>
      <c r="V362" s="8">
        <v>-2.1927037999999999E-2</v>
      </c>
      <c r="W362" s="8">
        <v>51.137146603014997</v>
      </c>
      <c r="X362" s="63"/>
      <c r="Y362" s="8">
        <v>-1.9017464000000001E-2</v>
      </c>
    </row>
    <row r="363" spans="14:25" x14ac:dyDescent="0.45">
      <c r="N363" s="8">
        <v>7.3578044579755799</v>
      </c>
      <c r="O363" s="63"/>
      <c r="P363" s="8">
        <v>-1.934075E-2</v>
      </c>
      <c r="Q363" s="8">
        <v>17.6064061806808</v>
      </c>
      <c r="R363" s="63"/>
      <c r="S363" s="8">
        <v>-2.5159898E-2</v>
      </c>
      <c r="T363" s="8">
        <v>41.958856075794799</v>
      </c>
      <c r="U363" s="63"/>
      <c r="V363" s="8">
        <v>-1.8370892E-2</v>
      </c>
      <c r="W363" s="8">
        <v>51.137156603115002</v>
      </c>
      <c r="X363" s="63"/>
      <c r="Y363" s="8">
        <v>-2.1280466000000001E-2</v>
      </c>
    </row>
    <row r="364" spans="14:25" x14ac:dyDescent="0.45">
      <c r="N364" s="8">
        <v>7.3578144580755804</v>
      </c>
      <c r="O364" s="63"/>
      <c r="P364" s="8">
        <v>-1.4491459999999999E-2</v>
      </c>
      <c r="Q364" s="8">
        <v>17.606416180780801</v>
      </c>
      <c r="R364" s="63"/>
      <c r="S364" s="8">
        <v>-2.6129756000000001E-2</v>
      </c>
      <c r="T364" s="8">
        <v>41.958866075894797</v>
      </c>
      <c r="U364" s="63"/>
      <c r="V364" s="8">
        <v>-2.2250323999999998E-2</v>
      </c>
      <c r="W364" s="8">
        <v>51.137166603215</v>
      </c>
      <c r="X364" s="63"/>
      <c r="Y364" s="8">
        <v>-2.0957179999999999E-2</v>
      </c>
    </row>
    <row r="365" spans="14:25" x14ac:dyDescent="0.45">
      <c r="N365" s="8">
        <v>7.3578244581755801</v>
      </c>
      <c r="O365" s="63"/>
      <c r="P365" s="8">
        <v>-2.7099614000000001E-2</v>
      </c>
      <c r="Q365" s="8">
        <v>17.606426180880799</v>
      </c>
      <c r="R365" s="63"/>
      <c r="S365" s="8">
        <v>-2.74229E-2</v>
      </c>
      <c r="T365" s="8">
        <v>41.958876075994802</v>
      </c>
      <c r="U365" s="63"/>
      <c r="V365" s="8">
        <v>-2.2573610000000001E-2</v>
      </c>
      <c r="W365" s="8">
        <v>51.137176603314998</v>
      </c>
      <c r="X365" s="63"/>
      <c r="Y365" s="8">
        <v>-2.74229E-2</v>
      </c>
    </row>
    <row r="366" spans="14:25" x14ac:dyDescent="0.45">
      <c r="N366" s="8">
        <v>7.3578344582755797</v>
      </c>
      <c r="O366" s="63"/>
      <c r="P366" s="8">
        <v>-2.9362616000000001E-2</v>
      </c>
      <c r="Q366" s="8">
        <v>17.606436180980801</v>
      </c>
      <c r="R366" s="63"/>
      <c r="S366" s="8">
        <v>-2.9362616000000001E-2</v>
      </c>
      <c r="T366" s="8">
        <v>41.958886076094799</v>
      </c>
      <c r="U366" s="63"/>
      <c r="V366" s="8">
        <v>-2.7746185999999999E-2</v>
      </c>
      <c r="W366" s="8">
        <v>51.137186603415003</v>
      </c>
      <c r="X366" s="63"/>
      <c r="Y366" s="8">
        <v>-2.7099614000000001E-2</v>
      </c>
    </row>
    <row r="367" spans="14:25" x14ac:dyDescent="0.45">
      <c r="N367" s="8">
        <v>7.3578444583755802</v>
      </c>
      <c r="O367" s="63"/>
      <c r="P367" s="8">
        <v>-3.3888620000000001E-2</v>
      </c>
      <c r="Q367" s="8">
        <v>17.606446181080798</v>
      </c>
      <c r="R367" s="63"/>
      <c r="S367" s="8">
        <v>-3.2595475999999998E-2</v>
      </c>
      <c r="T367" s="8">
        <v>41.958896076194797</v>
      </c>
      <c r="U367" s="63"/>
      <c r="V367" s="8">
        <v>-2.6776327999999999E-2</v>
      </c>
      <c r="W367" s="8">
        <v>51.137196603515001</v>
      </c>
      <c r="X367" s="63"/>
      <c r="Y367" s="8">
        <v>-2.6129756000000001E-2</v>
      </c>
    </row>
    <row r="368" spans="14:25" x14ac:dyDescent="0.45">
      <c r="N368" s="8">
        <v>7.3578544584755896</v>
      </c>
      <c r="O368" s="63"/>
      <c r="P368" s="8">
        <v>-2.6453042E-2</v>
      </c>
      <c r="Q368" s="8">
        <v>17.6064561811808</v>
      </c>
      <c r="R368" s="63"/>
      <c r="S368" s="8">
        <v>-2.5483183999999999E-2</v>
      </c>
      <c r="T368" s="8">
        <v>41.958906076294802</v>
      </c>
      <c r="U368" s="63"/>
      <c r="V368" s="8">
        <v>-3.3565334000000002E-2</v>
      </c>
      <c r="W368" s="8">
        <v>51.137206603614999</v>
      </c>
      <c r="X368" s="63"/>
      <c r="Y368" s="8">
        <v>-2.8392758000000001E-2</v>
      </c>
    </row>
    <row r="369" spans="14:25" x14ac:dyDescent="0.45">
      <c r="N369" s="8">
        <v>7.3578644585755901</v>
      </c>
      <c r="O369" s="63"/>
      <c r="P369" s="8">
        <v>-3.0009187999999999E-2</v>
      </c>
      <c r="Q369" s="8">
        <v>17.606466181280801</v>
      </c>
      <c r="R369" s="63"/>
      <c r="S369" s="8">
        <v>-2.5159898E-2</v>
      </c>
      <c r="T369" s="8">
        <v>41.9589160763948</v>
      </c>
      <c r="U369" s="63"/>
      <c r="V369" s="8">
        <v>-2.1280466000000001E-2</v>
      </c>
      <c r="W369" s="8">
        <v>51.137216603714997</v>
      </c>
      <c r="X369" s="63"/>
      <c r="Y369" s="8">
        <v>-2.9685902E-2</v>
      </c>
    </row>
    <row r="370" spans="14:25" x14ac:dyDescent="0.45">
      <c r="N370" s="8">
        <v>7.3578744586755898</v>
      </c>
      <c r="O370" s="63"/>
      <c r="P370" s="8">
        <v>-1.8370892E-2</v>
      </c>
      <c r="Q370" s="8">
        <v>17.606476181380799</v>
      </c>
      <c r="R370" s="63"/>
      <c r="S370" s="8">
        <v>-1.9664035999999999E-2</v>
      </c>
      <c r="T370" s="8">
        <v>41.958926076494798</v>
      </c>
      <c r="U370" s="63"/>
      <c r="V370" s="8">
        <v>-1.9664035999999999E-2</v>
      </c>
      <c r="W370" s="8">
        <v>51.137226603815002</v>
      </c>
      <c r="X370" s="63"/>
      <c r="Y370" s="8">
        <v>-2.6129756000000001E-2</v>
      </c>
    </row>
    <row r="371" spans="14:25" x14ac:dyDescent="0.45">
      <c r="N371" s="8">
        <v>7.3578844587755903</v>
      </c>
      <c r="O371" s="63"/>
      <c r="P371" s="8">
        <v>-2.3866754E-2</v>
      </c>
      <c r="Q371" s="8">
        <v>17.6064861814808</v>
      </c>
      <c r="R371" s="63"/>
      <c r="S371" s="8">
        <v>-1.7077748E-2</v>
      </c>
      <c r="T371" s="8">
        <v>41.958936076594803</v>
      </c>
      <c r="U371" s="63"/>
      <c r="V371" s="8">
        <v>-2.6453042E-2</v>
      </c>
      <c r="W371" s="8">
        <v>51.137236603914999</v>
      </c>
      <c r="X371" s="63"/>
      <c r="Y371" s="8">
        <v>-2.5159898E-2</v>
      </c>
    </row>
    <row r="372" spans="14:25" x14ac:dyDescent="0.45">
      <c r="N372" s="8">
        <v>7.3578944588755899</v>
      </c>
      <c r="O372" s="63"/>
      <c r="P372" s="8">
        <v>-2.6776327999999999E-2</v>
      </c>
      <c r="Q372" s="8">
        <v>17.606496181580798</v>
      </c>
      <c r="R372" s="63"/>
      <c r="S372" s="8">
        <v>-1.4491459999999999E-2</v>
      </c>
      <c r="T372" s="8">
        <v>41.958946076694801</v>
      </c>
      <c r="U372" s="63"/>
      <c r="V372" s="8">
        <v>-2.6776327999999999E-2</v>
      </c>
      <c r="W372" s="8">
        <v>51.137246604014997</v>
      </c>
      <c r="X372" s="63"/>
      <c r="Y372" s="8">
        <v>-3.1948904E-2</v>
      </c>
    </row>
    <row r="373" spans="14:25" x14ac:dyDescent="0.45">
      <c r="N373" s="8">
        <v>7.3579044589755904</v>
      </c>
      <c r="O373" s="63"/>
      <c r="P373" s="8">
        <v>-2.3543468000000001E-2</v>
      </c>
      <c r="Q373" s="8">
        <v>17.6065061816808</v>
      </c>
      <c r="R373" s="63"/>
      <c r="S373" s="8">
        <v>-2.0633894E-2</v>
      </c>
      <c r="T373" s="8">
        <v>41.958956076794799</v>
      </c>
      <c r="U373" s="63"/>
      <c r="V373" s="8">
        <v>-2.1927037999999999E-2</v>
      </c>
      <c r="W373" s="8">
        <v>51.137256604115002</v>
      </c>
      <c r="X373" s="63"/>
      <c r="Y373" s="8">
        <v>-1.7724319999999998E-2</v>
      </c>
    </row>
    <row r="374" spans="14:25" x14ac:dyDescent="0.45">
      <c r="N374" s="8">
        <v>7.3579144590755901</v>
      </c>
      <c r="O374" s="63"/>
      <c r="P374" s="8">
        <v>-3.1625618000000001E-2</v>
      </c>
      <c r="Q374" s="8">
        <v>17.606516181780801</v>
      </c>
      <c r="R374" s="63"/>
      <c r="S374" s="8">
        <v>-7.3791680000000002E-3</v>
      </c>
      <c r="T374" s="8">
        <v>41.958966076894797</v>
      </c>
      <c r="U374" s="63"/>
      <c r="V374" s="8">
        <v>-2.9362616000000001E-2</v>
      </c>
      <c r="W374" s="8">
        <v>51.137266604215</v>
      </c>
      <c r="X374" s="63"/>
      <c r="Y374" s="8">
        <v>-2.74229E-2</v>
      </c>
    </row>
    <row r="375" spans="14:25" x14ac:dyDescent="0.45">
      <c r="N375" s="8">
        <v>7.3579244591755897</v>
      </c>
      <c r="O375" s="63"/>
      <c r="P375" s="8">
        <v>-3.0979046E-2</v>
      </c>
      <c r="Q375" s="8">
        <v>17.606526181880799</v>
      </c>
      <c r="R375" s="63"/>
      <c r="S375" s="8">
        <v>-2.0957179999999999E-2</v>
      </c>
      <c r="T375" s="8">
        <v>41.958976076994801</v>
      </c>
      <c r="U375" s="63"/>
      <c r="V375" s="8">
        <v>-3.4858477999999998E-2</v>
      </c>
      <c r="W375" s="8">
        <v>51.137276604314998</v>
      </c>
      <c r="X375" s="63"/>
      <c r="Y375" s="8">
        <v>-2.9362616000000001E-2</v>
      </c>
    </row>
    <row r="376" spans="14:25" x14ac:dyDescent="0.45">
      <c r="N376" s="8">
        <v>7.3579344592755902</v>
      </c>
      <c r="O376" s="63"/>
      <c r="P376" s="8">
        <v>-2.7099614000000001E-2</v>
      </c>
      <c r="Q376" s="8">
        <v>17.6065361819808</v>
      </c>
      <c r="R376" s="63"/>
      <c r="S376" s="8">
        <v>-1.5461318E-2</v>
      </c>
      <c r="T376" s="8">
        <v>41.958986077094799</v>
      </c>
      <c r="U376" s="63"/>
      <c r="V376" s="8">
        <v>-2.3543468000000001E-2</v>
      </c>
      <c r="W376" s="8">
        <v>51.137286604415003</v>
      </c>
      <c r="X376" s="63"/>
      <c r="Y376" s="8">
        <v>-3.3565334000000002E-2</v>
      </c>
    </row>
    <row r="377" spans="14:25" x14ac:dyDescent="0.45">
      <c r="N377" s="8">
        <v>7.3579444593755898</v>
      </c>
      <c r="O377" s="63"/>
      <c r="P377" s="8">
        <v>-3.1625618000000001E-2</v>
      </c>
      <c r="Q377" s="8">
        <v>17.606546182080798</v>
      </c>
      <c r="R377" s="63"/>
      <c r="S377" s="8">
        <v>-2.0633894E-2</v>
      </c>
      <c r="T377" s="8">
        <v>41.958996077194797</v>
      </c>
      <c r="U377" s="63"/>
      <c r="V377" s="8">
        <v>-2.1927037999999999E-2</v>
      </c>
      <c r="W377" s="8">
        <v>51.137296604515001</v>
      </c>
      <c r="X377" s="63"/>
      <c r="Y377" s="8">
        <v>-3.0009187999999999E-2</v>
      </c>
    </row>
    <row r="378" spans="14:25" x14ac:dyDescent="0.45">
      <c r="N378" s="8">
        <v>7.3579544594756001</v>
      </c>
      <c r="O378" s="63"/>
      <c r="P378" s="8">
        <v>-2.4836612000000001E-2</v>
      </c>
      <c r="Q378" s="8">
        <v>17.6065561821808</v>
      </c>
      <c r="R378" s="63"/>
      <c r="S378" s="8">
        <v>-1.9664035999999999E-2</v>
      </c>
      <c r="T378" s="8">
        <v>41.959006077294802</v>
      </c>
      <c r="U378" s="63"/>
      <c r="V378" s="8">
        <v>-2.6453042E-2</v>
      </c>
      <c r="W378" s="8">
        <v>51.137306604614999</v>
      </c>
      <c r="X378" s="63"/>
      <c r="Y378" s="8">
        <v>-2.5159898E-2</v>
      </c>
    </row>
    <row r="379" spans="14:25" x14ac:dyDescent="0.45">
      <c r="N379" s="8">
        <v>7.3579644595755997</v>
      </c>
      <c r="O379" s="63"/>
      <c r="P379" s="8">
        <v>-2.1927037999999999E-2</v>
      </c>
      <c r="Q379" s="8">
        <v>17.606566182280801</v>
      </c>
      <c r="R379" s="63"/>
      <c r="S379" s="8">
        <v>-2.1927037999999999E-2</v>
      </c>
      <c r="T379" s="8">
        <v>41.9590160773948</v>
      </c>
      <c r="U379" s="63"/>
      <c r="V379" s="8">
        <v>-2.1927037999999999E-2</v>
      </c>
      <c r="W379" s="8">
        <v>51.137316604714997</v>
      </c>
      <c r="X379" s="63"/>
      <c r="Y379" s="8">
        <v>-3.2272189999999999E-2</v>
      </c>
    </row>
    <row r="380" spans="14:25" x14ac:dyDescent="0.45">
      <c r="N380" s="8">
        <v>7.3579744596756003</v>
      </c>
      <c r="O380" s="63"/>
      <c r="P380" s="8">
        <v>-2.9039329999999999E-2</v>
      </c>
      <c r="Q380" s="8">
        <v>17.606576182380799</v>
      </c>
      <c r="R380" s="63"/>
      <c r="S380" s="8">
        <v>-2.0310608000000001E-2</v>
      </c>
      <c r="T380" s="8">
        <v>41.959026077494798</v>
      </c>
      <c r="U380" s="63"/>
      <c r="V380" s="8">
        <v>-2.2573610000000001E-2</v>
      </c>
      <c r="W380" s="8">
        <v>51.137326604815001</v>
      </c>
      <c r="X380" s="63"/>
      <c r="Y380" s="8">
        <v>-1.610789E-2</v>
      </c>
    </row>
    <row r="381" spans="14:25" x14ac:dyDescent="0.45">
      <c r="N381" s="8">
        <v>7.3579844597755999</v>
      </c>
      <c r="O381" s="63"/>
      <c r="P381" s="8">
        <v>-2.1280466000000001E-2</v>
      </c>
      <c r="Q381" s="8">
        <v>17.6065861824808</v>
      </c>
      <c r="R381" s="63"/>
      <c r="S381" s="8">
        <v>-2.6129756000000001E-2</v>
      </c>
      <c r="T381" s="8">
        <v>41.959036077594803</v>
      </c>
      <c r="U381" s="63"/>
      <c r="V381" s="8">
        <v>-2.9039329999999999E-2</v>
      </c>
      <c r="W381" s="8">
        <v>51.137336604915099</v>
      </c>
      <c r="X381" s="63"/>
      <c r="Y381" s="8">
        <v>-2.6776327999999999E-2</v>
      </c>
    </row>
    <row r="382" spans="14:25" x14ac:dyDescent="0.45">
      <c r="N382" s="8">
        <v>7.3579944598756004</v>
      </c>
      <c r="O382" s="63"/>
      <c r="P382" s="8">
        <v>-2.1927037999999999E-2</v>
      </c>
      <c r="Q382" s="8">
        <v>17.606596182580802</v>
      </c>
      <c r="R382" s="63"/>
      <c r="S382" s="8">
        <v>-2.4190039999999999E-2</v>
      </c>
      <c r="T382" s="8">
        <v>41.959046077694801</v>
      </c>
      <c r="U382" s="63"/>
      <c r="V382" s="8">
        <v>-2.8392758000000001E-2</v>
      </c>
      <c r="W382" s="8">
        <v>51.137346605015097</v>
      </c>
      <c r="X382" s="63"/>
      <c r="Y382" s="8">
        <v>-2.6453042E-2</v>
      </c>
    </row>
    <row r="383" spans="14:25" x14ac:dyDescent="0.45">
      <c r="N383" s="8">
        <v>7.3580044599756</v>
      </c>
      <c r="O383" s="63"/>
      <c r="P383" s="8">
        <v>-2.6129756000000001E-2</v>
      </c>
      <c r="Q383" s="8">
        <v>17.6066061826808</v>
      </c>
      <c r="R383" s="63"/>
      <c r="S383" s="8">
        <v>-2.9039329999999999E-2</v>
      </c>
      <c r="T383" s="8">
        <v>41.959056077794799</v>
      </c>
      <c r="U383" s="63"/>
      <c r="V383" s="8">
        <v>-3.1948904E-2</v>
      </c>
      <c r="W383" s="8">
        <v>51.137356605115002</v>
      </c>
      <c r="X383" s="63"/>
      <c r="Y383" s="8">
        <v>-1.9987321999999998E-2</v>
      </c>
    </row>
  </sheetData>
  <mergeCells count="5">
    <mergeCell ref="N2:P2"/>
    <mergeCell ref="Q2:S2"/>
    <mergeCell ref="T2:V2"/>
    <mergeCell ref="W2:Y2"/>
    <mergeCell ref="F4:I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3A4BC-B75F-40AB-918E-E14B9F99A3EF}">
  <dimension ref="B1:AL56"/>
  <sheetViews>
    <sheetView topLeftCell="C30" zoomScale="49" zoomScaleNormal="70" workbookViewId="0">
      <selection activeCell="U83" sqref="U83"/>
    </sheetView>
  </sheetViews>
  <sheetFormatPr defaultRowHeight="14.25" x14ac:dyDescent="0.45"/>
  <cols>
    <col min="1" max="12" width="9.06640625" style="83"/>
    <col min="13" max="13" width="10.3984375" style="83" customWidth="1"/>
    <col min="14" max="14" width="9.06640625" style="83"/>
    <col min="15" max="15" width="9.06640625" style="84"/>
    <col min="16" max="21" width="9.06640625" style="83"/>
    <col min="22" max="22" width="9.06640625" style="85"/>
    <col min="23" max="28" width="9.06640625" style="83"/>
    <col min="29" max="29" width="10.19921875" style="83" customWidth="1"/>
    <col min="30" max="34" width="9.06640625" style="83"/>
    <col min="35" max="35" width="9.06640625" style="85"/>
    <col min="36" max="36" width="9.06640625" style="83"/>
    <col min="37" max="37" width="9.796875" style="83" customWidth="1"/>
    <col min="38" max="16384" width="9.06640625" style="83"/>
  </cols>
  <sheetData>
    <row r="1" spans="2:35" ht="14.65" hidden="1" thickBot="1" x14ac:dyDescent="0.5"/>
    <row r="2" spans="2:35" ht="14.65" hidden="1" thickBot="1" x14ac:dyDescent="0.5">
      <c r="B2" s="86" t="s">
        <v>53</v>
      </c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8"/>
    </row>
    <row r="3" spans="2:35" ht="14.65" hidden="1" thickBot="1" x14ac:dyDescent="0.5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7"/>
      <c r="P3" s="6"/>
      <c r="Q3" s="6"/>
      <c r="R3" s="6"/>
      <c r="S3" s="6"/>
      <c r="T3" s="6"/>
      <c r="U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</row>
    <row r="4" spans="2:35" ht="16.149999999999999" hidden="1" thickBot="1" x14ac:dyDescent="0.55000000000000004">
      <c r="B4" s="89" t="s">
        <v>54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1"/>
      <c r="N4" s="6"/>
      <c r="O4" s="89" t="s">
        <v>55</v>
      </c>
      <c r="P4" s="90"/>
      <c r="Q4" s="90"/>
      <c r="R4" s="90"/>
      <c r="S4" s="90"/>
      <c r="T4" s="90"/>
      <c r="U4" s="90"/>
      <c r="V4" s="91"/>
      <c r="W4" s="6"/>
      <c r="X4" s="89" t="s">
        <v>56</v>
      </c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1"/>
    </row>
    <row r="5" spans="2:35" ht="16.149999999999999" hidden="1" thickBot="1" x14ac:dyDescent="0.55000000000000004">
      <c r="B5" s="92" t="s">
        <v>57</v>
      </c>
      <c r="C5" s="92" t="s">
        <v>58</v>
      </c>
      <c r="D5" s="92" t="s">
        <v>59</v>
      </c>
      <c r="E5" s="92" t="s">
        <v>60</v>
      </c>
      <c r="F5" s="93" t="s">
        <v>61</v>
      </c>
      <c r="G5" s="92" t="s">
        <v>62</v>
      </c>
      <c r="H5" s="93" t="s">
        <v>63</v>
      </c>
      <c r="I5" s="92" t="s">
        <v>64</v>
      </c>
      <c r="J5" s="93" t="s">
        <v>65</v>
      </c>
      <c r="K5" s="92" t="s">
        <v>66</v>
      </c>
      <c r="L5" s="93" t="s">
        <v>67</v>
      </c>
      <c r="M5" s="93" t="s">
        <v>68</v>
      </c>
      <c r="N5" s="6"/>
      <c r="O5" s="92" t="s">
        <v>30</v>
      </c>
      <c r="P5" s="92" t="s">
        <v>69</v>
      </c>
      <c r="Q5" s="92" t="s">
        <v>70</v>
      </c>
      <c r="R5" s="92" t="s">
        <v>71</v>
      </c>
      <c r="S5" s="92" t="s">
        <v>72</v>
      </c>
      <c r="T5" s="92" t="s">
        <v>73</v>
      </c>
      <c r="U5" s="93" t="s">
        <v>74</v>
      </c>
      <c r="V5" s="94" t="s">
        <v>6</v>
      </c>
      <c r="W5" s="6"/>
      <c r="X5" s="93" t="s">
        <v>75</v>
      </c>
      <c r="Y5" s="93" t="s">
        <v>76</v>
      </c>
      <c r="Z5" s="93" t="s">
        <v>77</v>
      </c>
      <c r="AA5" s="93" t="s">
        <v>78</v>
      </c>
      <c r="AB5" s="93" t="s">
        <v>79</v>
      </c>
      <c r="AC5" s="93" t="s">
        <v>80</v>
      </c>
      <c r="AD5" s="93" t="s">
        <v>81</v>
      </c>
      <c r="AE5" s="93" t="s">
        <v>82</v>
      </c>
      <c r="AF5" s="93" t="s">
        <v>83</v>
      </c>
      <c r="AG5" s="93" t="s">
        <v>84</v>
      </c>
      <c r="AH5" s="93" t="s">
        <v>85</v>
      </c>
      <c r="AI5" s="95" t="s">
        <v>6</v>
      </c>
    </row>
    <row r="6" spans="2:35" ht="16.149999999999999" hidden="1" thickBot="1" x14ac:dyDescent="0.55000000000000004">
      <c r="B6" s="96" t="s">
        <v>86</v>
      </c>
      <c r="C6" s="96" t="s">
        <v>87</v>
      </c>
      <c r="D6" s="96" t="s">
        <v>88</v>
      </c>
      <c r="E6" s="96" t="s">
        <v>88</v>
      </c>
      <c r="F6" s="97" t="s">
        <v>89</v>
      </c>
      <c r="G6" s="96" t="s">
        <v>90</v>
      </c>
      <c r="H6" s="98" t="s">
        <v>91</v>
      </c>
      <c r="I6" s="97" t="s">
        <v>92</v>
      </c>
      <c r="J6" s="98" t="s">
        <v>91</v>
      </c>
      <c r="K6" s="97" t="s">
        <v>86</v>
      </c>
      <c r="L6" s="97" t="s">
        <v>86</v>
      </c>
      <c r="M6" s="97" t="s">
        <v>92</v>
      </c>
      <c r="N6" s="6"/>
      <c r="O6" s="96" t="s">
        <v>86</v>
      </c>
      <c r="P6" s="96" t="s">
        <v>93</v>
      </c>
      <c r="Q6" s="96" t="s">
        <v>93</v>
      </c>
      <c r="R6" s="96" t="s">
        <v>93</v>
      </c>
      <c r="S6" s="96" t="s">
        <v>93</v>
      </c>
      <c r="T6" s="96" t="s">
        <v>93</v>
      </c>
      <c r="U6" s="96" t="s">
        <v>93</v>
      </c>
      <c r="V6" s="99" t="s">
        <v>18</v>
      </c>
      <c r="W6" s="6"/>
      <c r="X6" s="96" t="s">
        <v>94</v>
      </c>
      <c r="Y6" s="96" t="s">
        <v>94</v>
      </c>
      <c r="Z6" s="96" t="s">
        <v>94</v>
      </c>
      <c r="AA6" s="96" t="s">
        <v>94</v>
      </c>
      <c r="AB6" s="96" t="s">
        <v>94</v>
      </c>
      <c r="AC6" s="96" t="s">
        <v>94</v>
      </c>
      <c r="AD6" s="98" t="s">
        <v>18</v>
      </c>
      <c r="AE6" s="98" t="s">
        <v>18</v>
      </c>
      <c r="AF6" s="98" t="s">
        <v>18</v>
      </c>
      <c r="AG6" s="98" t="s">
        <v>18</v>
      </c>
      <c r="AH6" s="98" t="s">
        <v>18</v>
      </c>
      <c r="AI6" s="99" t="s">
        <v>18</v>
      </c>
    </row>
    <row r="7" spans="2:35" ht="14.65" hidden="1" thickBot="1" x14ac:dyDescent="0.5">
      <c r="B7" s="9" t="s">
        <v>95</v>
      </c>
      <c r="C7" s="9">
        <v>25</v>
      </c>
      <c r="D7" s="9">
        <v>116.5</v>
      </c>
      <c r="E7" s="100">
        <v>102</v>
      </c>
      <c r="F7" s="101">
        <f>(D7/10)*(PI()/4)*((E7/10)^2)</f>
        <v>951.95441031649148</v>
      </c>
      <c r="G7" s="9">
        <v>1931.1999999999998</v>
      </c>
      <c r="H7" s="101">
        <f>G7/F7</f>
        <v>2.0286685781075833</v>
      </c>
      <c r="I7" s="102">
        <v>0.13873393160320133</v>
      </c>
      <c r="J7" s="101">
        <f>H7/(1+I7)</f>
        <v>1.7815123636927728</v>
      </c>
      <c r="K7" s="103">
        <v>2.5</v>
      </c>
      <c r="L7" s="100">
        <f t="shared" ref="L7:L13" si="0">K7/J7-1</f>
        <v>0.40330207690387532</v>
      </c>
      <c r="M7" s="102">
        <f t="shared" ref="M7:M13" si="1">I7*(K7/L7)</f>
        <v>0.85998770864418173</v>
      </c>
      <c r="N7" s="6"/>
      <c r="O7" s="9"/>
      <c r="P7" s="8"/>
      <c r="Q7" s="8"/>
      <c r="R7" s="8"/>
      <c r="S7" s="8"/>
      <c r="T7" s="8"/>
      <c r="U7" s="8"/>
      <c r="V7" s="104"/>
      <c r="W7" s="6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104"/>
    </row>
    <row r="8" spans="2:35" ht="14.65" hidden="1" thickBot="1" x14ac:dyDescent="0.5">
      <c r="B8" s="9" t="s">
        <v>96</v>
      </c>
      <c r="C8" s="9">
        <v>25</v>
      </c>
      <c r="D8" s="9">
        <v>117.7</v>
      </c>
      <c r="E8" s="100">
        <v>101.8</v>
      </c>
      <c r="F8" s="101">
        <f t="shared" ref="F8:F13" si="2">(D8/10)*(PI()/4)*((E8/10)^2)</f>
        <v>957.99203931708848</v>
      </c>
      <c r="G8" s="9">
        <v>1925</v>
      </c>
      <c r="H8" s="101">
        <f t="shared" ref="H8:H12" si="3">G8/F8</f>
        <v>2.0094112696095574</v>
      </c>
      <c r="I8" s="102">
        <v>0.16541570438799089</v>
      </c>
      <c r="J8" s="101">
        <f t="shared" ref="J8:J12" si="4">H8/(1+I8)</f>
        <v>1.7242012974801848</v>
      </c>
      <c r="K8" s="103">
        <v>2.5</v>
      </c>
      <c r="L8" s="100">
        <f t="shared" si="0"/>
        <v>0.44994671077767867</v>
      </c>
      <c r="M8" s="102">
        <f t="shared" si="1"/>
        <v>0.91908497398552924</v>
      </c>
      <c r="N8" s="6"/>
      <c r="O8" s="9"/>
      <c r="P8" s="8"/>
      <c r="Q8" s="8"/>
      <c r="R8" s="8"/>
      <c r="S8" s="8"/>
      <c r="T8" s="8"/>
      <c r="U8" s="8"/>
      <c r="V8" s="104"/>
      <c r="W8" s="6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104"/>
    </row>
    <row r="9" spans="2:35" ht="14.65" hidden="1" thickBot="1" x14ac:dyDescent="0.5">
      <c r="B9" s="9" t="s">
        <v>97</v>
      </c>
      <c r="C9" s="9">
        <v>25</v>
      </c>
      <c r="D9" s="9">
        <v>116.9</v>
      </c>
      <c r="E9" s="100">
        <v>101.1</v>
      </c>
      <c r="F9" s="101">
        <f t="shared" si="2"/>
        <v>938.44041676268716</v>
      </c>
      <c r="G9" s="9">
        <v>1837</v>
      </c>
      <c r="H9" s="101">
        <f t="shared" si="3"/>
        <v>1.9575030733832306</v>
      </c>
      <c r="I9" s="102">
        <v>0.18396770472895047</v>
      </c>
      <c r="J9" s="101">
        <f t="shared" si="4"/>
        <v>1.6533416119077065</v>
      </c>
      <c r="K9" s="103">
        <v>2.5</v>
      </c>
      <c r="L9" s="100">
        <f t="shared" si="0"/>
        <v>0.51208920285710202</v>
      </c>
      <c r="M9" s="102">
        <f t="shared" si="1"/>
        <v>0.89812333331057592</v>
      </c>
      <c r="N9" s="6"/>
      <c r="O9" s="9"/>
      <c r="P9" s="8"/>
      <c r="Q9" s="8"/>
      <c r="R9" s="8"/>
      <c r="S9" s="8"/>
      <c r="T9" s="8"/>
      <c r="U9" s="8"/>
      <c r="V9" s="104"/>
      <c r="W9" s="6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104"/>
    </row>
    <row r="10" spans="2:35" ht="14.65" hidden="1" thickBot="1" x14ac:dyDescent="0.5">
      <c r="B10" s="9" t="s">
        <v>98</v>
      </c>
      <c r="C10" s="9">
        <v>25</v>
      </c>
      <c r="D10" s="100">
        <f>AVERAGE(D9,D12)</f>
        <v>116.69</v>
      </c>
      <c r="E10" s="100">
        <v>102.2</v>
      </c>
      <c r="F10" s="101">
        <f t="shared" si="2"/>
        <v>957.24986287126012</v>
      </c>
      <c r="G10" s="9">
        <v>1795.5</v>
      </c>
      <c r="H10" s="101">
        <f t="shared" si="3"/>
        <v>1.8756858262840781</v>
      </c>
      <c r="I10" s="102">
        <v>0.10371452420701166</v>
      </c>
      <c r="J10" s="101">
        <f t="shared" si="4"/>
        <v>1.6994302286922485</v>
      </c>
      <c r="K10" s="103">
        <v>2.5</v>
      </c>
      <c r="L10" s="100">
        <f t="shared" si="0"/>
        <v>0.47108128229766089</v>
      </c>
      <c r="M10" s="102">
        <f t="shared" si="1"/>
        <v>0.55040673501795945</v>
      </c>
      <c r="N10" s="6"/>
      <c r="O10" s="9"/>
      <c r="P10" s="8"/>
      <c r="Q10" s="8"/>
      <c r="R10" s="8"/>
      <c r="S10" s="8"/>
      <c r="T10" s="8"/>
      <c r="U10" s="8"/>
      <c r="V10" s="104"/>
      <c r="W10" s="6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104"/>
    </row>
    <row r="11" spans="2:35" ht="14.65" hidden="1" thickBot="1" x14ac:dyDescent="0.5">
      <c r="B11" s="9" t="s">
        <v>99</v>
      </c>
      <c r="C11" s="9">
        <v>25</v>
      </c>
      <c r="D11" s="100">
        <v>118.3</v>
      </c>
      <c r="E11" s="100">
        <v>101.5</v>
      </c>
      <c r="F11" s="101">
        <f t="shared" si="2"/>
        <v>957.20886147429917</v>
      </c>
      <c r="G11" s="9">
        <v>1943.5</v>
      </c>
      <c r="H11" s="101">
        <f t="shared" si="3"/>
        <v>2.0303823734003141</v>
      </c>
      <c r="I11" s="102">
        <v>0.15280665280665287</v>
      </c>
      <c r="J11" s="101">
        <f t="shared" si="4"/>
        <v>1.7612514366195688</v>
      </c>
      <c r="K11" s="103">
        <v>2.5</v>
      </c>
      <c r="L11" s="100">
        <f t="shared" si="0"/>
        <v>0.41944525808213795</v>
      </c>
      <c r="M11" s="102">
        <f t="shared" si="1"/>
        <v>0.91076636260797528</v>
      </c>
      <c r="N11" s="6"/>
      <c r="O11" s="9"/>
      <c r="P11" s="8"/>
      <c r="Q11" s="8"/>
      <c r="R11" s="8"/>
      <c r="S11" s="8"/>
      <c r="T11" s="8"/>
      <c r="U11" s="8"/>
      <c r="V11" s="104"/>
      <c r="W11" s="6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104"/>
    </row>
    <row r="12" spans="2:35" ht="14.65" hidden="1" thickBot="1" x14ac:dyDescent="0.5">
      <c r="B12" s="9" t="s">
        <v>100</v>
      </c>
      <c r="C12" s="9">
        <v>25</v>
      </c>
      <c r="D12" s="100">
        <v>116.48</v>
      </c>
      <c r="E12" s="100">
        <v>101.8</v>
      </c>
      <c r="F12" s="101">
        <f t="shared" si="2"/>
        <v>948.06213032841515</v>
      </c>
      <c r="G12" s="9">
        <v>1888.5</v>
      </c>
      <c r="H12" s="101">
        <f t="shared" si="3"/>
        <v>1.9919580580080873</v>
      </c>
      <c r="I12" s="102">
        <v>0.17336268574573463</v>
      </c>
      <c r="J12" s="101">
        <f t="shared" si="4"/>
        <v>1.697649057880251</v>
      </c>
      <c r="K12" s="103">
        <v>2.5</v>
      </c>
      <c r="L12" s="100">
        <f t="shared" si="0"/>
        <v>0.47262473854378051</v>
      </c>
      <c r="M12" s="102">
        <f t="shared" si="1"/>
        <v>0.91702079687940186</v>
      </c>
      <c r="N12" s="6"/>
      <c r="O12" s="9"/>
      <c r="P12" s="8"/>
      <c r="Q12" s="8"/>
      <c r="R12" s="8"/>
      <c r="S12" s="8"/>
      <c r="T12" s="8"/>
      <c r="U12" s="8"/>
      <c r="V12" s="104"/>
      <c r="W12" s="6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104"/>
    </row>
    <row r="13" spans="2:35" ht="14.65" hidden="1" thickBot="1" x14ac:dyDescent="0.5">
      <c r="B13" s="9" t="s">
        <v>101</v>
      </c>
      <c r="C13" s="9">
        <v>25</v>
      </c>
      <c r="D13" s="100">
        <v>115.88</v>
      </c>
      <c r="E13" s="100">
        <v>101.5</v>
      </c>
      <c r="F13" s="101">
        <f t="shared" si="2"/>
        <v>937.62775036045457</v>
      </c>
      <c r="G13" s="9">
        <v>1918.5</v>
      </c>
      <c r="H13" s="101">
        <f>G13/F13</f>
        <v>2.0461211811003528</v>
      </c>
      <c r="I13" s="102">
        <v>0.19547775346462432</v>
      </c>
      <c r="J13" s="101">
        <f>H13/(1+I13)</f>
        <v>1.7115510306824793</v>
      </c>
      <c r="K13" s="103">
        <v>2.5</v>
      </c>
      <c r="L13" s="100">
        <f t="shared" si="0"/>
        <v>0.46066343052776371</v>
      </c>
      <c r="M13" s="102">
        <f t="shared" si="1"/>
        <v>1.0608490956221186</v>
      </c>
      <c r="N13" s="6"/>
      <c r="O13" s="9"/>
      <c r="P13" s="8"/>
      <c r="Q13" s="8"/>
      <c r="R13" s="8"/>
      <c r="S13" s="8"/>
      <c r="T13" s="8"/>
      <c r="U13" s="8"/>
      <c r="V13" s="104"/>
      <c r="W13" s="6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104"/>
    </row>
    <row r="14" spans="2:35" ht="14.65" hidden="1" thickBot="1" x14ac:dyDescent="0.5"/>
    <row r="15" spans="2:35" ht="14.65" hidden="1" thickBot="1" x14ac:dyDescent="0.5">
      <c r="B15" s="86" t="s">
        <v>102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8"/>
    </row>
    <row r="16" spans="2:35" ht="14.65" hidden="1" thickBot="1" x14ac:dyDescent="0.5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7"/>
      <c r="P16" s="6"/>
      <c r="Q16" s="6"/>
      <c r="R16" s="6"/>
      <c r="S16" s="6"/>
      <c r="T16" s="6"/>
      <c r="U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</row>
    <row r="17" spans="2:38" ht="16.149999999999999" hidden="1" thickBot="1" x14ac:dyDescent="0.55000000000000004">
      <c r="B17" s="89" t="s">
        <v>54</v>
      </c>
      <c r="C17" s="90"/>
      <c r="D17" s="90"/>
      <c r="E17" s="90"/>
      <c r="F17" s="90"/>
      <c r="G17" s="90"/>
      <c r="H17" s="90"/>
      <c r="I17" s="90"/>
      <c r="J17" s="90"/>
      <c r="K17" s="90"/>
      <c r="L17" s="90"/>
      <c r="M17" s="91"/>
      <c r="N17" s="6"/>
      <c r="O17" s="89" t="s">
        <v>55</v>
      </c>
      <c r="P17" s="90"/>
      <c r="Q17" s="90"/>
      <c r="R17" s="90"/>
      <c r="S17" s="90"/>
      <c r="T17" s="90"/>
      <c r="U17" s="90"/>
      <c r="V17" s="91"/>
      <c r="W17" s="6"/>
      <c r="X17" s="89" t="s">
        <v>56</v>
      </c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1"/>
    </row>
    <row r="18" spans="2:38" ht="16.149999999999999" hidden="1" thickBot="1" x14ac:dyDescent="0.55000000000000004">
      <c r="B18" s="92" t="s">
        <v>57</v>
      </c>
      <c r="C18" s="92" t="s">
        <v>58</v>
      </c>
      <c r="D18" s="92" t="s">
        <v>59</v>
      </c>
      <c r="E18" s="92" t="s">
        <v>60</v>
      </c>
      <c r="F18" s="93" t="s">
        <v>61</v>
      </c>
      <c r="G18" s="92" t="s">
        <v>62</v>
      </c>
      <c r="H18" s="93" t="s">
        <v>63</v>
      </c>
      <c r="I18" s="92" t="s">
        <v>64</v>
      </c>
      <c r="J18" s="93" t="s">
        <v>65</v>
      </c>
      <c r="K18" s="92" t="s">
        <v>66</v>
      </c>
      <c r="L18" s="93" t="s">
        <v>67</v>
      </c>
      <c r="M18" s="93" t="s">
        <v>68</v>
      </c>
      <c r="N18" s="6"/>
      <c r="O18" s="92" t="s">
        <v>30</v>
      </c>
      <c r="P18" s="92" t="s">
        <v>69</v>
      </c>
      <c r="Q18" s="92" t="s">
        <v>70</v>
      </c>
      <c r="R18" s="92" t="s">
        <v>71</v>
      </c>
      <c r="S18" s="92" t="s">
        <v>72</v>
      </c>
      <c r="T18" s="92" t="s">
        <v>73</v>
      </c>
      <c r="U18" s="93" t="s">
        <v>74</v>
      </c>
      <c r="V18" s="94" t="s">
        <v>6</v>
      </c>
      <c r="W18" s="6"/>
      <c r="X18" s="92" t="s">
        <v>75</v>
      </c>
      <c r="Y18" s="92" t="s">
        <v>76</v>
      </c>
      <c r="Z18" s="92" t="s">
        <v>77</v>
      </c>
      <c r="AA18" s="92" t="s">
        <v>78</v>
      </c>
      <c r="AB18" s="92" t="s">
        <v>79</v>
      </c>
      <c r="AC18" s="93" t="s">
        <v>80</v>
      </c>
      <c r="AD18" s="92" t="s">
        <v>81</v>
      </c>
      <c r="AE18" s="92" t="s">
        <v>82</v>
      </c>
      <c r="AF18" s="92" t="s">
        <v>83</v>
      </c>
      <c r="AG18" s="92" t="s">
        <v>84</v>
      </c>
      <c r="AH18" s="92" t="s">
        <v>85</v>
      </c>
      <c r="AI18" s="95" t="s">
        <v>6</v>
      </c>
    </row>
    <row r="19" spans="2:38" ht="16.149999999999999" hidden="1" thickBot="1" x14ac:dyDescent="0.55000000000000004">
      <c r="B19" s="96" t="s">
        <v>86</v>
      </c>
      <c r="C19" s="96" t="s">
        <v>87</v>
      </c>
      <c r="D19" s="96" t="s">
        <v>88</v>
      </c>
      <c r="E19" s="96" t="s">
        <v>88</v>
      </c>
      <c r="F19" s="97" t="s">
        <v>89</v>
      </c>
      <c r="G19" s="96" t="s">
        <v>90</v>
      </c>
      <c r="H19" s="98" t="s">
        <v>91</v>
      </c>
      <c r="I19" s="97" t="s">
        <v>92</v>
      </c>
      <c r="J19" s="98" t="s">
        <v>91</v>
      </c>
      <c r="K19" s="97" t="s">
        <v>86</v>
      </c>
      <c r="L19" s="97" t="s">
        <v>86</v>
      </c>
      <c r="M19" s="97" t="s">
        <v>92</v>
      </c>
      <c r="N19" s="6"/>
      <c r="O19" s="96" t="s">
        <v>86</v>
      </c>
      <c r="P19" s="96" t="s">
        <v>93</v>
      </c>
      <c r="Q19" s="96" t="s">
        <v>93</v>
      </c>
      <c r="R19" s="96" t="s">
        <v>93</v>
      </c>
      <c r="S19" s="96" t="s">
        <v>93</v>
      </c>
      <c r="T19" s="96" t="s">
        <v>93</v>
      </c>
      <c r="U19" s="96" t="s">
        <v>93</v>
      </c>
      <c r="V19" s="99" t="s">
        <v>18</v>
      </c>
      <c r="W19" s="6"/>
      <c r="X19" s="96" t="s">
        <v>94</v>
      </c>
      <c r="Y19" s="96" t="s">
        <v>94</v>
      </c>
      <c r="Z19" s="96" t="s">
        <v>94</v>
      </c>
      <c r="AA19" s="96" t="s">
        <v>94</v>
      </c>
      <c r="AB19" s="96" t="s">
        <v>94</v>
      </c>
      <c r="AC19" s="96" t="s">
        <v>94</v>
      </c>
      <c r="AD19" s="98" t="s">
        <v>18</v>
      </c>
      <c r="AE19" s="98" t="s">
        <v>18</v>
      </c>
      <c r="AF19" s="98" t="s">
        <v>18</v>
      </c>
      <c r="AG19" s="98" t="s">
        <v>18</v>
      </c>
      <c r="AH19" s="98" t="s">
        <v>18</v>
      </c>
      <c r="AI19" s="99" t="s">
        <v>18</v>
      </c>
    </row>
    <row r="20" spans="2:38" ht="14.65" hidden="1" thickBot="1" x14ac:dyDescent="0.5">
      <c r="B20" s="9" t="s">
        <v>95</v>
      </c>
      <c r="C20" s="9">
        <v>25</v>
      </c>
      <c r="D20" s="100">
        <v>116.6</v>
      </c>
      <c r="E20" s="100">
        <v>102.7</v>
      </c>
      <c r="F20" s="101">
        <f>(D20/10)*(PI()/4)*((E20/10)^2)</f>
        <v>965.8936679160438</v>
      </c>
      <c r="G20" s="100">
        <v>1886.25</v>
      </c>
      <c r="H20" s="101">
        <f>G20/F20</f>
        <v>1.9528547112951509</v>
      </c>
      <c r="I20" s="102">
        <v>0.20908379013312436</v>
      </c>
      <c r="J20" s="101">
        <f>H20/(1+I20)</f>
        <v>1.6151525040957952</v>
      </c>
      <c r="K20" s="103">
        <v>2.5</v>
      </c>
      <c r="L20" s="100">
        <f t="shared" ref="L20:L28" si="5">K20/J20-1</f>
        <v>0.5478414537700671</v>
      </c>
      <c r="M20" s="102">
        <f t="shared" ref="M20:M28" si="6">I20*(K20/L20)</f>
        <v>0.95412545315016584</v>
      </c>
      <c r="N20" s="6"/>
      <c r="O20" s="9"/>
      <c r="P20" s="8"/>
      <c r="Q20" s="8"/>
      <c r="R20" s="8"/>
      <c r="S20" s="8"/>
      <c r="T20" s="8"/>
      <c r="U20" s="8"/>
      <c r="V20" s="104"/>
      <c r="W20" s="6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104"/>
    </row>
    <row r="21" spans="2:38" ht="14.65" hidden="1" thickBot="1" x14ac:dyDescent="0.5">
      <c r="B21" s="9" t="s">
        <v>96</v>
      </c>
      <c r="C21" s="9">
        <v>25</v>
      </c>
      <c r="D21" s="100">
        <v>117.7</v>
      </c>
      <c r="E21" s="100">
        <v>101.9</v>
      </c>
      <c r="F21" s="101">
        <f t="shared" ref="F21:F28" si="7">(D21/10)*(PI()/4)*((E21/10)^2)</f>
        <v>959.87506989834424</v>
      </c>
      <c r="G21" s="100">
        <v>1876.16</v>
      </c>
      <c r="H21" s="101">
        <f t="shared" ref="H21:H25" si="8">G21/F21</f>
        <v>1.954587694624359</v>
      </c>
      <c r="I21" s="102">
        <v>0.17261904761904748</v>
      </c>
      <c r="J21" s="101">
        <f t="shared" ref="J21:J25" si="9">H21/(1+I21)</f>
        <v>1.6668565111517379</v>
      </c>
      <c r="K21" s="103">
        <v>2.5</v>
      </c>
      <c r="L21" s="100">
        <f t="shared" si="5"/>
        <v>0.49982915942332062</v>
      </c>
      <c r="M21" s="102">
        <f t="shared" si="6"/>
        <v>0.86339024226901462</v>
      </c>
      <c r="N21" s="6"/>
      <c r="O21" s="9"/>
      <c r="P21" s="8"/>
      <c r="Q21" s="8"/>
      <c r="R21" s="8"/>
      <c r="S21" s="8"/>
      <c r="T21" s="8"/>
      <c r="U21" s="8"/>
      <c r="V21" s="104"/>
      <c r="W21" s="6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104"/>
    </row>
    <row r="22" spans="2:38" ht="14.65" hidden="1" thickBot="1" x14ac:dyDescent="0.5">
      <c r="B22" s="9" t="s">
        <v>97</v>
      </c>
      <c r="C22" s="9">
        <v>25</v>
      </c>
      <c r="D22" s="100">
        <v>116.3</v>
      </c>
      <c r="E22" s="100">
        <v>101.2</v>
      </c>
      <c r="F22" s="101">
        <f t="shared" si="7"/>
        <v>935.47162976920254</v>
      </c>
      <c r="G22" s="100">
        <v>1771.46</v>
      </c>
      <c r="H22" s="101">
        <f t="shared" si="8"/>
        <v>1.8936544344343726</v>
      </c>
      <c r="I22" s="102">
        <v>0.15281757402101256</v>
      </c>
      <c r="J22" s="101">
        <f t="shared" si="9"/>
        <v>1.6426314770942734</v>
      </c>
      <c r="K22" s="103">
        <v>2.5</v>
      </c>
      <c r="L22" s="100">
        <f t="shared" si="5"/>
        <v>0.52194818792975117</v>
      </c>
      <c r="M22" s="102">
        <f t="shared" si="6"/>
        <v>0.73195758484738827</v>
      </c>
      <c r="N22" s="6"/>
      <c r="O22" s="9"/>
      <c r="P22" s="8"/>
      <c r="Q22" s="8"/>
      <c r="R22" s="8"/>
      <c r="S22" s="8"/>
      <c r="T22" s="8"/>
      <c r="U22" s="8"/>
      <c r="V22" s="104"/>
      <c r="W22" s="6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104"/>
    </row>
    <row r="23" spans="2:38" ht="14.65" hidden="1" thickBot="1" x14ac:dyDescent="0.5">
      <c r="B23" s="9" t="s">
        <v>98</v>
      </c>
      <c r="C23" s="9">
        <v>25</v>
      </c>
      <c r="D23" s="100">
        <v>119</v>
      </c>
      <c r="E23" s="100">
        <v>102</v>
      </c>
      <c r="F23" s="101">
        <f t="shared" si="7"/>
        <v>972.38261654645908</v>
      </c>
      <c r="G23" s="100">
        <v>1591.26</v>
      </c>
      <c r="H23" s="101">
        <f t="shared" si="8"/>
        <v>1.6364545940275679</v>
      </c>
      <c r="I23" s="102">
        <v>9.8525989138867301E-2</v>
      </c>
      <c r="J23" s="101">
        <f t="shared" si="9"/>
        <v>1.4896821834050389</v>
      </c>
      <c r="K23" s="103">
        <v>2.5</v>
      </c>
      <c r="L23" s="100">
        <f t="shared" si="5"/>
        <v>0.67821031079637972</v>
      </c>
      <c r="M23" s="102">
        <f t="shared" si="6"/>
        <v>0.36318376309840539</v>
      </c>
      <c r="N23" s="6"/>
      <c r="O23" s="9"/>
      <c r="P23" s="8"/>
      <c r="Q23" s="8"/>
      <c r="R23" s="8"/>
      <c r="S23" s="8"/>
      <c r="T23" s="8"/>
      <c r="U23" s="8"/>
      <c r="V23" s="104"/>
      <c r="W23" s="6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104"/>
    </row>
    <row r="24" spans="2:38" ht="14.65" hidden="1" thickBot="1" x14ac:dyDescent="0.5">
      <c r="B24" s="9" t="s">
        <v>95</v>
      </c>
      <c r="C24" s="9">
        <v>56</v>
      </c>
      <c r="D24" s="100">
        <v>119.6</v>
      </c>
      <c r="E24" s="100">
        <v>101.8</v>
      </c>
      <c r="F24" s="101">
        <f t="shared" si="7"/>
        <v>973.45665167649759</v>
      </c>
      <c r="G24" s="100">
        <v>1936.8</v>
      </c>
      <c r="H24" s="101">
        <f t="shared" si="8"/>
        <v>1.9896109361052925</v>
      </c>
      <c r="I24" s="102">
        <v>0.17013766325450055</v>
      </c>
      <c r="J24" s="101">
        <f t="shared" si="9"/>
        <v>1.7003221061798772</v>
      </c>
      <c r="K24" s="103">
        <v>2.5</v>
      </c>
      <c r="L24" s="100">
        <f t="shared" si="5"/>
        <v>0.47030964951503407</v>
      </c>
      <c r="M24" s="102">
        <f t="shared" si="6"/>
        <v>0.90439173122399374</v>
      </c>
      <c r="N24" s="6"/>
      <c r="O24" s="9"/>
      <c r="P24" s="8"/>
      <c r="Q24" s="8"/>
      <c r="R24" s="8"/>
      <c r="S24" s="8"/>
      <c r="T24" s="8"/>
      <c r="U24" s="8"/>
      <c r="V24" s="104"/>
      <c r="W24" s="6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104"/>
    </row>
    <row r="25" spans="2:38" ht="14.65" hidden="1" thickBot="1" x14ac:dyDescent="0.5">
      <c r="B25" s="9" t="s">
        <v>96</v>
      </c>
      <c r="C25" s="9">
        <v>56</v>
      </c>
      <c r="D25" s="100">
        <v>118</v>
      </c>
      <c r="E25" s="100">
        <v>102.3</v>
      </c>
      <c r="F25" s="101">
        <f t="shared" si="7"/>
        <v>969.89150635975852</v>
      </c>
      <c r="G25" s="100">
        <v>1740.16</v>
      </c>
      <c r="H25" s="101">
        <f t="shared" si="8"/>
        <v>1.7941800588926164</v>
      </c>
      <c r="I25" s="102">
        <v>0.11027138440398492</v>
      </c>
      <c r="J25" s="101">
        <f t="shared" si="9"/>
        <v>1.6159833389345317</v>
      </c>
      <c r="K25" s="103">
        <v>2.5</v>
      </c>
      <c r="L25" s="100">
        <f t="shared" si="5"/>
        <v>0.54704565311194853</v>
      </c>
      <c r="M25" s="102">
        <f t="shared" si="6"/>
        <v>0.50394050193384299</v>
      </c>
      <c r="N25" s="6"/>
      <c r="O25" s="9"/>
      <c r="P25" s="8"/>
      <c r="Q25" s="8"/>
      <c r="R25" s="8"/>
      <c r="S25" s="8"/>
      <c r="T25" s="8"/>
      <c r="U25" s="8"/>
      <c r="V25" s="104"/>
      <c r="W25" s="6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104"/>
    </row>
    <row r="26" spans="2:38" ht="14.65" hidden="1" thickBot="1" x14ac:dyDescent="0.5">
      <c r="B26" s="9" t="s">
        <v>97</v>
      </c>
      <c r="C26" s="9">
        <v>56</v>
      </c>
      <c r="D26" s="100">
        <v>116.8</v>
      </c>
      <c r="E26" s="100">
        <v>101.9</v>
      </c>
      <c r="F26" s="101">
        <f t="shared" si="7"/>
        <v>952.53532849725241</v>
      </c>
      <c r="G26" s="100">
        <v>1903.78</v>
      </c>
      <c r="H26" s="101">
        <f>G26/F26</f>
        <v>1.9986450297895606</v>
      </c>
      <c r="I26" s="102">
        <v>0.18211382113821126</v>
      </c>
      <c r="J26" s="101">
        <f>H26/(1+I26)</f>
        <v>1.6907382301521046</v>
      </c>
      <c r="K26" s="103">
        <v>2.5</v>
      </c>
      <c r="L26" s="100">
        <f t="shared" si="5"/>
        <v>0.47864403573289493</v>
      </c>
      <c r="M26" s="102">
        <f t="shared" si="6"/>
        <v>0.95119654452269742</v>
      </c>
      <c r="N26" s="6"/>
      <c r="O26" s="9"/>
      <c r="P26" s="8"/>
      <c r="Q26" s="8"/>
      <c r="R26" s="8"/>
      <c r="S26" s="8"/>
      <c r="T26" s="8"/>
      <c r="U26" s="8"/>
      <c r="V26" s="104"/>
      <c r="W26" s="6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104"/>
    </row>
    <row r="27" spans="2:38" ht="14.65" hidden="1" thickBot="1" x14ac:dyDescent="0.5">
      <c r="B27" s="9" t="s">
        <v>98</v>
      </c>
      <c r="C27" s="9">
        <v>56</v>
      </c>
      <c r="D27" s="100">
        <v>118</v>
      </c>
      <c r="E27" s="100">
        <v>101.7</v>
      </c>
      <c r="F27" s="101">
        <f t="shared" si="7"/>
        <v>958.54784360617646</v>
      </c>
      <c r="G27" s="100">
        <v>1839.59</v>
      </c>
      <c r="H27" s="101">
        <f>G27/F27</f>
        <v>1.9191425991625344</v>
      </c>
      <c r="I27" s="102">
        <v>0.14310051107325358</v>
      </c>
      <c r="J27" s="101">
        <f>H27/(1+I27)</f>
        <v>1.6788922588798927</v>
      </c>
      <c r="K27" s="103">
        <v>2.5</v>
      </c>
      <c r="L27" s="100">
        <f t="shared" si="5"/>
        <v>0.48907709043100001</v>
      </c>
      <c r="M27" s="102">
        <f t="shared" si="6"/>
        <v>0.73148238730189763</v>
      </c>
      <c r="N27" s="6"/>
      <c r="O27" s="9"/>
      <c r="P27" s="8"/>
      <c r="Q27" s="8"/>
      <c r="R27" s="8"/>
      <c r="S27" s="8"/>
      <c r="T27" s="8"/>
      <c r="U27" s="8"/>
      <c r="V27" s="104"/>
      <c r="W27" s="6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104"/>
    </row>
    <row r="28" spans="2:38" ht="14.65" hidden="1" thickBot="1" x14ac:dyDescent="0.5">
      <c r="B28" s="9" t="s">
        <v>99</v>
      </c>
      <c r="C28" s="9">
        <v>56</v>
      </c>
      <c r="D28" s="100">
        <v>117.8</v>
      </c>
      <c r="E28" s="100">
        <v>102</v>
      </c>
      <c r="F28" s="101">
        <f t="shared" si="7"/>
        <v>962.57707755607464</v>
      </c>
      <c r="G28" s="100">
        <v>1878.62</v>
      </c>
      <c r="H28" s="101">
        <f>G28/F28</f>
        <v>1.9516566972171239</v>
      </c>
      <c r="I28" s="102">
        <v>0.21071012805587891</v>
      </c>
      <c r="J28" s="101">
        <f>H28/(1+I28)</f>
        <v>1.6119933681822205</v>
      </c>
      <c r="K28" s="103">
        <v>2.5</v>
      </c>
      <c r="L28" s="100">
        <f t="shared" si="5"/>
        <v>0.55087486669945074</v>
      </c>
      <c r="M28" s="102">
        <f t="shared" si="6"/>
        <v>0.95625223073954146</v>
      </c>
      <c r="N28" s="6"/>
      <c r="O28" s="9"/>
      <c r="P28" s="8"/>
      <c r="Q28" s="8"/>
      <c r="R28" s="8"/>
      <c r="S28" s="8"/>
      <c r="T28" s="8"/>
      <c r="U28" s="8"/>
      <c r="V28" s="104"/>
      <c r="W28" s="6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104"/>
    </row>
    <row r="29" spans="2:38" ht="14.65" hidden="1" thickBot="1" x14ac:dyDescent="0.5"/>
    <row r="30" spans="2:38" ht="14.65" thickBot="1" x14ac:dyDescent="0.5">
      <c r="B30" s="86" t="s">
        <v>103</v>
      </c>
      <c r="C30" s="87"/>
      <c r="D30" s="87"/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8"/>
    </row>
    <row r="31" spans="2:38" ht="14.65" thickBot="1" x14ac:dyDescent="0.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7"/>
      <c r="P31" s="6"/>
      <c r="Q31" s="6"/>
      <c r="R31" s="6"/>
      <c r="S31" s="6"/>
      <c r="T31" s="6"/>
      <c r="U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</row>
    <row r="32" spans="2:38" ht="16.149999999999999" thickBot="1" x14ac:dyDescent="0.55000000000000004">
      <c r="B32" s="89" t="s">
        <v>54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1"/>
      <c r="N32" s="6"/>
      <c r="O32" s="89" t="s">
        <v>55</v>
      </c>
      <c r="P32" s="90"/>
      <c r="Q32" s="90"/>
      <c r="R32" s="90"/>
      <c r="S32" s="90"/>
      <c r="T32" s="90"/>
      <c r="U32" s="90"/>
      <c r="V32" s="91"/>
      <c r="W32" s="6"/>
      <c r="X32" s="89" t="s">
        <v>56</v>
      </c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1"/>
      <c r="AK32" s="89" t="s">
        <v>104</v>
      </c>
      <c r="AL32" s="90"/>
    </row>
    <row r="33" spans="2:38" ht="15.75" x14ac:dyDescent="0.5">
      <c r="B33" s="92" t="s">
        <v>57</v>
      </c>
      <c r="C33" s="92" t="s">
        <v>58</v>
      </c>
      <c r="D33" s="92" t="s">
        <v>59</v>
      </c>
      <c r="E33" s="92" t="s">
        <v>60</v>
      </c>
      <c r="F33" s="93" t="s">
        <v>61</v>
      </c>
      <c r="G33" s="92" t="s">
        <v>62</v>
      </c>
      <c r="H33" s="93" t="s">
        <v>63</v>
      </c>
      <c r="I33" s="92" t="s">
        <v>64</v>
      </c>
      <c r="J33" s="93" t="s">
        <v>65</v>
      </c>
      <c r="K33" s="92" t="s">
        <v>66</v>
      </c>
      <c r="L33" s="93" t="s">
        <v>67</v>
      </c>
      <c r="M33" s="93" t="s">
        <v>68</v>
      </c>
      <c r="N33" s="6"/>
      <c r="O33" s="92" t="s">
        <v>30</v>
      </c>
      <c r="P33" s="92" t="s">
        <v>69</v>
      </c>
      <c r="Q33" s="92" t="s">
        <v>70</v>
      </c>
      <c r="R33" s="92" t="s">
        <v>71</v>
      </c>
      <c r="S33" s="92" t="s">
        <v>72</v>
      </c>
      <c r="T33" s="92" t="s">
        <v>73</v>
      </c>
      <c r="U33" s="93" t="s">
        <v>74</v>
      </c>
      <c r="V33" s="94" t="s">
        <v>6</v>
      </c>
      <c r="W33" s="6"/>
      <c r="X33" s="92" t="s">
        <v>75</v>
      </c>
      <c r="Y33" s="92" t="s">
        <v>76</v>
      </c>
      <c r="Z33" s="92" t="s">
        <v>77</v>
      </c>
      <c r="AA33" s="92" t="s">
        <v>78</v>
      </c>
      <c r="AB33" s="92" t="s">
        <v>79</v>
      </c>
      <c r="AC33" s="93" t="s">
        <v>80</v>
      </c>
      <c r="AD33" s="92" t="s">
        <v>81</v>
      </c>
      <c r="AE33" s="92" t="s">
        <v>82</v>
      </c>
      <c r="AF33" s="92" t="s">
        <v>83</v>
      </c>
      <c r="AG33" s="92" t="s">
        <v>84</v>
      </c>
      <c r="AH33" s="92" t="s">
        <v>85</v>
      </c>
      <c r="AI33" s="95" t="s">
        <v>6</v>
      </c>
      <c r="AK33" s="93" t="s">
        <v>105</v>
      </c>
      <c r="AL33" s="93" t="s">
        <v>106</v>
      </c>
    </row>
    <row r="34" spans="2:38" ht="15.75" x14ac:dyDescent="0.5">
      <c r="B34" s="96" t="s">
        <v>86</v>
      </c>
      <c r="C34" s="96" t="s">
        <v>87</v>
      </c>
      <c r="D34" s="96" t="s">
        <v>88</v>
      </c>
      <c r="E34" s="96" t="s">
        <v>88</v>
      </c>
      <c r="F34" s="97" t="s">
        <v>89</v>
      </c>
      <c r="G34" s="96" t="s">
        <v>90</v>
      </c>
      <c r="H34" s="98" t="s">
        <v>91</v>
      </c>
      <c r="I34" s="97" t="s">
        <v>92</v>
      </c>
      <c r="J34" s="98" t="s">
        <v>91</v>
      </c>
      <c r="K34" s="97" t="s">
        <v>86</v>
      </c>
      <c r="L34" s="97" t="s">
        <v>86</v>
      </c>
      <c r="M34" s="97" t="s">
        <v>92</v>
      </c>
      <c r="N34" s="6"/>
      <c r="O34" s="96" t="s">
        <v>86</v>
      </c>
      <c r="P34" s="96" t="s">
        <v>93</v>
      </c>
      <c r="Q34" s="96" t="s">
        <v>93</v>
      </c>
      <c r="R34" s="96" t="s">
        <v>93</v>
      </c>
      <c r="S34" s="96" t="s">
        <v>93</v>
      </c>
      <c r="T34" s="96" t="s">
        <v>93</v>
      </c>
      <c r="U34" s="96" t="s">
        <v>93</v>
      </c>
      <c r="V34" s="99" t="s">
        <v>18</v>
      </c>
      <c r="W34" s="6"/>
      <c r="X34" s="96" t="s">
        <v>94</v>
      </c>
      <c r="Y34" s="96" t="s">
        <v>94</v>
      </c>
      <c r="Z34" s="96" t="s">
        <v>94</v>
      </c>
      <c r="AA34" s="96" t="s">
        <v>94</v>
      </c>
      <c r="AB34" s="96" t="s">
        <v>94</v>
      </c>
      <c r="AC34" s="96" t="s">
        <v>94</v>
      </c>
      <c r="AD34" s="98" t="s">
        <v>18</v>
      </c>
      <c r="AE34" s="98" t="s">
        <v>18</v>
      </c>
      <c r="AF34" s="98" t="s">
        <v>18</v>
      </c>
      <c r="AG34" s="98" t="s">
        <v>18</v>
      </c>
      <c r="AH34" s="98" t="s">
        <v>18</v>
      </c>
      <c r="AI34" s="99" t="s">
        <v>18</v>
      </c>
      <c r="AK34" s="98" t="s">
        <v>18</v>
      </c>
      <c r="AL34" s="84" t="s">
        <v>92</v>
      </c>
    </row>
    <row r="35" spans="2:38" x14ac:dyDescent="0.45">
      <c r="B35" s="9" t="s">
        <v>107</v>
      </c>
      <c r="C35" s="9">
        <v>25</v>
      </c>
      <c r="D35" s="105">
        <f>AVERAGE(116.3,117.4,117.4)</f>
        <v>117.03333333333335</v>
      </c>
      <c r="E35" s="100">
        <v>101</v>
      </c>
      <c r="F35" s="101">
        <f>(D35/10)*(PI()/4)*((E35/10)^2)</f>
        <v>937.65312133912619</v>
      </c>
      <c r="G35" s="100">
        <v>1739.1999999999998</v>
      </c>
      <c r="H35" s="101">
        <f>G35/F35</f>
        <v>1.8548437161027418</v>
      </c>
      <c r="I35" s="102">
        <v>0.11843409316154611</v>
      </c>
      <c r="J35" s="101">
        <f>H35/(1+I35)</f>
        <v>1.6584291622044007</v>
      </c>
      <c r="K35" s="103">
        <v>2.5</v>
      </c>
      <c r="L35" s="100">
        <f t="shared" ref="L35:L42" si="10">K35/J35-1</f>
        <v>0.50745057852032383</v>
      </c>
      <c r="M35" s="102">
        <f t="shared" ref="M35:M42" si="11">I35*(K35/L35)</f>
        <v>0.5834759983272082</v>
      </c>
      <c r="N35" s="6"/>
      <c r="O35" s="9">
        <v>0.2</v>
      </c>
      <c r="P35" s="8">
        <v>246.34</v>
      </c>
      <c r="Q35" s="8">
        <v>244.08</v>
      </c>
      <c r="R35" s="8">
        <v>254.25</v>
      </c>
      <c r="S35" s="8">
        <v>223.74</v>
      </c>
      <c r="T35" s="8">
        <v>256.51</v>
      </c>
      <c r="U35" s="8">
        <f>AVERAGE(T35)</f>
        <v>256.51</v>
      </c>
      <c r="V35" s="104">
        <f>((((D35/10)/U35)*10000)^2)*((H35*1000*(1+O35)*(1-2*(O35)))/(1-O35))/1000000</f>
        <v>347.50445822824116</v>
      </c>
      <c r="W35" s="6"/>
      <c r="X35" s="8">
        <v>1.35001350014363E-3</v>
      </c>
      <c r="Y35" s="8">
        <v>1.32001320014297E-3</v>
      </c>
      <c r="Z35" s="8">
        <v>1.37001370012513E-3</v>
      </c>
      <c r="AA35" s="8">
        <v>1.35001350014363E-3</v>
      </c>
      <c r="AB35" s="8">
        <v>1.37001370012513E-3</v>
      </c>
      <c r="AC35" s="8">
        <f>AVERAGE(X35:AB35)</f>
        <v>1.3520135201360978E-3</v>
      </c>
      <c r="AD35" s="8">
        <v>212.166058177118</v>
      </c>
      <c r="AE35" s="8">
        <v>239.88892469346499</v>
      </c>
      <c r="AF35" s="8">
        <v>196.521055220108</v>
      </c>
      <c r="AG35" s="8">
        <v>212.166058177118</v>
      </c>
      <c r="AH35" s="8">
        <v>196.521055220108</v>
      </c>
      <c r="AI35" s="104">
        <f>AVERAGE(AE35)</f>
        <v>239.88892469346499</v>
      </c>
      <c r="AK35" s="106">
        <f>V35-AI35</f>
        <v>107.61553353477618</v>
      </c>
      <c r="AL35" s="107">
        <f>ABS(AK35)/V35</f>
        <v>0.30968101555719962</v>
      </c>
    </row>
    <row r="36" spans="2:38" x14ac:dyDescent="0.45">
      <c r="B36" s="9" t="s">
        <v>107</v>
      </c>
      <c r="C36" s="9">
        <v>56</v>
      </c>
      <c r="D36" s="100">
        <f>AVERAGE(116.5,116.2,116.4,116.3)</f>
        <v>116.35000000000001</v>
      </c>
      <c r="E36" s="100">
        <v>101</v>
      </c>
      <c r="F36" s="101">
        <f t="shared" ref="F36:F42" si="12">(D36/10)*(PI()/4)*((E36/10)^2)</f>
        <v>932.17835945150102</v>
      </c>
      <c r="G36" s="100">
        <v>1838.2000000000003</v>
      </c>
      <c r="H36" s="101">
        <f t="shared" ref="H36:H40" si="13">G36/F36</f>
        <v>1.9719402208410066</v>
      </c>
      <c r="I36" s="102">
        <v>0.11805225653206648</v>
      </c>
      <c r="J36" s="101">
        <f t="shared" ref="J36:J40" si="14">H36/(1+I36)</f>
        <v>1.763728134637909</v>
      </c>
      <c r="K36" s="103">
        <v>2.5</v>
      </c>
      <c r="L36" s="100">
        <f t="shared" si="10"/>
        <v>0.41745201593285608</v>
      </c>
      <c r="M36" s="102">
        <f t="shared" si="11"/>
        <v>0.70698099438004791</v>
      </c>
      <c r="N36" s="6"/>
      <c r="O36" s="9">
        <v>0.34</v>
      </c>
      <c r="P36" s="8">
        <v>308.49</v>
      </c>
      <c r="Q36" s="8">
        <v>341.26</v>
      </c>
      <c r="R36" s="8">
        <v>341.26</v>
      </c>
      <c r="S36" s="8">
        <v>359.34</v>
      </c>
      <c r="T36" s="8">
        <v>368.38</v>
      </c>
      <c r="U36" s="8">
        <f t="shared" ref="U36:U42" si="15">AVERAGE(P36:T36)</f>
        <v>343.74599999999998</v>
      </c>
      <c r="V36" s="104">
        <f t="shared" ref="V36:V42" si="16">((((D36/10)/U36)*10000)^2)*((H36*1000*(1+O36)*(1-2*(O36)))/(1-O36))/1000000</f>
        <v>146.77836821836351</v>
      </c>
      <c r="W36" s="6"/>
      <c r="X36" s="8">
        <v>1.40001400014E-3</v>
      </c>
      <c r="Y36" s="8">
        <v>1.3400134001315699E-3</v>
      </c>
      <c r="Z36" s="8">
        <v>1.3900139001421499E-3</v>
      </c>
      <c r="AA36" s="8">
        <v>1.3100131001308999E-3</v>
      </c>
      <c r="AB36" s="8">
        <v>1.29001290012809E-3</v>
      </c>
      <c r="AC36" s="8">
        <f t="shared" ref="AC36:AC42" si="17">AVERAGE(X36:AB36)</f>
        <v>1.3460134601345421E-3</v>
      </c>
      <c r="AD36" s="8">
        <v>168.728738693476</v>
      </c>
      <c r="AE36" s="8">
        <v>173.90814103674501</v>
      </c>
      <c r="AF36" s="8">
        <v>199.805152764132</v>
      </c>
      <c r="AG36" s="8">
        <v>265.92706300229997</v>
      </c>
      <c r="AH36" s="8">
        <v>287.87505994147602</v>
      </c>
      <c r="AI36" s="104">
        <f t="shared" ref="AI36:AI42" si="18">AVERAGE(AD36:AH36)</f>
        <v>219.24883108762577</v>
      </c>
      <c r="AK36" s="106">
        <f>V36-AI36</f>
        <v>-72.470462869262263</v>
      </c>
      <c r="AL36" s="107">
        <f t="shared" ref="AL36:AL42" si="19">ABS(AK36)/V36</f>
        <v>0.49374075859357763</v>
      </c>
    </row>
    <row r="37" spans="2:38" x14ac:dyDescent="0.45">
      <c r="B37" s="9" t="s">
        <v>108</v>
      </c>
      <c r="C37" s="9">
        <v>56</v>
      </c>
      <c r="D37" s="100">
        <f>AVERAGE(116.3,116.7,116.5)</f>
        <v>116.5</v>
      </c>
      <c r="E37" s="100">
        <v>101</v>
      </c>
      <c r="F37" s="101">
        <f t="shared" si="12"/>
        <v>933.38013645122351</v>
      </c>
      <c r="G37" s="100">
        <v>1722.0000000000005</v>
      </c>
      <c r="H37" s="101">
        <f t="shared" si="13"/>
        <v>1.8449074849044513</v>
      </c>
      <c r="I37" s="102">
        <v>9.6678107984795758E-2</v>
      </c>
      <c r="J37" s="101">
        <f t="shared" si="14"/>
        <v>1.6822689096024417</v>
      </c>
      <c r="K37" s="103">
        <v>2.5</v>
      </c>
      <c r="L37" s="100">
        <f t="shared" si="10"/>
        <v>0.48608821439302874</v>
      </c>
      <c r="M37" s="102">
        <f t="shared" si="11"/>
        <v>0.49722511841557554</v>
      </c>
      <c r="N37" s="6"/>
      <c r="O37" s="9">
        <v>0.12</v>
      </c>
      <c r="P37" s="8">
        <v>243.97906606702199</v>
      </c>
      <c r="Q37" s="8">
        <v>227.13</v>
      </c>
      <c r="R37" s="8">
        <v>195.49</v>
      </c>
      <c r="S37" s="8">
        <v>202.27</v>
      </c>
      <c r="T37" s="8">
        <v>235.04</v>
      </c>
      <c r="U37" s="8">
        <f t="shared" si="15"/>
        <v>220.7818132134044</v>
      </c>
      <c r="V37" s="104">
        <f t="shared" si="16"/>
        <v>496.87688644763671</v>
      </c>
      <c r="W37" s="6"/>
      <c r="X37" s="8">
        <v>1.33001330013016E-3</v>
      </c>
      <c r="Y37" s="8">
        <v>1.2800128001231299E-3</v>
      </c>
      <c r="Z37" s="8">
        <v>1.2700127001323801E-3</v>
      </c>
      <c r="AA37" s="8">
        <v>1.2500125001295699E-3</v>
      </c>
      <c r="AB37" s="8">
        <v>1.26001260012742E-3</v>
      </c>
      <c r="AC37" s="8">
        <f t="shared" si="17"/>
        <v>1.2780127801285319E-3</v>
      </c>
      <c r="AD37" s="8">
        <v>243.97906606702199</v>
      </c>
      <c r="AE37" s="8">
        <v>298.849058414963</v>
      </c>
      <c r="AF37" s="8">
        <v>313.611453047483</v>
      </c>
      <c r="AG37" s="8">
        <v>344.02399505866299</v>
      </c>
      <c r="AH37" s="8">
        <v>328.81772405847499</v>
      </c>
      <c r="AI37" s="104">
        <f t="shared" si="18"/>
        <v>305.85625932932123</v>
      </c>
      <c r="AK37" s="106">
        <f t="shared" ref="AK37:AK42" si="20">V37-AI37</f>
        <v>191.02062711831547</v>
      </c>
      <c r="AL37" s="107">
        <f t="shared" si="19"/>
        <v>0.38444256983655478</v>
      </c>
    </row>
    <row r="38" spans="2:38" x14ac:dyDescent="0.45">
      <c r="B38" s="9" t="s">
        <v>109</v>
      </c>
      <c r="C38" s="9">
        <v>56</v>
      </c>
      <c r="D38" s="100">
        <f>AVERAGE(116.5,116.2,116.4,116.3)</f>
        <v>116.35000000000001</v>
      </c>
      <c r="E38" s="100">
        <v>101</v>
      </c>
      <c r="F38" s="101">
        <f t="shared" si="12"/>
        <v>932.17835945150102</v>
      </c>
      <c r="G38" s="100">
        <v>1660.6</v>
      </c>
      <c r="H38" s="101">
        <f t="shared" si="13"/>
        <v>1.7814187415561826</v>
      </c>
      <c r="I38" s="102">
        <v>8.0713111267325499E-2</v>
      </c>
      <c r="J38" s="101">
        <f t="shared" si="14"/>
        <v>1.6483733962172045</v>
      </c>
      <c r="K38" s="103">
        <v>2.5</v>
      </c>
      <c r="L38" s="100">
        <f t="shared" si="10"/>
        <v>0.51664665647793417</v>
      </c>
      <c r="M38" s="102">
        <f t="shared" si="11"/>
        <v>0.39056243883179337</v>
      </c>
      <c r="N38" s="6"/>
      <c r="O38" s="9">
        <v>0.1</v>
      </c>
      <c r="P38" s="8">
        <v>200.01</v>
      </c>
      <c r="Q38" s="8">
        <v>242.95</v>
      </c>
      <c r="R38" s="8">
        <v>201.14</v>
      </c>
      <c r="S38" s="8">
        <v>218.09</v>
      </c>
      <c r="T38" s="8">
        <v>215.83</v>
      </c>
      <c r="U38" s="8">
        <f t="shared" si="15"/>
        <v>215.60399999999998</v>
      </c>
      <c r="V38" s="104">
        <f t="shared" si="16"/>
        <v>507.25382117613321</v>
      </c>
      <c r="W38" s="6"/>
      <c r="X38" s="8">
        <v>1.25001250012602E-3</v>
      </c>
      <c r="Y38" s="8">
        <v>1.2200122001217999E-3</v>
      </c>
      <c r="Z38" s="8">
        <v>1.2400124001246101E-3</v>
      </c>
      <c r="AA38" s="8">
        <v>1.2400124001246101E-3</v>
      </c>
      <c r="AB38" s="8">
        <v>1.2400124001246101E-3</v>
      </c>
      <c r="AC38" s="8">
        <f t="shared" si="17"/>
        <v>1.2380123801243302E-3</v>
      </c>
      <c r="AD38" s="8">
        <v>351.57903261954402</v>
      </c>
      <c r="AE38" s="8">
        <v>395.85142316337698</v>
      </c>
      <c r="AF38" s="8">
        <v>366.33649613415503</v>
      </c>
      <c r="AG38" s="8">
        <v>366.33649613415503</v>
      </c>
      <c r="AH38" s="8">
        <v>366.33649613415503</v>
      </c>
      <c r="AI38" s="104">
        <f t="shared" si="18"/>
        <v>369.28798883707714</v>
      </c>
      <c r="AK38" s="106">
        <f t="shared" si="20"/>
        <v>137.96583233905608</v>
      </c>
      <c r="AL38" s="107">
        <f t="shared" si="19"/>
        <v>0.27198579208169305</v>
      </c>
    </row>
    <row r="39" spans="2:38" x14ac:dyDescent="0.45">
      <c r="B39" s="9" t="s">
        <v>110</v>
      </c>
      <c r="C39" s="9">
        <v>25</v>
      </c>
      <c r="D39" s="100">
        <f>AVERAGE(116.3,116.7,116.5)</f>
        <v>116.5</v>
      </c>
      <c r="E39" s="100">
        <v>101</v>
      </c>
      <c r="F39" s="101">
        <f t="shared" si="12"/>
        <v>933.38013645122351</v>
      </c>
      <c r="G39" s="100">
        <v>1542.2000000000003</v>
      </c>
      <c r="H39" s="101">
        <f t="shared" si="13"/>
        <v>1.6522742875839982</v>
      </c>
      <c r="I39" s="102">
        <v>0.11589041095890402</v>
      </c>
      <c r="J39" s="101">
        <f t="shared" si="14"/>
        <v>1.480677915463195</v>
      </c>
      <c r="K39" s="103">
        <v>2.5</v>
      </c>
      <c r="L39" s="100">
        <f t="shared" si="10"/>
        <v>0.6884158086587886</v>
      </c>
      <c r="M39" s="102">
        <f t="shared" si="11"/>
        <v>0.42085905604306362</v>
      </c>
      <c r="N39" s="6"/>
      <c r="O39" s="9">
        <v>0.11</v>
      </c>
      <c r="P39" s="8">
        <v>527.71</v>
      </c>
      <c r="Q39" s="8">
        <v>461.04</v>
      </c>
      <c r="R39" s="8">
        <v>482.51</v>
      </c>
      <c r="S39" s="8">
        <v>500.59</v>
      </c>
      <c r="T39" s="8">
        <v>498.33</v>
      </c>
      <c r="U39" s="8">
        <f t="shared" si="15"/>
        <v>494.03599999999994</v>
      </c>
      <c r="V39" s="104">
        <f t="shared" si="16"/>
        <v>89.380828617218</v>
      </c>
      <c r="X39" s="8">
        <v>1.9200192001918E-3</v>
      </c>
      <c r="Y39" s="8">
        <v>1.87001870018833E-3</v>
      </c>
      <c r="Z39" s="8">
        <v>1.86001860018337E-3</v>
      </c>
      <c r="AA39" s="8">
        <v>1.9000190001889901E-3</v>
      </c>
      <c r="AB39" s="8">
        <v>1.9300193001896601E-3</v>
      </c>
      <c r="AC39" s="8">
        <f t="shared" si="17"/>
        <v>1.8960189601884298E-3</v>
      </c>
      <c r="AD39" s="8">
        <v>33.7147248951227</v>
      </c>
      <c r="AE39" s="8">
        <v>39.5685973104857</v>
      </c>
      <c r="AF39" s="8">
        <v>40.739371794057398</v>
      </c>
      <c r="AG39" s="8">
        <v>36.056273861434299</v>
      </c>
      <c r="AH39" s="8">
        <v>32.543950412382898</v>
      </c>
      <c r="AI39" s="104">
        <f t="shared" si="18"/>
        <v>36.524583654696599</v>
      </c>
      <c r="AK39" s="106">
        <f t="shared" si="20"/>
        <v>52.856244962521401</v>
      </c>
      <c r="AL39" s="107">
        <f t="shared" si="19"/>
        <v>0.59135997931819761</v>
      </c>
    </row>
    <row r="40" spans="2:38" x14ac:dyDescent="0.45">
      <c r="B40" s="9" t="s">
        <v>111</v>
      </c>
      <c r="C40" s="9">
        <v>25</v>
      </c>
      <c r="D40" s="100">
        <f>AVERAGE(116.5,116.2,116.4,116.3)</f>
        <v>116.35000000000001</v>
      </c>
      <c r="E40" s="100">
        <v>101</v>
      </c>
      <c r="F40" s="101">
        <f t="shared" si="12"/>
        <v>932.17835945150102</v>
      </c>
      <c r="G40" s="100">
        <v>1576.4</v>
      </c>
      <c r="H40" s="101">
        <f t="shared" si="13"/>
        <v>1.6910926798682204</v>
      </c>
      <c r="I40" s="102">
        <v>0.13460442691211932</v>
      </c>
      <c r="J40" s="101">
        <f t="shared" si="14"/>
        <v>1.4904689597154233</v>
      </c>
      <c r="K40" s="103">
        <v>2.5</v>
      </c>
      <c r="L40" s="100">
        <f t="shared" si="10"/>
        <v>0.6773244311490576</v>
      </c>
      <c r="M40" s="102">
        <f t="shared" si="11"/>
        <v>0.49682405034381949</v>
      </c>
      <c r="N40" s="6"/>
      <c r="O40" s="9">
        <v>0.13</v>
      </c>
      <c r="P40" s="8">
        <v>597.77</v>
      </c>
      <c r="Q40" s="8">
        <v>474.6</v>
      </c>
      <c r="R40" s="8">
        <v>523.19000000000005</v>
      </c>
      <c r="S40" s="8">
        <v>461.04</v>
      </c>
      <c r="T40" s="8">
        <v>493.81</v>
      </c>
      <c r="U40" s="8">
        <f t="shared" si="15"/>
        <v>510.08199999999999</v>
      </c>
      <c r="V40" s="104">
        <f t="shared" si="16"/>
        <v>84.568981266252109</v>
      </c>
      <c r="W40" s="6"/>
      <c r="X40" s="8">
        <v>1.8500185001855099E-3</v>
      </c>
      <c r="Y40" s="8">
        <v>1.8500185001855099E-3</v>
      </c>
      <c r="Z40" s="8">
        <v>1.7400174001735999E-3</v>
      </c>
      <c r="AA40" s="8">
        <v>1.87001870020254E-3</v>
      </c>
      <c r="AB40" s="8">
        <v>1.87001870020254E-3</v>
      </c>
      <c r="AC40" s="8">
        <f t="shared" si="17"/>
        <v>1.83601836018994E-3</v>
      </c>
      <c r="AD40" s="8">
        <v>41.653470983734998</v>
      </c>
      <c r="AE40" s="8">
        <v>41.653470983734998</v>
      </c>
      <c r="AF40" s="8">
        <v>59.125669888547499</v>
      </c>
      <c r="AG40" s="8">
        <v>39.311022491668403</v>
      </c>
      <c r="AH40" s="8">
        <v>39.311022491668403</v>
      </c>
      <c r="AI40" s="104">
        <f t="shared" si="18"/>
        <v>44.210931367870863</v>
      </c>
      <c r="AK40" s="106">
        <f t="shared" si="20"/>
        <v>40.358049898381246</v>
      </c>
      <c r="AL40" s="107">
        <f t="shared" si="19"/>
        <v>0.47722048077320794</v>
      </c>
    </row>
    <row r="41" spans="2:38" x14ac:dyDescent="0.45">
      <c r="B41" s="9" t="s">
        <v>112</v>
      </c>
      <c r="C41" s="9">
        <v>25</v>
      </c>
      <c r="D41" s="100">
        <f>AVERAGE(116.3,116.7,116.5)</f>
        <v>116.5</v>
      </c>
      <c r="E41" s="100">
        <v>101</v>
      </c>
      <c r="F41" s="101">
        <f t="shared" si="12"/>
        <v>933.38013645122351</v>
      </c>
      <c r="G41" s="100">
        <v>1627.7999999999997</v>
      </c>
      <c r="H41" s="101">
        <f>G41/F41</f>
        <v>1.7439839744061931</v>
      </c>
      <c r="I41" s="102">
        <v>0.14028029887536533</v>
      </c>
      <c r="J41" s="101">
        <f>H41/(1+I41)</f>
        <v>1.5294344523239138</v>
      </c>
      <c r="K41" s="103">
        <v>2.5</v>
      </c>
      <c r="L41" s="100">
        <f t="shared" si="10"/>
        <v>0.63459113674427248</v>
      </c>
      <c r="M41" s="102">
        <f t="shared" si="11"/>
        <v>0.55264047491690493</v>
      </c>
      <c r="N41" s="6"/>
      <c r="O41" s="9">
        <v>0.16</v>
      </c>
      <c r="P41" s="8">
        <v>491.55</v>
      </c>
      <c r="Q41" s="8">
        <v>491.55</v>
      </c>
      <c r="R41" s="8">
        <v>517.54</v>
      </c>
      <c r="S41" s="8">
        <v>553.70000000000005</v>
      </c>
      <c r="T41" s="8">
        <v>586.47</v>
      </c>
      <c r="U41" s="8">
        <f>AVERAGE(P41)</f>
        <v>491.55</v>
      </c>
      <c r="V41" s="104">
        <f>((((D41/10)/U41)*10000)^2)*((H41*1000*(1+O41)*(1-2*(O41)))/(1-O41))/1000000</f>
        <v>91.991257492307923</v>
      </c>
      <c r="W41" s="6"/>
      <c r="X41" s="8">
        <v>1.41001410014496E-3</v>
      </c>
      <c r="Y41" s="8">
        <v>1.40001400012579E-3</v>
      </c>
      <c r="Z41" s="8">
        <v>1.3700137001535499E-3</v>
      </c>
      <c r="AA41" s="8">
        <v>1.4200142001357099E-3</v>
      </c>
      <c r="AB41" s="8">
        <v>1.52001520015688E-3</v>
      </c>
      <c r="AC41" s="8">
        <f t="shared" si="17"/>
        <v>1.4240142401433782E-3</v>
      </c>
      <c r="AD41" s="8">
        <v>177.97212022387299</v>
      </c>
      <c r="AE41" s="8">
        <v>183.05007107750299</v>
      </c>
      <c r="AF41" s="8">
        <v>198.283923595098</v>
      </c>
      <c r="AG41" s="8">
        <v>172.894169384675</v>
      </c>
      <c r="AH41" s="8">
        <v>122.114660934965</v>
      </c>
      <c r="AI41" s="104">
        <f>AVERAGE(AH41)</f>
        <v>122.114660934965</v>
      </c>
      <c r="AK41" s="106">
        <f>V41-AI41</f>
        <v>-30.123403442657079</v>
      </c>
      <c r="AL41" s="107">
        <f>ABS(AK41)/V41</f>
        <v>0.32745941585999</v>
      </c>
    </row>
    <row r="42" spans="2:38" x14ac:dyDescent="0.45">
      <c r="B42" s="9" t="s">
        <v>113</v>
      </c>
      <c r="C42" s="9">
        <v>25</v>
      </c>
      <c r="D42" s="100">
        <f>AVERAGE(116.5,116.2,116.4,116.3)</f>
        <v>116.35000000000001</v>
      </c>
      <c r="E42" s="100">
        <v>101</v>
      </c>
      <c r="F42" s="101">
        <f t="shared" si="12"/>
        <v>932.17835945150102</v>
      </c>
      <c r="G42" s="100">
        <v>1661.2000000000003</v>
      </c>
      <c r="H42" s="101">
        <f>G42/F42</f>
        <v>1.7820623952024157</v>
      </c>
      <c r="I42" s="102">
        <v>0.15156950672645753</v>
      </c>
      <c r="J42" s="101">
        <f>H42/(1+I42)</f>
        <v>1.5475074537777984</v>
      </c>
      <c r="K42" s="103">
        <v>2.5</v>
      </c>
      <c r="L42" s="100">
        <f t="shared" si="10"/>
        <v>0.61550110398302937</v>
      </c>
      <c r="M42" s="102">
        <f t="shared" si="11"/>
        <v>0.61563458516004788</v>
      </c>
      <c r="N42" s="6"/>
      <c r="O42" s="9">
        <v>0.22</v>
      </c>
      <c r="P42" s="8">
        <v>476.86</v>
      </c>
      <c r="Q42" s="8">
        <v>438.44</v>
      </c>
      <c r="R42" s="8">
        <v>414.71</v>
      </c>
      <c r="S42" s="8">
        <v>323.18</v>
      </c>
      <c r="T42" s="8">
        <v>392.11</v>
      </c>
      <c r="U42" s="8">
        <f t="shared" si="15"/>
        <v>409.06000000000006</v>
      </c>
      <c r="V42" s="104">
        <f t="shared" si="16"/>
        <v>126.28009736924638</v>
      </c>
      <c r="W42" s="6"/>
      <c r="X42" s="8">
        <v>1.7400174001735999E-3</v>
      </c>
      <c r="Y42" s="8">
        <v>1.64001640017375E-3</v>
      </c>
      <c r="Z42" s="8">
        <v>1.6200162001638299E-3</v>
      </c>
      <c r="AA42" s="8">
        <v>1.6200162001496199E-3</v>
      </c>
      <c r="AB42" s="8">
        <v>1.6400164001595401E-3</v>
      </c>
      <c r="AC42" s="8">
        <f t="shared" si="17"/>
        <v>1.6520165201640679E-3</v>
      </c>
      <c r="AD42" s="8">
        <v>56.490316050825697</v>
      </c>
      <c r="AE42" s="8">
        <v>80.166431918648399</v>
      </c>
      <c r="AF42" s="8">
        <v>84.901655094568099</v>
      </c>
      <c r="AG42" s="8">
        <v>84.901655097932704</v>
      </c>
      <c r="AH42" s="8">
        <v>80.166431922013004</v>
      </c>
      <c r="AI42" s="104">
        <f t="shared" si="18"/>
        <v>77.325298016797589</v>
      </c>
      <c r="AK42" s="106">
        <f t="shared" si="20"/>
        <v>48.954799352448788</v>
      </c>
      <c r="AL42" s="107">
        <f t="shared" si="19"/>
        <v>0.38766836874779759</v>
      </c>
    </row>
    <row r="43" spans="2:38" ht="14.65" thickBot="1" x14ac:dyDescent="0.5"/>
    <row r="44" spans="2:38" ht="14.65" thickBot="1" x14ac:dyDescent="0.5">
      <c r="B44" s="86" t="s">
        <v>114</v>
      </c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8"/>
    </row>
    <row r="45" spans="2:38" ht="14.65" thickBot="1" x14ac:dyDescent="0.5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7"/>
      <c r="P45" s="6"/>
      <c r="Q45" s="6"/>
      <c r="R45" s="6"/>
      <c r="S45" s="6"/>
      <c r="T45" s="6"/>
      <c r="U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</row>
    <row r="46" spans="2:38" ht="16.149999999999999" thickBot="1" x14ac:dyDescent="0.55000000000000004">
      <c r="B46" s="89" t="s">
        <v>54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1"/>
      <c r="N46" s="6"/>
      <c r="O46" s="89" t="s">
        <v>55</v>
      </c>
      <c r="P46" s="90"/>
      <c r="Q46" s="90"/>
      <c r="R46" s="90"/>
      <c r="S46" s="90"/>
      <c r="T46" s="90"/>
      <c r="U46" s="90"/>
      <c r="V46" s="91"/>
      <c r="W46" s="6"/>
      <c r="X46" s="89" t="s">
        <v>56</v>
      </c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1"/>
      <c r="AK46" s="89" t="s">
        <v>104</v>
      </c>
      <c r="AL46" s="90"/>
    </row>
    <row r="47" spans="2:38" ht="15.75" x14ac:dyDescent="0.5">
      <c r="B47" s="92" t="s">
        <v>57</v>
      </c>
      <c r="C47" s="92" t="s">
        <v>58</v>
      </c>
      <c r="D47" s="92" t="s">
        <v>59</v>
      </c>
      <c r="E47" s="92" t="s">
        <v>60</v>
      </c>
      <c r="F47" s="93" t="s">
        <v>61</v>
      </c>
      <c r="G47" s="92" t="s">
        <v>62</v>
      </c>
      <c r="H47" s="93" t="s">
        <v>63</v>
      </c>
      <c r="I47" s="92" t="s">
        <v>64</v>
      </c>
      <c r="J47" s="93" t="s">
        <v>65</v>
      </c>
      <c r="K47" s="92" t="s">
        <v>66</v>
      </c>
      <c r="L47" s="93" t="s">
        <v>67</v>
      </c>
      <c r="M47" s="93" t="s">
        <v>68</v>
      </c>
      <c r="N47" s="6"/>
      <c r="O47" s="92" t="s">
        <v>30</v>
      </c>
      <c r="P47" s="92" t="s">
        <v>69</v>
      </c>
      <c r="Q47" s="92" t="s">
        <v>70</v>
      </c>
      <c r="R47" s="92" t="s">
        <v>71</v>
      </c>
      <c r="S47" s="92" t="s">
        <v>72</v>
      </c>
      <c r="T47" s="92" t="s">
        <v>73</v>
      </c>
      <c r="U47" s="93" t="s">
        <v>74</v>
      </c>
      <c r="V47" s="94" t="s">
        <v>6</v>
      </c>
      <c r="W47" s="6"/>
      <c r="X47" s="92" t="s">
        <v>75</v>
      </c>
      <c r="Y47" s="92" t="s">
        <v>76</v>
      </c>
      <c r="Z47" s="92" t="s">
        <v>77</v>
      </c>
      <c r="AA47" s="92" t="s">
        <v>78</v>
      </c>
      <c r="AB47" s="92" t="s">
        <v>79</v>
      </c>
      <c r="AC47" s="93" t="s">
        <v>80</v>
      </c>
      <c r="AD47" s="92" t="s">
        <v>81</v>
      </c>
      <c r="AE47" s="92" t="s">
        <v>82</v>
      </c>
      <c r="AF47" s="92" t="s">
        <v>83</v>
      </c>
      <c r="AG47" s="92" t="s">
        <v>84</v>
      </c>
      <c r="AH47" s="92" t="s">
        <v>85</v>
      </c>
      <c r="AI47" s="95" t="s">
        <v>6</v>
      </c>
      <c r="AK47" s="93" t="s">
        <v>105</v>
      </c>
      <c r="AL47" s="93" t="s">
        <v>106</v>
      </c>
    </row>
    <row r="48" spans="2:38" ht="15.75" x14ac:dyDescent="0.5">
      <c r="B48" s="96" t="s">
        <v>86</v>
      </c>
      <c r="C48" s="96" t="s">
        <v>87</v>
      </c>
      <c r="D48" s="96" t="s">
        <v>88</v>
      </c>
      <c r="E48" s="96" t="s">
        <v>88</v>
      </c>
      <c r="F48" s="97" t="s">
        <v>89</v>
      </c>
      <c r="G48" s="96" t="s">
        <v>90</v>
      </c>
      <c r="H48" s="98" t="s">
        <v>91</v>
      </c>
      <c r="I48" s="97" t="s">
        <v>92</v>
      </c>
      <c r="J48" s="98" t="s">
        <v>91</v>
      </c>
      <c r="K48" s="97" t="s">
        <v>86</v>
      </c>
      <c r="L48" s="97" t="s">
        <v>86</v>
      </c>
      <c r="M48" s="97" t="s">
        <v>92</v>
      </c>
      <c r="N48" s="6"/>
      <c r="O48" s="96" t="s">
        <v>86</v>
      </c>
      <c r="P48" s="96" t="s">
        <v>93</v>
      </c>
      <c r="Q48" s="96" t="s">
        <v>93</v>
      </c>
      <c r="R48" s="96" t="s">
        <v>93</v>
      </c>
      <c r="S48" s="96" t="s">
        <v>93</v>
      </c>
      <c r="T48" s="96" t="s">
        <v>93</v>
      </c>
      <c r="U48" s="96" t="s">
        <v>93</v>
      </c>
      <c r="V48" s="99" t="s">
        <v>18</v>
      </c>
      <c r="W48" s="6"/>
      <c r="X48" s="96" t="s">
        <v>94</v>
      </c>
      <c r="Y48" s="96" t="s">
        <v>94</v>
      </c>
      <c r="Z48" s="96" t="s">
        <v>94</v>
      </c>
      <c r="AA48" s="96" t="s">
        <v>94</v>
      </c>
      <c r="AB48" s="96" t="s">
        <v>94</v>
      </c>
      <c r="AC48" s="96" t="s">
        <v>94</v>
      </c>
      <c r="AD48" s="98" t="s">
        <v>18</v>
      </c>
      <c r="AE48" s="98" t="s">
        <v>18</v>
      </c>
      <c r="AF48" s="98" t="s">
        <v>18</v>
      </c>
      <c r="AG48" s="98" t="s">
        <v>18</v>
      </c>
      <c r="AH48" s="98" t="s">
        <v>18</v>
      </c>
      <c r="AI48" s="99" t="s">
        <v>18</v>
      </c>
      <c r="AK48" s="98" t="s">
        <v>18</v>
      </c>
      <c r="AL48" s="84" t="s">
        <v>92</v>
      </c>
    </row>
    <row r="49" spans="2:38" x14ac:dyDescent="0.45">
      <c r="B49" s="9" t="s">
        <v>115</v>
      </c>
      <c r="C49" s="9">
        <v>56</v>
      </c>
      <c r="D49" s="100">
        <f>AVERAGE(116.3,116.7,116.5)</f>
        <v>116.5</v>
      </c>
      <c r="E49" s="100">
        <v>101</v>
      </c>
      <c r="F49" s="101">
        <f>(D49/10)*(PI()/4)*((E49/10)^2)</f>
        <v>933.38013645122351</v>
      </c>
      <c r="G49" s="100">
        <v>1896.2</v>
      </c>
      <c r="H49" s="101">
        <f>G49/F49</f>
        <v>2.0315409830870035</v>
      </c>
      <c r="I49" s="102">
        <v>0.1430861723446894</v>
      </c>
      <c r="J49" s="101">
        <f>H49/(1+I49)</f>
        <v>1.7772421994397172</v>
      </c>
      <c r="K49" s="103">
        <v>2.5</v>
      </c>
      <c r="L49" s="100">
        <f t="shared" ref="L49:L56" si="21">K49/J49-1</f>
        <v>0.40667377850252207</v>
      </c>
      <c r="M49" s="102">
        <f t="shared" ref="M49:M56" si="22">I49*(K49/L49)</f>
        <v>0.87961272590262429</v>
      </c>
      <c r="N49" s="6"/>
      <c r="O49" s="9">
        <v>0.46</v>
      </c>
      <c r="P49" s="8">
        <v>342.39</v>
      </c>
      <c r="Q49" s="8">
        <v>291.54000000000002</v>
      </c>
      <c r="R49" s="8">
        <v>249.73</v>
      </c>
      <c r="S49" s="8">
        <v>368.38</v>
      </c>
      <c r="T49" s="8">
        <v>240.69</v>
      </c>
      <c r="U49" s="8">
        <f>AVERAGE(P49:T49)</f>
        <v>298.54599999999999</v>
      </c>
      <c r="V49" s="104">
        <f>((((D49/10)/U49)*10000)^2)*((H49*1000*(1+O49)*(1-2*(O49)))/(1-O49))/1000000</f>
        <v>66.911999532050558</v>
      </c>
      <c r="W49" s="6"/>
      <c r="X49" s="8">
        <v>1.3700137001375599E-3</v>
      </c>
      <c r="Y49" s="8">
        <v>1.3300133001337101E-3</v>
      </c>
      <c r="Z49" s="8">
        <v>1.32001320013586E-3</v>
      </c>
      <c r="AA49" s="8">
        <v>1.3000130001330501E-3</v>
      </c>
      <c r="AB49" s="8">
        <v>1.3000130001330501E-3</v>
      </c>
      <c r="AC49" s="8">
        <f t="shared" ref="AC49:AC56" si="23">AVERAGE(X49:AB49)</f>
        <v>1.3240132401346459E-3</v>
      </c>
      <c r="AD49" s="8">
        <v>167.365155696248</v>
      </c>
      <c r="AE49" s="8">
        <v>188.57938224062701</v>
      </c>
      <c r="AF49" s="8">
        <v>193.88293887507299</v>
      </c>
      <c r="AG49" s="8">
        <v>208.52277404103501</v>
      </c>
      <c r="AH49" s="8">
        <v>208.52277404103501</v>
      </c>
      <c r="AI49" s="104">
        <f t="shared" ref="AI49:AI56" si="24">AVERAGE(AD49:AH49)</f>
        <v>193.3746049788036</v>
      </c>
      <c r="AK49" s="106">
        <f>V49-AI49</f>
        <v>-126.46260544675305</v>
      </c>
      <c r="AL49" s="107">
        <f>ABS(AK49)/V49</f>
        <v>1.889983954016768</v>
      </c>
    </row>
    <row r="50" spans="2:38" x14ac:dyDescent="0.45">
      <c r="B50" s="9" t="s">
        <v>116</v>
      </c>
      <c r="C50" s="9">
        <v>56</v>
      </c>
      <c r="D50" s="108">
        <f t="shared" ref="D50:D56" si="25">AVERAGE(116.5,116.2,116.4,116.3)</f>
        <v>116.35000000000001</v>
      </c>
      <c r="E50" s="100">
        <v>101</v>
      </c>
      <c r="F50" s="101">
        <f t="shared" ref="F50:F56" si="26">(D50/10)*(PI()/4)*((E50/10)^2)</f>
        <v>932.17835945150102</v>
      </c>
      <c r="G50" s="100">
        <v>1853.2</v>
      </c>
      <c r="H50" s="101">
        <f t="shared" ref="H50:H54" si="27">G50/F50</f>
        <v>1.9880315619968192</v>
      </c>
      <c r="I50" s="102">
        <v>0.17279256442754556</v>
      </c>
      <c r="J50" s="101">
        <f t="shared" ref="J50:J54" si="28">H50/(1+I50)</f>
        <v>1.6951263354634258</v>
      </c>
      <c r="K50" s="103">
        <v>2.5</v>
      </c>
      <c r="L50" s="100">
        <f t="shared" si="21"/>
        <v>0.47481632943690411</v>
      </c>
      <c r="M50" s="102">
        <f t="shared" si="22"/>
        <v>0.90978634113355128</v>
      </c>
      <c r="N50" s="6"/>
      <c r="O50" s="9">
        <v>0.47</v>
      </c>
      <c r="P50" s="8">
        <v>415.84</v>
      </c>
      <c r="Q50" s="8">
        <v>463.3</v>
      </c>
      <c r="R50" s="8">
        <v>423.75</v>
      </c>
      <c r="S50" s="8">
        <v>420.36</v>
      </c>
      <c r="T50" s="8">
        <v>413.58</v>
      </c>
      <c r="U50" s="8">
        <f t="shared" ref="U50:U56" si="29">AVERAGE(P50:T50)</f>
        <v>427.36599999999999</v>
      </c>
      <c r="V50" s="104">
        <f t="shared" ref="V50:V56" si="30">((((D50/10)/U50)*10000)^2)*((H50*1000*(1+O50)*(1-2*(O50)))/(1-O50))/1000000</f>
        <v>24.521601461940019</v>
      </c>
      <c r="W50" s="6"/>
      <c r="X50" s="8">
        <v>1.59001590015961E-3</v>
      </c>
      <c r="Y50" s="8">
        <v>1.49001490014911E-3</v>
      </c>
      <c r="Z50" s="8">
        <v>1.46001460014844E-3</v>
      </c>
      <c r="AA50" s="8">
        <v>1.46001460014134E-3</v>
      </c>
      <c r="AB50" s="8">
        <v>1.4200142001428199E-3</v>
      </c>
      <c r="AC50" s="8">
        <f t="shared" si="23"/>
        <v>1.484014840148264E-3</v>
      </c>
      <c r="AD50" s="8">
        <v>76.374633715270704</v>
      </c>
      <c r="AE50" s="8">
        <v>101.894188601746</v>
      </c>
      <c r="AF50" s="8">
        <v>117.84227703017601</v>
      </c>
      <c r="AG50" s="8">
        <v>117.84227703395401</v>
      </c>
      <c r="AH50" s="8">
        <v>139.10639493726799</v>
      </c>
      <c r="AI50" s="104">
        <f t="shared" si="24"/>
        <v>110.61195426368295</v>
      </c>
      <c r="AK50" s="106">
        <f>V50-AI50</f>
        <v>-86.090352801742924</v>
      </c>
      <c r="AL50" s="107">
        <f t="shared" ref="AL50:AL54" si="31">ABS(AK50)/V50</f>
        <v>3.5107965087583604</v>
      </c>
    </row>
    <row r="51" spans="2:38" x14ac:dyDescent="0.45">
      <c r="B51" s="9" t="s">
        <v>117</v>
      </c>
      <c r="C51" s="9">
        <v>56</v>
      </c>
      <c r="D51" s="108">
        <f t="shared" si="25"/>
        <v>116.35000000000001</v>
      </c>
      <c r="E51" s="100">
        <v>101</v>
      </c>
      <c r="F51" s="101">
        <f t="shared" si="26"/>
        <v>932.17835945150102</v>
      </c>
      <c r="G51" s="100">
        <v>1805</v>
      </c>
      <c r="H51" s="101">
        <f t="shared" si="27"/>
        <v>1.9363247190828075</v>
      </c>
      <c r="I51" s="102">
        <v>0.1863437537080784</v>
      </c>
      <c r="J51" s="101">
        <f t="shared" si="28"/>
        <v>1.6321784584194605</v>
      </c>
      <c r="K51" s="103">
        <v>2.5</v>
      </c>
      <c r="L51" s="100">
        <f t="shared" si="21"/>
        <v>0.53169525495447645</v>
      </c>
      <c r="M51" s="102">
        <f t="shared" si="22"/>
        <v>0.87617743421479799</v>
      </c>
      <c r="N51" s="6"/>
      <c r="O51" s="9">
        <v>0.46</v>
      </c>
      <c r="P51" s="8">
        <v>574.04</v>
      </c>
      <c r="Q51" s="8">
        <v>996.66</v>
      </c>
      <c r="R51" s="8">
        <v>1033.95</v>
      </c>
      <c r="S51" s="8">
        <v>923.21</v>
      </c>
      <c r="T51" s="8">
        <v>1048.6400000000001</v>
      </c>
      <c r="U51" s="8">
        <f t="shared" si="29"/>
        <v>915.3</v>
      </c>
      <c r="V51" s="104">
        <f t="shared" si="30"/>
        <v>6.7675757126117384</v>
      </c>
      <c r="W51" s="6"/>
      <c r="X51" s="8">
        <v>1.60001600015391E-3</v>
      </c>
      <c r="Y51" s="8">
        <v>1.60001600015391E-3</v>
      </c>
      <c r="Z51" s="8">
        <v>1.5300153001476201E-3</v>
      </c>
      <c r="AA51" s="8">
        <v>1.5300153001476201E-3</v>
      </c>
      <c r="AB51" s="8">
        <v>1.6200162001496199E-3</v>
      </c>
      <c r="AC51" s="8">
        <f t="shared" si="23"/>
        <v>1.5760157601505359E-3</v>
      </c>
      <c r="AD51" s="8">
        <v>74.822332257454505</v>
      </c>
      <c r="AE51" s="8">
        <v>74.822332257454505</v>
      </c>
      <c r="AF51" s="8">
        <v>91.936497267231402</v>
      </c>
      <c r="AG51" s="8">
        <v>91.936497267231402</v>
      </c>
      <c r="AH51" s="8">
        <v>69.932570827578701</v>
      </c>
      <c r="AI51" s="104">
        <f t="shared" si="24"/>
        <v>80.690045975390106</v>
      </c>
      <c r="AK51" s="106">
        <f t="shared" ref="AK51:AK54" si="32">V51-AI51</f>
        <v>-73.922470262778361</v>
      </c>
      <c r="AL51" s="107">
        <f t="shared" si="31"/>
        <v>10.923035574617938</v>
      </c>
    </row>
    <row r="52" spans="2:38" x14ac:dyDescent="0.45">
      <c r="B52" s="9" t="s">
        <v>118</v>
      </c>
      <c r="C52" s="9">
        <v>25</v>
      </c>
      <c r="D52" s="100">
        <f t="shared" si="25"/>
        <v>116.35000000000001</v>
      </c>
      <c r="E52" s="100">
        <v>101</v>
      </c>
      <c r="F52" s="101">
        <f t="shared" si="26"/>
        <v>932.17835945150102</v>
      </c>
      <c r="G52" s="100">
        <v>1748.1999999999998</v>
      </c>
      <c r="H52" s="101">
        <f t="shared" si="27"/>
        <v>1.8753921739061294</v>
      </c>
      <c r="I52" s="102">
        <v>0.16556028504471754</v>
      </c>
      <c r="J52" s="101">
        <f t="shared" si="28"/>
        <v>1.6090048691339709</v>
      </c>
      <c r="K52" s="103">
        <v>2.5</v>
      </c>
      <c r="L52" s="100">
        <f t="shared" si="21"/>
        <v>0.55375539748714209</v>
      </c>
      <c r="M52" s="102">
        <f t="shared" si="22"/>
        <v>0.74744321137096337</v>
      </c>
      <c r="N52" s="6"/>
      <c r="O52" s="9">
        <v>0.4</v>
      </c>
      <c r="P52" s="8">
        <v>397.76</v>
      </c>
      <c r="Q52" s="8">
        <v>418.1</v>
      </c>
      <c r="R52" s="8">
        <v>400.02</v>
      </c>
      <c r="S52" s="8">
        <v>389.85</v>
      </c>
      <c r="T52" s="8">
        <v>402.28</v>
      </c>
      <c r="U52" s="8">
        <f t="shared" si="29"/>
        <v>401.60199999999998</v>
      </c>
      <c r="V52" s="104">
        <f t="shared" si="30"/>
        <v>73.45813899666885</v>
      </c>
      <c r="W52" s="6"/>
      <c r="X52" s="8">
        <v>1.68001680016694E-3</v>
      </c>
      <c r="Y52" s="8">
        <v>1.7000170001679701E-3</v>
      </c>
      <c r="Z52" s="8">
        <v>1.6800168001722699E-3</v>
      </c>
      <c r="AA52" s="8">
        <v>1.66001660016946E-3</v>
      </c>
      <c r="AB52" s="8">
        <v>1.7100171001658299E-3</v>
      </c>
      <c r="AC52" s="8">
        <f t="shared" si="23"/>
        <v>1.686016860168494E-3</v>
      </c>
      <c r="AD52" s="8">
        <v>60.8073858594082</v>
      </c>
      <c r="AE52" s="8">
        <v>55.976162943930603</v>
      </c>
      <c r="AF52" s="8">
        <v>60.807385858120902</v>
      </c>
      <c r="AG52" s="8">
        <v>65.638608774027603</v>
      </c>
      <c r="AH52" s="8">
        <v>53.5605514868355</v>
      </c>
      <c r="AI52" s="104">
        <f t="shared" si="24"/>
        <v>59.358018984464557</v>
      </c>
      <c r="AK52" s="106">
        <f t="shared" si="32"/>
        <v>14.100120012204293</v>
      </c>
      <c r="AL52" s="107">
        <f t="shared" si="31"/>
        <v>0.19194768891223477</v>
      </c>
    </row>
    <row r="53" spans="2:38" x14ac:dyDescent="0.45">
      <c r="B53" s="9" t="s">
        <v>119</v>
      </c>
      <c r="C53" s="9">
        <v>25</v>
      </c>
      <c r="D53" s="100">
        <f t="shared" si="25"/>
        <v>116.35000000000001</v>
      </c>
      <c r="E53" s="100">
        <v>101</v>
      </c>
      <c r="F53" s="101">
        <f t="shared" si="26"/>
        <v>932.17835945150102</v>
      </c>
      <c r="G53" s="100">
        <v>1788.6</v>
      </c>
      <c r="H53" s="101">
        <f t="shared" si="27"/>
        <v>1.9187315194191186</v>
      </c>
      <c r="I53" s="102">
        <v>0.19470446643487566</v>
      </c>
      <c r="J53" s="101">
        <f t="shared" si="28"/>
        <v>1.6060302554528956</v>
      </c>
      <c r="K53" s="103">
        <v>2.5</v>
      </c>
      <c r="L53" s="100">
        <f t="shared" si="21"/>
        <v>0.55663319013564139</v>
      </c>
      <c r="M53" s="102">
        <f t="shared" si="22"/>
        <v>0.87447384509819537</v>
      </c>
      <c r="N53" s="6"/>
      <c r="O53" s="9">
        <v>0.46</v>
      </c>
      <c r="P53" s="8">
        <v>870.1</v>
      </c>
      <c r="Q53" s="8">
        <v>706.25</v>
      </c>
      <c r="R53" s="8">
        <v>197.75</v>
      </c>
      <c r="S53" s="8">
        <v>72.320000000000107</v>
      </c>
      <c r="T53" s="8"/>
      <c r="U53" s="8">
        <f>AVERAGE(P53:T53)</f>
        <v>461.60500000000002</v>
      </c>
      <c r="V53" s="104">
        <f t="shared" si="30"/>
        <v>26.366656380882276</v>
      </c>
      <c r="W53" s="6"/>
      <c r="X53" s="8">
        <v>2.2200222002215502E-3</v>
      </c>
      <c r="Y53" s="8">
        <v>1.72001720017079E-3</v>
      </c>
      <c r="Z53" s="8">
        <v>1.7000170001679701E-3</v>
      </c>
      <c r="AA53" s="8">
        <v>1.7900179001770801E-3</v>
      </c>
      <c r="AB53" s="8">
        <v>2.4200242002336801E-3</v>
      </c>
      <c r="AC53" s="8">
        <f t="shared" si="23"/>
        <v>1.9700197001942142E-3</v>
      </c>
      <c r="AD53" s="8">
        <v>8.3882847928731703</v>
      </c>
      <c r="AE53" s="8">
        <v>47.798818860397802</v>
      </c>
      <c r="AF53" s="8">
        <v>50.373525099389603</v>
      </c>
      <c r="AG53" s="8">
        <v>39.457497798261599</v>
      </c>
      <c r="AH53" s="8"/>
      <c r="AI53" s="104">
        <f t="shared" si="24"/>
        <v>36.504531637730544</v>
      </c>
      <c r="AK53" s="106">
        <f t="shared" si="32"/>
        <v>-10.137875256848268</v>
      </c>
      <c r="AL53" s="107">
        <f t="shared" si="31"/>
        <v>0.38449605101232925</v>
      </c>
    </row>
    <row r="54" spans="2:38" x14ac:dyDescent="0.45">
      <c r="B54" s="9" t="s">
        <v>108</v>
      </c>
      <c r="C54" s="9">
        <v>25</v>
      </c>
      <c r="D54" s="100">
        <f t="shared" si="25"/>
        <v>116.35000000000001</v>
      </c>
      <c r="E54" s="100">
        <v>101</v>
      </c>
      <c r="F54" s="101">
        <f t="shared" si="26"/>
        <v>932.17835945150102</v>
      </c>
      <c r="G54" s="100">
        <v>1781.4</v>
      </c>
      <c r="H54" s="101">
        <f t="shared" si="27"/>
        <v>1.9110076756643286</v>
      </c>
      <c r="I54" s="102">
        <v>0.13297332509443671</v>
      </c>
      <c r="J54" s="101">
        <f t="shared" si="28"/>
        <v>1.6867190368361413</v>
      </c>
      <c r="K54" s="103">
        <v>2.5</v>
      </c>
      <c r="L54" s="100">
        <f t="shared" si="21"/>
        <v>0.48216741816667241</v>
      </c>
      <c r="M54" s="102">
        <f t="shared" si="22"/>
        <v>0.68945619345266185</v>
      </c>
      <c r="N54" s="6"/>
      <c r="O54" s="9">
        <v>0.32</v>
      </c>
      <c r="P54" s="8">
        <v>364.99</v>
      </c>
      <c r="Q54" s="8">
        <v>287.02</v>
      </c>
      <c r="R54" s="8">
        <v>303.97000000000003</v>
      </c>
      <c r="S54" s="8">
        <v>238.43</v>
      </c>
      <c r="T54" s="8">
        <v>250.86</v>
      </c>
      <c r="U54" s="8">
        <f t="shared" si="29"/>
        <v>289.05399999999997</v>
      </c>
      <c r="V54" s="104">
        <f t="shared" si="30"/>
        <v>216.37384303347091</v>
      </c>
      <c r="W54" s="6"/>
      <c r="X54" s="8">
        <v>1.4200142001410401E-3</v>
      </c>
      <c r="Y54" s="8">
        <v>1.42001420013926E-3</v>
      </c>
      <c r="Z54" s="8">
        <v>1.40001400014E-3</v>
      </c>
      <c r="AA54" s="8">
        <v>1.3900139001350501E-3</v>
      </c>
      <c r="AB54" s="8">
        <v>1.40001400014E-3</v>
      </c>
      <c r="AC54" s="8">
        <f t="shared" si="23"/>
        <v>1.4060140601390699E-3</v>
      </c>
      <c r="AD54" s="8">
        <v>160.75421193547399</v>
      </c>
      <c r="AE54" s="8">
        <v>160.75421193639099</v>
      </c>
      <c r="AF54" s="8">
        <v>171.079762979344</v>
      </c>
      <c r="AG54" s="8">
        <v>176.24253850357101</v>
      </c>
      <c r="AH54" s="8">
        <v>171.079762979344</v>
      </c>
      <c r="AI54" s="104">
        <f t="shared" si="24"/>
        <v>167.98209766682481</v>
      </c>
      <c r="AK54" s="106">
        <f t="shared" si="32"/>
        <v>48.391745366646091</v>
      </c>
      <c r="AL54" s="107">
        <f t="shared" si="31"/>
        <v>0.22364877698807784</v>
      </c>
    </row>
    <row r="55" spans="2:38" x14ac:dyDescent="0.45">
      <c r="B55" s="9" t="s">
        <v>109</v>
      </c>
      <c r="C55" s="9">
        <v>25</v>
      </c>
      <c r="D55" s="100">
        <f t="shared" si="25"/>
        <v>116.35000000000001</v>
      </c>
      <c r="E55" s="100">
        <v>101</v>
      </c>
      <c r="F55" s="101">
        <f t="shared" si="26"/>
        <v>932.17835945150102</v>
      </c>
      <c r="G55" s="100">
        <v>1808.4</v>
      </c>
      <c r="H55" s="101">
        <f>G55/F55</f>
        <v>1.9399720897447918</v>
      </c>
      <c r="I55" s="102">
        <v>0.15578764142732804</v>
      </c>
      <c r="J55" s="101">
        <f>H55/(1+I55)</f>
        <v>1.678484887889131</v>
      </c>
      <c r="K55" s="103">
        <v>2.5</v>
      </c>
      <c r="L55" s="100">
        <f t="shared" si="21"/>
        <v>0.48943849184368271</v>
      </c>
      <c r="M55" s="102">
        <f t="shared" si="22"/>
        <v>0.79574677933730853</v>
      </c>
      <c r="N55" s="6"/>
      <c r="O55" s="9">
        <v>0.44</v>
      </c>
      <c r="P55" s="8">
        <v>283.63</v>
      </c>
      <c r="Q55" s="8">
        <v>277.98</v>
      </c>
      <c r="R55" s="8">
        <v>296.06</v>
      </c>
      <c r="S55" s="8">
        <v>363.86</v>
      </c>
      <c r="T55" s="8">
        <v>279.11</v>
      </c>
      <c r="U55" s="8">
        <f t="shared" si="29"/>
        <v>300.12800000000004</v>
      </c>
      <c r="V55" s="104">
        <f t="shared" si="30"/>
        <v>89.964452196165865</v>
      </c>
      <c r="W55" s="6"/>
      <c r="X55" s="8">
        <v>1.4800148001477E-3</v>
      </c>
      <c r="Y55" s="8">
        <v>1.52001520014977E-3</v>
      </c>
      <c r="Z55" s="8">
        <v>1.5000150001611701E-3</v>
      </c>
      <c r="AA55" s="8">
        <v>1.5100151001519199E-3</v>
      </c>
      <c r="AB55" s="8">
        <v>1.57001570015325E-3</v>
      </c>
      <c r="AC55" s="8">
        <f t="shared" si="23"/>
        <v>1.516015160152762E-3</v>
      </c>
      <c r="AD55" s="8">
        <v>112.632218985227</v>
      </c>
      <c r="AE55" s="8">
        <v>96.086920489300198</v>
      </c>
      <c r="AF55" s="8">
        <v>102.074647533106</v>
      </c>
      <c r="AG55" s="8">
        <v>98.521966291531001</v>
      </c>
      <c r="AH55" s="8">
        <v>83.911691474685796</v>
      </c>
      <c r="AI55" s="104">
        <f t="shared" si="24"/>
        <v>98.645488954770002</v>
      </c>
      <c r="AK55" s="106">
        <f>V55-AI55</f>
        <v>-8.6810367586041366</v>
      </c>
      <c r="AL55" s="107">
        <f>ABS(AK55)/V55</f>
        <v>9.6494076790189218E-2</v>
      </c>
    </row>
    <row r="56" spans="2:38" x14ac:dyDescent="0.45">
      <c r="B56" s="9" t="s">
        <v>115</v>
      </c>
      <c r="C56" s="9">
        <v>25</v>
      </c>
      <c r="D56" s="108">
        <f t="shared" si="25"/>
        <v>116.35000000000001</v>
      </c>
      <c r="E56" s="100">
        <v>101</v>
      </c>
      <c r="F56" s="101">
        <f t="shared" si="26"/>
        <v>932.17835945150102</v>
      </c>
      <c r="G56" s="100">
        <v>1746.2</v>
      </c>
      <c r="H56" s="101">
        <f>G56/F56</f>
        <v>1.8732466617520214</v>
      </c>
      <c r="I56" s="102">
        <v>0.16935064935064942</v>
      </c>
      <c r="J56" s="101">
        <f>H56/(1+I56)</f>
        <v>1.601954608561813</v>
      </c>
      <c r="K56" s="103">
        <v>2.5</v>
      </c>
      <c r="L56" s="100">
        <f t="shared" si="21"/>
        <v>0.56059353157604463</v>
      </c>
      <c r="M56" s="102">
        <f t="shared" si="22"/>
        <v>0.75522923389135188</v>
      </c>
      <c r="N56" s="6"/>
      <c r="O56" s="9">
        <v>0.4</v>
      </c>
      <c r="P56" s="8">
        <v>448.61</v>
      </c>
      <c r="Q56" s="8">
        <v>480.25</v>
      </c>
      <c r="R56" s="8">
        <v>359.34</v>
      </c>
      <c r="S56" s="8">
        <v>479.12</v>
      </c>
      <c r="T56" s="8">
        <v>418.1</v>
      </c>
      <c r="U56" s="8">
        <f t="shared" si="29"/>
        <v>437.084</v>
      </c>
      <c r="V56" s="104">
        <f t="shared" si="30"/>
        <v>61.944778699149637</v>
      </c>
      <c r="W56" s="6"/>
      <c r="X56" s="8">
        <v>1.4800148001477E-3</v>
      </c>
      <c r="Y56" s="8">
        <v>1.4200142001428199E-3</v>
      </c>
      <c r="Z56" s="8">
        <v>1.46001460014844E-3</v>
      </c>
      <c r="AA56" s="8">
        <v>1.46001460014134E-3</v>
      </c>
      <c r="AB56" s="8"/>
      <c r="AC56" s="8">
        <f t="shared" si="23"/>
        <v>1.455014550145075E-3</v>
      </c>
      <c r="AD56" s="8">
        <v>119.744468017876</v>
      </c>
      <c r="AE56" s="8">
        <v>151.12405789329199</v>
      </c>
      <c r="AF56" s="8">
        <v>130.20433130844199</v>
      </c>
      <c r="AG56" s="8">
        <v>130.20433131215799</v>
      </c>
      <c r="AH56" s="8"/>
      <c r="AI56" s="104">
        <f t="shared" si="24"/>
        <v>132.81929713294198</v>
      </c>
      <c r="AK56" s="106">
        <f t="shared" ref="AK56" si="33">V56-AI56</f>
        <v>-70.874518433792346</v>
      </c>
      <c r="AL56" s="107">
        <f t="shared" ref="AL56" si="34">ABS(AK56)/V56</f>
        <v>1.1441564555103543</v>
      </c>
    </row>
  </sheetData>
  <mergeCells count="18">
    <mergeCell ref="B46:M46"/>
    <mergeCell ref="O46:V46"/>
    <mergeCell ref="X46:AI46"/>
    <mergeCell ref="AK46:AL46"/>
    <mergeCell ref="B30:AI30"/>
    <mergeCell ref="B32:M32"/>
    <mergeCell ref="O32:V32"/>
    <mergeCell ref="X32:AI32"/>
    <mergeCell ref="AK32:AL32"/>
    <mergeCell ref="B44:AI44"/>
    <mergeCell ref="B2:AI2"/>
    <mergeCell ref="B4:M4"/>
    <mergeCell ref="O4:V4"/>
    <mergeCell ref="X4:AI4"/>
    <mergeCell ref="B15:AI15"/>
    <mergeCell ref="B17:M17"/>
    <mergeCell ref="O17:V17"/>
    <mergeCell ref="X17:AI1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CA054-5094-49DB-9D07-B9C7EDA45FCE}">
  <dimension ref="B4:C20"/>
  <sheetViews>
    <sheetView workbookViewId="0">
      <selection activeCell="H26" sqref="H26"/>
    </sheetView>
  </sheetViews>
  <sheetFormatPr defaultRowHeight="14.25" x14ac:dyDescent="0.45"/>
  <cols>
    <col min="1" max="16384" width="9.06640625" style="6"/>
  </cols>
  <sheetData>
    <row r="4" spans="2:3" x14ac:dyDescent="0.45">
      <c r="B4" s="69" t="s">
        <v>120</v>
      </c>
      <c r="C4" s="69"/>
    </row>
    <row r="5" spans="2:3" ht="15.75" x14ac:dyDescent="0.5">
      <c r="B5" s="109" t="s">
        <v>64</v>
      </c>
      <c r="C5" s="110" t="s">
        <v>65</v>
      </c>
    </row>
    <row r="6" spans="2:3" x14ac:dyDescent="0.45">
      <c r="B6" s="111">
        <f>[1]Mediciones!I36</f>
        <v>0.11805225653206648</v>
      </c>
      <c r="C6" s="101">
        <f>[1]Mediciones!J36</f>
        <v>1.763728134637909</v>
      </c>
    </row>
    <row r="7" spans="2:3" x14ac:dyDescent="0.45">
      <c r="B7" s="111">
        <f>[1]Mediciones!I37</f>
        <v>9.6678107984795758E-2</v>
      </c>
      <c r="C7" s="101">
        <f>[1]Mediciones!J37</f>
        <v>1.6822689096024417</v>
      </c>
    </row>
    <row r="8" spans="2:3" x14ac:dyDescent="0.45">
      <c r="B8" s="111">
        <f>[1]Mediciones!I38</f>
        <v>8.0713111267325499E-2</v>
      </c>
      <c r="C8" s="101">
        <f>[1]Mediciones!J38</f>
        <v>1.6483733962172045</v>
      </c>
    </row>
    <row r="9" spans="2:3" x14ac:dyDescent="0.45">
      <c r="B9" s="111">
        <f>[1]Mediciones!I49</f>
        <v>0.1430861723446894</v>
      </c>
      <c r="C9" s="101">
        <f>[1]Mediciones!J49</f>
        <v>1.7772421994397172</v>
      </c>
    </row>
    <row r="10" spans="2:3" x14ac:dyDescent="0.45">
      <c r="B10" s="111">
        <f>[1]Mediciones!I50</f>
        <v>0.17279256442754556</v>
      </c>
      <c r="C10" s="101">
        <f>[1]Mediciones!J50</f>
        <v>1.6951263354634258</v>
      </c>
    </row>
    <row r="11" spans="2:3" x14ac:dyDescent="0.45">
      <c r="B11" s="111">
        <f>[1]Mediciones!I51</f>
        <v>0.1863437537080784</v>
      </c>
      <c r="C11" s="101">
        <f>[1]Mediciones!J51</f>
        <v>1.6321784584194605</v>
      </c>
    </row>
    <row r="13" spans="2:3" x14ac:dyDescent="0.45">
      <c r="B13" s="69" t="s">
        <v>121</v>
      </c>
      <c r="C13" s="69"/>
    </row>
    <row r="14" spans="2:3" ht="15.75" x14ac:dyDescent="0.5">
      <c r="B14" s="109" t="s">
        <v>64</v>
      </c>
      <c r="C14" s="110" t="s">
        <v>65</v>
      </c>
    </row>
    <row r="15" spans="2:3" x14ac:dyDescent="0.45">
      <c r="B15" s="111">
        <f>[1]Mediciones!I35</f>
        <v>0.11843409316154611</v>
      </c>
      <c r="C15" s="101">
        <f>[1]Mediciones!J35</f>
        <v>1.6584291622044007</v>
      </c>
    </row>
    <row r="16" spans="2:3" x14ac:dyDescent="0.45">
      <c r="B16" s="111">
        <f>[1]Mediciones!I54</f>
        <v>0.13297332509443671</v>
      </c>
      <c r="C16" s="101">
        <f>[1]Mediciones!J54</f>
        <v>1.6867190368361413</v>
      </c>
    </row>
    <row r="17" spans="2:3" x14ac:dyDescent="0.45">
      <c r="B17" s="111">
        <f>[1]Mediciones!I55</f>
        <v>0.15578764142732804</v>
      </c>
      <c r="C17" s="101">
        <f>[1]Mediciones!J55</f>
        <v>1.678484887889131</v>
      </c>
    </row>
    <row r="18" spans="2:3" x14ac:dyDescent="0.45">
      <c r="B18" s="111">
        <f>[1]Mediciones!I56</f>
        <v>0.16935064935064942</v>
      </c>
      <c r="C18" s="101">
        <f>[1]Mediciones!J56</f>
        <v>1.601954608561813</v>
      </c>
    </row>
    <row r="19" spans="2:3" x14ac:dyDescent="0.45">
      <c r="B19" s="112"/>
      <c r="C19" s="113"/>
    </row>
    <row r="20" spans="2:3" x14ac:dyDescent="0.45">
      <c r="B20" s="112"/>
      <c r="C20" s="113"/>
    </row>
  </sheetData>
  <mergeCells count="2">
    <mergeCell ref="B4:C4"/>
    <mergeCell ref="B13:C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 vs K</vt:lpstr>
      <vt:lpstr>SawBones_TOF</vt:lpstr>
      <vt:lpstr>SawBown_Calibration</vt:lpstr>
      <vt:lpstr>SSW_CalibrationCurve</vt:lpstr>
      <vt:lpstr>ConPlaca#1</vt:lpstr>
      <vt:lpstr>SinPlaca#1 </vt:lpstr>
      <vt:lpstr>Mediciones</vt:lpstr>
      <vt:lpstr>CurvasCompactación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Sebastián Alvarado Sarmiento</dc:creator>
  <cp:lastModifiedBy>Pablo Sebastián Alvarado Sarmiento</cp:lastModifiedBy>
  <dcterms:created xsi:type="dcterms:W3CDTF">2024-02-01T06:10:27Z</dcterms:created>
  <dcterms:modified xsi:type="dcterms:W3CDTF">2024-03-12T14:25:08Z</dcterms:modified>
</cp:coreProperties>
</file>