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40" tabRatio="869"/>
  </bookViews>
  <sheets>
    <sheet name="卡牌配置器" sheetId="5" r:id="rId1"/>
    <sheet name="词条配置器" sheetId="9" r:id="rId2"/>
    <sheet name="cfg_kf_soul_battle_card" sheetId="1" r:id="rId3"/>
    <sheet name="cfg_kf_soul_battle_attribute" sheetId="10" r:id="rId4"/>
    <sheet name="将领对应表" sheetId="3" r:id="rId5"/>
    <sheet name="属性生效类型表" sheetId="4" r:id="rId6"/>
    <sheet name="废弃html编辑" sheetId="6" r:id="rId7"/>
    <sheet name="废弃2" sheetId="8" r:id="rId8"/>
    <sheet name="废弃" sheetId="12" r:id="rId9"/>
  </sheets>
  <definedNames>
    <definedName name="_xlnm._FilterDatabase" localSheetId="0" hidden="1">卡牌配置器!$A$1:$BT$60</definedName>
    <definedName name="_xlnm._FilterDatabase" localSheetId="1" hidden="1">词条配置器!$A$1:$Q$72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<sst xmlns="http://schemas.openxmlformats.org/spreadsheetml/2006/main" count="2315" uniqueCount="1469">
  <si>
    <t>name</t>
  </si>
  <si>
    <t>卡片描述</t>
  </si>
  <si>
    <t>appear_type
1抽卡|2开局武将发|3二人同阵营|4三人同阵营|5位置1|6位置2|7位置3</t>
  </si>
  <si>
    <t>user_type
主动1|被动2|3主动场上所有|4主动场上除自己以外（决定卡牌使用方法）</t>
  </si>
  <si>
    <t>增益1减益2
（仅作为显示）</t>
  </si>
  <si>
    <t>生效类型1所有将2当前将3抽卡将</t>
  </si>
  <si>
    <t>生效武将</t>
  </si>
  <si>
    <t>持续轮数</t>
  </si>
  <si>
    <t>权重</t>
  </si>
  <si>
    <t>词条1</t>
  </si>
  <si>
    <t>attr1_id</t>
  </si>
  <si>
    <t>绿色数值</t>
  </si>
  <si>
    <t>蓝色数值</t>
  </si>
  <si>
    <t>紫色数值</t>
  </si>
  <si>
    <t>橙色数值</t>
  </si>
  <si>
    <t>绿色数值
（配置）</t>
  </si>
  <si>
    <t>蓝色数值
（配置）</t>
  </si>
  <si>
    <t>紫色数值
（配置）</t>
  </si>
  <si>
    <t>橙色数值
（配置）</t>
  </si>
  <si>
    <t>textjoin1</t>
  </si>
  <si>
    <t>词条2</t>
  </si>
  <si>
    <t>attr2_id</t>
  </si>
  <si>
    <t>词条3</t>
  </si>
  <si>
    <t>attr3_id</t>
  </si>
  <si>
    <t>词条4</t>
  </si>
  <si>
    <t>attr4_id</t>
  </si>
  <si>
    <t>html描述</t>
  </si>
  <si>
    <t>card_id</t>
  </si>
  <si>
    <t>appear_type</t>
  </si>
  <si>
    <t>use_type</t>
  </si>
  <si>
    <t>addon_type</t>
  </si>
  <si>
    <t>effective_hero_type</t>
  </si>
  <si>
    <t>npc_id</t>
  </si>
  <si>
    <t>attribute_str</t>
  </si>
  <si>
    <t>last_round</t>
  </si>
  <si>
    <t>quality_add_str</t>
  </si>
  <si>
    <t>weight</t>
  </si>
  <si>
    <t>card_description</t>
  </si>
  <si>
    <t>html_description</t>
  </si>
  <si>
    <t>闪避</t>
  </si>
  <si>
    <t>被动：所有武将闪避概率{0}%</t>
  </si>
  <si>
    <t>抽卡</t>
  </si>
  <si>
    <t>被动</t>
  </si>
  <si>
    <t>增益</t>
  </si>
  <si>
    <t>所有将</t>
  </si>
  <si>
    <t>所有</t>
  </si>
  <si>
    <t>普通闪避率</t>
  </si>
  <si>
    <t>硬化</t>
  </si>
  <si>
    <t>被动：所有武将格挡概率{0}%</t>
  </si>
  <si>
    <t>普通格挡率</t>
  </si>
  <si>
    <t>破绽</t>
  </si>
  <si>
    <t>被动：所有武将暴击概率{0}%</t>
  </si>
  <si>
    <t>普通暴击率</t>
  </si>
  <si>
    <t>识破</t>
  </si>
  <si>
    <t>被动：所有武将破击概率{0}%</t>
  </si>
  <si>
    <t>普通破击率</t>
  </si>
  <si>
    <t>急行</t>
  </si>
  <si>
    <t>被动：所有武将速度{0}%</t>
  </si>
  <si>
    <t>普通速度</t>
  </si>
  <si>
    <t>攻击+</t>
  </si>
  <si>
    <t>被动：所有武将攻击{0}%</t>
  </si>
  <si>
    <t>普通攻击</t>
  </si>
  <si>
    <t>防御+</t>
  </si>
  <si>
    <t>被动：所有武将防御{0}%</t>
  </si>
  <si>
    <t>普通防御</t>
  </si>
  <si>
    <t>伤害加成+</t>
  </si>
  <si>
    <t>被动：所有武将伤害加成{0}%</t>
  </si>
  <si>
    <t>普通伤害加成系数</t>
  </si>
  <si>
    <t>承伤系数-</t>
  </si>
  <si>
    <t>被动：所有武将承伤系数{0}%</t>
  </si>
  <si>
    <t>普通承受伤害系数</t>
  </si>
  <si>
    <t>虚弱</t>
  </si>
  <si>
    <t>目标斗将攻击{0}%，持续2轮</t>
  </si>
  <si>
    <t>主动</t>
  </si>
  <si>
    <t>减益</t>
  </si>
  <si>
    <t>当前将</t>
  </si>
  <si>
    <t>破甲</t>
  </si>
  <si>
    <t>目标斗将防御{0}%，持续2轮</t>
  </si>
  <si>
    <t>趁虚而入</t>
  </si>
  <si>
    <t>目标伤害加成{0}%，持续2轮</t>
  </si>
  <si>
    <t>避实击虚</t>
  </si>
  <si>
    <t>目标承伤系数{0}%，持续2轮</t>
  </si>
  <si>
    <t>双重暴击</t>
  </si>
  <si>
    <t>目标暴击概率{0}%，暴击伤害{1}%，持续2轮</t>
  </si>
  <si>
    <t>普通暴击伤害</t>
  </si>
  <si>
    <t>无情破击</t>
  </si>
  <si>
    <t>目标破击概率{0}%，破击伤害{1}%，持续2轮</t>
  </si>
  <si>
    <t>普通破击伤害</t>
  </si>
  <si>
    <t>迅猛连击</t>
  </si>
  <si>
    <t>目标连击（震慑）率增加{0}%，持续2轮</t>
  </si>
  <si>
    <t>普通连击率</t>
  </si>
  <si>
    <t>鏖战Ⅰ</t>
  </si>
  <si>
    <t>被动：乱斗陷入鏖战，所有武将伤害加成{0}%</t>
  </si>
  <si>
    <t>第六回合发</t>
  </si>
  <si>
    <t>鏖战Ⅱ</t>
  </si>
  <si>
    <t>第10回合发</t>
  </si>
  <si>
    <t>阵营加成Ⅰ</t>
  </si>
  <si>
    <t>阵营效果：两名武将为同一阵营，所有武将伤害{0}%，承伤系数{1}%</t>
  </si>
  <si>
    <t>二人同阵营</t>
  </si>
  <si>
    <t>阵营加成Ⅱ</t>
  </si>
  <si>
    <t>阵营效果：三名武将为同一阵营，所有武将暴击、破击、格挡、闪避率{0}%</t>
  </si>
  <si>
    <t>三人同阵营</t>
  </si>
  <si>
    <t>吕布-飞将</t>
  </si>
  <si>
    <t>被动：吕布在斗将战开始时，增加基于双方速度差值*{0}%的伤害加成</t>
  </si>
  <si>
    <t>开局发放</t>
  </si>
  <si>
    <t>抽卡将</t>
  </si>
  <si>
    <t>吕布</t>
  </si>
  <si>
    <t>战斗开始，速度最终伤害加成</t>
  </si>
  <si>
    <t>吕布-先勇</t>
  </si>
  <si>
    <t>被动：吕布的速度{0}%，承伤系数{1}%</t>
  </si>
  <si>
    <t>吕布-威压</t>
  </si>
  <si>
    <t>目标暴击伤害{0}%，破击伤害{1}%，持续2轮</t>
  </si>
  <si>
    <t>关羽-青龙偃月</t>
  </si>
  <si>
    <t>被动：关羽的连击（震慑）率{0}%</t>
  </si>
  <si>
    <t>关羽</t>
  </si>
  <si>
    <t>关羽-水淹七军</t>
  </si>
  <si>
    <t>被动：关羽在攻击后，敌方伤害加成{0}%，可叠加</t>
  </si>
  <si>
    <t>战斗触发，攻击叠加对方伤害加成</t>
  </si>
  <si>
    <t>关羽-破军</t>
  </si>
  <si>
    <t>目标在攻击后，斗将攻击{0}%，可叠加，持续1轮</t>
  </si>
  <si>
    <t>战斗触发，攻击叠加攻击</t>
  </si>
  <si>
    <t>赵云-七进七出</t>
  </si>
  <si>
    <t>被动：赵云在闪避后，伤害加成{0}%，承伤系数{0}%</t>
  </si>
  <si>
    <t>赵云</t>
  </si>
  <si>
    <t>战斗触发，闪避叠加伤害加成</t>
  </si>
  <si>
    <t>战斗触发，闪避叠加承伤系数</t>
  </si>
  <si>
    <t>赵云-龙胆</t>
  </si>
  <si>
    <t>斗将战中，目标闪避后，闪避率{0}%，可叠加，持续1轮</t>
  </si>
  <si>
    <t>战斗触发，闪避叠加闪避率</t>
  </si>
  <si>
    <t>赵云-青釭剑</t>
  </si>
  <si>
    <t>开战时，敌方斗将防御{0}%，持续2轮</t>
  </si>
  <si>
    <t>战斗开始，控制敌方防御力</t>
  </si>
  <si>
    <t>诸葛亮-八卦阵</t>
  </si>
  <si>
    <t>被动：友方所有武将生效，闪避{0}%，在开战时，敌方闪避{1}%</t>
  </si>
  <si>
    <t>诸葛亮</t>
  </si>
  <si>
    <t>战斗开始，控制敌方闪避率光环</t>
  </si>
  <si>
    <t>诸葛亮-借东风</t>
  </si>
  <si>
    <t>全场所有武将，暴击率{0}%，破击率{1}%，持续2轮</t>
  </si>
  <si>
    <t>主动场上所有</t>
  </si>
  <si>
    <t>诸葛亮-激将</t>
  </si>
  <si>
    <t>目标进入战斗后，连击率{0}%，敌方连击率{1}%，持续1轮</t>
  </si>
  <si>
    <t>战斗开始，控制己方连击率</t>
  </si>
  <si>
    <t>战斗开始，控制对方连击率</t>
  </si>
  <si>
    <t>刘备-桃园结义</t>
  </si>
  <si>
    <t>被动：友方所有武将生效，开战时，回复最大体力{0}%的体力</t>
  </si>
  <si>
    <t>刘备</t>
  </si>
  <si>
    <t>战斗开始，基于我方最大生命值回血</t>
  </si>
  <si>
    <t>刘备-协民渡江</t>
  </si>
  <si>
    <t>开战时，回复最大体力{0}%的体力，持续1轮</t>
  </si>
  <si>
    <t>刘备-煮酒论英</t>
  </si>
  <si>
    <t>目标的连击(震慑)率{0}%，持续1轮</t>
  </si>
  <si>
    <t>张辽-风袭</t>
  </si>
  <si>
    <t>被动：张辽暴击后，暴击伤害{0}%，敌方格挡率{1}%，可叠加</t>
  </si>
  <si>
    <t>张辽</t>
  </si>
  <si>
    <t>战斗触发，暴击叠加暴击伤害</t>
  </si>
  <si>
    <t>战斗触发，暴击叠加敌方格挡率</t>
  </si>
  <si>
    <t>张辽-金戈铁马</t>
  </si>
  <si>
    <t>被动：如果张辽是第一个上场的武将，张辽的伤害加成{0}%，承伤系数{1}%</t>
  </si>
  <si>
    <t>位置1</t>
  </si>
  <si>
    <t>张辽-突袭</t>
  </si>
  <si>
    <t>目标速度增加{0}%，暴击率增加{1}%，持续2轮</t>
  </si>
  <si>
    <t>孙尚香-红颜</t>
  </si>
  <si>
    <t>被动：友方所有武将生效，开战时，如果敌方是异性，伤害加成{0}%</t>
  </si>
  <si>
    <t>孙尚香</t>
  </si>
  <si>
    <t>战斗开始，如果对方为异性，伤害加成</t>
  </si>
  <si>
    <t>孙尚香-弓腰姬</t>
  </si>
  <si>
    <t>被动：孙尚香攻击后，附加基于对方已损失体力{0}%的伤害</t>
  </si>
  <si>
    <t>战斗触发，攻击附加基于对方已损失生命值的伤害</t>
  </si>
  <si>
    <t>孙尚香-生变</t>
  </si>
  <si>
    <t>目标在攻击后，伤害加成{0}%，可叠加，持续1轮</t>
  </si>
  <si>
    <t>战斗触发，攻击叠加伤害加成</t>
  </si>
  <si>
    <t>貂蝉-闭月</t>
  </si>
  <si>
    <t>被动：友方所有武将生效，开战时，如果敌方是异性，承伤系数{0}%</t>
  </si>
  <si>
    <t>貂蝉</t>
  </si>
  <si>
    <t>战斗开始，如果对方为异性，承伤系数</t>
  </si>
  <si>
    <t>貂蝉-美人计</t>
  </si>
  <si>
    <t>斗将战中，如果对方为同性，伤害加成{0}%，持续2轮</t>
  </si>
  <si>
    <t>战斗开始，如果对方为同性，伤害加成</t>
  </si>
  <si>
    <t>貂蝉-敌勇</t>
  </si>
  <si>
    <t>目标攻击{0}%，速度增加{1}%，持续2轮</t>
  </si>
  <si>
    <t>孙坚-英魂</t>
  </si>
  <si>
    <t>被动：孙坚在战斗中，受到攻击时，承伤系数{0}%，敌方承伤系数{1}%</t>
  </si>
  <si>
    <t>孙坚</t>
  </si>
  <si>
    <t>战斗触发，受击叠加承伤系数</t>
  </si>
  <si>
    <t>战斗触发，受击叠加对方承伤系数</t>
  </si>
  <si>
    <t>孙坚-虎将</t>
  </si>
  <si>
    <t>被动：友方所有武将生效，防御力{0}%，格挡概率{1}%</t>
  </si>
  <si>
    <t>孙坚-古锭刀</t>
  </si>
  <si>
    <t>目标格挡概率{0}%，开战时，敌方武将承伤系数{1}%，持续2轮</t>
  </si>
  <si>
    <t>战斗开始，控制敌方承伤系数光环</t>
  </si>
  <si>
    <t>典韦-古之恶来Ⅰ</t>
  </si>
  <si>
    <t>被动：典韦如果是最后一名上场的武将，典韦的破击伤害{0}%，暴击伤害{1}%</t>
  </si>
  <si>
    <t>位置3</t>
  </si>
  <si>
    <t>典韦</t>
  </si>
  <si>
    <t>典韦-古之恶来Ⅱ</t>
  </si>
  <si>
    <t>被动：典韦如果是最后一名上场的武将，典韦的破击率{0}%，暴击率{1}%</t>
  </si>
  <si>
    <t>典韦-破阵</t>
  </si>
  <si>
    <t>目标在开战时，使敌方闪避率{0}%，格挡率{1}%，持续2轮</t>
  </si>
  <si>
    <t>战斗开始，控制敌方格挡率光环</t>
  </si>
  <si>
    <t>曹操-魏武</t>
  </si>
  <si>
    <t>被动：友方所有武将生效，暴击率{0}%，破击率{1}%，格挡率{2}%，闪避率{3}%</t>
  </si>
  <si>
    <t>曹操</t>
  </si>
  <si>
    <t>曹操-孟德新书</t>
  </si>
  <si>
    <t>被动：友方所有武将生效，攻击后，回复{0}%基于最大体力的体力</t>
  </si>
  <si>
    <t>战斗触发，攻击修改自己基于最大体力</t>
  </si>
  <si>
    <t>曹操-奸雄</t>
  </si>
  <si>
    <t>全场所有武将，破击率{0}%，暴击率{1}%，破击伤害{2}%，暴击伤害{3}%，持续2轮</t>
  </si>
  <si>
    <t>祝融-南蛮</t>
  </si>
  <si>
    <t>全场所有武将，防御{0}%，持续3轮</t>
  </si>
  <si>
    <t>祝融夫人</t>
  </si>
  <si>
    <t>祝融-踏阵</t>
  </si>
  <si>
    <t>全场除自己所有武将，连击率{0}%，速度{1}%，持续3轮</t>
  </si>
  <si>
    <t>主动场上除自己以外</t>
  </si>
  <si>
    <t>祝融-受势</t>
  </si>
  <si>
    <t>目标在进入战斗后，攻击{0}%，敌方攻击{1}%，持续2轮</t>
  </si>
  <si>
    <t>战斗开始，控制己方攻击</t>
  </si>
  <si>
    <t>战斗开始，控制敌方攻击</t>
  </si>
  <si>
    <t>太史慈-笃烈</t>
  </si>
  <si>
    <t>被动效果：太史慈是首位上场时，伤害系数{0}%，格挡率{1}%</t>
  </si>
  <si>
    <t>太史慈</t>
  </si>
  <si>
    <t>太史慈-狂歌</t>
  </si>
  <si>
    <t>被动效果：太史慈在战斗中，格挡后，格挡概率{0}%，伤害系数{1}%</t>
  </si>
  <si>
    <t>战斗触发，格挡叠加格挡率</t>
  </si>
  <si>
    <t>战斗触发，格挡叠加伤害系数</t>
  </si>
  <si>
    <t>太史慈-破敌</t>
  </si>
  <si>
    <t>目标受到攻击后，防御{0}%，持续2轮</t>
  </si>
  <si>
    <t>战斗触发，受击叠加防御</t>
  </si>
  <si>
    <t>tag1</t>
  </si>
  <si>
    <t>描述</t>
  </si>
  <si>
    <t>词条类型</t>
  </si>
  <si>
    <t>触发类型</t>
  </si>
  <si>
    <t>生效数值类型</t>
  </si>
  <si>
    <t>对象</t>
  </si>
  <si>
    <t>buff描述</t>
  </si>
  <si>
    <t>战报描述</t>
  </si>
  <si>
    <t>attribute_id</t>
  </si>
  <si>
    <t>buff_type</t>
  </si>
  <si>
    <t>trigger_type</t>
  </si>
  <si>
    <t>value_type</t>
  </si>
  <si>
    <t>target_type</t>
  </si>
  <si>
    <t>buff_description</t>
  </si>
  <si>
    <t>report_description</t>
  </si>
  <si>
    <t>斗将攻击{0}%</t>
  </si>
  <si>
    <t>攻击</t>
  </si>
  <si>
    <t>普通加成</t>
  </si>
  <si>
    <t>普通</t>
  </si>
  <si>
    <t>自己</t>
  </si>
  <si>
    <t>斗将防御{0}%</t>
  </si>
  <si>
    <t>防御</t>
  </si>
  <si>
    <t>普通统率</t>
  </si>
  <si>
    <t>将领统率{0}%</t>
  </si>
  <si>
    <t>统率</t>
  </si>
  <si>
    <t>统率{0}%</t>
  </si>
  <si>
    <t>普通内政</t>
  </si>
  <si>
    <t>将领内政{0}%</t>
  </si>
  <si>
    <t>内政</t>
  </si>
  <si>
    <t>内政{0}%</t>
  </si>
  <si>
    <t>普通勇武</t>
  </si>
  <si>
    <t>将领勇武{0}%</t>
  </si>
  <si>
    <t>勇武</t>
  </si>
  <si>
    <t>勇武{0}%</t>
  </si>
  <si>
    <t>普通智谋</t>
  </si>
  <si>
    <t>将领智谋{0}%</t>
  </si>
  <si>
    <t>智谋</t>
  </si>
  <si>
    <t>智谋{0}%</t>
  </si>
  <si>
    <t>将领速度{0}%</t>
  </si>
  <si>
    <t>速度</t>
  </si>
  <si>
    <t>速度{0}%</t>
  </si>
  <si>
    <t>将领暴击率{0}%</t>
  </si>
  <si>
    <t>暴击</t>
  </si>
  <si>
    <t>暴击率{0}%</t>
  </si>
  <si>
    <t>将领破击率{0}%</t>
  </si>
  <si>
    <t>破击</t>
  </si>
  <si>
    <t>破击率{0}%</t>
  </si>
  <si>
    <t>将领格挡率{0}%</t>
  </si>
  <si>
    <t>格挡</t>
  </si>
  <si>
    <t>格挡率{0}%</t>
  </si>
  <si>
    <t>将领闪避率{0}%</t>
  </si>
  <si>
    <t>闪避率{0}%</t>
  </si>
  <si>
    <t>暴击伤害{0}%</t>
  </si>
  <si>
    <t>暴击伤害</t>
  </si>
  <si>
    <t>破击伤害{0}%</t>
  </si>
  <si>
    <t>破击伤害</t>
  </si>
  <si>
    <t>伤害加成{0}%</t>
  </si>
  <si>
    <t>最终伤害加成</t>
  </si>
  <si>
    <t>承伤系数{0}%</t>
  </si>
  <si>
    <t>承受伤害加成</t>
  </si>
  <si>
    <t>连击率{0}%</t>
  </si>
  <si>
    <t>连击率</t>
  </si>
  <si>
    <t>战斗开始时，基于双方速度差值，伤害加成{0}%</t>
  </si>
  <si>
    <t>伤害改变</t>
  </si>
  <si>
    <t>战斗开始</t>
  </si>
  <si>
    <t>基于双方速度差值</t>
  </si>
  <si>
    <t>速度差值*{0}%，伤害加成{1}%</t>
  </si>
  <si>
    <t>战斗开始，基于对方当前血量扣血</t>
  </si>
  <si>
    <t>战斗开始时，对敌人造成基于其当前体力{0}%的体力的伤害</t>
  </si>
  <si>
    <t>生命改变</t>
  </si>
  <si>
    <t>基于对方当前生命</t>
  </si>
  <si>
    <t>对方</t>
  </si>
  <si>
    <t>敌方{0}%当前体力({1})</t>
  </si>
  <si>
    <t>战斗开始时，回复我方基于最大体力{0}%的体力</t>
  </si>
  <si>
    <t>基于自己最大生命</t>
  </si>
  <si>
    <t>{0}%最大体力({1})</t>
  </si>
  <si>
    <t>战斗开始时，如果敌方为异性，伤害加成{0}%</t>
  </si>
  <si>
    <t>异性</t>
  </si>
  <si>
    <t>战斗开始时，如果对方为异性，伤害加成{0}%</t>
  </si>
  <si>
    <t>战斗开始时，如果敌方为异性，承伤系数{0}%</t>
  </si>
  <si>
    <t>战斗开始时，如果敌方为同性，伤害加成{0}%</t>
  </si>
  <si>
    <t>同性</t>
  </si>
  <si>
    <t>战斗开始时，如果对方为同性，伤害加成{0}%</t>
  </si>
  <si>
    <t>战斗开始时，敌方承伤系数{0}%</t>
  </si>
  <si>
    <t>敌方承伤系数{0}%</t>
  </si>
  <si>
    <t>战斗开始时，敌方闪避率{0}%</t>
  </si>
  <si>
    <t>敌方闪避率{0}%</t>
  </si>
  <si>
    <t>战斗开始时，敌方格挡率{0}%</t>
  </si>
  <si>
    <t>敌方格挡率{0}%</t>
  </si>
  <si>
    <t>战斗开始时，敌方防御力{0}%</t>
  </si>
  <si>
    <t>敌方防御力{0}%</t>
  </si>
  <si>
    <t>战斗开始时，连击率{0}%</t>
  </si>
  <si>
    <t>战斗开始时，敌方连击率{0}%</t>
  </si>
  <si>
    <t>敌方连击率{0}%</t>
  </si>
  <si>
    <t>战斗开始时，攻击力{0}%</t>
  </si>
  <si>
    <t>战斗开始时，斗将攻击{0}%</t>
  </si>
  <si>
    <t>战斗开始时，敌方攻击力{0}%</t>
  </si>
  <si>
    <t>战斗开始时，敌方斗将攻击{0}%</t>
  </si>
  <si>
    <t>敌方斗将攻击{0}%</t>
  </si>
  <si>
    <t>斗将战斗中，攻击后斗将攻击{0}%，可叠加</t>
  </si>
  <si>
    <t>战斗中攻击</t>
  </si>
  <si>
    <t>次数x增加</t>
  </si>
  <si>
    <t>战斗触发，攻击叠加防御</t>
  </si>
  <si>
    <t>斗将战斗中，攻击后斗将防御{0}%，可叠加</t>
  </si>
  <si>
    <t>斗将战斗中，攻击后伤害加成{0}%，可叠加</t>
  </si>
  <si>
    <t>战斗触发，攻击叠加承伤系数</t>
  </si>
  <si>
    <t>斗将战斗中，攻击后承伤系数{0}%，可叠加</t>
  </si>
  <si>
    <t>战斗触发，攻击叠加对方攻击</t>
  </si>
  <si>
    <t>斗将战斗中，攻击后敌方斗将攻击{0}%，可叠加</t>
  </si>
  <si>
    <t>战斗触发，攻击叠加对方防御</t>
  </si>
  <si>
    <t>斗将战斗中，攻击后敌方斗将防御{0}%，可叠加</t>
  </si>
  <si>
    <t>敌方斗将防御{0}%</t>
  </si>
  <si>
    <t>敌方伤害加成{0}%</t>
  </si>
  <si>
    <t>战斗触发，攻击叠加对方承伤系数</t>
  </si>
  <si>
    <t>战斗触发，受击叠加攻击</t>
  </si>
  <si>
    <t>斗将战斗中，受击后斗将攻击{0}%，可叠加</t>
  </si>
  <si>
    <t>战斗中防御</t>
  </si>
  <si>
    <t>斗将战斗中，受击后斗将防御{0}%，可叠加</t>
  </si>
  <si>
    <t>战斗触发，受击叠加伤害加成</t>
  </si>
  <si>
    <t>斗将战斗中，受击后伤害加成{0}%，可叠加</t>
  </si>
  <si>
    <t>斗将战斗中，受击后承伤系数{0}%，可叠加</t>
  </si>
  <si>
    <t>战斗触发，受击叠加对方攻击</t>
  </si>
  <si>
    <t>斗将战斗中，受击后敌方斗将攻击{0}%，可叠加</t>
  </si>
  <si>
    <t>战斗触发，受击叠加对方防御</t>
  </si>
  <si>
    <t>斗将战斗中，受击后敌方斗将防御{0}%，可叠加</t>
  </si>
  <si>
    <t>战斗触发，受击叠加对方伤害加成</t>
  </si>
  <si>
    <t>战斗触发，暴击叠加攻击</t>
  </si>
  <si>
    <t>斗将战斗中，暴击后斗将攻击{0}%，可叠加</t>
  </si>
  <si>
    <t>战斗中暴击</t>
  </si>
  <si>
    <t>战斗触发，暴击叠加防御</t>
  </si>
  <si>
    <t>斗将战斗中，暴击后斗将防御{0}%，可叠加</t>
  </si>
  <si>
    <t>战斗触发，暴击叠加暴击率</t>
  </si>
  <si>
    <t>斗将战斗中，暴击后暴击率{0}%，可叠加</t>
  </si>
  <si>
    <t>斗将战斗中，暴击后暴击伤害{0}%，可叠加</t>
  </si>
  <si>
    <t>战斗触发，暴击叠加伤害加成</t>
  </si>
  <si>
    <t>斗将战斗中，暴击后伤害加成{0}%，可叠加</t>
  </si>
  <si>
    <t>战斗触发，暴击叠加承伤系数</t>
  </si>
  <si>
    <t>斗将战斗中，暴击后承伤系数{0}%，可叠加</t>
  </si>
  <si>
    <t>斗将战斗中，暴击后敌方格挡率{0}%，可叠加</t>
  </si>
  <si>
    <t>战斗触发，破击叠加攻击</t>
  </si>
  <si>
    <t>斗将战斗中，破击后斗将攻击{0}%，可叠加</t>
  </si>
  <si>
    <t>战斗中破击</t>
  </si>
  <si>
    <t>战斗触发，破击叠加防御</t>
  </si>
  <si>
    <t>斗将战斗中，破击后斗将防御{0}%，可叠加</t>
  </si>
  <si>
    <t>战斗触发，破击叠加破击率</t>
  </si>
  <si>
    <t>斗将战斗中，破击后破击率{0}%，可叠加</t>
  </si>
  <si>
    <t>战斗触发，破击叠加破击伤害</t>
  </si>
  <si>
    <t>斗将战斗中，破击后破击伤害{0}%，可叠加</t>
  </si>
  <si>
    <t>战斗触发，破击叠加伤害加成</t>
  </si>
  <si>
    <t>斗将战斗中，破击后伤害加成{0}%，可叠加</t>
  </si>
  <si>
    <t>战斗触发，破击叠加承伤系数</t>
  </si>
  <si>
    <t>斗将战斗中，破击后承伤系数{0}%，可叠加</t>
  </si>
  <si>
    <t>战斗触发，闪避叠加攻击</t>
  </si>
  <si>
    <t>斗将战斗中，闪避后斗将攻击{0}%，可叠加</t>
  </si>
  <si>
    <t>战斗中闪避</t>
  </si>
  <si>
    <t>战斗触发，闪避叠加防御</t>
  </si>
  <si>
    <t>斗将战斗中，闪避后斗将防御{0}%，可叠加</t>
  </si>
  <si>
    <t>斗将战斗中，闪避后闪避率{0}%，可叠加</t>
  </si>
  <si>
    <t>斗将战斗中，闪避后伤害加成{0}%，可叠加</t>
  </si>
  <si>
    <t>斗将战斗中，闪避后承伤系数{0}%，可叠加</t>
  </si>
  <si>
    <t>战斗触发，攻击附加基于攻击力的伤害</t>
  </si>
  <si>
    <t>斗将战斗中，攻击附加基于攻击力{0}%的伤害</t>
  </si>
  <si>
    <t>基于自己攻击力</t>
  </si>
  <si>
    <t>{0}%基于攻击力的伤害({1})</t>
  </si>
  <si>
    <t>战斗触发，攻击附加基于对方当前体力百分比的伤害</t>
  </si>
  <si>
    <t>斗将战斗中，攻击附加基于对方当前体力{0}%的伤害</t>
  </si>
  <si>
    <t>{0}%对方当前体力的伤害({1})</t>
  </si>
  <si>
    <t>斗将战斗中，攻击附加基于对方已损失体力{0}%的伤害</t>
  </si>
  <si>
    <t>基于对方已损失生命</t>
  </si>
  <si>
    <t>{0}%对方已损失体力的伤害({1})</t>
  </si>
  <si>
    <t>斗将战斗中，攻击后，{0}%基于最大体力的体力</t>
  </si>
  <si>
    <t>回复{0}%体力({1})</t>
  </si>
  <si>
    <t>战斗触发，暴击附加基于对方已损失生命值的伤害</t>
  </si>
  <si>
    <t>斗将战斗中，暴击后，附加基于对方已损失体力{0}%的伤害</t>
  </si>
  <si>
    <t>斗将战斗中，格挡后格挡率{0}%，可叠加</t>
  </si>
  <si>
    <t>战斗中格挡</t>
  </si>
  <si>
    <t>斗将战斗中，格挡后伤害系数{0}%</t>
  </si>
  <si>
    <t>card_id,name,use_type,addon_type,effective_hero_type,npc_id,attribute_str,last_round,quality_add_str,weight,card_description,html_description</t>
  </si>
  <si>
    <t xml:space="preserve">1,闪避,2,1,1,0,11,0,4:5:6:11,100,被动效果：所有武将闪避概率{0}%, </t>
  </si>
  <si>
    <t xml:space="preserve">2,硬化,2,1,1,0,10,0,9:13:15:26,100,被动效果：所有武将格挡概率{0}%, </t>
  </si>
  <si>
    <t xml:space="preserve">3,破绽,2,1,1,0,8,0,7:9:12:18,100,被动效果：所有武将暴击概率{0}%, </t>
  </si>
  <si>
    <t xml:space="preserve">4,识破,2,1,1,0,9,0,3:4:5:8,100,被动效果：所有武将破击概率{0}%, </t>
  </si>
  <si>
    <t xml:space="preserve">5,蛮力,2,1,1,0,5,0,4:6:8:15,100,被动效果：所有武将勇武{0}%, </t>
  </si>
  <si>
    <t xml:space="preserve">6,硬甲,2,1,1,0,6,0,4:6:8:15,100,被动效果：所有武将智谋{0}%, </t>
  </si>
  <si>
    <t xml:space="preserve">7,急行,2,1,1,0,7,0,4:6:8:15,100,被动效果：所有武将速度{0}%, </t>
  </si>
  <si>
    <t xml:space="preserve">8,攻击+,2,1,1,0,1,0,4:6:8:15,100,被动效果：所有武将攻击{0}%, </t>
  </si>
  <si>
    <t xml:space="preserve">9,防御+,2,1,1,0,2,0,4:6:8:15,100,被动效果：所有武将防御{0}%, </t>
  </si>
  <si>
    <t xml:space="preserve">10,伤害加成+,2,1,1,0,14,0,4:5:7:14,100,被动效果：所有武将伤害加成{0}%, </t>
  </si>
  <si>
    <t xml:space="preserve">11,承伤系数-,2,1,1,0,15,0,-4:-6:-7:-13,100,被动效果：所有武将承伤系数{0}%, </t>
  </si>
  <si>
    <t xml:space="preserve">12,怒发冲冠,1,1,2,0,1,3,10:13:15:18,100,目标斗将攻击{0}%，持续3轮, </t>
  </si>
  <si>
    <t xml:space="preserve">13,不动如山,1,1,2,0,2,3,10:13:15:18,100,目标斗将防御{0}%，持续3轮, </t>
  </si>
  <si>
    <t xml:space="preserve">14,趁虚而入,1,2,2,0,14,2,3:4:5:6,100,目标伤害加成{0}%，持续2轮, </t>
  </si>
  <si>
    <t xml:space="preserve">15,避实击虚,1,2,2,0,15,2,3:4:5:6,100,目标承伤系数{0}%，持续2轮, </t>
  </si>
  <si>
    <t xml:space="preserve">16,暴击暴击,1,1,2,0,8|12,2,5:7:8:17|25:30:35:50,100,目标暴击概率{0}%，暴击伤害{1}%，持续2轮, </t>
  </si>
  <si>
    <t xml:space="preserve">17,破击破击,1,1,2,0,9|13,2,5:6:7:14|15:25:30:45,100,目标破击概率{0}%，破击伤害{1}%，持续2轮, </t>
  </si>
  <si>
    <t xml:space="preserve">18,辕门射戟,1,1,2,0,17,3,3:4:5:10,100,斗将战开始时，增加基于双方速度差值{0}%的伤害加成，持续3轮, </t>
  </si>
  <si>
    <t>19,辕门射戟吕布专属测试,2,1,3,177,17,0,3:4:5:10,100,被动效果：吕布斗将战开始时，增加基于双方速度差值{0}%的伤害加成,被动效果：吕布斗将战开始时，增加基于双方速度差值&lt;font color='#2ecc71'&gt;3&lt;/font&gt;/&lt;font color='#3498db'&gt;4&lt;/font&gt;/&lt;font color='#9b59b6'&gt;5&lt;/font&gt;/&lt;font color='#f39c12'&gt;10&lt;/font&gt;%的伤害加成</t>
  </si>
  <si>
    <t xml:space="preserve">20,连击率主动,1,1,2,0,16,2,6:8:10:20,100,目标连击率增加{0}%，持续2轮, </t>
  </si>
  <si>
    <t>21,关羽连击率测试被动,2,1,3,870,16,0,6:8:10:20,100,被动效果：关羽连击率{0}%,被动效果：关羽连击率增加&lt;font color='#2ecc71'&gt;6&lt;/font&gt;/&lt;font color='#3498db'&gt;8&lt;/font&gt;/&lt;font color='#9b59b6'&gt;10&lt;/font&gt;/&lt;font color='#f39c12'&gt;20&lt;/font&gt;%</t>
  </si>
  <si>
    <t>22,关羽测试1-加勇武被动,2,1,3,870,1,0,6:8:10:20,100,被动效果：关羽攻击增加{0}%,被动效果：关羽攻击增加&lt;font color='#2ecc71'&gt;6&lt;/font&gt;/&lt;font color='#3498db'&gt;8&lt;/font&gt;/&lt;font color='#9b59b6'&gt;10&lt;/font&gt;/&lt;font color='#f39c12'&gt;20&lt;/font&gt;%</t>
  </si>
  <si>
    <t>23,关羽测试2-加勇武主动,1,1,2,870,1,3,6:8:10:20,100,关羽专属：目标攻击增加{0}%，持续3轮,关羽专属：目标攻击增加&lt;font color='#2ecc71'&gt;6&lt;/font&gt;/&lt;font color='#3498db'&gt;8&lt;/font&gt;/&lt;font color='#9b59b6'&gt;10&lt;/font&gt;/&lt;font color='#f39c12'&gt;20&lt;/font&gt;%，持续3轮</t>
  </si>
  <si>
    <t xml:space="preserve">24,攻击附加伤害-攻击力,1,1,2,0,53,3,10:20:30:40,100,斗将战中，攻击附加基于攻击力{0}%的伤害，持续3轮, </t>
  </si>
  <si>
    <t xml:space="preserve">25,攻击附加伤害-对方当前体力,1,1,2,0,54,3,10:20:30:40,100,斗将战中，攻击附加基于对方当前体力{0}%的伤害，持续3轮, </t>
  </si>
  <si>
    <t xml:space="preserve">26,战前回血,1,1,2,0,19,3,6:8:10:20,100,斗将战开始时，回复基于最大体力的{0}%，持续3轮, </t>
  </si>
  <si>
    <t xml:space="preserve">27,战前回血-被动,2,1,1,0,19,0,6:8:10:20,100,被动效果：所有武将在斗将战开始时，回复基于最大体力的{0}%, </t>
  </si>
  <si>
    <t xml:space="preserve">28,攻击触发增伤,1,1,2,0,22,3,3:4:5:10,100,斗将战中，攻击后，伤害加成{0}%，可叠加，持续3轮, </t>
  </si>
  <si>
    <t xml:space="preserve">29,攻击触发减对面防,1,1,2,0,25,3,-3:-4:-5:-10,100,斗将战中，攻击后，敌方防御{0}%，可叠加，持续3轮, </t>
  </si>
  <si>
    <t xml:space="preserve">30,攻击触发减伤,1,2,2,0,22,3,-3:-4:-5:-6,100,斗将战中，攻击后，伤害加成{0}%，可叠加，持续3轮, </t>
  </si>
  <si>
    <t xml:space="preserve">31,攻击对自己造成伤害,1,2,2,0,56,3,-3:-4:-5:-6,100,斗将战中，攻击后，扣除我方最大体力{0}%的体力，持续3轮, </t>
  </si>
  <si>
    <t xml:space="preserve">32,攻击对自己回血,1,1,2,0,56,3,3:4:5:6,100,斗将战中，攻击后，恢复我方最大体力{0}%的体力，持续3轮, </t>
  </si>
  <si>
    <t xml:space="preserve">33,闪避触发增加闪避率,1,1,2,0,50,3,5:10:15:20,101,斗将战中，闪避后，闪避率{0}%，可叠加，持续3轮, </t>
  </si>
  <si>
    <t>attribute_id,buff_type,trigger_type,value_type,target_type,buff_description,report_description</t>
  </si>
  <si>
    <t>1,10,1,1,1,斗将攻击{0}%,斗将攻击{0}%</t>
  </si>
  <si>
    <t>2,11,1,1,1,斗将防御{0}%,斗将防御{0}%</t>
  </si>
  <si>
    <t>3,1,1,1,1,将领统率{0}%,统率{0}%</t>
  </si>
  <si>
    <t>4,2,1,1,1,将领内政{0}%,内政{0}%</t>
  </si>
  <si>
    <t>5,3,1,1,1,将领勇武{0}%,勇武{0}%</t>
  </si>
  <si>
    <t>6,4,1,1,1,将领智谋{0}%,智谋{0}%</t>
  </si>
  <si>
    <t>7,5,1,1,1,将领速度{0}%,速度{0}%</t>
  </si>
  <si>
    <t>8,6,1,1,1,将领暴击率{0}%,暴击率{0}%</t>
  </si>
  <si>
    <t>9,7,1,1,1,将领破击率{0}%,破击率{0}%</t>
  </si>
  <si>
    <t>10,8,1,1,1,将领格挡率{0}%,格挡率{0}%</t>
  </si>
  <si>
    <t>11,9,1,1,1,将领闪避率{0}%,闪避率{0}%</t>
  </si>
  <si>
    <t>12,12,1,1,1,暴击伤害{0}%,暴击伤害{0}%</t>
  </si>
  <si>
    <t>13,13,1,1,1,破击伤害{0}%,破击伤害{0}%</t>
  </si>
  <si>
    <t>14,14,1,1,1,伤害加成{0}%,伤害加成{0}%</t>
  </si>
  <si>
    <t>15,15,1,1,1,承伤系数{0}%,承伤系数{0}%</t>
  </si>
  <si>
    <t>16,18,1,1,1,连击率{0}%,连击率{0}%</t>
  </si>
  <si>
    <t>17,17,2,2,1,战斗开始时，基于双方速度差值，伤害加成{0}%,伤害加成{0}%</t>
  </si>
  <si>
    <t>18,16,2,4,2,战斗开始时，对敌人造成基于其当前体力{0}%的体力的伤害,{0}%当前体力({1})</t>
  </si>
  <si>
    <t>19,16,2,6,1,战斗开始时，回复我方基于最大体力{0}%的体力,{0}%最大体力({1})</t>
  </si>
  <si>
    <t>20,10,4,3,1,斗将战斗中，攻击后斗将攻击{0}%，可叠加,斗将攻击{0}%</t>
  </si>
  <si>
    <t>21,11,4,3,1,斗将战斗中，攻击后斗将防御{0}%，可叠加,斗将防御{0}%</t>
  </si>
  <si>
    <t>22,14,4,3,1,斗将战斗中，攻击后伤害加成{0}%，可叠加,伤害加成{0}%</t>
  </si>
  <si>
    <t>23,15,4,3,1,斗将战斗中，攻击后承伤系数{0}%，可叠加,承伤系数{0}%</t>
  </si>
  <si>
    <t>24,10,4,3,2,斗将战斗中，攻击后敌方斗将攻击{0}%，可叠加,斗将攻击{0}%</t>
  </si>
  <si>
    <t>25,11,4,3,2,斗将战斗中，攻击后敌方斗将防御{0}%，可叠加,斗将防御{0}%</t>
  </si>
  <si>
    <t>26,14,4,3,2,斗将战斗中，攻击后敌方斗将攻击{0}%，可叠加,伤害加成{0}%</t>
  </si>
  <si>
    <t>27,15,4,3,2,斗将战斗中，攻击后敌方斗将攻击{0}%，可叠加,承伤系数{0}%</t>
  </si>
  <si>
    <t>28,10,8,3,1,斗将战斗中，受击后斗将攻击{0}%，可叠加,斗将攻击{0}%</t>
  </si>
  <si>
    <t>29,11,8,3,1,斗将战斗中，受击后斗将防御{0}%，可叠加,斗将防御{0}%</t>
  </si>
  <si>
    <t>30,14,8,3,1,斗将战斗中，受击后伤害加成{0}%，可叠加,伤害加成{0}%</t>
  </si>
  <si>
    <t>31,15,8,3,1,斗将战斗中，受击后承伤系数{0}%，可叠加,承伤系数{0}%</t>
  </si>
  <si>
    <t>32,10,8,3,2,斗将战斗中，受击后敌方斗将攻击{0}%，可叠加,斗将攻击{0}%</t>
  </si>
  <si>
    <t>33,11,8,3,2,斗将战斗中，受击后敌方斗将防御{0}%，可叠加,斗将防御{0}%</t>
  </si>
  <si>
    <t>34,14,8,3,2,斗将战斗中，受击后敌方斗将攻击{0}%，可叠加,伤害加成{0}%</t>
  </si>
  <si>
    <t>35,15,8,3,2,斗将战斗中，受击后敌方斗将攻击{0}%，可叠加,承伤系数{0}%</t>
  </si>
  <si>
    <t>36,10,16,3,1,斗将战斗中，暴击后斗将攻击{0}%，可叠加,斗将攻击{0}%</t>
  </si>
  <si>
    <t>37,11,16,3,1,斗将战斗中，暴击后斗将防御{0}%，可叠加,斗将防御{0}%</t>
  </si>
  <si>
    <t>38,6,16,3,1,斗将战斗中，暴击后暴击率{0}%，可叠加,暴击率{0}%</t>
  </si>
  <si>
    <t>39,12,16,3,1,斗将战斗中，暴击后暴击伤害{0}%，可叠加,暴击伤害{0}%</t>
  </si>
  <si>
    <t>40,14,16,3,1,斗将战斗中，暴击后伤害加成{0}%，可叠加,伤害加成{0}%</t>
  </si>
  <si>
    <t>41,15,16,3,1,斗将战斗中，暴击后承伤系数{0}%，可叠加,承伤系数{0}%</t>
  </si>
  <si>
    <t>42,10,32,3,1,斗将战斗中，破击后斗将攻击{0}%，可叠加,斗将攻击{0}%</t>
  </si>
  <si>
    <t>43,11,32,3,1,斗将战斗中，破击后斗将防御{0}%，可叠加,斗将防御{0}%</t>
  </si>
  <si>
    <t>44,7,32,3,1,斗将战斗中，破击后破击率{0}%，可叠加,破击率{0}%</t>
  </si>
  <si>
    <t>45,13,32,3,1,斗将战斗中，破击后破击伤害{0}%，可叠加,破击伤害{0}%</t>
  </si>
  <si>
    <t>46,14,32,3,1,斗将战斗中，破击后伤害加成{0}%，可叠加,伤害加成{0}%</t>
  </si>
  <si>
    <t>47,15,32,3,1,斗将战斗中，破击后承伤系数{0}%，可叠加,承伤系数{0}%</t>
  </si>
  <si>
    <t>48,10,64,3,1,斗将战斗中，闪避后斗将攻击{0}%，可叠加,斗将攻击{0}%</t>
  </si>
  <si>
    <t>49,11,64,3,1,斗将战斗中，闪避后斗将防御{0}%，可叠加,斗将防御{0}%</t>
  </si>
  <si>
    <t>50,9,64,3,1,斗将战斗中，闪避后闪避率{0}%，可叠加,闪避率{0}%</t>
  </si>
  <si>
    <t>51,14,64,3,1,斗将战斗中，闪避后伤害加成{0}%，可叠加,伤害加成{0}%</t>
  </si>
  <si>
    <t>52,15,64,3,1,斗将战斗中，闪避后承伤系数{0}%，可叠加,承伤系数{0}%</t>
  </si>
  <si>
    <t>53,17,4,7,1,斗将战斗中，攻击附加基于攻击力{0}%的伤害,{0}%攻击力的伤害({1})</t>
  </si>
  <si>
    <t>54,17,4,4,1,斗将战斗中，攻击附加基于对方当前体力{0}%的伤害,{0}%对方当前体力的伤害({1})</t>
  </si>
  <si>
    <t>55,17,4,5,1,斗将战斗中，攻击附加基于对方已损失体力{0}%的伤害,{0}%对方已损失体力的伤害({1})</t>
  </si>
  <si>
    <t>56,16,4,6,1,斗将战斗中，攻击后，{0}%基于最大体力的体力,回复{0}%体力({1})</t>
  </si>
  <si>
    <t>丁奉</t>
  </si>
  <si>
    <t>丁封</t>
  </si>
  <si>
    <t>丁原</t>
  </si>
  <si>
    <t>丁仪</t>
  </si>
  <si>
    <t>丁谧</t>
  </si>
  <si>
    <t>于吉</t>
  </si>
  <si>
    <t>于禁</t>
  </si>
  <si>
    <t>于诠</t>
  </si>
  <si>
    <t>于糜</t>
  </si>
  <si>
    <t>兀突骨</t>
  </si>
  <si>
    <t>千万</t>
  </si>
  <si>
    <t>土安</t>
  </si>
  <si>
    <t>士匡</t>
  </si>
  <si>
    <t>士孙瑞</t>
  </si>
  <si>
    <t>士祗</t>
  </si>
  <si>
    <t>士壹</t>
  </si>
  <si>
    <t>士徽</t>
  </si>
  <si>
    <t>士燮</t>
  </si>
  <si>
    <t>尹大目</t>
  </si>
  <si>
    <t>尹奉</t>
  </si>
  <si>
    <t>尹楷</t>
  </si>
  <si>
    <t>尹赏</t>
  </si>
  <si>
    <t>尹默</t>
  </si>
  <si>
    <t>尹礼</t>
  </si>
  <si>
    <t>公孙度</t>
  </si>
  <si>
    <t>公孙修</t>
  </si>
  <si>
    <t>公孙恭</t>
  </si>
  <si>
    <t>公孙康</t>
  </si>
  <si>
    <t>公孙渊</t>
  </si>
  <si>
    <t>公孙越</t>
  </si>
  <si>
    <t>公孙范</t>
  </si>
  <si>
    <t>公孙续</t>
  </si>
  <si>
    <t>公孙瓒</t>
  </si>
  <si>
    <t>卞喜</t>
  </si>
  <si>
    <t>太史享</t>
  </si>
  <si>
    <t>孔伷</t>
  </si>
  <si>
    <t>孔秀</t>
  </si>
  <si>
    <t>孔融</t>
  </si>
  <si>
    <t>尤突</t>
  </si>
  <si>
    <t>文虎</t>
  </si>
  <si>
    <t>文钦</t>
  </si>
  <si>
    <t>文聘</t>
  </si>
  <si>
    <t>文鸯</t>
  </si>
  <si>
    <t>文丑</t>
  </si>
  <si>
    <t>方悦</t>
  </si>
  <si>
    <t>木鹿大王</t>
  </si>
  <si>
    <t>毛炅</t>
  </si>
  <si>
    <t>毛玠</t>
  </si>
  <si>
    <t>牛金</t>
  </si>
  <si>
    <t>牛辅</t>
  </si>
  <si>
    <t>王子服</t>
  </si>
  <si>
    <t>王允</t>
  </si>
  <si>
    <t>王方</t>
  </si>
  <si>
    <t>王平</t>
  </si>
  <si>
    <t>王伉</t>
  </si>
  <si>
    <t>王匡</t>
  </si>
  <si>
    <t>王同</t>
  </si>
  <si>
    <t>王戎</t>
  </si>
  <si>
    <t>王含</t>
  </si>
  <si>
    <t>王沈</t>
  </si>
  <si>
    <t>王甫</t>
  </si>
  <si>
    <t>王忠</t>
  </si>
  <si>
    <t>王昌</t>
  </si>
  <si>
    <t>王门</t>
  </si>
  <si>
    <t>王则</t>
  </si>
  <si>
    <t>王垢</t>
  </si>
  <si>
    <t>王威</t>
  </si>
  <si>
    <t>王昶</t>
  </si>
  <si>
    <t>王修</t>
  </si>
  <si>
    <t>王朗</t>
  </si>
  <si>
    <t>王真</t>
  </si>
  <si>
    <t>王基</t>
  </si>
  <si>
    <t>王惇</t>
  </si>
  <si>
    <t>王祥</t>
  </si>
  <si>
    <t>王累</t>
  </si>
  <si>
    <t>王凌</t>
  </si>
  <si>
    <t>王植</t>
  </si>
  <si>
    <t>王浑</t>
  </si>
  <si>
    <t>王肃</t>
  </si>
  <si>
    <t>王买</t>
  </si>
  <si>
    <t>王业</t>
  </si>
  <si>
    <t>王楷</t>
  </si>
  <si>
    <t>王经</t>
  </si>
  <si>
    <t>王粲</t>
  </si>
  <si>
    <t>王颀</t>
  </si>
  <si>
    <t>王浚</t>
  </si>
  <si>
    <t>王双</t>
  </si>
  <si>
    <t>王韬</t>
  </si>
  <si>
    <t>毌丘甸</t>
  </si>
  <si>
    <t>毌丘秀</t>
  </si>
  <si>
    <t>毌丘俭</t>
  </si>
  <si>
    <t>丘力居</t>
  </si>
  <si>
    <t>丘本</t>
  </si>
  <si>
    <t>丘建</t>
  </si>
  <si>
    <t>北宫玉</t>
  </si>
  <si>
    <t>去卑</t>
  </si>
  <si>
    <t>司马孚</t>
  </si>
  <si>
    <t>司马攸</t>
  </si>
  <si>
    <t>司马伷</t>
  </si>
  <si>
    <t>司马炎</t>
  </si>
  <si>
    <t>司马昭</t>
  </si>
  <si>
    <t>司马师</t>
  </si>
  <si>
    <t>司马朗</t>
  </si>
  <si>
    <t>司马望</t>
  </si>
  <si>
    <t>司马徽</t>
  </si>
  <si>
    <t>司马懿</t>
  </si>
  <si>
    <t>史涣</t>
  </si>
  <si>
    <t>史迹</t>
  </si>
  <si>
    <t>句安</t>
  </si>
  <si>
    <t>左奕</t>
  </si>
  <si>
    <t>左慈</t>
  </si>
  <si>
    <t>左灵</t>
  </si>
  <si>
    <t>甘宁</t>
  </si>
  <si>
    <t>田章</t>
  </si>
  <si>
    <t>田楷</t>
  </si>
  <si>
    <t>田豫</t>
  </si>
  <si>
    <t>田丰</t>
  </si>
  <si>
    <t>田畴</t>
  </si>
  <si>
    <t>田续</t>
  </si>
  <si>
    <t>申耽</t>
  </si>
  <si>
    <t>申仪</t>
  </si>
  <si>
    <t>石苞</t>
  </si>
  <si>
    <t>伊籍</t>
  </si>
  <si>
    <t>伍延</t>
  </si>
  <si>
    <t>伍习</t>
  </si>
  <si>
    <t>伍琼</t>
  </si>
  <si>
    <t>伏完</t>
  </si>
  <si>
    <t>任峻</t>
  </si>
  <si>
    <t>全尚</t>
  </si>
  <si>
    <t>全纪</t>
  </si>
  <si>
    <t>全琮</t>
  </si>
  <si>
    <t>全端</t>
  </si>
  <si>
    <t>全祎</t>
  </si>
  <si>
    <t>全怿</t>
  </si>
  <si>
    <t>吉平</t>
  </si>
  <si>
    <t>向朗</t>
  </si>
  <si>
    <t>向宠</t>
  </si>
  <si>
    <t>州泰</t>
  </si>
  <si>
    <t>忙牙长</t>
  </si>
  <si>
    <t>成公英</t>
  </si>
  <si>
    <t>成宜</t>
  </si>
  <si>
    <t>成济</t>
  </si>
  <si>
    <t>成廉</t>
  </si>
  <si>
    <t>朱光</t>
  </si>
  <si>
    <t>朱治</t>
  </si>
  <si>
    <t>朱桓</t>
  </si>
  <si>
    <t>朱异</t>
  </si>
  <si>
    <t>朱然</t>
  </si>
  <si>
    <t>朱褒</t>
  </si>
  <si>
    <t>朱儁</t>
  </si>
  <si>
    <t>朱据</t>
  </si>
  <si>
    <t>朱灵</t>
  </si>
  <si>
    <t>朱赞</t>
  </si>
  <si>
    <t>朵思大王</t>
  </si>
  <si>
    <t>羊祜</t>
  </si>
  <si>
    <t>何晏</t>
  </si>
  <si>
    <t>何曾</t>
  </si>
  <si>
    <t>何植</t>
  </si>
  <si>
    <t>何进</t>
  </si>
  <si>
    <t>何桢</t>
  </si>
  <si>
    <t>何仪</t>
  </si>
  <si>
    <t>冷苞</t>
  </si>
  <si>
    <t>吾彦</t>
  </si>
  <si>
    <t>吾粲</t>
  </si>
  <si>
    <t>吴子兰</t>
  </si>
  <si>
    <t>吴巨</t>
  </si>
  <si>
    <t>吴班</t>
  </si>
  <si>
    <t>吴敦</t>
  </si>
  <si>
    <t>吴景</t>
  </si>
  <si>
    <t>吴硕</t>
  </si>
  <si>
    <t>吴纲</t>
  </si>
  <si>
    <t>吴质</t>
  </si>
  <si>
    <t>吴兰</t>
  </si>
  <si>
    <t>吴懿</t>
  </si>
  <si>
    <t>吕公</t>
  </si>
  <si>
    <t>吕岱</t>
  </si>
  <si>
    <t>吕威璜</t>
  </si>
  <si>
    <t>吕建</t>
  </si>
  <si>
    <t>吕虔</t>
  </si>
  <si>
    <t>吕常</t>
  </si>
  <si>
    <t>吕凯</t>
  </si>
  <si>
    <t>吕翔</t>
  </si>
  <si>
    <t>吕义</t>
  </si>
  <si>
    <t>吕蒙</t>
  </si>
  <si>
    <t>吕范</t>
  </si>
  <si>
    <t>吕据</t>
  </si>
  <si>
    <t>吕旷</t>
  </si>
  <si>
    <t>吕霸</t>
  </si>
  <si>
    <t>宋果</t>
  </si>
  <si>
    <t>宋忠</t>
  </si>
  <si>
    <t>宋扬</t>
  </si>
  <si>
    <t>宋宪</t>
  </si>
  <si>
    <t>宋谦</t>
  </si>
  <si>
    <t>岑昏</t>
  </si>
  <si>
    <t>岑威</t>
  </si>
  <si>
    <t>李别</t>
  </si>
  <si>
    <t>李孚</t>
  </si>
  <si>
    <t>李典</t>
  </si>
  <si>
    <t>李封</t>
  </si>
  <si>
    <t>李恢</t>
  </si>
  <si>
    <t>李珪</t>
  </si>
  <si>
    <t>李球</t>
  </si>
  <si>
    <t>李异</t>
  </si>
  <si>
    <t>李通</t>
  </si>
  <si>
    <t>李胜</t>
  </si>
  <si>
    <t>李堪</t>
  </si>
  <si>
    <t>李肃</t>
  </si>
  <si>
    <t>李傕</t>
  </si>
  <si>
    <t>李歆</t>
  </si>
  <si>
    <t>李蒙</t>
  </si>
  <si>
    <t>李辅</t>
  </si>
  <si>
    <t>李乐</t>
  </si>
  <si>
    <t>李儒</t>
  </si>
  <si>
    <t>李暹</t>
  </si>
  <si>
    <t>李丰</t>
  </si>
  <si>
    <t>李鹏</t>
  </si>
  <si>
    <t>李严</t>
  </si>
  <si>
    <t>杜预</t>
  </si>
  <si>
    <t>杜远</t>
  </si>
  <si>
    <t>杜畿</t>
  </si>
  <si>
    <t>杜琼</t>
  </si>
  <si>
    <t>杜袭</t>
  </si>
  <si>
    <t>步协</t>
  </si>
  <si>
    <t>步度根</t>
  </si>
  <si>
    <t>步阐</t>
  </si>
  <si>
    <t>步骘</t>
  </si>
  <si>
    <t>沙摩柯</t>
  </si>
  <si>
    <t>沈莹</t>
  </si>
  <si>
    <t>芒中</t>
  </si>
  <si>
    <t>车冑</t>
  </si>
  <si>
    <t>辛明</t>
  </si>
  <si>
    <t>辛毗</t>
  </si>
  <si>
    <t>辛敞</t>
  </si>
  <si>
    <t>辛评</t>
  </si>
  <si>
    <t>邢道荣</t>
  </si>
  <si>
    <t>典满</t>
  </si>
  <si>
    <t>卓膺</t>
  </si>
  <si>
    <t>卑衍</t>
  </si>
  <si>
    <t>呼厨泉</t>
  </si>
  <si>
    <t>和洽</t>
  </si>
  <si>
    <t>周旨</t>
  </si>
  <si>
    <t>周昂</t>
  </si>
  <si>
    <t>周昕</t>
  </si>
  <si>
    <t>周仓</t>
  </si>
  <si>
    <t>周泰</t>
  </si>
  <si>
    <t>周浚</t>
  </si>
  <si>
    <t>周朝</t>
  </si>
  <si>
    <t>周善</t>
  </si>
  <si>
    <t>周瑜</t>
  </si>
  <si>
    <t>周鲂</t>
  </si>
  <si>
    <t>孟坦</t>
  </si>
  <si>
    <t>孟宗</t>
  </si>
  <si>
    <t>孟达</t>
  </si>
  <si>
    <t>孟优</t>
  </si>
  <si>
    <t>孟获</t>
  </si>
  <si>
    <t>季雍</t>
  </si>
  <si>
    <t>宗预</t>
  </si>
  <si>
    <t>宗宝</t>
  </si>
  <si>
    <t>尚弘</t>
  </si>
  <si>
    <t>尚举</t>
  </si>
  <si>
    <t>于夫罗</t>
  </si>
  <si>
    <t>武安国</t>
  </si>
  <si>
    <t>波才</t>
  </si>
  <si>
    <t>法正</t>
  </si>
  <si>
    <t>沮授</t>
  </si>
  <si>
    <t>沮鹄</t>
  </si>
  <si>
    <t>邵悌</t>
  </si>
  <si>
    <t>金旋</t>
  </si>
  <si>
    <t>金祎</t>
  </si>
  <si>
    <t>金环三结</t>
  </si>
  <si>
    <t>阿贵</t>
  </si>
  <si>
    <t>阿哙喃</t>
  </si>
  <si>
    <t>侯成</t>
  </si>
  <si>
    <t>侯选</t>
  </si>
  <si>
    <t>俄何烧戈</t>
  </si>
  <si>
    <t>俞涉</t>
  </si>
  <si>
    <t>姜叙</t>
  </si>
  <si>
    <t>姜维</t>
  </si>
  <si>
    <t>施朔</t>
  </si>
  <si>
    <t>柯吾</t>
  </si>
  <si>
    <t>柳甫</t>
  </si>
  <si>
    <t>皇甫嵩</t>
  </si>
  <si>
    <t>皇甫闿</t>
  </si>
  <si>
    <t>纪灵</t>
  </si>
  <si>
    <t>胡才</t>
  </si>
  <si>
    <t>胡冲</t>
  </si>
  <si>
    <t>胡赤儿</t>
  </si>
  <si>
    <t>胡车儿</t>
  </si>
  <si>
    <t>胡烈</t>
  </si>
  <si>
    <t>胡班</t>
  </si>
  <si>
    <t>胡渊</t>
  </si>
  <si>
    <t>胡轸</t>
  </si>
  <si>
    <t>胡质</t>
  </si>
  <si>
    <t>胡奋</t>
  </si>
  <si>
    <t>胡遵</t>
  </si>
  <si>
    <t>胡济</t>
  </si>
  <si>
    <t>范疆</t>
  </si>
  <si>
    <t>韦昭</t>
  </si>
  <si>
    <t>韦康</t>
  </si>
  <si>
    <t>苻健</t>
  </si>
  <si>
    <t>伦直</t>
  </si>
  <si>
    <t>凌统</t>
  </si>
  <si>
    <t>凌操</t>
  </si>
  <si>
    <t>唐咨</t>
  </si>
  <si>
    <t>唐彬</t>
  </si>
  <si>
    <t>夏侯玄</t>
  </si>
  <si>
    <t>夏侯存</t>
  </si>
  <si>
    <t>夏侯和</t>
  </si>
  <si>
    <t>夏侯尚</t>
  </si>
  <si>
    <t>夏侯咸</t>
  </si>
  <si>
    <t>夏侯威</t>
  </si>
  <si>
    <t>夏侯恩</t>
  </si>
  <si>
    <t>夏侯惇</t>
  </si>
  <si>
    <t>夏侯渊</t>
  </si>
  <si>
    <t>夏侯杰</t>
  </si>
  <si>
    <t>夏侯惠</t>
  </si>
  <si>
    <t>夏侯楙</t>
  </si>
  <si>
    <t>夏侯德</t>
  </si>
  <si>
    <t>夏侯兰</t>
  </si>
  <si>
    <t>夏侯霸</t>
  </si>
  <si>
    <t>奚泥</t>
  </si>
  <si>
    <t>孙休</t>
  </si>
  <si>
    <t>孙仲</t>
  </si>
  <si>
    <t>孙匡</t>
  </si>
  <si>
    <t>孙秀</t>
  </si>
  <si>
    <t>孙和</t>
  </si>
  <si>
    <t>孙亮</t>
  </si>
  <si>
    <t>孙述</t>
  </si>
  <si>
    <t>孙峻</t>
  </si>
  <si>
    <t>孙朗</t>
  </si>
  <si>
    <t>孙桓</t>
  </si>
  <si>
    <t>孙干</t>
  </si>
  <si>
    <t>孙异</t>
  </si>
  <si>
    <t>孙皎</t>
  </si>
  <si>
    <t>孙翊</t>
  </si>
  <si>
    <t>孙莔</t>
  </si>
  <si>
    <t>孙登</t>
  </si>
  <si>
    <t>孙皓</t>
  </si>
  <si>
    <t>孙策</t>
  </si>
  <si>
    <t>孙瑜</t>
  </si>
  <si>
    <t>孙歆</t>
  </si>
  <si>
    <t>孙韶</t>
  </si>
  <si>
    <t>孙綝</t>
  </si>
  <si>
    <t>孙震</t>
  </si>
  <si>
    <t>孙冀</t>
  </si>
  <si>
    <t>孙静</t>
  </si>
  <si>
    <t>孙礼</t>
  </si>
  <si>
    <t>孙霸</t>
  </si>
  <si>
    <t>孙权</t>
  </si>
  <si>
    <t>孙观</t>
  </si>
  <si>
    <t>师纂</t>
  </si>
  <si>
    <t>徐晃</t>
  </si>
  <si>
    <t>徐商</t>
  </si>
  <si>
    <t>徐庶</t>
  </si>
  <si>
    <t>徐盛</t>
  </si>
  <si>
    <t>徐荣</t>
  </si>
  <si>
    <t>徐质</t>
  </si>
  <si>
    <t>徐邈</t>
  </si>
  <si>
    <t>晏明</t>
  </si>
  <si>
    <t>桓阶</t>
  </si>
  <si>
    <t>桓范</t>
  </si>
  <si>
    <t>乌延</t>
  </si>
  <si>
    <t>留平</t>
  </si>
  <si>
    <t>留略</t>
  </si>
  <si>
    <t>留赞</t>
  </si>
  <si>
    <t>祖茂</t>
  </si>
  <si>
    <t>秦良</t>
  </si>
  <si>
    <t>秦宓</t>
  </si>
  <si>
    <t>秦朗</t>
  </si>
  <si>
    <t>秦琪</t>
  </si>
  <si>
    <t>耿武</t>
  </si>
  <si>
    <t>耿纪</t>
  </si>
  <si>
    <t>荀攸</t>
  </si>
  <si>
    <t>荀彧</t>
  </si>
  <si>
    <t>荀勖</t>
  </si>
  <si>
    <t>荀爽</t>
  </si>
  <si>
    <t>荀恽</t>
  </si>
  <si>
    <t>荀恺</t>
  </si>
  <si>
    <t>荀谌</t>
  </si>
  <si>
    <t>荀顗</t>
  </si>
  <si>
    <t>袁尚</t>
  </si>
  <si>
    <t>袁胤</t>
  </si>
  <si>
    <t>袁绍</t>
  </si>
  <si>
    <t>袁术</t>
  </si>
  <si>
    <t>袁涣</t>
  </si>
  <si>
    <t>袁熙</t>
  </si>
  <si>
    <t>袁遗</t>
  </si>
  <si>
    <t>袁耀</t>
  </si>
  <si>
    <t>袁谭</t>
  </si>
  <si>
    <t>迷当大王</t>
  </si>
  <si>
    <t>郝昭</t>
  </si>
  <si>
    <t>郝萌</t>
  </si>
  <si>
    <t>马日磾</t>
  </si>
  <si>
    <t>马休</t>
  </si>
  <si>
    <t>马良</t>
  </si>
  <si>
    <t>马岱</t>
  </si>
  <si>
    <t>马延</t>
  </si>
  <si>
    <t>马忠</t>
  </si>
  <si>
    <t>马玩</t>
  </si>
  <si>
    <t>马超</t>
  </si>
  <si>
    <t>马钧</t>
  </si>
  <si>
    <t>马隆</t>
  </si>
  <si>
    <t>马汉</t>
  </si>
  <si>
    <t>马遵</t>
  </si>
  <si>
    <t>马谡</t>
  </si>
  <si>
    <t>马邈</t>
  </si>
  <si>
    <t>马腾</t>
  </si>
  <si>
    <t>马铁</t>
  </si>
  <si>
    <t>骨进</t>
  </si>
  <si>
    <t>高沛</t>
  </si>
  <si>
    <t>高定</t>
  </si>
  <si>
    <t>高升</t>
  </si>
  <si>
    <t>高柔</t>
  </si>
  <si>
    <t>高堂隆</t>
  </si>
  <si>
    <t>高翔</t>
  </si>
  <si>
    <t>高顺</t>
  </si>
  <si>
    <t>高干</t>
  </si>
  <si>
    <t>高览</t>
  </si>
  <si>
    <t>郄正</t>
  </si>
  <si>
    <t>区星</t>
  </si>
  <si>
    <t>国渊</t>
  </si>
  <si>
    <t>娄圭</t>
  </si>
  <si>
    <t>崔州平</t>
  </si>
  <si>
    <t>崔林</t>
  </si>
  <si>
    <t>崔勇</t>
  </si>
  <si>
    <t>崔琰</t>
  </si>
  <si>
    <t>崔谅</t>
  </si>
  <si>
    <t>带来洞主</t>
  </si>
  <si>
    <t>张允</t>
  </si>
  <si>
    <t>张布</t>
  </si>
  <si>
    <t>张休</t>
  </si>
  <si>
    <t>张任</t>
  </si>
  <si>
    <t>张先</t>
  </si>
  <si>
    <t>张角</t>
  </si>
  <si>
    <t>张尚</t>
  </si>
  <si>
    <t>张承</t>
  </si>
  <si>
    <t>张松</t>
  </si>
  <si>
    <t>张武</t>
  </si>
  <si>
    <t>张虎</t>
  </si>
  <si>
    <t>张南</t>
  </si>
  <si>
    <t>张既</t>
  </si>
  <si>
    <t>张昭</t>
  </si>
  <si>
    <t>张英</t>
  </si>
  <si>
    <t>张苞</t>
  </si>
  <si>
    <t>张郃</t>
  </si>
  <si>
    <t>张飞</t>
  </si>
  <si>
    <t>张悌</t>
  </si>
  <si>
    <t>张特</t>
  </si>
  <si>
    <t>张纯</t>
  </si>
  <si>
    <t>张纮</t>
  </si>
  <si>
    <t>张曼成</t>
  </si>
  <si>
    <t>张梁</t>
  </si>
  <si>
    <t>张球</t>
  </si>
  <si>
    <t>张绍</t>
  </si>
  <si>
    <t>张乔</t>
  </si>
  <si>
    <t>张华</t>
  </si>
  <si>
    <t>张着</t>
  </si>
  <si>
    <t>张象</t>
  </si>
  <si>
    <t>张钧</t>
  </si>
  <si>
    <t>张杨</t>
  </si>
  <si>
    <t>张温</t>
  </si>
  <si>
    <t>张节</t>
  </si>
  <si>
    <t>张资</t>
  </si>
  <si>
    <t>张达</t>
  </si>
  <si>
    <t>张缉</t>
  </si>
  <si>
    <t>张卫</t>
  </si>
  <si>
    <t>张鲁</t>
  </si>
  <si>
    <t>张颍</t>
  </si>
  <si>
    <t>张勋</t>
  </si>
  <si>
    <t>张横</t>
  </si>
  <si>
    <t>张燕</t>
  </si>
  <si>
    <t>张遵</t>
  </si>
  <si>
    <t>张济</t>
  </si>
  <si>
    <t>张翼</t>
  </si>
  <si>
    <t>张举</t>
  </si>
  <si>
    <t>张嶷</t>
  </si>
  <si>
    <t>张绣</t>
  </si>
  <si>
    <t>张邈</t>
  </si>
  <si>
    <t>张闿</t>
  </si>
  <si>
    <t>张顗</t>
  </si>
  <si>
    <t>张宝</t>
  </si>
  <si>
    <t>张俨</t>
  </si>
  <si>
    <t>张让</t>
  </si>
  <si>
    <t>强端</t>
  </si>
  <si>
    <t>曹仁</t>
  </si>
  <si>
    <t>曹丕</t>
  </si>
  <si>
    <t>曹休</t>
  </si>
  <si>
    <t>曹宇</t>
  </si>
  <si>
    <t>曹安民</t>
  </si>
  <si>
    <t>曹冲</t>
  </si>
  <si>
    <t>曹性</t>
  </si>
  <si>
    <t>曹昂</t>
  </si>
  <si>
    <t>曹芳</t>
  </si>
  <si>
    <t>曹奂</t>
  </si>
  <si>
    <t>曹彦</t>
  </si>
  <si>
    <t>曹洪</t>
  </si>
  <si>
    <t>曹真</t>
  </si>
  <si>
    <t>曹纯</t>
  </si>
  <si>
    <t>曹训</t>
  </si>
  <si>
    <t>曹豹</t>
  </si>
  <si>
    <t>曹爽</t>
  </si>
  <si>
    <t>曹植</t>
  </si>
  <si>
    <t>曹彰</t>
  </si>
  <si>
    <t>曹熊</t>
  </si>
  <si>
    <t>曹髦</t>
  </si>
  <si>
    <t>曹羲</t>
  </si>
  <si>
    <t>曹遵</t>
  </si>
  <si>
    <t>曹叡</t>
  </si>
  <si>
    <t>梁习</t>
  </si>
  <si>
    <t>梁纲</t>
  </si>
  <si>
    <t>梁绪</t>
  </si>
  <si>
    <t>梁宽</t>
  </si>
  <si>
    <t>梁兴</t>
  </si>
  <si>
    <t>淳于琼</t>
  </si>
  <si>
    <t>牵弘</t>
  </si>
  <si>
    <t>牵招</t>
  </si>
  <si>
    <t>毕轨</t>
  </si>
  <si>
    <t>盛曼</t>
  </si>
  <si>
    <t>笮融</t>
  </si>
  <si>
    <t>修允</t>
  </si>
  <si>
    <t>修则</t>
  </si>
  <si>
    <t>许汜</t>
  </si>
  <si>
    <t>许攸</t>
  </si>
  <si>
    <t>许劭</t>
  </si>
  <si>
    <t>许昌</t>
  </si>
  <si>
    <t>许贡</t>
  </si>
  <si>
    <t>许靖</t>
  </si>
  <si>
    <t>许褚</t>
  </si>
  <si>
    <t>许仪</t>
  </si>
  <si>
    <t>逢纪</t>
  </si>
  <si>
    <t>郭石</t>
  </si>
  <si>
    <t>郭汜</t>
  </si>
  <si>
    <t>郭攸之</t>
  </si>
  <si>
    <t>郭奕</t>
  </si>
  <si>
    <t>郭马</t>
  </si>
  <si>
    <t>郭淮</t>
  </si>
  <si>
    <t>郭援</t>
  </si>
  <si>
    <t>郭嘉</t>
  </si>
  <si>
    <t>郭图</t>
  </si>
  <si>
    <t>陈元</t>
  </si>
  <si>
    <t>陈生</t>
  </si>
  <si>
    <t>陈式</t>
  </si>
  <si>
    <t>陈到</t>
  </si>
  <si>
    <t>陈武</t>
  </si>
  <si>
    <t>陈表</t>
  </si>
  <si>
    <t>陈俊</t>
  </si>
  <si>
    <t>陈纪</t>
  </si>
  <si>
    <t>陈孙</t>
  </si>
  <si>
    <t>陈宫</t>
  </si>
  <si>
    <t>陈泰</t>
  </si>
  <si>
    <t>陈珪</t>
  </si>
  <si>
    <t>陈就</t>
  </si>
  <si>
    <t>陈琳</t>
  </si>
  <si>
    <t>陈登</t>
  </si>
  <si>
    <t>陈群</t>
  </si>
  <si>
    <t>陈嬉</t>
  </si>
  <si>
    <t>陈震</t>
  </si>
  <si>
    <t>陈横</t>
  </si>
  <si>
    <t>陈应</t>
  </si>
  <si>
    <t>陈矫</t>
  </si>
  <si>
    <t>陈骞</t>
  </si>
  <si>
    <t>陈兰</t>
  </si>
  <si>
    <t>陆抗</t>
  </si>
  <si>
    <t>陆凯</t>
  </si>
  <si>
    <t>陆景</t>
  </si>
  <si>
    <t>陆逊</t>
  </si>
  <si>
    <t>陆绩</t>
  </si>
  <si>
    <t>陶璜</t>
  </si>
  <si>
    <t>陶浚</t>
  </si>
  <si>
    <t>陶谦</t>
  </si>
  <si>
    <t>眭元进</t>
  </si>
  <si>
    <t>眭固</t>
  </si>
  <si>
    <t>傅士仁</t>
  </si>
  <si>
    <t>傅彤</t>
  </si>
  <si>
    <t>傅干</t>
  </si>
  <si>
    <t>傅巽</t>
  </si>
  <si>
    <t>傅佥</t>
  </si>
  <si>
    <t>傅嘏</t>
  </si>
  <si>
    <t>傅婴</t>
  </si>
  <si>
    <t>单经</t>
  </si>
  <si>
    <t>焦彝</t>
  </si>
  <si>
    <t>焦触</t>
  </si>
  <si>
    <t>程武</t>
  </si>
  <si>
    <t>程秉</t>
  </si>
  <si>
    <t>程昱</t>
  </si>
  <si>
    <t>程普</t>
  </si>
  <si>
    <t>程远志</t>
  </si>
  <si>
    <t>程银</t>
  </si>
  <si>
    <t>华佗</t>
  </si>
  <si>
    <t>华雄</t>
  </si>
  <si>
    <t>华歆</t>
  </si>
  <si>
    <t>华核</t>
  </si>
  <si>
    <t>费栈</t>
  </si>
  <si>
    <t>费诗</t>
  </si>
  <si>
    <t>费袆</t>
  </si>
  <si>
    <t>费耀</t>
  </si>
  <si>
    <t>费观</t>
  </si>
  <si>
    <t>贺齐</t>
  </si>
  <si>
    <t>越吉</t>
  </si>
  <si>
    <t>轲比能</t>
  </si>
  <si>
    <t>鄂焕</t>
  </si>
  <si>
    <t>雅丹</t>
  </si>
  <si>
    <t>冯紞</t>
  </si>
  <si>
    <t>冯习</t>
  </si>
  <si>
    <t>黄忠</t>
  </si>
  <si>
    <t>黄承彦</t>
  </si>
  <si>
    <t>黄祖</t>
  </si>
  <si>
    <t>黄崇</t>
  </si>
  <si>
    <t>黄皓</t>
  </si>
  <si>
    <t>黄琬</t>
  </si>
  <si>
    <t>黄乱</t>
  </si>
  <si>
    <t>黄盖</t>
  </si>
  <si>
    <t>黄权</t>
  </si>
  <si>
    <t>寗随</t>
  </si>
  <si>
    <t>杨平</t>
  </si>
  <si>
    <t>杨弘</t>
  </si>
  <si>
    <t>杨任</t>
  </si>
  <si>
    <t>杨奉</t>
  </si>
  <si>
    <t>杨昂</t>
  </si>
  <si>
    <t>杨松</t>
  </si>
  <si>
    <t>杨欣</t>
  </si>
  <si>
    <t>杨阜</t>
  </si>
  <si>
    <t>杨柏</t>
  </si>
  <si>
    <t>杨洪</t>
  </si>
  <si>
    <t>杨秋</t>
  </si>
  <si>
    <t>杨修</t>
  </si>
  <si>
    <t>杨祚</t>
  </si>
  <si>
    <t>杨密</t>
  </si>
  <si>
    <t>杨彪</t>
  </si>
  <si>
    <t>杨陵</t>
  </si>
  <si>
    <t>杨琦</t>
  </si>
  <si>
    <t>杨肇</t>
  </si>
  <si>
    <t>杨仪</t>
  </si>
  <si>
    <t>杨锋</t>
  </si>
  <si>
    <t>杨稷</t>
  </si>
  <si>
    <t>杨济</t>
  </si>
  <si>
    <t>杨丑</t>
  </si>
  <si>
    <t>杨怀</t>
  </si>
  <si>
    <t>杨龄</t>
  </si>
  <si>
    <t>温恢</t>
  </si>
  <si>
    <t>万彧</t>
  </si>
  <si>
    <t>粱刚</t>
  </si>
  <si>
    <t>董允</t>
  </si>
  <si>
    <t>董卓</t>
  </si>
  <si>
    <t>董和</t>
  </si>
  <si>
    <t>董承</t>
  </si>
  <si>
    <t>董旻</t>
  </si>
  <si>
    <t>董昭</t>
  </si>
  <si>
    <t>董荼那</t>
  </si>
  <si>
    <t>董厥</t>
  </si>
  <si>
    <t>董朝</t>
  </si>
  <si>
    <t>董璜</t>
  </si>
  <si>
    <t>董衡</t>
  </si>
  <si>
    <t>董禧</t>
  </si>
  <si>
    <t>董袭</t>
  </si>
  <si>
    <t>虞汜</t>
  </si>
  <si>
    <t>虞翻</t>
  </si>
  <si>
    <t>蛾遮塞</t>
  </si>
  <si>
    <t>贾充</t>
  </si>
  <si>
    <t>贾华</t>
  </si>
  <si>
    <t>贾逵</t>
  </si>
  <si>
    <t>贾诩</t>
  </si>
  <si>
    <t>贾范</t>
  </si>
  <si>
    <t>路昭</t>
  </si>
  <si>
    <t>邹丹</t>
  </si>
  <si>
    <t>邹靖</t>
  </si>
  <si>
    <t>雍闿</t>
  </si>
  <si>
    <t>雷铜</t>
  </si>
  <si>
    <t>雷薄</t>
  </si>
  <si>
    <t>廖化</t>
  </si>
  <si>
    <t>廖立</t>
  </si>
  <si>
    <t>彻里吉</t>
  </si>
  <si>
    <t>满宠</t>
  </si>
  <si>
    <t>管亥</t>
  </si>
  <si>
    <t>管辂</t>
  </si>
  <si>
    <t>臧霸</t>
  </si>
  <si>
    <t>裴元绍</t>
  </si>
  <si>
    <t>裴秀</t>
  </si>
  <si>
    <t>赵弘</t>
  </si>
  <si>
    <t>赵昂</t>
  </si>
  <si>
    <t>赵岑</t>
  </si>
  <si>
    <t>赵统</t>
  </si>
  <si>
    <t>赵累</t>
  </si>
  <si>
    <t>赵广</t>
  </si>
  <si>
    <t>赵范</t>
  </si>
  <si>
    <t>赵叡</t>
  </si>
  <si>
    <t>赵衢</t>
  </si>
  <si>
    <t>蒯良</t>
  </si>
  <si>
    <t>蒯越</t>
  </si>
  <si>
    <t>刘巴</t>
  </si>
  <si>
    <t>刘永</t>
  </si>
  <si>
    <t>刘丞</t>
  </si>
  <si>
    <t>刘先</t>
  </si>
  <si>
    <t>刘劭</t>
  </si>
  <si>
    <t>刘和</t>
  </si>
  <si>
    <t>刘岱</t>
  </si>
  <si>
    <t>刘延</t>
  </si>
  <si>
    <t>刘表</t>
  </si>
  <si>
    <t>刘俊</t>
  </si>
  <si>
    <t>刘封</t>
  </si>
  <si>
    <t>刘度</t>
  </si>
  <si>
    <t>刘豹</t>
  </si>
  <si>
    <t>刘焉</t>
  </si>
  <si>
    <t>刘理</t>
  </si>
  <si>
    <t>刘晙</t>
  </si>
  <si>
    <t>刘循</t>
  </si>
  <si>
    <t>刘琦</t>
  </si>
  <si>
    <t>刘寔</t>
  </si>
  <si>
    <t>刘琮</t>
  </si>
  <si>
    <t>刘虞</t>
  </si>
  <si>
    <t>刘辟</t>
  </si>
  <si>
    <t>刘璋</t>
  </si>
  <si>
    <t>刘盘</t>
  </si>
  <si>
    <t>刘贤</t>
  </si>
  <si>
    <t>刘勋</t>
  </si>
  <si>
    <t>刘晔</t>
  </si>
  <si>
    <t>刘谌</t>
  </si>
  <si>
    <t>刘禅</t>
  </si>
  <si>
    <t>刘繇</t>
  </si>
  <si>
    <t>刘璝</t>
  </si>
  <si>
    <t>刘璇</t>
  </si>
  <si>
    <t>刘馥</t>
  </si>
  <si>
    <t>审配</t>
  </si>
  <si>
    <t>审荣</t>
  </si>
  <si>
    <t>楼玄</t>
  </si>
  <si>
    <t>楼班</t>
  </si>
  <si>
    <t>樊建</t>
  </si>
  <si>
    <t>樊能</t>
  </si>
  <si>
    <t>樊稠</t>
  </si>
  <si>
    <t>乐就</t>
  </si>
  <si>
    <t>乐进</t>
  </si>
  <si>
    <t>乐綝</t>
  </si>
  <si>
    <t>潘凤</t>
  </si>
  <si>
    <t>潘璋</t>
  </si>
  <si>
    <t>潘浚</t>
  </si>
  <si>
    <t>潘临</t>
  </si>
  <si>
    <t>滕胤</t>
  </si>
  <si>
    <t>滕修</t>
  </si>
  <si>
    <t>蒋奇</t>
  </si>
  <si>
    <t>蒋班</t>
  </si>
  <si>
    <t>蒋钦</t>
  </si>
  <si>
    <t>蒋舒</t>
  </si>
  <si>
    <t>蒋斌</t>
  </si>
  <si>
    <t>蒋琬</t>
  </si>
  <si>
    <t>蒋干</t>
  </si>
  <si>
    <t>蒋义渠</t>
  </si>
  <si>
    <t>蒋济</t>
  </si>
  <si>
    <t>蒋显</t>
  </si>
  <si>
    <t>蔡中</t>
  </si>
  <si>
    <t>蔡和</t>
  </si>
  <si>
    <t>蔡贡</t>
  </si>
  <si>
    <t>蔡邕</t>
  </si>
  <si>
    <t>蔡阳</t>
  </si>
  <si>
    <t>蔡瑁</t>
  </si>
  <si>
    <t>蔡勋</t>
  </si>
  <si>
    <t>卫瓘</t>
  </si>
  <si>
    <t>诸葛均</t>
  </si>
  <si>
    <t>诸葛尚</t>
  </si>
  <si>
    <t>诸葛恪</t>
  </si>
  <si>
    <t>诸葛乔</t>
  </si>
  <si>
    <t>诸葛绪</t>
  </si>
  <si>
    <t>诸葛瑾</t>
  </si>
  <si>
    <t>诸葛诞</t>
  </si>
  <si>
    <t>诸葛靓</t>
  </si>
  <si>
    <t>诸葛瞻</t>
  </si>
  <si>
    <t>郑玄</t>
  </si>
  <si>
    <t>郑冲</t>
  </si>
  <si>
    <t>郑度</t>
  </si>
  <si>
    <t>邓艾</t>
  </si>
  <si>
    <t>邓良</t>
  </si>
  <si>
    <t>邓忠</t>
  </si>
  <si>
    <t>邓芝</t>
  </si>
  <si>
    <t>邓茂</t>
  </si>
  <si>
    <t>邓义</t>
  </si>
  <si>
    <t>邓贤</t>
  </si>
  <si>
    <t>邓龙</t>
  </si>
  <si>
    <t>巩志</t>
  </si>
  <si>
    <t>鲁淑</t>
  </si>
  <si>
    <t>鲁肃</t>
  </si>
  <si>
    <t>桥玄</t>
  </si>
  <si>
    <t>桥瑁</t>
  </si>
  <si>
    <t>桥蕤</t>
  </si>
  <si>
    <t>卢植</t>
  </si>
  <si>
    <t>穆顺</t>
  </si>
  <si>
    <t>阎宇</t>
  </si>
  <si>
    <t>阎行</t>
  </si>
  <si>
    <t>阎柔</t>
  </si>
  <si>
    <t>阎圃</t>
  </si>
  <si>
    <t>阎象</t>
  </si>
  <si>
    <t>霍弋</t>
  </si>
  <si>
    <t>霍峻</t>
  </si>
  <si>
    <t>骆统</t>
  </si>
  <si>
    <t>鲍忠</t>
  </si>
  <si>
    <t>鲍信</t>
  </si>
  <si>
    <t>鲍隆</t>
  </si>
  <si>
    <t>戏志才</t>
  </si>
  <si>
    <t>戴陵</t>
  </si>
  <si>
    <t>濮阳兴</t>
  </si>
  <si>
    <t>糜竺</t>
  </si>
  <si>
    <t>糜芳</t>
  </si>
  <si>
    <t>薛则</t>
  </si>
  <si>
    <t>薛悌</t>
  </si>
  <si>
    <t>薛珝</t>
  </si>
  <si>
    <t>薛综</t>
  </si>
  <si>
    <t>薛莹</t>
  </si>
  <si>
    <t>薛礼</t>
  </si>
  <si>
    <t>薛兰</t>
  </si>
  <si>
    <t>谢旌</t>
  </si>
  <si>
    <t>蹋顿</t>
  </si>
  <si>
    <t>钟进</t>
  </si>
  <si>
    <t>钟会</t>
  </si>
  <si>
    <t>钟毓</t>
  </si>
  <si>
    <t>钟繇</t>
  </si>
  <si>
    <t>钟离牧</t>
  </si>
  <si>
    <t>钟离斐</t>
  </si>
  <si>
    <t>韩玄</t>
  </si>
  <si>
    <t>韩忠</t>
  </si>
  <si>
    <t>韩胤</t>
  </si>
  <si>
    <t>韩浩</t>
  </si>
  <si>
    <t>韩猛</t>
  </si>
  <si>
    <t>韩莒子</t>
  </si>
  <si>
    <t>韩嵩</t>
  </si>
  <si>
    <t>韩当</t>
  </si>
  <si>
    <t>韩遂</t>
  </si>
  <si>
    <t>韩福</t>
  </si>
  <si>
    <t>韩德</t>
  </si>
  <si>
    <t>韩暹</t>
  </si>
  <si>
    <t>韩馥</t>
  </si>
  <si>
    <t>蹇硕</t>
  </si>
  <si>
    <t>简雍</t>
  </si>
  <si>
    <t>颜良</t>
  </si>
  <si>
    <t>魏攸</t>
  </si>
  <si>
    <t>魏延</t>
  </si>
  <si>
    <t>魏讽</t>
  </si>
  <si>
    <t>魏邈</t>
  </si>
  <si>
    <t>魏续</t>
  </si>
  <si>
    <t>庞柔</t>
  </si>
  <si>
    <t>庞统</t>
  </si>
  <si>
    <t>庞会</t>
  </si>
  <si>
    <t>庞德</t>
  </si>
  <si>
    <t>庞羲</t>
  </si>
  <si>
    <t>罗宪</t>
  </si>
  <si>
    <t>谭雄</t>
  </si>
  <si>
    <t>谯周</t>
  </si>
  <si>
    <t>边章</t>
  </si>
  <si>
    <t>关平</t>
  </si>
  <si>
    <t>关索</t>
  </si>
  <si>
    <t>关纯</t>
  </si>
  <si>
    <t>关统</t>
  </si>
  <si>
    <t>关靖</t>
  </si>
  <si>
    <t>关宁</t>
  </si>
  <si>
    <t>关兴</t>
  </si>
  <si>
    <t>关彝</t>
  </si>
  <si>
    <t>曲义</t>
  </si>
  <si>
    <t>祢衡</t>
  </si>
  <si>
    <t>严白虎</t>
  </si>
  <si>
    <t>严政</t>
  </si>
  <si>
    <t>严畯</t>
  </si>
  <si>
    <t>严纲</t>
  </si>
  <si>
    <t>严舆</t>
  </si>
  <si>
    <t>严颜</t>
  </si>
  <si>
    <t>苏由</t>
  </si>
  <si>
    <t>苏飞</t>
  </si>
  <si>
    <t>党均</t>
  </si>
  <si>
    <t>阚泽</t>
  </si>
  <si>
    <t>顾雍</t>
  </si>
  <si>
    <t>顾谭</t>
  </si>
  <si>
    <t>龚都</t>
  </si>
  <si>
    <t>龚景</t>
  </si>
  <si>
    <t>大乔</t>
  </si>
  <si>
    <t>小乔</t>
  </si>
  <si>
    <t>卞氏</t>
  </si>
  <si>
    <t>王异</t>
  </si>
  <si>
    <t>吴国太</t>
  </si>
  <si>
    <t>吕玲绮</t>
  </si>
  <si>
    <t>辛宪英</t>
  </si>
  <si>
    <t>花鬘</t>
  </si>
  <si>
    <t>夏侯令女</t>
  </si>
  <si>
    <t>孙氏</t>
  </si>
  <si>
    <t>孙鲁班</t>
  </si>
  <si>
    <t>徐氏</t>
  </si>
  <si>
    <t>马云騄</t>
  </si>
  <si>
    <t>张春华</t>
  </si>
  <si>
    <t>黄月英</t>
  </si>
  <si>
    <t>邹氏</t>
  </si>
  <si>
    <t>甄氏</t>
  </si>
  <si>
    <t>甘夫人</t>
  </si>
  <si>
    <t>樊氏</t>
  </si>
  <si>
    <t>蔡氏</t>
  </si>
  <si>
    <t>蔡琰</t>
  </si>
  <si>
    <t>鲍三娘</t>
  </si>
  <si>
    <t>糜夫人</t>
  </si>
  <si>
    <t>不开口</t>
  </si>
  <si>
    <t>小楼听枫</t>
  </si>
  <si>
    <t>小莲卧雪</t>
  </si>
  <si>
    <t>单忆</t>
  </si>
  <si>
    <t>鬼圣</t>
  </si>
  <si>
    <t>老赵云</t>
  </si>
  <si>
    <t>马达</t>
  </si>
  <si>
    <t>飞流直下三千尺</t>
  </si>
  <si>
    <t>永恒战神</t>
  </si>
  <si>
    <t>大慈悲</t>
  </si>
  <si>
    <t>很祖宗</t>
  </si>
  <si>
    <t>天下先</t>
  </si>
  <si>
    <t>无</t>
  </si>
  <si>
    <t>双方</t>
  </si>
  <si>
    <t>位置2</t>
  </si>
  <si>
    <t>值1</t>
  </si>
  <si>
    <t>值2</t>
  </si>
  <si>
    <t>值3</t>
  </si>
  <si>
    <t>值4</t>
  </si>
  <si>
    <t>颜色头</t>
  </si>
  <si>
    <t>颜色1</t>
  </si>
  <si>
    <t>颜色2</t>
  </si>
  <si>
    <t>颜色3</t>
  </si>
  <si>
    <t>颜色4</t>
  </si>
  <si>
    <t>颜色尾</t>
  </si>
  <si>
    <t>&lt;font color='</t>
  </si>
  <si>
    <t>#2ecc71</t>
  </si>
  <si>
    <t>#3498db</t>
  </si>
  <si>
    <t>#9b59b6</t>
  </si>
  <si>
    <t>#f39c12</t>
  </si>
  <si>
    <t>&lt;/font&gt;</t>
  </si>
  <si>
    <t>目标的连击率增加{0}%，持续1轮</t>
  </si>
  <si>
    <t>前段文本</t>
  </si>
  <si>
    <t>颜色合成文本</t>
  </si>
  <si>
    <t>后段文本</t>
  </si>
  <si>
    <t>目标的连击(震慑)率增加</t>
  </si>
  <si>
    <t>%，持续1轮</t>
  </si>
  <si>
    <t>最终合成文本</t>
  </si>
  <si>
    <t>被动效果：吕布的速度增加&lt;font color='#2ecc71'&gt;5&lt;/font&gt;/&lt;font color='#3498db'&gt;7&lt;/font&gt;/&lt;font color='#9b59b6'&gt;9&lt;/font&gt;/&lt;font color='#f39c12'&gt;12&lt;/font&gt;%，承伤系数增加&lt;font color='#2ecc71'&gt;8.6&lt;/font&gt;/&lt;font color='#3498db'&gt;6.8&lt;/font&gt;/&lt;font color='#9b59b6'&gt;5.5&lt;/font&gt;/&lt;font color='#f39c12'&gt;4.2&lt;/font&gt;%</t>
  </si>
  <si>
    <t>，承伤系数增加&lt;font color='#2ecc71'&gt;8.6&lt;/font&gt;/&lt;font color='#3498db'&gt;6.8&lt;/font&gt;/&lt;font color='#9b59b6'&gt;5.5&lt;/font&gt;/&lt;font color='#f39c12'&gt;4.2&lt;/font&gt;%</t>
  </si>
  <si>
    <t>被动效果：关羽的连击率增加&lt;font color='#2ecc71'&gt;6&lt;/font&gt;/&lt;font color='#3498db'&gt;8&lt;/font&gt;/&lt;font color='#9b59b6'&gt;10&lt;/font&gt;/&lt;font color='#f39c12'&gt;12&lt;/font&gt;%</t>
  </si>
  <si>
    <t>被动效果：关羽在攻击后，敌方伤害加成&lt;font color='#2ecc71'&gt;-1&lt;/font&gt;/&lt;font color='#3498db'&gt;-1.4&lt;/font&gt;/&lt;font color='#9b59b6'&gt;-1.7&lt;/font&gt;/&lt;font color='#f39c12'&gt;-3.4&lt;/font&gt;%，可叠加</t>
  </si>
  <si>
    <t>目标在攻击后，攻击{0}%，可叠加，持续2轮&lt;font color='#2ecc71'&gt;1.8&lt;/font&gt;/&lt;font color='#3498db'&gt;2.4&lt;/font&gt;/&lt;font color='#9b59b6'&gt;3&lt;/font&gt;/&lt;font color='#f39c12'&gt;6&lt;/font&gt;%，可叠加，持续2轮</t>
  </si>
  <si>
    <t>（释放卡牌后），我方攻击增加X%</t>
  </si>
  <si>
    <t>buff type</t>
  </si>
  <si>
    <t>trigger type</t>
  </si>
  <si>
    <t>value type</t>
  </si>
  <si>
    <t>target</t>
  </si>
  <si>
    <t>战斗开始时，我方攻击增加X%</t>
  </si>
  <si>
    <t>战斗中，我方攻击后，攻击增加X%，可叠加</t>
  </si>
  <si>
    <t>is</t>
  </si>
  <si>
    <t>战斗中，我方攻击后，攻击增加X%，不可叠加</t>
  </si>
  <si>
    <t>战斗中，我方暴击后，攻击增加X%，可叠加</t>
  </si>
  <si>
    <t>value</t>
  </si>
  <si>
    <t>X</t>
  </si>
  <si>
    <t>战斗中，我方暴击后，对敌方附加基于对方当前生命值X%的伤害</t>
  </si>
  <si>
    <t>伤害值</t>
  </si>
  <si>
    <t>战斗开始时，回复我方最大生命X%</t>
  </si>
  <si>
    <t>level,success,broken,add_attribute</t>
  </si>
  <si>
    <t>1,70,0,2</t>
  </si>
  <si>
    <t>2,30,0,2</t>
  </si>
  <si>
    <t>3,15,10,2</t>
  </si>
  <si>
    <t>4,8,30,2</t>
  </si>
  <si>
    <t>5,6,50,2</t>
  </si>
  <si>
    <t>6,3,70,2</t>
  </si>
  <si>
    <t>7,3,100,3</t>
  </si>
  <si>
    <t>8,2,100,3</t>
  </si>
  <si>
    <t>9,1,100,3</t>
  </si>
  <si>
    <t>战斗开始时，增加基于双方速度差值X%的攻击力</t>
  </si>
  <si>
    <t>10,1,100,5</t>
  </si>
  <si>
    <t>马超专属被动1</t>
  </si>
  <si>
    <t>被动效果：马超的暴击率{0}%;暴击伤害{1}%</t>
  </si>
  <si>
    <t>马超专属被动2</t>
  </si>
  <si>
    <t>被动效果：马超在暴击后，附加基于对方已损失体力{0}%的伤害</t>
  </si>
  <si>
    <t>马超专属主动</t>
  </si>
  <si>
    <t>目标的暴击率{0}%，目标在战斗时，敌方的格挡率{1}%，持续2轮</t>
  </si>
  <si>
    <t>黄忠专属被动1</t>
  </si>
  <si>
    <t>被动效果：黄忠攻击后，附加基于对方已损失体力{0}%的伤害</t>
  </si>
  <si>
    <t>黄忠专属被动2</t>
  </si>
  <si>
    <t>被动效果：如果黄忠是最后一名上场的武将，连击(震慑)率{0}%</t>
  </si>
  <si>
    <t>黄忠专属主动</t>
  </si>
  <si>
    <t>目标破击率增加{0}%，破击伤害增加{1}%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</si>
</sst>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1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0B1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136525</xdr:colOff>
      <xdr:row>0</xdr:row>
      <xdr:rowOff>635</xdr:rowOff>
    </xdr:from>
    <xdr:to>
      <xdr:col>25</xdr:col>
      <xdr:colOff>546100</xdr:colOff>
      <xdr:row>63</xdr:row>
      <xdr:rowOff>57785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5085" y="635"/>
          <a:ext cx="4810125" cy="1125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T60"/>
  <sheetViews>
    <sheetView tabSelected="1" zoomScale="85" zoomScaleNormal="85" workbookViewId="0">
      <pane ySplit="1" topLeftCell="A2" activePane="bottomLeft" state="frozen"/>
      <selection/>
      <selection pane="bottomLeft" activeCell="C24" sqref="C24"/>
    </sheetView>
  </sheetViews>
  <sheetFormatPr defaultColWidth="9" defaultRowHeight="14"/>
  <cols>
    <col min="1" max="1" width="23.4727272727273" customWidth="1"/>
    <col min="2" max="2" width="84.5090909090909" customWidth="1"/>
    <col min="3" max="3" width="13.4272727272727" customWidth="1"/>
    <col min="4" max="4" width="7.82727272727273" customWidth="1"/>
    <col min="5" max="5" width="7" customWidth="1"/>
    <col min="6" max="6" width="7.27272727272727" customWidth="1"/>
    <col min="7" max="7" width="9.54545454545454" customWidth="1"/>
    <col min="8" max="8" width="5.84545454545455" customWidth="1"/>
    <col min="9" max="9" width="5.54545454545455" customWidth="1"/>
    <col min="10" max="10" width="45.8818181818182" customWidth="1"/>
    <col min="16" max="18" width="9" customWidth="1"/>
    <col min="19" max="19" width="6.54545454545455" customWidth="1"/>
    <col min="21" max="21" width="14" customWidth="1"/>
    <col min="26" max="26" width="9.90909090909091" customWidth="1"/>
    <col min="27" max="30" width="9" customWidth="1"/>
    <col min="32" max="33" width="6.54545454545455" customWidth="1"/>
    <col min="34" max="37" width="9.90909090909091" customWidth="1"/>
    <col min="38" max="41" width="9" customWidth="1"/>
    <col min="43" max="48" width="9.90909090909091" customWidth="1"/>
    <col min="49" max="52" width="9" hidden="1" customWidth="1"/>
    <col min="55" max="55" width="96.1818181818182" style="1" customWidth="1"/>
    <col min="56" max="56" width="95.7090909090909" style="1" customWidth="1"/>
    <col min="57" max="57" width="9" hidden="1" customWidth="1"/>
    <col min="59" max="59" width="18.8909090909091" customWidth="1"/>
    <col min="61" max="61" width="9.54545454545454" customWidth="1"/>
    <col min="62" max="62" width="11.8181818181818" customWidth="1"/>
    <col min="65" max="65" width="13.4545454545455" customWidth="1"/>
    <col min="66" max="66" width="11.8181818181818" customWidth="1"/>
    <col min="67" max="67" width="22.8363636363636" customWidth="1"/>
    <col min="69" max="69" width="96.1818181818182" customWidth="1"/>
    <col min="70" max="70" width="18.5454545454545" customWidth="1"/>
  </cols>
  <sheetData>
    <row r="1" ht="123" customHeight="1" spans="1:7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s="8" t="s">
        <v>11</v>
      </c>
      <c r="M1" s="9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4" t="s">
        <v>17</v>
      </c>
      <c r="S1" s="15" t="s">
        <v>18</v>
      </c>
      <c r="T1" s="11" t="s">
        <v>19</v>
      </c>
      <c r="U1" t="s">
        <v>20</v>
      </c>
      <c r="V1" t="s">
        <v>21</v>
      </c>
      <c r="W1" s="8" t="s">
        <v>11</v>
      </c>
      <c r="X1" s="9" t="s">
        <v>12</v>
      </c>
      <c r="Y1" s="10" t="s">
        <v>13</v>
      </c>
      <c r="Z1" s="11" t="s">
        <v>14</v>
      </c>
      <c r="AA1" s="12" t="s">
        <v>15</v>
      </c>
      <c r="AB1" s="13" t="s">
        <v>16</v>
      </c>
      <c r="AC1" s="14" t="s">
        <v>17</v>
      </c>
      <c r="AD1" s="15" t="s">
        <v>18</v>
      </c>
      <c r="AE1" s="11" t="s">
        <v>19</v>
      </c>
      <c r="AF1" t="s">
        <v>22</v>
      </c>
      <c r="AG1" t="s">
        <v>23</v>
      </c>
      <c r="AH1" s="8" t="s">
        <v>11</v>
      </c>
      <c r="AI1" s="9" t="s">
        <v>12</v>
      </c>
      <c r="AJ1" s="10" t="s">
        <v>13</v>
      </c>
      <c r="AK1" s="11" t="s">
        <v>14</v>
      </c>
      <c r="AL1" s="12" t="s">
        <v>15</v>
      </c>
      <c r="AM1" s="13" t="s">
        <v>16</v>
      </c>
      <c r="AN1" s="14" t="s">
        <v>17</v>
      </c>
      <c r="AO1" s="15" t="s">
        <v>18</v>
      </c>
      <c r="AP1" s="11" t="s">
        <v>19</v>
      </c>
      <c r="AQ1" t="s">
        <v>24</v>
      </c>
      <c r="AR1" t="s">
        <v>25</v>
      </c>
      <c r="AS1" s="8" t="s">
        <v>11</v>
      </c>
      <c r="AT1" s="9" t="s">
        <v>12</v>
      </c>
      <c r="AU1" s="10" t="s">
        <v>13</v>
      </c>
      <c r="AV1" s="11" t="s">
        <v>14</v>
      </c>
      <c r="AW1" s="12" t="s">
        <v>15</v>
      </c>
      <c r="AX1" s="13" t="s">
        <v>16</v>
      </c>
      <c r="AY1" s="14" t="s">
        <v>17</v>
      </c>
      <c r="AZ1" s="15" t="s">
        <v>18</v>
      </c>
      <c r="BA1" s="11" t="s">
        <v>19</v>
      </c>
      <c r="BC1" t="s">
        <v>1</v>
      </c>
      <c r="BD1" t="s">
        <v>26</v>
      </c>
      <c r="BF1" t="s">
        <v>27</v>
      </c>
      <c r="BG1" t="s">
        <v>0</v>
      </c>
      <c r="BH1" t="s">
        <v>28</v>
      </c>
      <c r="BI1" t="s">
        <v>29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  <c r="BP1" t="s">
        <v>36</v>
      </c>
      <c r="BQ1" t="s">
        <v>37</v>
      </c>
      <c r="BR1" t="s">
        <v>38</v>
      </c>
      <c r="BT1" t="str">
        <f>_xlfn.TEXTJOIN(",",TRUE,BF1:BR1)</f>
        <v>card_id,name,appear_type,use_type,addon_type,effective_hero_type,npc_id,attribute_str,last_round,quality_add_str,weight,card_description,html_description</v>
      </c>
    </row>
    <row r="2" spans="1:7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0</v>
      </c>
      <c r="I2">
        <v>100</v>
      </c>
      <c r="J2" t="s">
        <v>46</v>
      </c>
      <c r="K2">
        <f>_xlfn.IFNA(VLOOKUP(J2,词条配置器!$A:$O,9,FALSE),"")</f>
        <v>11</v>
      </c>
      <c r="L2">
        <v>6</v>
      </c>
      <c r="M2">
        <v>7</v>
      </c>
      <c r="N2">
        <v>8</v>
      </c>
      <c r="O2">
        <v>9</v>
      </c>
      <c r="P2">
        <f t="shared" ref="P2:P17" si="0">IF(L2="","",L2*100)</f>
        <v>600</v>
      </c>
      <c r="Q2">
        <f t="shared" ref="Q2:Q17" si="1">IF(M2="","",M2*100)</f>
        <v>700</v>
      </c>
      <c r="R2">
        <f t="shared" ref="R2:R17" si="2">IF(N2="","",N2*100)</f>
        <v>800</v>
      </c>
      <c r="S2">
        <f t="shared" ref="S2:S17" si="3">IF(O2="","",O2*100)</f>
        <v>900</v>
      </c>
      <c r="T2" t="str">
        <f t="shared" ref="T2:T17" si="4">_xlfn.TEXTJOIN(":",TRUE,P2:S2)</f>
        <v>600:700:800:900</v>
      </c>
      <c r="V2" t="str">
        <f>_xlfn.IFNA(VLOOKUP(U2,词条配置器!$A:$O,9,FALSE),"")</f>
        <v/>
      </c>
      <c r="AA2" t="str">
        <f t="shared" ref="AA2:AD2" si="5">IF(W2="","",W2*100)</f>
        <v/>
      </c>
      <c r="AB2" t="str">
        <f t="shared" si="5"/>
        <v/>
      </c>
      <c r="AC2" t="str">
        <f t="shared" si="5"/>
        <v/>
      </c>
      <c r="AD2" t="str">
        <f t="shared" si="5"/>
        <v/>
      </c>
      <c r="AE2" t="str">
        <f t="shared" ref="AE2:AE24" si="6">_xlfn.TEXTJOIN(":",TRUE,AA2:AD2)</f>
        <v/>
      </c>
      <c r="AG2" t="str">
        <f>_xlfn.IFNA(VLOOKUP(AF2,词条配置器!$A:$O,9,FALSE),"")</f>
        <v/>
      </c>
      <c r="AL2" t="str">
        <f t="shared" ref="AL2:AO2" si="7">IF(AH2="","",AH2*100)</f>
        <v/>
      </c>
      <c r="AM2" t="str">
        <f t="shared" si="7"/>
        <v/>
      </c>
      <c r="AN2" t="str">
        <f t="shared" si="7"/>
        <v/>
      </c>
      <c r="AO2" t="str">
        <f t="shared" si="7"/>
        <v/>
      </c>
      <c r="AP2" t="str">
        <f t="shared" ref="AP2:AP23" si="8">_xlfn.TEXTJOIN(":",TRUE,AL2:AO2)</f>
        <v/>
      </c>
      <c r="AR2" t="str">
        <f>_xlfn.IFNA(VLOOKUP(AQ2,词条配置器!$A:$O,9,FALSE),"")</f>
        <v/>
      </c>
      <c r="AW2" t="str">
        <f t="shared" ref="AW2:AZ2" si="9">IF(AS2="","",AS2*100)</f>
        <v/>
      </c>
      <c r="AX2" t="str">
        <f t="shared" si="9"/>
        <v/>
      </c>
      <c r="AY2" t="str">
        <f t="shared" si="9"/>
        <v/>
      </c>
      <c r="AZ2" t="str">
        <f t="shared" si="9"/>
        <v/>
      </c>
      <c r="BA2" t="str">
        <f t="shared" ref="BA2:BA23" si="10">_xlfn.TEXTJOIN(":",TRUE,AW2:AZ2)</f>
        <v/>
      </c>
      <c r="BC2" t="str">
        <f>B2</f>
        <v>被动：所有武将闪避概率{0}%</v>
      </c>
      <c r="BF2">
        <v>1</v>
      </c>
      <c r="BG2" t="str">
        <f>A2</f>
        <v>闪避</v>
      </c>
      <c r="BH2">
        <f>VLOOKUP(C2,属性生效类型表!$M:$N,2,FALSE)</f>
        <v>1</v>
      </c>
      <c r="BI2">
        <f>VLOOKUP(D2,属性生效类型表!$P:$Q,2,FALSE)</f>
        <v>2</v>
      </c>
      <c r="BJ2">
        <f>IF(E2="增益",1,2)</f>
        <v>1</v>
      </c>
      <c r="BK2">
        <f>IF(F2="所有将",1,IF(F2="抽卡将",3,2))</f>
        <v>1</v>
      </c>
      <c r="BL2">
        <f>VLOOKUP(G2,将领对应表!$B:$C,2,FALSE)</f>
        <v>0</v>
      </c>
      <c r="BM2" t="str">
        <f>_xlfn.TEXTJOIN("|",TRUE,K2,V2,AG2,AR2)</f>
        <v>11</v>
      </c>
      <c r="BN2">
        <f>H2</f>
        <v>0</v>
      </c>
      <c r="BO2" t="str">
        <f>_xlfn.TEXTJOIN("|",TRUE,T2,AE2,AP2,BA2)</f>
        <v>600:700:800:900</v>
      </c>
      <c r="BP2">
        <f>I2</f>
        <v>100</v>
      </c>
      <c r="BQ2" t="str">
        <f>BC2</f>
        <v>被动：所有武将闪避概率{0}%</v>
      </c>
      <c r="BR2" t="str">
        <f t="shared" ref="BR2:BR22" si="11">IF(BD2=""," ",BD2)</f>
        <v> </v>
      </c>
      <c r="BT2" t="str">
        <f>_xlfn.TEXTJOIN(",",FALSE,BF2:BR2)</f>
        <v>1,闪避,1,2,1,1,0,11,0,600:700:800:900,100,被动：所有武将闪避概率{0}%, </v>
      </c>
    </row>
    <row r="3" spans="1:72">
      <c r="A3" t="s">
        <v>47</v>
      </c>
      <c r="B3" t="s">
        <v>48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>
        <v>0</v>
      </c>
      <c r="I3">
        <v>100</v>
      </c>
      <c r="J3" t="s">
        <v>49</v>
      </c>
      <c r="K3">
        <f>_xlfn.IFNA(VLOOKUP(J3,词条配置器!$A:$O,9,FALSE),"")</f>
        <v>10</v>
      </c>
      <c r="L3">
        <v>9</v>
      </c>
      <c r="M3">
        <v>13</v>
      </c>
      <c r="N3">
        <v>17</v>
      </c>
      <c r="O3">
        <v>22</v>
      </c>
      <c r="P3">
        <f t="shared" si="0"/>
        <v>900</v>
      </c>
      <c r="Q3">
        <f t="shared" si="1"/>
        <v>1300</v>
      </c>
      <c r="R3">
        <f t="shared" si="2"/>
        <v>1700</v>
      </c>
      <c r="S3">
        <f t="shared" si="3"/>
        <v>2200</v>
      </c>
      <c r="T3" t="str">
        <f t="shared" si="4"/>
        <v>900:1300:1700:2200</v>
      </c>
      <c r="V3" t="str">
        <f>_xlfn.IFNA(VLOOKUP(U3,词条配置器!$A:$O,9,FALSE),"")</f>
        <v/>
      </c>
      <c r="AA3" t="str">
        <f t="shared" ref="AA3:AA17" si="12">IF(W3="","",W3*100)</f>
        <v/>
      </c>
      <c r="AB3" t="str">
        <f t="shared" ref="AB3:AB17" si="13">IF(X3="","",X3*100)</f>
        <v/>
      </c>
      <c r="AC3" t="str">
        <f t="shared" ref="AC3:AC17" si="14">IF(Y3="","",Y3*100)</f>
        <v/>
      </c>
      <c r="AD3" t="str">
        <f t="shared" ref="AD3:AD17" si="15">IF(Z3="","",Z3*100)</f>
        <v/>
      </c>
      <c r="AE3" t="str">
        <f t="shared" si="6"/>
        <v/>
      </c>
      <c r="AG3" t="str">
        <f>_xlfn.IFNA(VLOOKUP(AF3,词条配置器!$A:$O,9,FALSE),"")</f>
        <v/>
      </c>
      <c r="AL3" t="str">
        <f t="shared" ref="AL3:AO3" si="16">IF(AH3="","",AH3*100)</f>
        <v/>
      </c>
      <c r="AM3" t="str">
        <f t="shared" si="16"/>
        <v/>
      </c>
      <c r="AN3" t="str">
        <f t="shared" si="16"/>
        <v/>
      </c>
      <c r="AO3" t="str">
        <f t="shared" si="16"/>
        <v/>
      </c>
      <c r="AP3" t="str">
        <f t="shared" si="8"/>
        <v/>
      </c>
      <c r="AR3" t="str">
        <f>_xlfn.IFNA(VLOOKUP(AQ3,词条配置器!$A:$O,9,FALSE),"")</f>
        <v/>
      </c>
      <c r="AW3" t="str">
        <f t="shared" ref="AW3:AZ3" si="17">IF(AS3="","",AS3*100)</f>
        <v/>
      </c>
      <c r="AX3" t="str">
        <f t="shared" si="17"/>
        <v/>
      </c>
      <c r="AY3" t="str">
        <f t="shared" si="17"/>
        <v/>
      </c>
      <c r="AZ3" t="str">
        <f t="shared" si="17"/>
        <v/>
      </c>
      <c r="BA3" t="str">
        <f t="shared" si="10"/>
        <v/>
      </c>
      <c r="BC3" t="str">
        <f t="shared" ref="BC3:BC34" si="18">B3</f>
        <v>被动：所有武将格挡概率{0}%</v>
      </c>
      <c r="BF3">
        <v>2</v>
      </c>
      <c r="BG3" t="str">
        <f t="shared" ref="BG3:BG34" si="19">A3</f>
        <v>硬化</v>
      </c>
      <c r="BH3">
        <f>VLOOKUP(C3,属性生效类型表!$M:$N,2,FALSE)</f>
        <v>1</v>
      </c>
      <c r="BI3">
        <f>VLOOKUP(D3,属性生效类型表!$P:$Q,2,FALSE)</f>
        <v>2</v>
      </c>
      <c r="BJ3">
        <f t="shared" ref="BJ3:BJ34" si="20">IF(E3="增益",1,2)</f>
        <v>1</v>
      </c>
      <c r="BK3">
        <f t="shared" ref="BK3:BK34" si="21">IF(F3="所有将",1,IF(F3="抽卡将",3,2))</f>
        <v>1</v>
      </c>
      <c r="BL3">
        <f>VLOOKUP(G3,将领对应表!$B:$C,2,FALSE)</f>
        <v>0</v>
      </c>
      <c r="BM3" t="str">
        <f t="shared" ref="BM3:BM34" si="22">_xlfn.TEXTJOIN("|",TRUE,K3,V3,AG3,AR3)</f>
        <v>10</v>
      </c>
      <c r="BN3">
        <f t="shared" ref="BN3:BN34" si="23">H3</f>
        <v>0</v>
      </c>
      <c r="BO3" t="str">
        <f t="shared" ref="BO3:BO34" si="24">_xlfn.TEXTJOIN("|",TRUE,T3,AE3,AP3,BA3)</f>
        <v>900:1300:1700:2200</v>
      </c>
      <c r="BP3">
        <f t="shared" ref="BP3:BP34" si="25">I3</f>
        <v>100</v>
      </c>
      <c r="BQ3" t="str">
        <f t="shared" ref="BQ3:BQ34" si="26">BC3</f>
        <v>被动：所有武将格挡概率{0}%</v>
      </c>
      <c r="BR3" t="str">
        <f t="shared" si="11"/>
        <v> </v>
      </c>
      <c r="BT3" t="str">
        <f t="shared" ref="BT3:BT34" si="27">_xlfn.TEXTJOIN(",",FALSE,BF3:BR3)</f>
        <v>2,硬化,1,2,1,1,0,10,0,900:1300:1700:2200,100,被动：所有武将格挡概率{0}%, </v>
      </c>
    </row>
    <row r="4" spans="1:72">
      <c r="A4" t="s">
        <v>50</v>
      </c>
      <c r="B4" t="s">
        <v>51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>
        <v>0</v>
      </c>
      <c r="I4">
        <v>100</v>
      </c>
      <c r="J4" t="s">
        <v>52</v>
      </c>
      <c r="K4">
        <f>_xlfn.IFNA(VLOOKUP(J4,词条配置器!$A:$O,9,FALSE),"")</f>
        <v>8</v>
      </c>
      <c r="L4">
        <v>7</v>
      </c>
      <c r="M4">
        <v>9</v>
      </c>
      <c r="N4">
        <v>11</v>
      </c>
      <c r="O4">
        <v>13</v>
      </c>
      <c r="P4">
        <f t="shared" si="0"/>
        <v>700</v>
      </c>
      <c r="Q4">
        <f t="shared" si="1"/>
        <v>900</v>
      </c>
      <c r="R4">
        <f t="shared" si="2"/>
        <v>1100</v>
      </c>
      <c r="S4">
        <f t="shared" si="3"/>
        <v>1300</v>
      </c>
      <c r="T4" t="str">
        <f t="shared" si="4"/>
        <v>700:900:1100:1300</v>
      </c>
      <c r="V4" t="str">
        <f>_xlfn.IFNA(VLOOKUP(U4,词条配置器!$A:$O,9,FALSE),"")</f>
        <v/>
      </c>
      <c r="AA4" t="str">
        <f t="shared" si="12"/>
        <v/>
      </c>
      <c r="AB4" t="str">
        <f t="shared" si="13"/>
        <v/>
      </c>
      <c r="AC4" t="str">
        <f t="shared" si="14"/>
        <v/>
      </c>
      <c r="AD4" t="str">
        <f t="shared" si="15"/>
        <v/>
      </c>
      <c r="AE4" t="str">
        <f t="shared" si="6"/>
        <v/>
      </c>
      <c r="AG4" t="str">
        <f>_xlfn.IFNA(VLOOKUP(AF4,词条配置器!$A:$O,9,FALSE),"")</f>
        <v/>
      </c>
      <c r="AL4" t="str">
        <f t="shared" ref="AL4:AO4" si="28">IF(AH4="","",AH4*100)</f>
        <v/>
      </c>
      <c r="AM4" t="str">
        <f t="shared" si="28"/>
        <v/>
      </c>
      <c r="AN4" t="str">
        <f t="shared" si="28"/>
        <v/>
      </c>
      <c r="AO4" t="str">
        <f t="shared" si="28"/>
        <v/>
      </c>
      <c r="AP4" t="str">
        <f t="shared" si="8"/>
        <v/>
      </c>
      <c r="AR4" t="str">
        <f>_xlfn.IFNA(VLOOKUP(AQ4,词条配置器!$A:$O,9,FALSE),"")</f>
        <v/>
      </c>
      <c r="AW4" t="str">
        <f t="shared" ref="AW4:AZ4" si="29">IF(AS4="","",AS4*100)</f>
        <v/>
      </c>
      <c r="AX4" t="str">
        <f t="shared" si="29"/>
        <v/>
      </c>
      <c r="AY4" t="str">
        <f t="shared" si="29"/>
        <v/>
      </c>
      <c r="AZ4" t="str">
        <f t="shared" si="29"/>
        <v/>
      </c>
      <c r="BA4" t="str">
        <f t="shared" si="10"/>
        <v/>
      </c>
      <c r="BC4" t="str">
        <f t="shared" si="18"/>
        <v>被动：所有武将暴击概率{0}%</v>
      </c>
      <c r="BF4">
        <v>3</v>
      </c>
      <c r="BG4" t="str">
        <f t="shared" si="19"/>
        <v>破绽</v>
      </c>
      <c r="BH4">
        <f>VLOOKUP(C4,属性生效类型表!$M:$N,2,FALSE)</f>
        <v>1</v>
      </c>
      <c r="BI4">
        <f>VLOOKUP(D4,属性生效类型表!$P:$Q,2,FALSE)</f>
        <v>2</v>
      </c>
      <c r="BJ4">
        <f t="shared" si="20"/>
        <v>1</v>
      </c>
      <c r="BK4">
        <f t="shared" si="21"/>
        <v>1</v>
      </c>
      <c r="BL4">
        <f>VLOOKUP(G4,将领对应表!$B:$C,2,FALSE)</f>
        <v>0</v>
      </c>
      <c r="BM4" t="str">
        <f t="shared" si="22"/>
        <v>8</v>
      </c>
      <c r="BN4">
        <f t="shared" si="23"/>
        <v>0</v>
      </c>
      <c r="BO4" t="str">
        <f t="shared" si="24"/>
        <v>700:900:1100:1300</v>
      </c>
      <c r="BP4">
        <f t="shared" si="25"/>
        <v>100</v>
      </c>
      <c r="BQ4" t="str">
        <f t="shared" si="26"/>
        <v>被动：所有武将暴击概率{0}%</v>
      </c>
      <c r="BR4" t="str">
        <f t="shared" si="11"/>
        <v> </v>
      </c>
      <c r="BT4" t="str">
        <f t="shared" si="27"/>
        <v>3,破绽,1,2,1,1,0,8,0,700:900:1100:1300,100,被动：所有武将暴击概率{0}%, </v>
      </c>
    </row>
    <row r="5" spans="1:72">
      <c r="A5" t="s">
        <v>53</v>
      </c>
      <c r="B5" t="s">
        <v>54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>
        <v>0</v>
      </c>
      <c r="I5">
        <v>100</v>
      </c>
      <c r="J5" t="s">
        <v>55</v>
      </c>
      <c r="K5">
        <f>_xlfn.IFNA(VLOOKUP(J5,词条配置器!$A:$O,9,FALSE),"")</f>
        <v>9</v>
      </c>
      <c r="L5">
        <v>3</v>
      </c>
      <c r="M5">
        <v>4</v>
      </c>
      <c r="N5">
        <v>5</v>
      </c>
      <c r="O5">
        <v>6</v>
      </c>
      <c r="P5">
        <f t="shared" si="0"/>
        <v>300</v>
      </c>
      <c r="Q5">
        <f t="shared" si="1"/>
        <v>400</v>
      </c>
      <c r="R5">
        <f t="shared" si="2"/>
        <v>500</v>
      </c>
      <c r="S5">
        <f t="shared" si="3"/>
        <v>600</v>
      </c>
      <c r="T5" t="str">
        <f t="shared" si="4"/>
        <v>300:400:500:600</v>
      </c>
      <c r="V5" t="str">
        <f>_xlfn.IFNA(VLOOKUP(U5,词条配置器!$A:$O,9,FALSE),"")</f>
        <v/>
      </c>
      <c r="AA5" t="str">
        <f t="shared" si="12"/>
        <v/>
      </c>
      <c r="AB5" t="str">
        <f t="shared" si="13"/>
        <v/>
      </c>
      <c r="AC5" t="str">
        <f t="shared" si="14"/>
        <v/>
      </c>
      <c r="AD5" t="str">
        <f t="shared" si="15"/>
        <v/>
      </c>
      <c r="AE5" t="str">
        <f t="shared" si="6"/>
        <v/>
      </c>
      <c r="AG5" t="str">
        <f>_xlfn.IFNA(VLOOKUP(AF5,词条配置器!$A:$O,9,FALSE),"")</f>
        <v/>
      </c>
      <c r="AL5" t="str">
        <f t="shared" ref="AL5:AO5" si="30">IF(AH5="","",AH5*100)</f>
        <v/>
      </c>
      <c r="AM5" t="str">
        <f t="shared" si="30"/>
        <v/>
      </c>
      <c r="AN5" t="str">
        <f t="shared" si="30"/>
        <v/>
      </c>
      <c r="AO5" t="str">
        <f t="shared" si="30"/>
        <v/>
      </c>
      <c r="AP5" t="str">
        <f t="shared" si="8"/>
        <v/>
      </c>
      <c r="AR5" t="str">
        <f>_xlfn.IFNA(VLOOKUP(AQ5,词条配置器!$A:$O,9,FALSE),"")</f>
        <v/>
      </c>
      <c r="AW5" t="str">
        <f t="shared" ref="AW5:AZ5" si="31">IF(AS5="","",AS5*100)</f>
        <v/>
      </c>
      <c r="AX5" t="str">
        <f t="shared" si="31"/>
        <v/>
      </c>
      <c r="AY5" t="str">
        <f t="shared" si="31"/>
        <v/>
      </c>
      <c r="AZ5" t="str">
        <f t="shared" si="31"/>
        <v/>
      </c>
      <c r="BA5" t="str">
        <f t="shared" si="10"/>
        <v/>
      </c>
      <c r="BC5" t="str">
        <f t="shared" si="18"/>
        <v>被动：所有武将破击概率{0}%</v>
      </c>
      <c r="BF5">
        <v>4</v>
      </c>
      <c r="BG5" t="str">
        <f t="shared" si="19"/>
        <v>识破</v>
      </c>
      <c r="BH5">
        <f>VLOOKUP(C5,属性生效类型表!$M:$N,2,FALSE)</f>
        <v>1</v>
      </c>
      <c r="BI5">
        <f>VLOOKUP(D5,属性生效类型表!$P:$Q,2,FALSE)</f>
        <v>2</v>
      </c>
      <c r="BJ5">
        <f t="shared" si="20"/>
        <v>1</v>
      </c>
      <c r="BK5">
        <f t="shared" si="21"/>
        <v>1</v>
      </c>
      <c r="BL5">
        <f>VLOOKUP(G5,将领对应表!$B:$C,2,FALSE)</f>
        <v>0</v>
      </c>
      <c r="BM5" t="str">
        <f t="shared" si="22"/>
        <v>9</v>
      </c>
      <c r="BN5">
        <f t="shared" si="23"/>
        <v>0</v>
      </c>
      <c r="BO5" t="str">
        <f t="shared" si="24"/>
        <v>300:400:500:600</v>
      </c>
      <c r="BP5">
        <f t="shared" si="25"/>
        <v>100</v>
      </c>
      <c r="BQ5" t="str">
        <f t="shared" si="26"/>
        <v>被动：所有武将破击概率{0}%</v>
      </c>
      <c r="BR5" t="str">
        <f t="shared" si="11"/>
        <v> </v>
      </c>
      <c r="BT5" t="str">
        <f t="shared" si="27"/>
        <v>4,识破,1,2,1,1,0,9,0,300:400:500:600,100,被动：所有武将破击概率{0}%, </v>
      </c>
    </row>
    <row r="6" spans="1:72">
      <c r="A6" t="s">
        <v>56</v>
      </c>
      <c r="B6" t="s">
        <v>57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0</v>
      </c>
      <c r="I6">
        <v>100</v>
      </c>
      <c r="J6" t="s">
        <v>58</v>
      </c>
      <c r="K6">
        <f>_xlfn.IFNA(VLOOKUP(J6,词条配置器!$A:$O,9,FALSE),"")</f>
        <v>7</v>
      </c>
      <c r="L6">
        <v>4</v>
      </c>
      <c r="M6">
        <v>6</v>
      </c>
      <c r="N6">
        <v>8</v>
      </c>
      <c r="O6">
        <v>15</v>
      </c>
      <c r="P6">
        <f t="shared" si="0"/>
        <v>400</v>
      </c>
      <c r="Q6">
        <f t="shared" si="1"/>
        <v>600</v>
      </c>
      <c r="R6">
        <f t="shared" si="2"/>
        <v>800</v>
      </c>
      <c r="S6">
        <f t="shared" si="3"/>
        <v>1500</v>
      </c>
      <c r="T6" t="str">
        <f t="shared" si="4"/>
        <v>400:600:800:1500</v>
      </c>
      <c r="V6" t="str">
        <f>_xlfn.IFNA(VLOOKUP(U6,词条配置器!$A:$O,9,FALSE),"")</f>
        <v/>
      </c>
      <c r="AA6" t="str">
        <f t="shared" si="12"/>
        <v/>
      </c>
      <c r="AB6" t="str">
        <f t="shared" si="13"/>
        <v/>
      </c>
      <c r="AC6" t="str">
        <f t="shared" si="14"/>
        <v/>
      </c>
      <c r="AD6" t="str">
        <f t="shared" si="15"/>
        <v/>
      </c>
      <c r="AE6" t="str">
        <f t="shared" si="6"/>
        <v/>
      </c>
      <c r="AG6" t="str">
        <f>_xlfn.IFNA(VLOOKUP(AF6,词条配置器!$A:$O,9,FALSE),"")</f>
        <v/>
      </c>
      <c r="AL6" t="str">
        <f t="shared" ref="AL6:AO6" si="32">IF(AH6="","",AH6*100)</f>
        <v/>
      </c>
      <c r="AM6" t="str">
        <f t="shared" si="32"/>
        <v/>
      </c>
      <c r="AN6" t="str">
        <f t="shared" si="32"/>
        <v/>
      </c>
      <c r="AO6" t="str">
        <f t="shared" si="32"/>
        <v/>
      </c>
      <c r="AP6" t="str">
        <f t="shared" si="8"/>
        <v/>
      </c>
      <c r="AR6" t="str">
        <f>_xlfn.IFNA(VLOOKUP(AQ6,词条配置器!$A:$O,9,FALSE),"")</f>
        <v/>
      </c>
      <c r="AW6" t="str">
        <f t="shared" ref="AW6:AZ6" si="33">IF(AS6="","",AS6*100)</f>
        <v/>
      </c>
      <c r="AX6" t="str">
        <f t="shared" si="33"/>
        <v/>
      </c>
      <c r="AY6" t="str">
        <f t="shared" si="33"/>
        <v/>
      </c>
      <c r="AZ6" t="str">
        <f t="shared" si="33"/>
        <v/>
      </c>
      <c r="BA6" t="str">
        <f t="shared" si="10"/>
        <v/>
      </c>
      <c r="BC6" t="str">
        <f t="shared" si="18"/>
        <v>被动：所有武将速度{0}%</v>
      </c>
      <c r="BF6">
        <v>5</v>
      </c>
      <c r="BG6" t="str">
        <f t="shared" si="19"/>
        <v>急行</v>
      </c>
      <c r="BH6">
        <f>VLOOKUP(C6,属性生效类型表!$M:$N,2,FALSE)</f>
        <v>1</v>
      </c>
      <c r="BI6">
        <f>VLOOKUP(D6,属性生效类型表!$P:$Q,2,FALSE)</f>
        <v>2</v>
      </c>
      <c r="BJ6">
        <f t="shared" si="20"/>
        <v>1</v>
      </c>
      <c r="BK6">
        <f t="shared" si="21"/>
        <v>1</v>
      </c>
      <c r="BL6">
        <f>VLOOKUP(G6,将领对应表!$B:$C,2,FALSE)</f>
        <v>0</v>
      </c>
      <c r="BM6" t="str">
        <f t="shared" si="22"/>
        <v>7</v>
      </c>
      <c r="BN6">
        <f t="shared" si="23"/>
        <v>0</v>
      </c>
      <c r="BO6" t="str">
        <f t="shared" si="24"/>
        <v>400:600:800:1500</v>
      </c>
      <c r="BP6">
        <f t="shared" si="25"/>
        <v>100</v>
      </c>
      <c r="BQ6" t="str">
        <f t="shared" si="26"/>
        <v>被动：所有武将速度{0}%</v>
      </c>
      <c r="BR6" t="str">
        <f t="shared" si="11"/>
        <v> </v>
      </c>
      <c r="BT6" t="str">
        <f t="shared" si="27"/>
        <v>5,急行,1,2,1,1,0,7,0,400:600:800:1500,100,被动：所有武将速度{0}%, </v>
      </c>
    </row>
    <row r="7" spans="1:72">
      <c r="A7" t="s">
        <v>59</v>
      </c>
      <c r="B7" t="s">
        <v>60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>
        <v>0</v>
      </c>
      <c r="I7">
        <v>50</v>
      </c>
      <c r="J7" t="s">
        <v>61</v>
      </c>
      <c r="K7">
        <f>_xlfn.IFNA(VLOOKUP(J7,词条配置器!$A:$O,9,FALSE),"")</f>
        <v>1</v>
      </c>
      <c r="L7">
        <v>6</v>
      </c>
      <c r="M7">
        <v>8</v>
      </c>
      <c r="N7">
        <v>10</v>
      </c>
      <c r="O7">
        <v>15</v>
      </c>
      <c r="P7">
        <f t="shared" si="0"/>
        <v>600</v>
      </c>
      <c r="Q7">
        <f t="shared" si="1"/>
        <v>800</v>
      </c>
      <c r="R7">
        <f t="shared" si="2"/>
        <v>1000</v>
      </c>
      <c r="S7">
        <f t="shared" si="3"/>
        <v>1500</v>
      </c>
      <c r="T7" t="str">
        <f t="shared" si="4"/>
        <v>600:800:1000:1500</v>
      </c>
      <c r="V7" t="str">
        <f>_xlfn.IFNA(VLOOKUP(U7,词条配置器!$A:$O,9,FALSE),"")</f>
        <v/>
      </c>
      <c r="AA7" t="str">
        <f t="shared" si="12"/>
        <v/>
      </c>
      <c r="AB7" t="str">
        <f t="shared" si="13"/>
        <v/>
      </c>
      <c r="AC7" t="str">
        <f t="shared" si="14"/>
        <v/>
      </c>
      <c r="AD7" t="str">
        <f t="shared" si="15"/>
        <v/>
      </c>
      <c r="AE7" t="str">
        <f t="shared" si="6"/>
        <v/>
      </c>
      <c r="AG7" t="str">
        <f>_xlfn.IFNA(VLOOKUP(AF7,词条配置器!$A:$O,9,FALSE),"")</f>
        <v/>
      </c>
      <c r="AL7" t="str">
        <f t="shared" ref="AL7:AO7" si="34">IF(AH7="","",AH7*100)</f>
        <v/>
      </c>
      <c r="AM7" t="str">
        <f t="shared" si="34"/>
        <v/>
      </c>
      <c r="AN7" t="str">
        <f t="shared" si="34"/>
        <v/>
      </c>
      <c r="AO7" t="str">
        <f t="shared" si="34"/>
        <v/>
      </c>
      <c r="AP7" t="str">
        <f t="shared" si="8"/>
        <v/>
      </c>
      <c r="AR7" t="str">
        <f>_xlfn.IFNA(VLOOKUP(AQ7,词条配置器!$A:$O,9,FALSE),"")</f>
        <v/>
      </c>
      <c r="AW7" t="str">
        <f t="shared" ref="AW7:AZ7" si="35">IF(AS7="","",AS7*100)</f>
        <v/>
      </c>
      <c r="AX7" t="str">
        <f t="shared" si="35"/>
        <v/>
      </c>
      <c r="AY7" t="str">
        <f t="shared" si="35"/>
        <v/>
      </c>
      <c r="AZ7" t="str">
        <f t="shared" si="35"/>
        <v/>
      </c>
      <c r="BA7" t="str">
        <f t="shared" si="10"/>
        <v/>
      </c>
      <c r="BC7" t="str">
        <f t="shared" si="18"/>
        <v>被动：所有武将攻击{0}%</v>
      </c>
      <c r="BF7">
        <v>6</v>
      </c>
      <c r="BG7" t="str">
        <f t="shared" si="19"/>
        <v>攻击+</v>
      </c>
      <c r="BH7">
        <f>VLOOKUP(C7,属性生效类型表!$M:$N,2,FALSE)</f>
        <v>1</v>
      </c>
      <c r="BI7">
        <f>VLOOKUP(D7,属性生效类型表!$P:$Q,2,FALSE)</f>
        <v>2</v>
      </c>
      <c r="BJ7">
        <f t="shared" si="20"/>
        <v>1</v>
      </c>
      <c r="BK7">
        <f t="shared" si="21"/>
        <v>1</v>
      </c>
      <c r="BL7">
        <f>VLOOKUP(G7,将领对应表!$B:$C,2,FALSE)</f>
        <v>0</v>
      </c>
      <c r="BM7" t="str">
        <f t="shared" si="22"/>
        <v>1</v>
      </c>
      <c r="BN7">
        <f t="shared" si="23"/>
        <v>0</v>
      </c>
      <c r="BO7" t="str">
        <f t="shared" si="24"/>
        <v>600:800:1000:1500</v>
      </c>
      <c r="BP7">
        <f t="shared" si="25"/>
        <v>50</v>
      </c>
      <c r="BQ7" t="str">
        <f t="shared" si="26"/>
        <v>被动：所有武将攻击{0}%</v>
      </c>
      <c r="BR7" t="str">
        <f t="shared" si="11"/>
        <v> </v>
      </c>
      <c r="BT7" t="str">
        <f t="shared" si="27"/>
        <v>6,攻击+,1,2,1,1,0,1,0,600:800:1000:1500,50,被动：所有武将攻击{0}%, </v>
      </c>
    </row>
    <row r="8" spans="1:72">
      <c r="A8" t="s">
        <v>62</v>
      </c>
      <c r="B8" t="s">
        <v>63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>
        <v>0</v>
      </c>
      <c r="I8">
        <v>50</v>
      </c>
      <c r="J8" t="s">
        <v>64</v>
      </c>
      <c r="K8">
        <f>_xlfn.IFNA(VLOOKUP(J8,词条配置器!$A:$O,9,FALSE),"")</f>
        <v>2</v>
      </c>
      <c r="L8">
        <v>8</v>
      </c>
      <c r="M8">
        <v>10</v>
      </c>
      <c r="N8">
        <v>12</v>
      </c>
      <c r="O8">
        <v>20</v>
      </c>
      <c r="P8">
        <f t="shared" si="0"/>
        <v>800</v>
      </c>
      <c r="Q8">
        <f t="shared" si="1"/>
        <v>1000</v>
      </c>
      <c r="R8">
        <f t="shared" si="2"/>
        <v>1200</v>
      </c>
      <c r="S8">
        <f t="shared" si="3"/>
        <v>2000</v>
      </c>
      <c r="T8" t="str">
        <f t="shared" si="4"/>
        <v>800:1000:1200:2000</v>
      </c>
      <c r="V8" t="str">
        <f>_xlfn.IFNA(VLOOKUP(U8,词条配置器!$A:$O,9,FALSE),"")</f>
        <v/>
      </c>
      <c r="AA8" t="str">
        <f t="shared" si="12"/>
        <v/>
      </c>
      <c r="AB8" t="str">
        <f t="shared" si="13"/>
        <v/>
      </c>
      <c r="AC8" t="str">
        <f t="shared" si="14"/>
        <v/>
      </c>
      <c r="AD8" t="str">
        <f t="shared" si="15"/>
        <v/>
      </c>
      <c r="AE8" t="str">
        <f t="shared" si="6"/>
        <v/>
      </c>
      <c r="AG8" t="str">
        <f>_xlfn.IFNA(VLOOKUP(AF8,词条配置器!$A:$O,9,FALSE),"")</f>
        <v/>
      </c>
      <c r="AL8" t="str">
        <f t="shared" ref="AL8:AO8" si="36">IF(AH8="","",AH8*100)</f>
        <v/>
      </c>
      <c r="AM8" t="str">
        <f t="shared" si="36"/>
        <v/>
      </c>
      <c r="AN8" t="str">
        <f t="shared" si="36"/>
        <v/>
      </c>
      <c r="AO8" t="str">
        <f t="shared" si="36"/>
        <v/>
      </c>
      <c r="AP8" t="str">
        <f t="shared" si="8"/>
        <v/>
      </c>
      <c r="AR8" t="str">
        <f>_xlfn.IFNA(VLOOKUP(AQ8,词条配置器!$A:$O,9,FALSE),"")</f>
        <v/>
      </c>
      <c r="AW8" t="str">
        <f t="shared" ref="AW8:AZ8" si="37">IF(AS8="","",AS8*100)</f>
        <v/>
      </c>
      <c r="AX8" t="str">
        <f t="shared" si="37"/>
        <v/>
      </c>
      <c r="AY8" t="str">
        <f t="shared" si="37"/>
        <v/>
      </c>
      <c r="AZ8" t="str">
        <f t="shared" si="37"/>
        <v/>
      </c>
      <c r="BA8" t="str">
        <f t="shared" si="10"/>
        <v/>
      </c>
      <c r="BC8" t="str">
        <f t="shared" si="18"/>
        <v>被动：所有武将防御{0}%</v>
      </c>
      <c r="BF8">
        <v>7</v>
      </c>
      <c r="BG8" t="str">
        <f t="shared" si="19"/>
        <v>防御+</v>
      </c>
      <c r="BH8">
        <f>VLOOKUP(C8,属性生效类型表!$M:$N,2,FALSE)</f>
        <v>1</v>
      </c>
      <c r="BI8">
        <f>VLOOKUP(D8,属性生效类型表!$P:$Q,2,FALSE)</f>
        <v>2</v>
      </c>
      <c r="BJ8">
        <f t="shared" si="20"/>
        <v>1</v>
      </c>
      <c r="BK8">
        <f t="shared" si="21"/>
        <v>1</v>
      </c>
      <c r="BL8">
        <f>VLOOKUP(G8,将领对应表!$B:$C,2,FALSE)</f>
        <v>0</v>
      </c>
      <c r="BM8" t="str">
        <f t="shared" si="22"/>
        <v>2</v>
      </c>
      <c r="BN8">
        <f t="shared" si="23"/>
        <v>0</v>
      </c>
      <c r="BO8" t="str">
        <f t="shared" si="24"/>
        <v>800:1000:1200:2000</v>
      </c>
      <c r="BP8">
        <f t="shared" si="25"/>
        <v>50</v>
      </c>
      <c r="BQ8" t="str">
        <f t="shared" si="26"/>
        <v>被动：所有武将防御{0}%</v>
      </c>
      <c r="BR8" t="str">
        <f t="shared" si="11"/>
        <v> </v>
      </c>
      <c r="BT8" t="str">
        <f t="shared" si="27"/>
        <v>7,防御+,1,2,1,1,0,2,0,800:1000:1200:2000,50,被动：所有武将防御{0}%, </v>
      </c>
    </row>
    <row r="9" spans="1:72">
      <c r="A9" t="s">
        <v>65</v>
      </c>
      <c r="B9" t="s">
        <v>66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>
        <v>0</v>
      </c>
      <c r="I9">
        <v>100</v>
      </c>
      <c r="J9" t="s">
        <v>67</v>
      </c>
      <c r="K9">
        <f>_xlfn.IFNA(VLOOKUP(J9,词条配置器!$A:$O,9,FALSE),"")</f>
        <v>14</v>
      </c>
      <c r="L9">
        <v>4.1</v>
      </c>
      <c r="M9">
        <v>5.4</v>
      </c>
      <c r="N9">
        <v>6.8</v>
      </c>
      <c r="O9">
        <v>13.5</v>
      </c>
      <c r="P9">
        <f t="shared" si="0"/>
        <v>410</v>
      </c>
      <c r="Q9">
        <f t="shared" si="1"/>
        <v>540</v>
      </c>
      <c r="R9">
        <f t="shared" si="2"/>
        <v>680</v>
      </c>
      <c r="S9">
        <f t="shared" si="3"/>
        <v>1350</v>
      </c>
      <c r="T9" t="str">
        <f t="shared" si="4"/>
        <v>410:540:680:1350</v>
      </c>
      <c r="V9" t="str">
        <f>_xlfn.IFNA(VLOOKUP(U9,词条配置器!$A:$O,9,FALSE),"")</f>
        <v/>
      </c>
      <c r="AA9" t="str">
        <f t="shared" si="12"/>
        <v/>
      </c>
      <c r="AB9" t="str">
        <f t="shared" si="13"/>
        <v/>
      </c>
      <c r="AC9" t="str">
        <f t="shared" si="14"/>
        <v/>
      </c>
      <c r="AD9" t="str">
        <f t="shared" si="15"/>
        <v/>
      </c>
      <c r="AE9" t="str">
        <f t="shared" si="6"/>
        <v/>
      </c>
      <c r="AG9" t="str">
        <f>_xlfn.IFNA(VLOOKUP(AF9,词条配置器!$A:$O,9,FALSE),"")</f>
        <v/>
      </c>
      <c r="AL9" t="str">
        <f t="shared" ref="AL9:AO9" si="38">IF(AH9="","",AH9*100)</f>
        <v/>
      </c>
      <c r="AM9" t="str">
        <f t="shared" si="38"/>
        <v/>
      </c>
      <c r="AN9" t="str">
        <f t="shared" si="38"/>
        <v/>
      </c>
      <c r="AO9" t="str">
        <f t="shared" si="38"/>
        <v/>
      </c>
      <c r="AP9" t="str">
        <f t="shared" si="8"/>
        <v/>
      </c>
      <c r="AR9" t="str">
        <f>_xlfn.IFNA(VLOOKUP(AQ9,词条配置器!$A:$O,9,FALSE),"")</f>
        <v/>
      </c>
      <c r="AW9" t="str">
        <f t="shared" ref="AW9:AZ9" si="39">IF(AS9="","",AS9*100)</f>
        <v/>
      </c>
      <c r="AX9" t="str">
        <f t="shared" si="39"/>
        <v/>
      </c>
      <c r="AY9" t="str">
        <f t="shared" si="39"/>
        <v/>
      </c>
      <c r="AZ9" t="str">
        <f t="shared" si="39"/>
        <v/>
      </c>
      <c r="BA9" t="str">
        <f t="shared" si="10"/>
        <v/>
      </c>
      <c r="BC9" t="str">
        <f t="shared" si="18"/>
        <v>被动：所有武将伤害加成{0}%</v>
      </c>
      <c r="BF9">
        <v>8</v>
      </c>
      <c r="BG9" t="str">
        <f t="shared" si="19"/>
        <v>伤害加成+</v>
      </c>
      <c r="BH9">
        <f>VLOOKUP(C9,属性生效类型表!$M:$N,2,FALSE)</f>
        <v>1</v>
      </c>
      <c r="BI9">
        <f>VLOOKUP(D9,属性生效类型表!$P:$Q,2,FALSE)</f>
        <v>2</v>
      </c>
      <c r="BJ9">
        <f t="shared" si="20"/>
        <v>1</v>
      </c>
      <c r="BK9">
        <f t="shared" si="21"/>
        <v>1</v>
      </c>
      <c r="BL9">
        <f>VLOOKUP(G9,将领对应表!$B:$C,2,FALSE)</f>
        <v>0</v>
      </c>
      <c r="BM9" t="str">
        <f t="shared" si="22"/>
        <v>14</v>
      </c>
      <c r="BN9">
        <f t="shared" si="23"/>
        <v>0</v>
      </c>
      <c r="BO9" t="str">
        <f t="shared" si="24"/>
        <v>410:540:680:1350</v>
      </c>
      <c r="BP9">
        <f t="shared" si="25"/>
        <v>100</v>
      </c>
      <c r="BQ9" t="str">
        <f t="shared" si="26"/>
        <v>被动：所有武将伤害加成{0}%</v>
      </c>
      <c r="BR9" t="str">
        <f t="shared" si="11"/>
        <v> </v>
      </c>
      <c r="BT9" t="str">
        <f t="shared" si="27"/>
        <v>8,伤害加成+,1,2,1,1,0,14,0,410:540:680:1350,100,被动：所有武将伤害加成{0}%, </v>
      </c>
    </row>
    <row r="10" spans="1:72">
      <c r="A10" t="s">
        <v>68</v>
      </c>
      <c r="B10" t="s">
        <v>69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>
        <v>0</v>
      </c>
      <c r="I10">
        <v>100</v>
      </c>
      <c r="J10" t="s">
        <v>70</v>
      </c>
      <c r="K10">
        <f>_xlfn.IFNA(VLOOKUP(J10,词条配置器!$A:$O,9,FALSE),"")</f>
        <v>15</v>
      </c>
      <c r="L10">
        <v>-4.2</v>
      </c>
      <c r="M10">
        <v>-5.6</v>
      </c>
      <c r="N10">
        <v>-6.8</v>
      </c>
      <c r="O10">
        <v>-12.5</v>
      </c>
      <c r="P10">
        <f t="shared" si="0"/>
        <v>-420</v>
      </c>
      <c r="Q10">
        <f t="shared" si="1"/>
        <v>-560</v>
      </c>
      <c r="R10">
        <f t="shared" si="2"/>
        <v>-680</v>
      </c>
      <c r="S10">
        <f t="shared" si="3"/>
        <v>-1250</v>
      </c>
      <c r="T10" t="str">
        <f t="shared" si="4"/>
        <v>-420:-560:-680:-1250</v>
      </c>
      <c r="V10" t="str">
        <f>_xlfn.IFNA(VLOOKUP(U10,词条配置器!$A:$O,9,FALSE),"")</f>
        <v/>
      </c>
      <c r="AA10" t="str">
        <f t="shared" si="12"/>
        <v/>
      </c>
      <c r="AB10" t="str">
        <f t="shared" si="13"/>
        <v/>
      </c>
      <c r="AC10" t="str">
        <f t="shared" si="14"/>
        <v/>
      </c>
      <c r="AD10" t="str">
        <f t="shared" si="15"/>
        <v/>
      </c>
      <c r="AE10" t="str">
        <f t="shared" si="6"/>
        <v/>
      </c>
      <c r="AG10" t="str">
        <f>_xlfn.IFNA(VLOOKUP(AF10,词条配置器!$A:$O,9,FALSE),"")</f>
        <v/>
      </c>
      <c r="AL10" t="str">
        <f t="shared" ref="AL10:AO10" si="40">IF(AH10="","",AH10*100)</f>
        <v/>
      </c>
      <c r="AM10" t="str">
        <f t="shared" si="40"/>
        <v/>
      </c>
      <c r="AN10" t="str">
        <f t="shared" si="40"/>
        <v/>
      </c>
      <c r="AO10" t="str">
        <f t="shared" si="40"/>
        <v/>
      </c>
      <c r="AP10" t="str">
        <f t="shared" si="8"/>
        <v/>
      </c>
      <c r="AR10" t="str">
        <f>_xlfn.IFNA(VLOOKUP(AQ10,词条配置器!$A:$O,9,FALSE),"")</f>
        <v/>
      </c>
      <c r="AW10" t="str">
        <f t="shared" ref="AW10:AZ10" si="41">IF(AS10="","",AS10*100)</f>
        <v/>
      </c>
      <c r="AX10" t="str">
        <f t="shared" si="41"/>
        <v/>
      </c>
      <c r="AY10" t="str">
        <f t="shared" si="41"/>
        <v/>
      </c>
      <c r="AZ10" t="str">
        <f t="shared" si="41"/>
        <v/>
      </c>
      <c r="BA10" t="str">
        <f t="shared" si="10"/>
        <v/>
      </c>
      <c r="BC10" t="str">
        <f t="shared" si="18"/>
        <v>被动：所有武将承伤系数{0}%</v>
      </c>
      <c r="BF10">
        <v>9</v>
      </c>
      <c r="BG10" t="str">
        <f t="shared" si="19"/>
        <v>承伤系数-</v>
      </c>
      <c r="BH10">
        <f>VLOOKUP(C10,属性生效类型表!$M:$N,2,FALSE)</f>
        <v>1</v>
      </c>
      <c r="BI10">
        <f>VLOOKUP(D10,属性生效类型表!$P:$Q,2,FALSE)</f>
        <v>2</v>
      </c>
      <c r="BJ10">
        <f t="shared" si="20"/>
        <v>1</v>
      </c>
      <c r="BK10">
        <f t="shared" si="21"/>
        <v>1</v>
      </c>
      <c r="BL10">
        <f>VLOOKUP(G10,将领对应表!$B:$C,2,FALSE)</f>
        <v>0</v>
      </c>
      <c r="BM10" t="str">
        <f t="shared" si="22"/>
        <v>15</v>
      </c>
      <c r="BN10">
        <f t="shared" si="23"/>
        <v>0</v>
      </c>
      <c r="BO10" t="str">
        <f t="shared" si="24"/>
        <v>-420:-560:-680:-1250</v>
      </c>
      <c r="BP10">
        <f t="shared" si="25"/>
        <v>100</v>
      </c>
      <c r="BQ10" t="str">
        <f t="shared" si="26"/>
        <v>被动：所有武将承伤系数{0}%</v>
      </c>
      <c r="BR10" t="str">
        <f t="shared" si="11"/>
        <v> </v>
      </c>
      <c r="BT10" t="str">
        <f t="shared" si="27"/>
        <v>9,承伤系数-,1,2,1,1,0,15,0,-420:-560:-680:-1250,100,被动：所有武将承伤系数{0}%, </v>
      </c>
    </row>
    <row r="11" spans="1:72">
      <c r="A11" t="s">
        <v>71</v>
      </c>
      <c r="B11" t="s">
        <v>72</v>
      </c>
      <c r="C11" t="s">
        <v>41</v>
      </c>
      <c r="D11" t="s">
        <v>73</v>
      </c>
      <c r="E11" t="s">
        <v>74</v>
      </c>
      <c r="F11" t="s">
        <v>75</v>
      </c>
      <c r="G11" t="s">
        <v>45</v>
      </c>
      <c r="H11">
        <v>2</v>
      </c>
      <c r="I11">
        <v>50</v>
      </c>
      <c r="J11" t="s">
        <v>61</v>
      </c>
      <c r="K11">
        <f>_xlfn.IFNA(VLOOKUP(J11,词条配置器!$A:$O,9,FALSE),"")</f>
        <v>1</v>
      </c>
      <c r="L11">
        <v>-12</v>
      </c>
      <c r="M11">
        <v>-16</v>
      </c>
      <c r="N11">
        <v>-20</v>
      </c>
      <c r="O11">
        <v>-30</v>
      </c>
      <c r="P11">
        <f t="shared" si="0"/>
        <v>-1200</v>
      </c>
      <c r="Q11">
        <f t="shared" si="1"/>
        <v>-1600</v>
      </c>
      <c r="R11">
        <f t="shared" si="2"/>
        <v>-2000</v>
      </c>
      <c r="S11">
        <f t="shared" si="3"/>
        <v>-3000</v>
      </c>
      <c r="T11" t="str">
        <f t="shared" si="4"/>
        <v>-1200:-1600:-2000:-3000</v>
      </c>
      <c r="V11" t="str">
        <f>_xlfn.IFNA(VLOOKUP(U11,词条配置器!$A:$O,9,FALSE),"")</f>
        <v/>
      </c>
      <c r="AA11" t="str">
        <f t="shared" si="12"/>
        <v/>
      </c>
      <c r="AB11" t="str">
        <f t="shared" si="13"/>
        <v/>
      </c>
      <c r="AC11" t="str">
        <f t="shared" si="14"/>
        <v/>
      </c>
      <c r="AD11" t="str">
        <f t="shared" si="15"/>
        <v/>
      </c>
      <c r="AE11" t="str">
        <f t="shared" si="6"/>
        <v/>
      </c>
      <c r="AG11" t="str">
        <f>_xlfn.IFNA(VLOOKUP(AF11,词条配置器!$A:$O,9,FALSE),"")</f>
        <v/>
      </c>
      <c r="AL11" t="str">
        <f t="shared" ref="AL11:AO11" si="42">IF(AH11="","",AH11*100)</f>
        <v/>
      </c>
      <c r="AM11" t="str">
        <f t="shared" si="42"/>
        <v/>
      </c>
      <c r="AN11" t="str">
        <f t="shared" si="42"/>
        <v/>
      </c>
      <c r="AO11" t="str">
        <f t="shared" si="42"/>
        <v/>
      </c>
      <c r="AP11" t="str">
        <f t="shared" si="8"/>
        <v/>
      </c>
      <c r="AR11" t="str">
        <f>_xlfn.IFNA(VLOOKUP(AQ11,词条配置器!$A:$O,9,FALSE),"")</f>
        <v/>
      </c>
      <c r="AW11" t="str">
        <f t="shared" ref="AW11:AZ11" si="43">IF(AS11="","",AS11*100)</f>
        <v/>
      </c>
      <c r="AX11" t="str">
        <f t="shared" si="43"/>
        <v/>
      </c>
      <c r="AY11" t="str">
        <f t="shared" si="43"/>
        <v/>
      </c>
      <c r="AZ11" t="str">
        <f t="shared" si="43"/>
        <v/>
      </c>
      <c r="BA11" t="str">
        <f t="shared" si="10"/>
        <v/>
      </c>
      <c r="BC11" t="str">
        <f t="shared" si="18"/>
        <v>目标斗将攻击{0}%，持续2轮</v>
      </c>
      <c r="BF11">
        <v>10</v>
      </c>
      <c r="BG11" t="str">
        <f t="shared" si="19"/>
        <v>虚弱</v>
      </c>
      <c r="BH11">
        <f>VLOOKUP(C11,属性生效类型表!$M:$N,2,FALSE)</f>
        <v>1</v>
      </c>
      <c r="BI11">
        <f>VLOOKUP(D11,属性生效类型表!$P:$Q,2,FALSE)</f>
        <v>1</v>
      </c>
      <c r="BJ11">
        <f t="shared" si="20"/>
        <v>2</v>
      </c>
      <c r="BK11">
        <f t="shared" si="21"/>
        <v>2</v>
      </c>
      <c r="BL11">
        <f>VLOOKUP(G11,将领对应表!$B:$C,2,FALSE)</f>
        <v>0</v>
      </c>
      <c r="BM11" t="str">
        <f t="shared" si="22"/>
        <v>1</v>
      </c>
      <c r="BN11">
        <f t="shared" si="23"/>
        <v>2</v>
      </c>
      <c r="BO11" t="str">
        <f t="shared" si="24"/>
        <v>-1200:-1600:-2000:-3000</v>
      </c>
      <c r="BP11">
        <f t="shared" si="25"/>
        <v>50</v>
      </c>
      <c r="BQ11" t="str">
        <f t="shared" si="26"/>
        <v>目标斗将攻击{0}%，持续2轮</v>
      </c>
      <c r="BR11" t="str">
        <f t="shared" si="11"/>
        <v> </v>
      </c>
      <c r="BT11" t="str">
        <f t="shared" si="27"/>
        <v>10,虚弱,1,1,2,2,0,1,2,-1200:-1600:-2000:-3000,50,目标斗将攻击{0}%，持续2轮, </v>
      </c>
    </row>
    <row r="12" spans="1:72">
      <c r="A12" t="s">
        <v>76</v>
      </c>
      <c r="B12" t="s">
        <v>77</v>
      </c>
      <c r="C12" t="s">
        <v>41</v>
      </c>
      <c r="D12" t="s">
        <v>73</v>
      </c>
      <c r="E12" t="s">
        <v>74</v>
      </c>
      <c r="F12" t="s">
        <v>75</v>
      </c>
      <c r="G12" t="s">
        <v>45</v>
      </c>
      <c r="H12">
        <v>2</v>
      </c>
      <c r="I12">
        <v>50</v>
      </c>
      <c r="J12" t="s">
        <v>64</v>
      </c>
      <c r="K12">
        <f>_xlfn.IFNA(VLOOKUP(J12,词条配置器!$A:$O,9,FALSE),"")</f>
        <v>2</v>
      </c>
      <c r="L12">
        <v>-7.5</v>
      </c>
      <c r="M12">
        <v>-10</v>
      </c>
      <c r="N12">
        <v>-12</v>
      </c>
      <c r="O12">
        <v>-24</v>
      </c>
      <c r="P12">
        <f t="shared" si="0"/>
        <v>-750</v>
      </c>
      <c r="Q12">
        <f t="shared" si="1"/>
        <v>-1000</v>
      </c>
      <c r="R12">
        <f t="shared" si="2"/>
        <v>-1200</v>
      </c>
      <c r="S12">
        <f t="shared" si="3"/>
        <v>-2400</v>
      </c>
      <c r="T12" t="str">
        <f t="shared" si="4"/>
        <v>-750:-1000:-1200:-2400</v>
      </c>
      <c r="V12" t="str">
        <f>_xlfn.IFNA(VLOOKUP(U12,词条配置器!$A:$O,9,FALSE),"")</f>
        <v/>
      </c>
      <c r="AA12" t="str">
        <f t="shared" si="12"/>
        <v/>
      </c>
      <c r="AB12" t="str">
        <f t="shared" si="13"/>
        <v/>
      </c>
      <c r="AC12" t="str">
        <f t="shared" si="14"/>
        <v/>
      </c>
      <c r="AD12" t="str">
        <f t="shared" si="15"/>
        <v/>
      </c>
      <c r="AE12" t="str">
        <f t="shared" si="6"/>
        <v/>
      </c>
      <c r="AG12" t="str">
        <f>_xlfn.IFNA(VLOOKUP(AF12,词条配置器!$A:$O,9,FALSE),"")</f>
        <v/>
      </c>
      <c r="AL12" t="str">
        <f t="shared" ref="AL12:AO12" si="44">IF(AH12="","",AH12*100)</f>
        <v/>
      </c>
      <c r="AM12" t="str">
        <f t="shared" si="44"/>
        <v/>
      </c>
      <c r="AN12" t="str">
        <f t="shared" si="44"/>
        <v/>
      </c>
      <c r="AO12" t="str">
        <f t="shared" si="44"/>
        <v/>
      </c>
      <c r="AP12" t="str">
        <f t="shared" si="8"/>
        <v/>
      </c>
      <c r="AR12" t="str">
        <f>_xlfn.IFNA(VLOOKUP(AQ12,词条配置器!$A:$O,9,FALSE),"")</f>
        <v/>
      </c>
      <c r="AW12" t="str">
        <f t="shared" ref="AW12:AZ12" si="45">IF(AS12="","",AS12*100)</f>
        <v/>
      </c>
      <c r="AX12" t="str">
        <f t="shared" si="45"/>
        <v/>
      </c>
      <c r="AY12" t="str">
        <f t="shared" si="45"/>
        <v/>
      </c>
      <c r="AZ12" t="str">
        <f t="shared" si="45"/>
        <v/>
      </c>
      <c r="BA12" t="str">
        <f t="shared" si="10"/>
        <v/>
      </c>
      <c r="BC12" t="str">
        <f t="shared" si="18"/>
        <v>目标斗将防御{0}%，持续2轮</v>
      </c>
      <c r="BF12">
        <v>11</v>
      </c>
      <c r="BG12" t="str">
        <f t="shared" si="19"/>
        <v>破甲</v>
      </c>
      <c r="BH12">
        <f>VLOOKUP(C12,属性生效类型表!$M:$N,2,FALSE)</f>
        <v>1</v>
      </c>
      <c r="BI12">
        <f>VLOOKUP(D12,属性生效类型表!$P:$Q,2,FALSE)</f>
        <v>1</v>
      </c>
      <c r="BJ12">
        <f t="shared" si="20"/>
        <v>2</v>
      </c>
      <c r="BK12">
        <f t="shared" si="21"/>
        <v>2</v>
      </c>
      <c r="BL12">
        <f>VLOOKUP(G12,将领对应表!$B:$C,2,FALSE)</f>
        <v>0</v>
      </c>
      <c r="BM12" t="str">
        <f t="shared" si="22"/>
        <v>2</v>
      </c>
      <c r="BN12">
        <f t="shared" si="23"/>
        <v>2</v>
      </c>
      <c r="BO12" t="str">
        <f t="shared" si="24"/>
        <v>-750:-1000:-1200:-2400</v>
      </c>
      <c r="BP12">
        <f t="shared" si="25"/>
        <v>50</v>
      </c>
      <c r="BQ12" t="str">
        <f t="shared" si="26"/>
        <v>目标斗将防御{0}%，持续2轮</v>
      </c>
      <c r="BR12" t="str">
        <f t="shared" si="11"/>
        <v> </v>
      </c>
      <c r="BT12" t="str">
        <f t="shared" si="27"/>
        <v>11,破甲,1,1,2,2,0,2,2,-750:-1000:-1200:-2400,50,目标斗将防御{0}%，持续2轮, </v>
      </c>
    </row>
    <row r="13" spans="1:72">
      <c r="A13" t="s">
        <v>78</v>
      </c>
      <c r="B13" t="s">
        <v>79</v>
      </c>
      <c r="C13" t="s">
        <v>41</v>
      </c>
      <c r="D13" t="s">
        <v>73</v>
      </c>
      <c r="E13" t="s">
        <v>74</v>
      </c>
      <c r="F13" t="s">
        <v>75</v>
      </c>
      <c r="G13" t="s">
        <v>45</v>
      </c>
      <c r="H13">
        <v>2</v>
      </c>
      <c r="I13">
        <v>100</v>
      </c>
      <c r="J13" t="s">
        <v>67</v>
      </c>
      <c r="K13">
        <f>_xlfn.IFNA(VLOOKUP(J13,词条配置器!$A:$O,9,FALSE),"")</f>
        <v>14</v>
      </c>
      <c r="L13">
        <v>-6.5</v>
      </c>
      <c r="M13">
        <v>-8.6</v>
      </c>
      <c r="N13">
        <v>-10.8</v>
      </c>
      <c r="O13">
        <v>-21.6</v>
      </c>
      <c r="P13">
        <f t="shared" si="0"/>
        <v>-650</v>
      </c>
      <c r="Q13">
        <f t="shared" si="1"/>
        <v>-860</v>
      </c>
      <c r="R13">
        <f t="shared" si="2"/>
        <v>-1080</v>
      </c>
      <c r="S13">
        <f t="shared" si="3"/>
        <v>-2160</v>
      </c>
      <c r="T13" t="str">
        <f t="shared" si="4"/>
        <v>-650:-860:-1080:-2160</v>
      </c>
      <c r="V13" t="str">
        <f>_xlfn.IFNA(VLOOKUP(U13,词条配置器!$A:$O,9,FALSE),"")</f>
        <v/>
      </c>
      <c r="AA13" t="str">
        <f t="shared" si="12"/>
        <v/>
      </c>
      <c r="AB13" t="str">
        <f t="shared" si="13"/>
        <v/>
      </c>
      <c r="AC13" t="str">
        <f t="shared" si="14"/>
        <v/>
      </c>
      <c r="AD13" t="str">
        <f t="shared" si="15"/>
        <v/>
      </c>
      <c r="AE13" t="str">
        <f t="shared" si="6"/>
        <v/>
      </c>
      <c r="AG13" t="str">
        <f>_xlfn.IFNA(VLOOKUP(AF13,词条配置器!$A:$O,9,FALSE),"")</f>
        <v/>
      </c>
      <c r="AL13" t="str">
        <f t="shared" ref="AL13:AO13" si="46">IF(AH13="","",AH13*100)</f>
        <v/>
      </c>
      <c r="AM13" t="str">
        <f t="shared" si="46"/>
        <v/>
      </c>
      <c r="AN13" t="str">
        <f t="shared" si="46"/>
        <v/>
      </c>
      <c r="AO13" t="str">
        <f t="shared" si="46"/>
        <v/>
      </c>
      <c r="AP13" t="str">
        <f t="shared" si="8"/>
        <v/>
      </c>
      <c r="AR13" t="str">
        <f>_xlfn.IFNA(VLOOKUP(AQ13,词条配置器!$A:$O,9,FALSE),"")</f>
        <v/>
      </c>
      <c r="AW13" t="str">
        <f t="shared" ref="AW13:AZ13" si="47">IF(AS13="","",AS13*100)</f>
        <v/>
      </c>
      <c r="AX13" t="str">
        <f t="shared" si="47"/>
        <v/>
      </c>
      <c r="AY13" t="str">
        <f t="shared" si="47"/>
        <v/>
      </c>
      <c r="AZ13" t="str">
        <f t="shared" si="47"/>
        <v/>
      </c>
      <c r="BA13" t="str">
        <f t="shared" si="10"/>
        <v/>
      </c>
      <c r="BC13" t="str">
        <f t="shared" si="18"/>
        <v>目标伤害加成{0}%，持续2轮</v>
      </c>
      <c r="BF13">
        <v>12</v>
      </c>
      <c r="BG13" t="str">
        <f t="shared" si="19"/>
        <v>趁虚而入</v>
      </c>
      <c r="BH13">
        <f>VLOOKUP(C13,属性生效类型表!$M:$N,2,FALSE)</f>
        <v>1</v>
      </c>
      <c r="BI13">
        <f>VLOOKUP(D13,属性生效类型表!$P:$Q,2,FALSE)</f>
        <v>1</v>
      </c>
      <c r="BJ13">
        <f t="shared" si="20"/>
        <v>2</v>
      </c>
      <c r="BK13">
        <f t="shared" si="21"/>
        <v>2</v>
      </c>
      <c r="BL13">
        <f>VLOOKUP(G13,将领对应表!$B:$C,2,FALSE)</f>
        <v>0</v>
      </c>
      <c r="BM13" t="str">
        <f t="shared" si="22"/>
        <v>14</v>
      </c>
      <c r="BN13">
        <f t="shared" si="23"/>
        <v>2</v>
      </c>
      <c r="BO13" t="str">
        <f t="shared" si="24"/>
        <v>-650:-860:-1080:-2160</v>
      </c>
      <c r="BP13">
        <f t="shared" si="25"/>
        <v>100</v>
      </c>
      <c r="BQ13" t="str">
        <f t="shared" si="26"/>
        <v>目标伤害加成{0}%，持续2轮</v>
      </c>
      <c r="BR13" t="str">
        <f t="shared" si="11"/>
        <v> </v>
      </c>
      <c r="BT13" t="str">
        <f t="shared" si="27"/>
        <v>12,趁虚而入,1,1,2,2,0,14,2,-650:-860:-1080:-2160,100,目标伤害加成{0}%，持续2轮, </v>
      </c>
    </row>
    <row r="14" spans="1:72">
      <c r="A14" t="s">
        <v>80</v>
      </c>
      <c r="B14" t="s">
        <v>81</v>
      </c>
      <c r="C14" t="s">
        <v>41</v>
      </c>
      <c r="D14" t="s">
        <v>73</v>
      </c>
      <c r="E14" t="s">
        <v>74</v>
      </c>
      <c r="F14" t="s">
        <v>75</v>
      </c>
      <c r="G14" t="s">
        <v>45</v>
      </c>
      <c r="H14">
        <v>2</v>
      </c>
      <c r="I14">
        <v>100</v>
      </c>
      <c r="J14" t="s">
        <v>70</v>
      </c>
      <c r="K14">
        <f>_xlfn.IFNA(VLOOKUP(J14,词条配置器!$A:$O,9,FALSE),"")</f>
        <v>15</v>
      </c>
      <c r="L14">
        <v>6.8</v>
      </c>
      <c r="M14">
        <v>8.8</v>
      </c>
      <c r="N14">
        <v>10.8</v>
      </c>
      <c r="O14">
        <v>19.2</v>
      </c>
      <c r="P14">
        <f t="shared" si="0"/>
        <v>680</v>
      </c>
      <c r="Q14">
        <f t="shared" si="1"/>
        <v>880</v>
      </c>
      <c r="R14">
        <f t="shared" si="2"/>
        <v>1080</v>
      </c>
      <c r="S14">
        <f t="shared" si="3"/>
        <v>1920</v>
      </c>
      <c r="T14" t="str">
        <f t="shared" si="4"/>
        <v>680:880:1080:1920</v>
      </c>
      <c r="V14" t="str">
        <f>_xlfn.IFNA(VLOOKUP(U14,词条配置器!$A:$O,9,FALSE),"")</f>
        <v/>
      </c>
      <c r="AA14" t="str">
        <f t="shared" si="12"/>
        <v/>
      </c>
      <c r="AB14" t="str">
        <f t="shared" si="13"/>
        <v/>
      </c>
      <c r="AC14" t="str">
        <f t="shared" si="14"/>
        <v/>
      </c>
      <c r="AD14" t="str">
        <f t="shared" si="15"/>
        <v/>
      </c>
      <c r="AE14" t="str">
        <f t="shared" si="6"/>
        <v/>
      </c>
      <c r="AG14" t="str">
        <f>_xlfn.IFNA(VLOOKUP(AF14,词条配置器!$A:$O,9,FALSE),"")</f>
        <v/>
      </c>
      <c r="AL14" t="str">
        <f t="shared" ref="AL14:AO14" si="48">IF(AH14="","",AH14*100)</f>
        <v/>
      </c>
      <c r="AM14" t="str">
        <f t="shared" si="48"/>
        <v/>
      </c>
      <c r="AN14" t="str">
        <f t="shared" si="48"/>
        <v/>
      </c>
      <c r="AO14" t="str">
        <f t="shared" si="48"/>
        <v/>
      </c>
      <c r="AP14" t="str">
        <f t="shared" si="8"/>
        <v/>
      </c>
      <c r="AR14" t="str">
        <f>_xlfn.IFNA(VLOOKUP(AQ14,词条配置器!$A:$O,9,FALSE),"")</f>
        <v/>
      </c>
      <c r="AW14" t="str">
        <f t="shared" ref="AW14:AZ14" si="49">IF(AS14="","",AS14*100)</f>
        <v/>
      </c>
      <c r="AX14" t="str">
        <f t="shared" si="49"/>
        <v/>
      </c>
      <c r="AY14" t="str">
        <f t="shared" si="49"/>
        <v/>
      </c>
      <c r="AZ14" t="str">
        <f t="shared" si="49"/>
        <v/>
      </c>
      <c r="BA14" t="str">
        <f t="shared" si="10"/>
        <v/>
      </c>
      <c r="BC14" t="str">
        <f t="shared" si="18"/>
        <v>目标承伤系数{0}%，持续2轮</v>
      </c>
      <c r="BF14">
        <v>13</v>
      </c>
      <c r="BG14" t="str">
        <f t="shared" si="19"/>
        <v>避实击虚</v>
      </c>
      <c r="BH14">
        <f>VLOOKUP(C14,属性生效类型表!$M:$N,2,FALSE)</f>
        <v>1</v>
      </c>
      <c r="BI14">
        <f>VLOOKUP(D14,属性生效类型表!$P:$Q,2,FALSE)</f>
        <v>1</v>
      </c>
      <c r="BJ14">
        <f t="shared" si="20"/>
        <v>2</v>
      </c>
      <c r="BK14">
        <f t="shared" si="21"/>
        <v>2</v>
      </c>
      <c r="BL14">
        <f>VLOOKUP(G14,将领对应表!$B:$C,2,FALSE)</f>
        <v>0</v>
      </c>
      <c r="BM14" t="str">
        <f t="shared" si="22"/>
        <v>15</v>
      </c>
      <c r="BN14">
        <f t="shared" si="23"/>
        <v>2</v>
      </c>
      <c r="BO14" t="str">
        <f t="shared" si="24"/>
        <v>680:880:1080:1920</v>
      </c>
      <c r="BP14">
        <f t="shared" si="25"/>
        <v>100</v>
      </c>
      <c r="BQ14" t="str">
        <f t="shared" si="26"/>
        <v>目标承伤系数{0}%，持续2轮</v>
      </c>
      <c r="BR14" t="str">
        <f t="shared" si="11"/>
        <v> </v>
      </c>
      <c r="BT14" t="str">
        <f t="shared" si="27"/>
        <v>13,避实击虚,1,1,2,2,0,15,2,680:880:1080:1920,100,目标承伤系数{0}%，持续2轮, </v>
      </c>
    </row>
    <row r="15" spans="1:72">
      <c r="A15" t="s">
        <v>82</v>
      </c>
      <c r="B15" t="s">
        <v>83</v>
      </c>
      <c r="C15" t="s">
        <v>41</v>
      </c>
      <c r="D15" t="s">
        <v>73</v>
      </c>
      <c r="E15" t="s">
        <v>43</v>
      </c>
      <c r="F15" t="s">
        <v>75</v>
      </c>
      <c r="G15" t="s">
        <v>45</v>
      </c>
      <c r="H15">
        <v>2</v>
      </c>
      <c r="I15">
        <v>25</v>
      </c>
      <c r="J15" t="s">
        <v>52</v>
      </c>
      <c r="K15">
        <f>_xlfn.IFNA(VLOOKUP(J15,词条配置器!$A:$O,9,FALSE),"")</f>
        <v>8</v>
      </c>
      <c r="L15">
        <v>5</v>
      </c>
      <c r="M15">
        <v>7</v>
      </c>
      <c r="N15">
        <v>8</v>
      </c>
      <c r="O15">
        <v>12</v>
      </c>
      <c r="P15">
        <f t="shared" si="0"/>
        <v>500</v>
      </c>
      <c r="Q15">
        <f t="shared" si="1"/>
        <v>700</v>
      </c>
      <c r="R15">
        <f t="shared" si="2"/>
        <v>800</v>
      </c>
      <c r="S15">
        <f t="shared" si="3"/>
        <v>1200</v>
      </c>
      <c r="T15" t="str">
        <f t="shared" si="4"/>
        <v>500:700:800:1200</v>
      </c>
      <c r="U15" t="s">
        <v>84</v>
      </c>
      <c r="V15">
        <f>_xlfn.IFNA(VLOOKUP(U15,词条配置器!$A:$O,9,FALSE),"")</f>
        <v>12</v>
      </c>
      <c r="W15">
        <v>25</v>
      </c>
      <c r="X15">
        <v>30</v>
      </c>
      <c r="Y15">
        <v>35</v>
      </c>
      <c r="Z15">
        <v>50</v>
      </c>
      <c r="AA15">
        <f t="shared" si="12"/>
        <v>2500</v>
      </c>
      <c r="AB15">
        <f t="shared" si="13"/>
        <v>3000</v>
      </c>
      <c r="AC15">
        <f t="shared" si="14"/>
        <v>3500</v>
      </c>
      <c r="AD15">
        <f t="shared" si="15"/>
        <v>5000</v>
      </c>
      <c r="AE15" t="str">
        <f t="shared" si="6"/>
        <v>2500:3000:3500:5000</v>
      </c>
      <c r="AG15" t="str">
        <f>_xlfn.IFNA(VLOOKUP(AF15,词条配置器!$A:$O,9,FALSE),"")</f>
        <v/>
      </c>
      <c r="AL15" t="str">
        <f t="shared" ref="AL15:AO15" si="50">IF(AH15="","",AH15*100)</f>
        <v/>
      </c>
      <c r="AM15" t="str">
        <f t="shared" si="50"/>
        <v/>
      </c>
      <c r="AN15" t="str">
        <f t="shared" si="50"/>
        <v/>
      </c>
      <c r="AO15" t="str">
        <f t="shared" si="50"/>
        <v/>
      </c>
      <c r="AP15" t="str">
        <f t="shared" si="8"/>
        <v/>
      </c>
      <c r="AR15" t="str">
        <f>_xlfn.IFNA(VLOOKUP(AQ15,词条配置器!$A:$O,9,FALSE),"")</f>
        <v/>
      </c>
      <c r="AW15" t="str">
        <f t="shared" ref="AW15:AZ15" si="51">IF(AS15="","",AS15*100)</f>
        <v/>
      </c>
      <c r="AX15" t="str">
        <f t="shared" si="51"/>
        <v/>
      </c>
      <c r="AY15" t="str">
        <f t="shared" si="51"/>
        <v/>
      </c>
      <c r="AZ15" t="str">
        <f t="shared" si="51"/>
        <v/>
      </c>
      <c r="BA15" t="str">
        <f t="shared" si="10"/>
        <v/>
      </c>
      <c r="BC15" t="str">
        <f t="shared" si="18"/>
        <v>目标暴击概率{0}%，暴击伤害{1}%，持续2轮</v>
      </c>
      <c r="BF15">
        <v>14</v>
      </c>
      <c r="BG15" t="str">
        <f t="shared" si="19"/>
        <v>双重暴击</v>
      </c>
      <c r="BH15">
        <f>VLOOKUP(C15,属性生效类型表!$M:$N,2,FALSE)</f>
        <v>1</v>
      </c>
      <c r="BI15">
        <f>VLOOKUP(D15,属性生效类型表!$P:$Q,2,FALSE)</f>
        <v>1</v>
      </c>
      <c r="BJ15">
        <f t="shared" si="20"/>
        <v>1</v>
      </c>
      <c r="BK15">
        <f t="shared" si="21"/>
        <v>2</v>
      </c>
      <c r="BL15">
        <f>VLOOKUP(G15,将领对应表!$B:$C,2,FALSE)</f>
        <v>0</v>
      </c>
      <c r="BM15" t="str">
        <f t="shared" si="22"/>
        <v>8|12</v>
      </c>
      <c r="BN15">
        <f t="shared" si="23"/>
        <v>2</v>
      </c>
      <c r="BO15" t="str">
        <f t="shared" si="24"/>
        <v>500:700:800:1200|2500:3000:3500:5000</v>
      </c>
      <c r="BP15">
        <f t="shared" si="25"/>
        <v>25</v>
      </c>
      <c r="BQ15" t="str">
        <f t="shared" si="26"/>
        <v>目标暴击概率{0}%，暴击伤害{1}%，持续2轮</v>
      </c>
      <c r="BR15" t="str">
        <f t="shared" si="11"/>
        <v> </v>
      </c>
      <c r="BT15" t="str">
        <f t="shared" si="27"/>
        <v>14,双重暴击,1,1,1,2,0,8|12,2,500:700:800:1200|2500:3000:3500:5000,25,目标暴击概率{0}%，暴击伤害{1}%，持续2轮, </v>
      </c>
    </row>
    <row r="16" spans="1:72">
      <c r="A16" t="s">
        <v>85</v>
      </c>
      <c r="B16" t="s">
        <v>86</v>
      </c>
      <c r="C16" t="s">
        <v>41</v>
      </c>
      <c r="D16" t="s">
        <v>73</v>
      </c>
      <c r="E16" t="s">
        <v>43</v>
      </c>
      <c r="F16" t="s">
        <v>75</v>
      </c>
      <c r="G16" t="s">
        <v>45</v>
      </c>
      <c r="H16">
        <v>2</v>
      </c>
      <c r="I16">
        <v>25</v>
      </c>
      <c r="J16" t="s">
        <v>55</v>
      </c>
      <c r="K16">
        <f>_xlfn.IFNA(VLOOKUP(J16,词条配置器!$A:$O,9,FALSE),"")</f>
        <v>9</v>
      </c>
      <c r="L16">
        <v>5</v>
      </c>
      <c r="M16">
        <v>6</v>
      </c>
      <c r="N16">
        <v>7</v>
      </c>
      <c r="O16">
        <v>10</v>
      </c>
      <c r="P16">
        <f t="shared" si="0"/>
        <v>500</v>
      </c>
      <c r="Q16">
        <f t="shared" si="1"/>
        <v>600</v>
      </c>
      <c r="R16">
        <f t="shared" si="2"/>
        <v>700</v>
      </c>
      <c r="S16">
        <f t="shared" si="3"/>
        <v>1000</v>
      </c>
      <c r="T16" t="str">
        <f t="shared" si="4"/>
        <v>500:600:700:1000</v>
      </c>
      <c r="U16" t="s">
        <v>87</v>
      </c>
      <c r="V16">
        <f>_xlfn.IFNA(VLOOKUP(U16,词条配置器!$A:$O,9,FALSE),"")</f>
        <v>13</v>
      </c>
      <c r="W16">
        <v>15</v>
      </c>
      <c r="X16">
        <v>25</v>
      </c>
      <c r="Y16">
        <v>30</v>
      </c>
      <c r="Z16">
        <v>45</v>
      </c>
      <c r="AA16">
        <f t="shared" si="12"/>
        <v>1500</v>
      </c>
      <c r="AB16">
        <f t="shared" si="13"/>
        <v>2500</v>
      </c>
      <c r="AC16">
        <f t="shared" si="14"/>
        <v>3000</v>
      </c>
      <c r="AD16">
        <f t="shared" si="15"/>
        <v>4500</v>
      </c>
      <c r="AE16" t="str">
        <f t="shared" si="6"/>
        <v>1500:2500:3000:4500</v>
      </c>
      <c r="AG16" t="str">
        <f>_xlfn.IFNA(VLOOKUP(AF16,词条配置器!$A:$O,9,FALSE),"")</f>
        <v/>
      </c>
      <c r="AL16" t="str">
        <f t="shared" ref="AL16:AO16" si="52">IF(AH16="","",AH16*100)</f>
        <v/>
      </c>
      <c r="AM16" t="str">
        <f t="shared" si="52"/>
        <v/>
      </c>
      <c r="AN16" t="str">
        <f t="shared" si="52"/>
        <v/>
      </c>
      <c r="AO16" t="str">
        <f t="shared" si="52"/>
        <v/>
      </c>
      <c r="AP16" t="str">
        <f t="shared" si="8"/>
        <v/>
      </c>
      <c r="AR16" t="str">
        <f>_xlfn.IFNA(VLOOKUP(AQ16,词条配置器!$A:$O,9,FALSE),"")</f>
        <v/>
      </c>
      <c r="AW16" t="str">
        <f t="shared" ref="AW16:AZ16" si="53">IF(AS16="","",AS16*100)</f>
        <v/>
      </c>
      <c r="AX16" t="str">
        <f t="shared" si="53"/>
        <v/>
      </c>
      <c r="AY16" t="str">
        <f t="shared" si="53"/>
        <v/>
      </c>
      <c r="AZ16" t="str">
        <f t="shared" si="53"/>
        <v/>
      </c>
      <c r="BA16" t="str">
        <f t="shared" si="10"/>
        <v/>
      </c>
      <c r="BC16" t="str">
        <f t="shared" si="18"/>
        <v>目标破击概率{0}%，破击伤害{1}%，持续2轮</v>
      </c>
      <c r="BF16">
        <v>15</v>
      </c>
      <c r="BG16" t="str">
        <f t="shared" si="19"/>
        <v>无情破击</v>
      </c>
      <c r="BH16">
        <f>VLOOKUP(C16,属性生效类型表!$M:$N,2,FALSE)</f>
        <v>1</v>
      </c>
      <c r="BI16">
        <f>VLOOKUP(D16,属性生效类型表!$P:$Q,2,FALSE)</f>
        <v>1</v>
      </c>
      <c r="BJ16">
        <f t="shared" si="20"/>
        <v>1</v>
      </c>
      <c r="BK16">
        <f t="shared" si="21"/>
        <v>2</v>
      </c>
      <c r="BL16">
        <f>VLOOKUP(G16,将领对应表!$B:$C,2,FALSE)</f>
        <v>0</v>
      </c>
      <c r="BM16" t="str">
        <f t="shared" si="22"/>
        <v>9|13</v>
      </c>
      <c r="BN16">
        <f t="shared" si="23"/>
        <v>2</v>
      </c>
      <c r="BO16" t="str">
        <f t="shared" si="24"/>
        <v>500:600:700:1000|1500:2500:3000:4500</v>
      </c>
      <c r="BP16">
        <f t="shared" si="25"/>
        <v>25</v>
      </c>
      <c r="BQ16" t="str">
        <f t="shared" si="26"/>
        <v>目标破击概率{0}%，破击伤害{1}%，持续2轮</v>
      </c>
      <c r="BR16" t="str">
        <f t="shared" si="11"/>
        <v> </v>
      </c>
      <c r="BT16" t="str">
        <f t="shared" si="27"/>
        <v>15,无情破击,1,1,1,2,0,9|13,2,500:600:700:1000|1500:2500:3000:4500,25,目标破击概率{0}%，破击伤害{1}%，持续2轮, </v>
      </c>
    </row>
    <row r="17" spans="1:72">
      <c r="A17" t="s">
        <v>88</v>
      </c>
      <c r="B17" t="s">
        <v>89</v>
      </c>
      <c r="C17" t="s">
        <v>41</v>
      </c>
      <c r="D17" t="s">
        <v>73</v>
      </c>
      <c r="E17" t="s">
        <v>43</v>
      </c>
      <c r="F17" t="s">
        <v>75</v>
      </c>
      <c r="G17" t="s">
        <v>45</v>
      </c>
      <c r="H17">
        <v>2</v>
      </c>
      <c r="I17">
        <v>50</v>
      </c>
      <c r="J17" t="s">
        <v>90</v>
      </c>
      <c r="K17">
        <f>_xlfn.IFNA(VLOOKUP(J17,词条配置器!$A:$O,9,FALSE),"")</f>
        <v>16</v>
      </c>
      <c r="L17">
        <v>3</v>
      </c>
      <c r="M17">
        <v>4</v>
      </c>
      <c r="N17">
        <v>5</v>
      </c>
      <c r="O17">
        <v>10</v>
      </c>
      <c r="P17">
        <f t="shared" si="0"/>
        <v>300</v>
      </c>
      <c r="Q17">
        <f t="shared" si="1"/>
        <v>400</v>
      </c>
      <c r="R17">
        <f t="shared" si="2"/>
        <v>500</v>
      </c>
      <c r="S17">
        <f t="shared" si="3"/>
        <v>1000</v>
      </c>
      <c r="T17" t="str">
        <f t="shared" si="4"/>
        <v>300:400:500:1000</v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6"/>
        <v/>
      </c>
      <c r="AG17" t="str">
        <f>_xlfn.IFNA(VLOOKUP(AF17,词条配置器!$A:$O,9,FALSE),"")</f>
        <v/>
      </c>
      <c r="AL17" t="str">
        <f t="shared" ref="AL17:AO17" si="54">IF(AH17="","",AH17*100)</f>
        <v/>
      </c>
      <c r="AM17" t="str">
        <f t="shared" si="54"/>
        <v/>
      </c>
      <c r="AN17" t="str">
        <f t="shared" si="54"/>
        <v/>
      </c>
      <c r="AO17" t="str">
        <f t="shared" si="54"/>
        <v/>
      </c>
      <c r="AP17" t="str">
        <f t="shared" si="8"/>
        <v/>
      </c>
      <c r="AR17" t="str">
        <f>_xlfn.IFNA(VLOOKUP(AQ17,词条配置器!$A:$O,9,FALSE),"")</f>
        <v/>
      </c>
      <c r="AW17" t="str">
        <f t="shared" ref="AW17:AZ17" si="55">IF(AS17="","",AS17*100)</f>
        <v/>
      </c>
      <c r="AX17" t="str">
        <f t="shared" si="55"/>
        <v/>
      </c>
      <c r="AY17" t="str">
        <f t="shared" si="55"/>
        <v/>
      </c>
      <c r="AZ17" t="str">
        <f t="shared" si="55"/>
        <v/>
      </c>
      <c r="BA17" t="str">
        <f t="shared" si="10"/>
        <v/>
      </c>
      <c r="BC17" t="str">
        <f t="shared" si="18"/>
        <v>目标连击（震慑）率增加{0}%，持续2轮</v>
      </c>
      <c r="BF17">
        <v>16</v>
      </c>
      <c r="BG17" t="str">
        <f t="shared" si="19"/>
        <v>迅猛连击</v>
      </c>
      <c r="BH17">
        <f>VLOOKUP(C17,属性生效类型表!$M:$N,2,FALSE)</f>
        <v>1</v>
      </c>
      <c r="BI17">
        <f>VLOOKUP(D17,属性生效类型表!$P:$Q,2,FALSE)</f>
        <v>1</v>
      </c>
      <c r="BJ17">
        <f t="shared" si="20"/>
        <v>1</v>
      </c>
      <c r="BK17">
        <f t="shared" si="21"/>
        <v>2</v>
      </c>
      <c r="BL17">
        <f>VLOOKUP(G17,将领对应表!$B:$C,2,FALSE)</f>
        <v>0</v>
      </c>
      <c r="BM17" t="str">
        <f t="shared" si="22"/>
        <v>16</v>
      </c>
      <c r="BN17">
        <f t="shared" si="23"/>
        <v>2</v>
      </c>
      <c r="BO17" t="str">
        <f t="shared" si="24"/>
        <v>300:400:500:1000</v>
      </c>
      <c r="BP17">
        <f t="shared" si="25"/>
        <v>50</v>
      </c>
      <c r="BQ17" t="str">
        <f t="shared" si="26"/>
        <v>目标连击（震慑）率增加{0}%，持续2轮</v>
      </c>
      <c r="BR17" t="str">
        <f t="shared" si="11"/>
        <v> </v>
      </c>
      <c r="BT17" t="str">
        <f t="shared" si="27"/>
        <v>16,迅猛连击,1,1,1,2,0,16,2,300:400:500:1000,50,目标连击（震慑）率增加{0}%，持续2轮, </v>
      </c>
    </row>
    <row r="18" spans="1:72">
      <c r="A18" t="s">
        <v>91</v>
      </c>
      <c r="B18" t="s">
        <v>92</v>
      </c>
      <c r="C18" t="s">
        <v>93</v>
      </c>
      <c r="D18" t="s">
        <v>42</v>
      </c>
      <c r="E18" t="s">
        <v>43</v>
      </c>
      <c r="F18" t="s">
        <v>44</v>
      </c>
      <c r="G18" t="s">
        <v>45</v>
      </c>
      <c r="H18">
        <v>0</v>
      </c>
      <c r="I18">
        <v>0</v>
      </c>
      <c r="J18" t="s">
        <v>67</v>
      </c>
      <c r="K18">
        <f>_xlfn.IFNA(VLOOKUP(J18,词条配置器!$A:$O,9,FALSE),"")</f>
        <v>14</v>
      </c>
      <c r="L18">
        <v>0</v>
      </c>
      <c r="M18">
        <v>0</v>
      </c>
      <c r="N18">
        <v>10</v>
      </c>
      <c r="O18">
        <v>0</v>
      </c>
      <c r="P18">
        <f t="shared" ref="P18:P34" si="56">IF(L18="","",L18*100)</f>
        <v>0</v>
      </c>
      <c r="Q18">
        <f t="shared" ref="Q18:Q34" si="57">IF(M18="","",M18*100)</f>
        <v>0</v>
      </c>
      <c r="R18">
        <f t="shared" ref="R18:R34" si="58">IF(N18="","",N18*100)</f>
        <v>1000</v>
      </c>
      <c r="S18">
        <f t="shared" ref="S18:S34" si="59">IF(O18="","",O18*100)</f>
        <v>0</v>
      </c>
      <c r="T18" t="str">
        <f t="shared" ref="T18:T34" si="60">_xlfn.TEXTJOIN(":",TRUE,P18:S18)</f>
        <v>0:0:1000:0</v>
      </c>
      <c r="AA18" t="str">
        <f t="shared" ref="AA18:AA34" si="61">IF(W18="","",W18*100)</f>
        <v/>
      </c>
      <c r="AB18" t="str">
        <f t="shared" ref="AB18:AB34" si="62">IF(X18="","",X18*100)</f>
        <v/>
      </c>
      <c r="AC18" t="str">
        <f t="shared" ref="AC18:AC34" si="63">IF(Y18="","",Y18*100)</f>
        <v/>
      </c>
      <c r="AD18" t="str">
        <f t="shared" ref="AD18:AD34" si="64">IF(Z18="","",Z18*100)</f>
        <v/>
      </c>
      <c r="AE18" t="str">
        <f t="shared" si="6"/>
        <v/>
      </c>
      <c r="AG18" t="str">
        <f>_xlfn.IFNA(VLOOKUP(AF18,词条配置器!$A:$O,9,FALSE),"")</f>
        <v/>
      </c>
      <c r="AL18" t="str">
        <f t="shared" ref="AL18:AO18" si="65">IF(AH18="","",AH18*100)</f>
        <v/>
      </c>
      <c r="AM18" t="str">
        <f t="shared" si="65"/>
        <v/>
      </c>
      <c r="AN18" t="str">
        <f t="shared" si="65"/>
        <v/>
      </c>
      <c r="AO18" t="str">
        <f t="shared" si="65"/>
        <v/>
      </c>
      <c r="AP18" t="str">
        <f t="shared" si="8"/>
        <v/>
      </c>
      <c r="AW18" t="str">
        <f t="shared" ref="AW18:AZ18" si="66">IF(AS18="","",AS18*100)</f>
        <v/>
      </c>
      <c r="AX18" t="str">
        <f t="shared" si="66"/>
        <v/>
      </c>
      <c r="AY18" t="str">
        <f t="shared" si="66"/>
        <v/>
      </c>
      <c r="AZ18" t="str">
        <f t="shared" si="66"/>
        <v/>
      </c>
      <c r="BA18" t="str">
        <f t="shared" si="10"/>
        <v/>
      </c>
      <c r="BC18" t="str">
        <f t="shared" si="18"/>
        <v>被动：乱斗陷入鏖战，所有武将伤害加成{0}%</v>
      </c>
      <c r="BF18">
        <v>17</v>
      </c>
      <c r="BG18" t="str">
        <f t="shared" si="19"/>
        <v>鏖战Ⅰ</v>
      </c>
      <c r="BH18">
        <f>VLOOKUP(C18,属性生效类型表!$M:$N,2,FALSE)</f>
        <v>8</v>
      </c>
      <c r="BI18">
        <f>VLOOKUP(D18,属性生效类型表!$P:$Q,2,FALSE)</f>
        <v>2</v>
      </c>
      <c r="BJ18">
        <f t="shared" si="20"/>
        <v>1</v>
      </c>
      <c r="BK18">
        <f t="shared" si="21"/>
        <v>1</v>
      </c>
      <c r="BL18">
        <f>VLOOKUP(G18,将领对应表!$B:$C,2,FALSE)</f>
        <v>0</v>
      </c>
      <c r="BM18" t="str">
        <f t="shared" si="22"/>
        <v>14</v>
      </c>
      <c r="BN18">
        <f t="shared" si="23"/>
        <v>0</v>
      </c>
      <c r="BO18" t="str">
        <f t="shared" si="24"/>
        <v>0:0:1000:0</v>
      </c>
      <c r="BP18">
        <f t="shared" si="25"/>
        <v>0</v>
      </c>
      <c r="BQ18" t="str">
        <f t="shared" si="26"/>
        <v>被动：乱斗陷入鏖战，所有武将伤害加成{0}%</v>
      </c>
      <c r="BR18" t="str">
        <f t="shared" si="11"/>
        <v> </v>
      </c>
      <c r="BT18" t="str">
        <f t="shared" si="27"/>
        <v>17,鏖战Ⅰ,8,2,1,1,0,14,0,0:0:1000:0,0,被动：乱斗陷入鏖战，所有武将伤害加成{0}%, </v>
      </c>
    </row>
    <row r="19" spans="1:72">
      <c r="A19" t="s">
        <v>94</v>
      </c>
      <c r="B19" t="s">
        <v>92</v>
      </c>
      <c r="C19" t="s">
        <v>95</v>
      </c>
      <c r="D19" t="s">
        <v>42</v>
      </c>
      <c r="E19" t="s">
        <v>43</v>
      </c>
      <c r="F19" t="s">
        <v>44</v>
      </c>
      <c r="G19" t="s">
        <v>45</v>
      </c>
      <c r="H19">
        <v>0</v>
      </c>
      <c r="I19">
        <v>0</v>
      </c>
      <c r="J19" t="s">
        <v>67</v>
      </c>
      <c r="K19">
        <f>_xlfn.IFNA(VLOOKUP(J19,词条配置器!$A:$O,9,FALSE),"")</f>
        <v>14</v>
      </c>
      <c r="L19">
        <v>0</v>
      </c>
      <c r="M19">
        <v>0</v>
      </c>
      <c r="N19">
        <v>20</v>
      </c>
      <c r="O19">
        <v>0</v>
      </c>
      <c r="P19">
        <f t="shared" si="56"/>
        <v>0</v>
      </c>
      <c r="Q19">
        <f t="shared" si="57"/>
        <v>0</v>
      </c>
      <c r="R19">
        <f t="shared" si="58"/>
        <v>2000</v>
      </c>
      <c r="S19">
        <f t="shared" si="59"/>
        <v>0</v>
      </c>
      <c r="T19" t="str">
        <f t="shared" si="60"/>
        <v>0:0:2000:0</v>
      </c>
      <c r="AA19" t="str">
        <f t="shared" si="61"/>
        <v/>
      </c>
      <c r="AB19" t="str">
        <f t="shared" si="62"/>
        <v/>
      </c>
      <c r="AC19" t="str">
        <f t="shared" si="63"/>
        <v/>
      </c>
      <c r="AD19" t="str">
        <f t="shared" si="64"/>
        <v/>
      </c>
      <c r="AE19" t="str">
        <f t="shared" si="6"/>
        <v/>
      </c>
      <c r="AG19" t="str">
        <f>_xlfn.IFNA(VLOOKUP(AF19,词条配置器!$A:$O,9,FALSE),"")</f>
        <v/>
      </c>
      <c r="AL19" t="str">
        <f t="shared" ref="AL19:AO19" si="67">IF(AH19="","",AH19*100)</f>
        <v/>
      </c>
      <c r="AM19" t="str">
        <f t="shared" si="67"/>
        <v/>
      </c>
      <c r="AN19" t="str">
        <f t="shared" si="67"/>
        <v/>
      </c>
      <c r="AO19" t="str">
        <f t="shared" si="67"/>
        <v/>
      </c>
      <c r="AP19" t="str">
        <f t="shared" si="8"/>
        <v/>
      </c>
      <c r="AW19" t="str">
        <f t="shared" ref="AW19:AZ19" si="68">IF(AS19="","",AS19*100)</f>
        <v/>
      </c>
      <c r="AX19" t="str">
        <f t="shared" si="68"/>
        <v/>
      </c>
      <c r="AY19" t="str">
        <f t="shared" si="68"/>
        <v/>
      </c>
      <c r="AZ19" t="str">
        <f t="shared" si="68"/>
        <v/>
      </c>
      <c r="BA19" t="str">
        <f t="shared" si="10"/>
        <v/>
      </c>
      <c r="BC19" t="str">
        <f t="shared" si="18"/>
        <v>被动：乱斗陷入鏖战，所有武将伤害加成{0}%</v>
      </c>
      <c r="BF19">
        <v>18</v>
      </c>
      <c r="BG19" t="str">
        <f t="shared" si="19"/>
        <v>鏖战Ⅱ</v>
      </c>
      <c r="BH19">
        <f>VLOOKUP(C19,属性生效类型表!$M:$N,2,FALSE)</f>
        <v>9</v>
      </c>
      <c r="BI19">
        <f>VLOOKUP(D19,属性生效类型表!$P:$Q,2,FALSE)</f>
        <v>2</v>
      </c>
      <c r="BJ19">
        <f t="shared" si="20"/>
        <v>1</v>
      </c>
      <c r="BK19">
        <f t="shared" si="21"/>
        <v>1</v>
      </c>
      <c r="BL19">
        <f>VLOOKUP(G19,将领对应表!$B:$C,2,FALSE)</f>
        <v>0</v>
      </c>
      <c r="BM19" t="str">
        <f t="shared" si="22"/>
        <v>14</v>
      </c>
      <c r="BN19">
        <f t="shared" si="23"/>
        <v>0</v>
      </c>
      <c r="BO19" t="str">
        <f t="shared" si="24"/>
        <v>0:0:2000:0</v>
      </c>
      <c r="BP19">
        <f t="shared" si="25"/>
        <v>0</v>
      </c>
      <c r="BQ19" t="str">
        <f t="shared" si="26"/>
        <v>被动：乱斗陷入鏖战，所有武将伤害加成{0}%</v>
      </c>
      <c r="BR19" t="str">
        <f t="shared" si="11"/>
        <v> </v>
      </c>
      <c r="BT19" t="str">
        <f t="shared" si="27"/>
        <v>18,鏖战Ⅱ,9,2,1,1,0,14,0,0:0:2000:0,0,被动：乱斗陷入鏖战，所有武将伤害加成{0}%, </v>
      </c>
    </row>
    <row r="20" spans="1:72">
      <c r="A20" t="s">
        <v>96</v>
      </c>
      <c r="B20" t="s">
        <v>97</v>
      </c>
      <c r="C20" t="s">
        <v>98</v>
      </c>
      <c r="D20" t="s">
        <v>42</v>
      </c>
      <c r="E20" t="s">
        <v>43</v>
      </c>
      <c r="F20" t="s">
        <v>44</v>
      </c>
      <c r="G20" t="s">
        <v>45</v>
      </c>
      <c r="H20">
        <v>0</v>
      </c>
      <c r="I20">
        <v>0</v>
      </c>
      <c r="J20" t="s">
        <v>67</v>
      </c>
      <c r="K20">
        <f>_xlfn.IFNA(VLOOKUP(J20,词条配置器!$A:$O,9,FALSE),"")</f>
        <v>14</v>
      </c>
      <c r="L20">
        <v>0</v>
      </c>
      <c r="M20">
        <v>0</v>
      </c>
      <c r="N20">
        <v>5</v>
      </c>
      <c r="O20">
        <v>0</v>
      </c>
      <c r="P20">
        <f t="shared" si="56"/>
        <v>0</v>
      </c>
      <c r="Q20">
        <f t="shared" si="57"/>
        <v>0</v>
      </c>
      <c r="R20">
        <f t="shared" si="58"/>
        <v>500</v>
      </c>
      <c r="S20">
        <f t="shared" si="59"/>
        <v>0</v>
      </c>
      <c r="T20" t="str">
        <f t="shared" si="60"/>
        <v>0:0:500:0</v>
      </c>
      <c r="U20" t="s">
        <v>70</v>
      </c>
      <c r="V20">
        <f>_xlfn.IFNA(VLOOKUP(U20,词条配置器!$A:$O,9,FALSE),"")</f>
        <v>15</v>
      </c>
      <c r="W20">
        <v>0</v>
      </c>
      <c r="X20">
        <v>0</v>
      </c>
      <c r="Y20">
        <v>-5</v>
      </c>
      <c r="Z20">
        <v>0</v>
      </c>
      <c r="AA20">
        <f t="shared" si="61"/>
        <v>0</v>
      </c>
      <c r="AB20">
        <f t="shared" si="62"/>
        <v>0</v>
      </c>
      <c r="AC20">
        <f t="shared" si="63"/>
        <v>-500</v>
      </c>
      <c r="AD20">
        <f t="shared" si="64"/>
        <v>0</v>
      </c>
      <c r="AE20" t="str">
        <f t="shared" si="6"/>
        <v>0:0:-500:0</v>
      </c>
      <c r="AL20" t="str">
        <f t="shared" ref="AL20:AO20" si="69">IF(AH20="","",AH20*100)</f>
        <v/>
      </c>
      <c r="AM20" t="str">
        <f t="shared" si="69"/>
        <v/>
      </c>
      <c r="AN20" t="str">
        <f t="shared" si="69"/>
        <v/>
      </c>
      <c r="AO20" t="str">
        <f t="shared" si="69"/>
        <v/>
      </c>
      <c r="AP20" t="str">
        <f t="shared" si="8"/>
        <v/>
      </c>
      <c r="AW20" t="str">
        <f t="shared" ref="AW20:AZ20" si="70">IF(AS20="","",AS20*100)</f>
        <v/>
      </c>
      <c r="AX20" t="str">
        <f t="shared" si="70"/>
        <v/>
      </c>
      <c r="AY20" t="str">
        <f t="shared" si="70"/>
        <v/>
      </c>
      <c r="AZ20" t="str">
        <f t="shared" si="70"/>
        <v/>
      </c>
      <c r="BA20" t="str">
        <f t="shared" si="10"/>
        <v/>
      </c>
      <c r="BC20" t="str">
        <f t="shared" si="18"/>
        <v>阵营效果：两名武将为同一阵营，所有武将伤害{0}%，承伤系数{1}%</v>
      </c>
      <c r="BF20">
        <v>19</v>
      </c>
      <c r="BG20" t="str">
        <f t="shared" si="19"/>
        <v>阵营加成Ⅰ</v>
      </c>
      <c r="BH20">
        <f>VLOOKUP(C20,属性生效类型表!$M:$N,2,FALSE)</f>
        <v>3</v>
      </c>
      <c r="BI20">
        <f>VLOOKUP(D20,属性生效类型表!$P:$Q,2,FALSE)</f>
        <v>2</v>
      </c>
      <c r="BJ20">
        <f t="shared" si="20"/>
        <v>1</v>
      </c>
      <c r="BK20">
        <f t="shared" si="21"/>
        <v>1</v>
      </c>
      <c r="BL20">
        <f>VLOOKUP(G20,将领对应表!$B:$C,2,FALSE)</f>
        <v>0</v>
      </c>
      <c r="BM20" t="str">
        <f t="shared" si="22"/>
        <v>14|15</v>
      </c>
      <c r="BN20">
        <f t="shared" si="23"/>
        <v>0</v>
      </c>
      <c r="BO20" t="str">
        <f t="shared" si="24"/>
        <v>0:0:500:0|0:0:-500:0</v>
      </c>
      <c r="BP20">
        <f t="shared" si="25"/>
        <v>0</v>
      </c>
      <c r="BQ20" t="str">
        <f t="shared" si="26"/>
        <v>阵营效果：两名武将为同一阵营，所有武将伤害{0}%，承伤系数{1}%</v>
      </c>
      <c r="BR20" t="str">
        <f t="shared" si="11"/>
        <v> </v>
      </c>
      <c r="BT20" t="str">
        <f t="shared" si="27"/>
        <v>19,阵营加成Ⅰ,3,2,1,1,0,14|15,0,0:0:500:0|0:0:-500:0,0,阵营效果：两名武将为同一阵营，所有武将伤害{0}%，承伤系数{1}%, </v>
      </c>
    </row>
    <row r="21" spans="1:72">
      <c r="A21" t="s">
        <v>99</v>
      </c>
      <c r="B21" t="s">
        <v>100</v>
      </c>
      <c r="C21" t="s">
        <v>101</v>
      </c>
      <c r="D21" t="s">
        <v>42</v>
      </c>
      <c r="E21" t="s">
        <v>43</v>
      </c>
      <c r="F21" t="s">
        <v>44</v>
      </c>
      <c r="G21" t="s">
        <v>45</v>
      </c>
      <c r="H21">
        <v>0</v>
      </c>
      <c r="I21">
        <v>0</v>
      </c>
      <c r="J21" t="s">
        <v>52</v>
      </c>
      <c r="K21">
        <f>_xlfn.IFNA(VLOOKUP(J21,词条配置器!$A:$O,9,FALSE),"")</f>
        <v>8</v>
      </c>
      <c r="L21">
        <v>0</v>
      </c>
      <c r="M21">
        <v>0</v>
      </c>
      <c r="N21">
        <v>0</v>
      </c>
      <c r="O21">
        <v>4</v>
      </c>
      <c r="P21">
        <f t="shared" si="56"/>
        <v>0</v>
      </c>
      <c r="Q21">
        <f t="shared" si="57"/>
        <v>0</v>
      </c>
      <c r="R21">
        <f t="shared" si="58"/>
        <v>0</v>
      </c>
      <c r="S21">
        <f t="shared" si="59"/>
        <v>400</v>
      </c>
      <c r="T21" t="str">
        <f t="shared" si="60"/>
        <v>0:0:0:400</v>
      </c>
      <c r="U21" t="s">
        <v>55</v>
      </c>
      <c r="V21">
        <f>_xlfn.IFNA(VLOOKUP(U21,词条配置器!$A:$O,9,FALSE),"")</f>
        <v>9</v>
      </c>
      <c r="W21">
        <v>0</v>
      </c>
      <c r="X21">
        <v>0</v>
      </c>
      <c r="Y21">
        <v>0</v>
      </c>
      <c r="Z21">
        <v>4</v>
      </c>
      <c r="AA21">
        <f t="shared" si="61"/>
        <v>0</v>
      </c>
      <c r="AB21">
        <f t="shared" si="62"/>
        <v>0</v>
      </c>
      <c r="AC21">
        <f t="shared" si="63"/>
        <v>0</v>
      </c>
      <c r="AD21">
        <f t="shared" si="64"/>
        <v>400</v>
      </c>
      <c r="AE21" t="str">
        <f t="shared" si="6"/>
        <v>0:0:0:400</v>
      </c>
      <c r="AF21" t="s">
        <v>46</v>
      </c>
      <c r="AG21">
        <f>_xlfn.IFNA(VLOOKUP(AF21,词条配置器!$A:$O,9,FALSE),"")</f>
        <v>11</v>
      </c>
      <c r="AH21">
        <v>0</v>
      </c>
      <c r="AI21">
        <v>0</v>
      </c>
      <c r="AJ21">
        <v>0</v>
      </c>
      <c r="AK21">
        <v>4</v>
      </c>
      <c r="AL21">
        <f t="shared" ref="AL21:AO21" si="71">IF(AH21="","",AH21*100)</f>
        <v>0</v>
      </c>
      <c r="AM21">
        <f t="shared" si="71"/>
        <v>0</v>
      </c>
      <c r="AN21">
        <f t="shared" si="71"/>
        <v>0</v>
      </c>
      <c r="AO21">
        <f t="shared" si="71"/>
        <v>400</v>
      </c>
      <c r="AP21" t="str">
        <f t="shared" si="8"/>
        <v>0:0:0:400</v>
      </c>
      <c r="AQ21" t="s">
        <v>49</v>
      </c>
      <c r="AR21">
        <f>_xlfn.IFNA(VLOOKUP(AQ21,词条配置器!$A:$O,9,FALSE),"")</f>
        <v>10</v>
      </c>
      <c r="AS21">
        <v>0</v>
      </c>
      <c r="AT21">
        <v>0</v>
      </c>
      <c r="AU21">
        <v>0</v>
      </c>
      <c r="AV21">
        <v>4</v>
      </c>
      <c r="AW21">
        <f t="shared" ref="AW21:AZ21" si="72">IF(AS21="","",AS21*100)</f>
        <v>0</v>
      </c>
      <c r="AX21">
        <f t="shared" si="72"/>
        <v>0</v>
      </c>
      <c r="AY21">
        <f t="shared" si="72"/>
        <v>0</v>
      </c>
      <c r="AZ21">
        <f t="shared" si="72"/>
        <v>400</v>
      </c>
      <c r="BA21" t="str">
        <f t="shared" si="10"/>
        <v>0:0:0:400</v>
      </c>
      <c r="BC21" t="str">
        <f t="shared" si="18"/>
        <v>阵营效果：三名武将为同一阵营，所有武将暴击、破击、格挡、闪避率{0}%</v>
      </c>
      <c r="BF21">
        <v>20</v>
      </c>
      <c r="BG21" t="str">
        <f t="shared" si="19"/>
        <v>阵营加成Ⅱ</v>
      </c>
      <c r="BH21">
        <f>VLOOKUP(C21,属性生效类型表!$M:$N,2,FALSE)</f>
        <v>4</v>
      </c>
      <c r="BI21">
        <f>VLOOKUP(D21,属性生效类型表!$P:$Q,2,FALSE)</f>
        <v>2</v>
      </c>
      <c r="BJ21">
        <f t="shared" si="20"/>
        <v>1</v>
      </c>
      <c r="BK21">
        <f t="shared" si="21"/>
        <v>1</v>
      </c>
      <c r="BL21">
        <f>VLOOKUP(G21,将领对应表!$B:$C,2,FALSE)</f>
        <v>0</v>
      </c>
      <c r="BM21" t="str">
        <f t="shared" si="22"/>
        <v>8|9|11|10</v>
      </c>
      <c r="BN21">
        <f t="shared" si="23"/>
        <v>0</v>
      </c>
      <c r="BO21" t="str">
        <f t="shared" si="24"/>
        <v>0:0:0:400|0:0:0:400|0:0:0:400|0:0:0:400</v>
      </c>
      <c r="BP21">
        <f t="shared" si="25"/>
        <v>0</v>
      </c>
      <c r="BQ21" t="str">
        <f t="shared" si="26"/>
        <v>阵营效果：三名武将为同一阵营，所有武将暴击、破击、格挡、闪避率{0}%</v>
      </c>
      <c r="BR21" t="str">
        <f t="shared" si="11"/>
        <v> </v>
      </c>
      <c r="BT21" t="str">
        <f t="shared" si="27"/>
        <v>20,阵营加成Ⅱ,4,2,1,1,0,8|9|11|10,0,0:0:0:400|0:0:0:400|0:0:0:400|0:0:0:400,0,阵营效果：三名武将为同一阵营，所有武将暴击、破击、格挡、闪避率{0}%, </v>
      </c>
    </row>
    <row r="22" spans="1:72">
      <c r="A22" t="s">
        <v>102</v>
      </c>
      <c r="B22" t="s">
        <v>103</v>
      </c>
      <c r="C22" t="s">
        <v>104</v>
      </c>
      <c r="D22" t="s">
        <v>42</v>
      </c>
      <c r="E22" t="s">
        <v>43</v>
      </c>
      <c r="F22" t="s">
        <v>105</v>
      </c>
      <c r="G22" t="s">
        <v>106</v>
      </c>
      <c r="H22">
        <v>0</v>
      </c>
      <c r="I22">
        <v>100</v>
      </c>
      <c r="J22" t="s">
        <v>107</v>
      </c>
      <c r="K22">
        <f>_xlfn.IFNA(VLOOKUP(J22,词条配置器!$A:$O,9,FALSE),"")</f>
        <v>17</v>
      </c>
      <c r="L22">
        <v>0.04</v>
      </c>
      <c r="M22">
        <v>0.05</v>
      </c>
      <c r="N22">
        <v>0.06</v>
      </c>
      <c r="O22">
        <v>0.07</v>
      </c>
      <c r="P22">
        <f t="shared" si="56"/>
        <v>4</v>
      </c>
      <c r="Q22">
        <f t="shared" si="57"/>
        <v>5</v>
      </c>
      <c r="R22">
        <f t="shared" si="58"/>
        <v>6</v>
      </c>
      <c r="S22">
        <f t="shared" si="59"/>
        <v>7</v>
      </c>
      <c r="T22" t="str">
        <f t="shared" si="60"/>
        <v>4:5:6:7</v>
      </c>
      <c r="AA22" t="str">
        <f t="shared" si="61"/>
        <v/>
      </c>
      <c r="AB22" t="str">
        <f t="shared" si="62"/>
        <v/>
      </c>
      <c r="AC22" t="str">
        <f t="shared" si="63"/>
        <v/>
      </c>
      <c r="AD22" t="str">
        <f t="shared" si="64"/>
        <v/>
      </c>
      <c r="AE22" t="str">
        <f t="shared" si="6"/>
        <v/>
      </c>
      <c r="AG22" t="str">
        <f>_xlfn.IFNA(VLOOKUP(AF22,词条配置器!$A:$O,9,FALSE),"")</f>
        <v/>
      </c>
      <c r="AL22" t="str">
        <f t="shared" ref="AL22:AO22" si="73">IF(AH22="","",AH22*100)</f>
        <v/>
      </c>
      <c r="AM22" t="str">
        <f t="shared" si="73"/>
        <v/>
      </c>
      <c r="AN22" t="str">
        <f t="shared" si="73"/>
        <v/>
      </c>
      <c r="AO22" t="str">
        <f t="shared" si="73"/>
        <v/>
      </c>
      <c r="AP22" t="str">
        <f t="shared" si="8"/>
        <v/>
      </c>
      <c r="AW22" t="str">
        <f t="shared" ref="AW22:AZ22" si="74">IF(AS22="","",AS22*100)</f>
        <v/>
      </c>
      <c r="AX22" t="str">
        <f t="shared" si="74"/>
        <v/>
      </c>
      <c r="AY22" t="str">
        <f t="shared" si="74"/>
        <v/>
      </c>
      <c r="AZ22" t="str">
        <f t="shared" si="74"/>
        <v/>
      </c>
      <c r="BA22" t="str">
        <f t="shared" si="10"/>
        <v/>
      </c>
      <c r="BC22" t="str">
        <f t="shared" si="18"/>
        <v>被动：吕布在斗将战开始时，增加基于双方速度差值*{0}%的伤害加成</v>
      </c>
      <c r="BD22" t="str">
        <f>BC22</f>
        <v>被动：吕布在斗将战开始时，增加基于双方速度差值*{0}%的伤害加成</v>
      </c>
      <c r="BF22">
        <v>21</v>
      </c>
      <c r="BG22" t="str">
        <f t="shared" si="19"/>
        <v>吕布-飞将</v>
      </c>
      <c r="BH22">
        <f>VLOOKUP(C22,属性生效类型表!$M:$N,2,FALSE)</f>
        <v>2</v>
      </c>
      <c r="BI22">
        <f>VLOOKUP(D22,属性生效类型表!$P:$Q,2,FALSE)</f>
        <v>2</v>
      </c>
      <c r="BJ22">
        <f t="shared" si="20"/>
        <v>1</v>
      </c>
      <c r="BK22">
        <f t="shared" si="21"/>
        <v>3</v>
      </c>
      <c r="BL22">
        <f>VLOOKUP(G22,将领对应表!$B:$C,2,FALSE)</f>
        <v>177</v>
      </c>
      <c r="BM22" t="str">
        <f t="shared" si="22"/>
        <v>17</v>
      </c>
      <c r="BN22">
        <f t="shared" si="23"/>
        <v>0</v>
      </c>
      <c r="BO22" t="str">
        <f t="shared" si="24"/>
        <v>4:5:6:7</v>
      </c>
      <c r="BP22">
        <f t="shared" si="25"/>
        <v>100</v>
      </c>
      <c r="BQ22" t="str">
        <f t="shared" si="26"/>
        <v>被动：吕布在斗将战开始时，增加基于双方速度差值*{0}%的伤害加成</v>
      </c>
      <c r="BR22" t="str">
        <f t="shared" si="11"/>
        <v>被动：吕布在斗将战开始时，增加基于双方速度差值*{0}%的伤害加成</v>
      </c>
      <c r="BT22" t="str">
        <f t="shared" si="27"/>
        <v>21,吕布-飞将,2,2,1,3,177,17,0,4:5:6:7,100,被动：吕布在斗将战开始时，增加基于双方速度差值*{0}%的伤害加成,被动：吕布在斗将战开始时，增加基于双方速度差值*{0}%的伤害加成</v>
      </c>
    </row>
    <row r="23" spans="1:72">
      <c r="A23" t="s">
        <v>108</v>
      </c>
      <c r="B23" t="s">
        <v>109</v>
      </c>
      <c r="C23" t="s">
        <v>104</v>
      </c>
      <c r="D23" t="s">
        <v>42</v>
      </c>
      <c r="E23" t="s">
        <v>43</v>
      </c>
      <c r="F23" t="s">
        <v>105</v>
      </c>
      <c r="G23" t="s">
        <v>106</v>
      </c>
      <c r="H23">
        <v>0</v>
      </c>
      <c r="I23">
        <v>100</v>
      </c>
      <c r="J23" t="s">
        <v>58</v>
      </c>
      <c r="K23">
        <f>_xlfn.IFNA(VLOOKUP(J23,词条配置器!$A:$O,9,FALSE),"")</f>
        <v>7</v>
      </c>
      <c r="L23">
        <v>7</v>
      </c>
      <c r="M23">
        <v>8</v>
      </c>
      <c r="N23">
        <v>9</v>
      </c>
      <c r="O23">
        <v>12</v>
      </c>
      <c r="P23">
        <f t="shared" si="56"/>
        <v>700</v>
      </c>
      <c r="Q23">
        <f t="shared" si="57"/>
        <v>800</v>
      </c>
      <c r="R23">
        <f t="shared" si="58"/>
        <v>900</v>
      </c>
      <c r="S23">
        <f t="shared" si="59"/>
        <v>1200</v>
      </c>
      <c r="T23" t="str">
        <f t="shared" si="60"/>
        <v>700:800:900:1200</v>
      </c>
      <c r="U23" t="s">
        <v>70</v>
      </c>
      <c r="V23">
        <f>_xlfn.IFNA(VLOOKUP(U23,词条配置器!$A:$O,9,FALSE),"")</f>
        <v>15</v>
      </c>
      <c r="W23">
        <v>8.6</v>
      </c>
      <c r="X23">
        <v>6.8</v>
      </c>
      <c r="Y23">
        <v>5.5</v>
      </c>
      <c r="Z23">
        <v>4.2</v>
      </c>
      <c r="AA23">
        <f t="shared" si="61"/>
        <v>860</v>
      </c>
      <c r="AB23">
        <f t="shared" si="62"/>
        <v>680</v>
      </c>
      <c r="AC23">
        <f t="shared" si="63"/>
        <v>550</v>
      </c>
      <c r="AD23">
        <f t="shared" si="64"/>
        <v>420</v>
      </c>
      <c r="AE23" t="str">
        <f t="shared" si="6"/>
        <v>860:680:550:420</v>
      </c>
      <c r="AG23" t="str">
        <f>_xlfn.IFNA(VLOOKUP(AF23,词条配置器!$A:$O,9,FALSE),"")</f>
        <v/>
      </c>
      <c r="AL23" t="str">
        <f t="shared" ref="AL23:AO23" si="75">IF(AH23="","",AH23*100)</f>
        <v/>
      </c>
      <c r="AM23" t="str">
        <f t="shared" si="75"/>
        <v/>
      </c>
      <c r="AN23" t="str">
        <f t="shared" si="75"/>
        <v/>
      </c>
      <c r="AO23" t="str">
        <f t="shared" si="75"/>
        <v/>
      </c>
      <c r="AP23" t="str">
        <f t="shared" si="8"/>
        <v/>
      </c>
      <c r="AW23" t="str">
        <f t="shared" ref="AW23:AZ23" si="76">IF(AS23="","",AS23*100)</f>
        <v/>
      </c>
      <c r="AX23" t="str">
        <f t="shared" si="76"/>
        <v/>
      </c>
      <c r="AY23" t="str">
        <f t="shared" si="76"/>
        <v/>
      </c>
      <c r="AZ23" t="str">
        <f t="shared" si="76"/>
        <v/>
      </c>
      <c r="BA23" t="str">
        <f t="shared" si="10"/>
        <v/>
      </c>
      <c r="BC23" t="str">
        <f t="shared" si="18"/>
        <v>被动：吕布的速度{0}%，承伤系数{1}%</v>
      </c>
      <c r="BD23" t="str">
        <f t="shared" ref="BD23:BD60" si="77">BC23</f>
        <v>被动：吕布的速度{0}%，承伤系数{1}%</v>
      </c>
      <c r="BF23">
        <v>22</v>
      </c>
      <c r="BG23" t="str">
        <f t="shared" si="19"/>
        <v>吕布-先勇</v>
      </c>
      <c r="BH23">
        <f>VLOOKUP(C23,属性生效类型表!$M:$N,2,FALSE)</f>
        <v>2</v>
      </c>
      <c r="BI23">
        <f>VLOOKUP(D23,属性生效类型表!$P:$Q,2,FALSE)</f>
        <v>2</v>
      </c>
      <c r="BJ23">
        <f t="shared" si="20"/>
        <v>1</v>
      </c>
      <c r="BK23">
        <f t="shared" si="21"/>
        <v>3</v>
      </c>
      <c r="BL23">
        <f>VLOOKUP(G23,将领对应表!$B:$C,2,FALSE)</f>
        <v>177</v>
      </c>
      <c r="BM23" t="str">
        <f t="shared" si="22"/>
        <v>7|15</v>
      </c>
      <c r="BN23">
        <f t="shared" si="23"/>
        <v>0</v>
      </c>
      <c r="BO23" t="str">
        <f t="shared" si="24"/>
        <v>700:800:900:1200|860:680:550:420</v>
      </c>
      <c r="BP23">
        <f t="shared" si="25"/>
        <v>100</v>
      </c>
      <c r="BQ23" t="str">
        <f t="shared" si="26"/>
        <v>被动：吕布的速度{0}%，承伤系数{1}%</v>
      </c>
      <c r="BR23" t="str">
        <f t="shared" ref="BR23:BR31" si="78">IF(BD23=""," ",BD23)</f>
        <v>被动：吕布的速度{0}%，承伤系数{1}%</v>
      </c>
      <c r="BT23" t="str">
        <f t="shared" si="27"/>
        <v>22,吕布-先勇,2,2,1,3,177,7|15,0,700:800:900:1200|860:680:550:420,100,被动：吕布的速度{0}%，承伤系数{1}%,被动：吕布的速度{0}%，承伤系数{1}%</v>
      </c>
    </row>
    <row r="24" spans="1:72">
      <c r="A24" t="s">
        <v>110</v>
      </c>
      <c r="B24" t="s">
        <v>111</v>
      </c>
      <c r="C24" t="s">
        <v>41</v>
      </c>
      <c r="D24" t="s">
        <v>73</v>
      </c>
      <c r="E24" t="s">
        <v>74</v>
      </c>
      <c r="F24" t="s">
        <v>75</v>
      </c>
      <c r="G24" t="s">
        <v>106</v>
      </c>
      <c r="H24">
        <v>2</v>
      </c>
      <c r="I24">
        <v>200</v>
      </c>
      <c r="J24" t="s">
        <v>84</v>
      </c>
      <c r="K24">
        <f>_xlfn.IFNA(VLOOKUP(J24,词条配置器!$A:$O,9,FALSE),"")</f>
        <v>12</v>
      </c>
      <c r="L24">
        <v>-33.8</v>
      </c>
      <c r="M24">
        <v>-45</v>
      </c>
      <c r="N24">
        <v>-56.3</v>
      </c>
      <c r="O24">
        <v>-82.5</v>
      </c>
      <c r="P24">
        <f t="shared" si="56"/>
        <v>-3380</v>
      </c>
      <c r="Q24">
        <f t="shared" si="57"/>
        <v>-4500</v>
      </c>
      <c r="R24">
        <f t="shared" si="58"/>
        <v>-5630</v>
      </c>
      <c r="S24">
        <f t="shared" si="59"/>
        <v>-8250</v>
      </c>
      <c r="T24" t="str">
        <f t="shared" si="60"/>
        <v>-3380:-4500:-5630:-8250</v>
      </c>
      <c r="U24" t="s">
        <v>87</v>
      </c>
      <c r="V24">
        <f>_xlfn.IFNA(VLOOKUP(U24,词条配置器!$A:$O,9,FALSE),"")</f>
        <v>13</v>
      </c>
      <c r="W24">
        <v>-41.3</v>
      </c>
      <c r="X24">
        <v>-56.3</v>
      </c>
      <c r="Y24">
        <v>-67.5</v>
      </c>
      <c r="Z24">
        <v>-97.5</v>
      </c>
      <c r="AA24">
        <f t="shared" si="61"/>
        <v>-4130</v>
      </c>
      <c r="AB24">
        <f t="shared" si="62"/>
        <v>-5630</v>
      </c>
      <c r="AC24">
        <f t="shared" si="63"/>
        <v>-6750</v>
      </c>
      <c r="AD24">
        <f t="shared" si="64"/>
        <v>-9750</v>
      </c>
      <c r="AE24" t="str">
        <f t="shared" si="6"/>
        <v>-4130:-5630:-6750:-9750</v>
      </c>
      <c r="BC24" t="str">
        <f t="shared" si="18"/>
        <v>目标暴击伤害{0}%，破击伤害{1}%，持续2轮</v>
      </c>
      <c r="BD24" t="str">
        <f t="shared" si="77"/>
        <v>目标暴击伤害{0}%，破击伤害{1}%，持续2轮</v>
      </c>
      <c r="BF24">
        <v>23</v>
      </c>
      <c r="BG24" t="str">
        <f t="shared" si="19"/>
        <v>吕布-威压</v>
      </c>
      <c r="BH24">
        <f>VLOOKUP(C24,属性生效类型表!$M:$N,2,FALSE)</f>
        <v>1</v>
      </c>
      <c r="BI24">
        <f>VLOOKUP(D24,属性生效类型表!$P:$Q,2,FALSE)</f>
        <v>1</v>
      </c>
      <c r="BJ24">
        <f t="shared" si="20"/>
        <v>2</v>
      </c>
      <c r="BK24">
        <f t="shared" si="21"/>
        <v>2</v>
      </c>
      <c r="BL24">
        <f>VLOOKUP(G24,将领对应表!$B:$C,2,FALSE)</f>
        <v>177</v>
      </c>
      <c r="BM24" t="str">
        <f t="shared" si="22"/>
        <v>12|13</v>
      </c>
      <c r="BN24">
        <f t="shared" si="23"/>
        <v>2</v>
      </c>
      <c r="BO24" t="str">
        <f t="shared" si="24"/>
        <v>-3380:-4500:-5630:-8250|-4130:-5630:-6750:-9750</v>
      </c>
      <c r="BP24">
        <f t="shared" si="25"/>
        <v>200</v>
      </c>
      <c r="BQ24" t="str">
        <f t="shared" si="26"/>
        <v>目标暴击伤害{0}%，破击伤害{1}%，持续2轮</v>
      </c>
      <c r="BR24" t="str">
        <f t="shared" si="78"/>
        <v>目标暴击伤害{0}%，破击伤害{1}%，持续2轮</v>
      </c>
      <c r="BT24" t="str">
        <f t="shared" si="27"/>
        <v>23,吕布-威压,1,1,2,2,177,12|13,2,-3380:-4500:-5630:-8250|-4130:-5630:-6750:-9750,200,目标暴击伤害{0}%，破击伤害{1}%，持续2轮,目标暴击伤害{0}%，破击伤害{1}%，持续2轮</v>
      </c>
    </row>
    <row r="25" spans="1:72">
      <c r="A25" t="s">
        <v>112</v>
      </c>
      <c r="B25" t="s">
        <v>113</v>
      </c>
      <c r="C25" t="s">
        <v>104</v>
      </c>
      <c r="D25" t="s">
        <v>42</v>
      </c>
      <c r="E25" t="s">
        <v>43</v>
      </c>
      <c r="F25" t="s">
        <v>105</v>
      </c>
      <c r="G25" t="s">
        <v>114</v>
      </c>
      <c r="H25">
        <v>0</v>
      </c>
      <c r="I25">
        <v>100</v>
      </c>
      <c r="J25" t="s">
        <v>90</v>
      </c>
      <c r="K25">
        <f>_xlfn.IFNA(VLOOKUP(J25,词条配置器!$A:$O,9,FALSE),"")</f>
        <v>16</v>
      </c>
      <c r="L25">
        <v>7</v>
      </c>
      <c r="M25">
        <v>8.5</v>
      </c>
      <c r="N25">
        <v>10</v>
      </c>
      <c r="O25">
        <v>12</v>
      </c>
      <c r="P25">
        <f t="shared" ref="P25:P42" si="79">IF(L25="","",L25*100)</f>
        <v>700</v>
      </c>
      <c r="Q25">
        <f t="shared" ref="Q25:Q42" si="80">IF(M25="","",M25*100)</f>
        <v>850</v>
      </c>
      <c r="R25">
        <f t="shared" ref="R25:R42" si="81">IF(N25="","",N25*100)</f>
        <v>1000</v>
      </c>
      <c r="S25">
        <f t="shared" ref="S25:S46" si="82">IF(O25="","",O25*100)</f>
        <v>1200</v>
      </c>
      <c r="T25" t="str">
        <f t="shared" ref="T25:T42" si="83">_xlfn.TEXTJOIN(":",TRUE,P25:S25)</f>
        <v>700:850:1000:1200</v>
      </c>
      <c r="AA25" t="str">
        <f t="shared" ref="AA25:AA33" si="84">IF(W25="","",W25*100)</f>
        <v/>
      </c>
      <c r="AB25" t="str">
        <f t="shared" ref="AB25:AB33" si="85">IF(X25="","",X25*100)</f>
        <v/>
      </c>
      <c r="AC25" t="str">
        <f t="shared" ref="AC25:AC33" si="86">IF(Y25="","",Y25*100)</f>
        <v/>
      </c>
      <c r="AD25" t="str">
        <f t="shared" ref="AD25:AD33" si="87">IF(Z25="","",Z25*100)</f>
        <v/>
      </c>
      <c r="AE25" t="str">
        <f t="shared" ref="AE25:AE33" si="88">_xlfn.TEXTJOIN(":",TRUE,AA25:AD25)</f>
        <v/>
      </c>
      <c r="AG25" t="str">
        <f>_xlfn.IFNA(VLOOKUP(AF25,词条配置器!$A:$O,9,FALSE),"")</f>
        <v/>
      </c>
      <c r="AL25" t="str">
        <f t="shared" ref="AL25:AO25" si="89">IF(AH25="","",AH25*100)</f>
        <v/>
      </c>
      <c r="AM25" t="str">
        <f t="shared" si="89"/>
        <v/>
      </c>
      <c r="AN25" t="str">
        <f t="shared" si="89"/>
        <v/>
      </c>
      <c r="AO25" t="str">
        <f t="shared" si="89"/>
        <v/>
      </c>
      <c r="AP25" t="str">
        <f t="shared" ref="AP25:AP31" si="90">_xlfn.TEXTJOIN(":",TRUE,AL25:AO25)</f>
        <v/>
      </c>
      <c r="AW25" t="str">
        <f t="shared" ref="AW25:AZ25" si="91">IF(AS25="","",AS25*100)</f>
        <v/>
      </c>
      <c r="AX25" t="str">
        <f t="shared" si="91"/>
        <v/>
      </c>
      <c r="AY25" t="str">
        <f t="shared" si="91"/>
        <v/>
      </c>
      <c r="AZ25" t="str">
        <f t="shared" si="91"/>
        <v/>
      </c>
      <c r="BA25" t="str">
        <f t="shared" ref="BA25:BA31" si="92">_xlfn.TEXTJOIN(":",TRUE,AW25:AZ25)</f>
        <v/>
      </c>
      <c r="BC25" t="str">
        <f t="shared" si="18"/>
        <v>被动：关羽的连击（震慑）率{0}%</v>
      </c>
      <c r="BD25" t="str">
        <f t="shared" si="77"/>
        <v>被动：关羽的连击（震慑）率{0}%</v>
      </c>
      <c r="BF25">
        <v>24</v>
      </c>
      <c r="BG25" t="str">
        <f t="shared" si="19"/>
        <v>关羽-青龙偃月</v>
      </c>
      <c r="BH25">
        <f>VLOOKUP(C25,属性生效类型表!$M:$N,2,FALSE)</f>
        <v>2</v>
      </c>
      <c r="BI25">
        <f>VLOOKUP(D25,属性生效类型表!$P:$Q,2,FALSE)</f>
        <v>2</v>
      </c>
      <c r="BJ25">
        <f t="shared" si="20"/>
        <v>1</v>
      </c>
      <c r="BK25">
        <f t="shared" si="21"/>
        <v>3</v>
      </c>
      <c r="BL25">
        <f>VLOOKUP(G25,将领对应表!$B:$C,2,FALSE)</f>
        <v>870</v>
      </c>
      <c r="BM25" t="str">
        <f t="shared" si="22"/>
        <v>16</v>
      </c>
      <c r="BN25">
        <f t="shared" si="23"/>
        <v>0</v>
      </c>
      <c r="BO25" t="str">
        <f t="shared" si="24"/>
        <v>700:850:1000:1200</v>
      </c>
      <c r="BP25">
        <f t="shared" si="25"/>
        <v>100</v>
      </c>
      <c r="BQ25" t="str">
        <f t="shared" si="26"/>
        <v>被动：关羽的连击（震慑）率{0}%</v>
      </c>
      <c r="BR25" t="str">
        <f t="shared" si="78"/>
        <v>被动：关羽的连击（震慑）率{0}%</v>
      </c>
      <c r="BT25" t="str">
        <f t="shared" si="27"/>
        <v>24,关羽-青龙偃月,2,2,1,3,870,16,0,700:850:1000:1200,100,被动：关羽的连击（震慑）率{0}%,被动：关羽的连击（震慑）率{0}%</v>
      </c>
    </row>
    <row r="26" spans="1:72">
      <c r="A26" t="s">
        <v>115</v>
      </c>
      <c r="B26" t="s">
        <v>116</v>
      </c>
      <c r="C26" t="s">
        <v>104</v>
      </c>
      <c r="D26" t="s">
        <v>42</v>
      </c>
      <c r="E26" t="s">
        <v>43</v>
      </c>
      <c r="F26" t="s">
        <v>105</v>
      </c>
      <c r="G26" t="s">
        <v>114</v>
      </c>
      <c r="H26">
        <v>0</v>
      </c>
      <c r="I26">
        <v>100</v>
      </c>
      <c r="J26" t="s">
        <v>117</v>
      </c>
      <c r="K26">
        <f>_xlfn.IFNA(VLOOKUP(J26,词条配置器!$A:$O,9,FALSE),"")</f>
        <v>37</v>
      </c>
      <c r="L26">
        <v>-4</v>
      </c>
      <c r="M26">
        <v>-4.5</v>
      </c>
      <c r="N26">
        <v>-5</v>
      </c>
      <c r="O26">
        <v>-5.5</v>
      </c>
      <c r="P26">
        <f t="shared" si="79"/>
        <v>-400</v>
      </c>
      <c r="Q26">
        <f t="shared" si="80"/>
        <v>-450</v>
      </c>
      <c r="R26">
        <f t="shared" si="81"/>
        <v>-500</v>
      </c>
      <c r="S26">
        <f t="shared" si="82"/>
        <v>-550</v>
      </c>
      <c r="T26" t="str">
        <f t="shared" si="83"/>
        <v>-400:-450:-500:-550</v>
      </c>
      <c r="AA26" t="str">
        <f t="shared" si="84"/>
        <v/>
      </c>
      <c r="AB26" t="str">
        <f t="shared" si="85"/>
        <v/>
      </c>
      <c r="AC26" t="str">
        <f t="shared" si="86"/>
        <v/>
      </c>
      <c r="AD26" t="str">
        <f t="shared" si="87"/>
        <v/>
      </c>
      <c r="AE26" t="str">
        <f t="shared" si="88"/>
        <v/>
      </c>
      <c r="AG26" t="str">
        <f>_xlfn.IFNA(VLOOKUP(AF26,词条配置器!$A:$O,9,FALSE),"")</f>
        <v/>
      </c>
      <c r="AL26" t="str">
        <f t="shared" ref="AL26:AO26" si="93">IF(AH26="","",AH26*100)</f>
        <v/>
      </c>
      <c r="AM26" t="str">
        <f t="shared" si="93"/>
        <v/>
      </c>
      <c r="AN26" t="str">
        <f t="shared" si="93"/>
        <v/>
      </c>
      <c r="AO26" t="str">
        <f t="shared" si="93"/>
        <v/>
      </c>
      <c r="AP26" t="str">
        <f t="shared" si="90"/>
        <v/>
      </c>
      <c r="AW26" t="str">
        <f t="shared" ref="AW26:AZ26" si="94">IF(AS26="","",AS26*100)</f>
        <v/>
      </c>
      <c r="AX26" t="str">
        <f t="shared" si="94"/>
        <v/>
      </c>
      <c r="AY26" t="str">
        <f t="shared" si="94"/>
        <v/>
      </c>
      <c r="AZ26" t="str">
        <f t="shared" si="94"/>
        <v/>
      </c>
      <c r="BA26" t="str">
        <f t="shared" si="92"/>
        <v/>
      </c>
      <c r="BC26" t="str">
        <f t="shared" si="18"/>
        <v>被动：关羽在攻击后，敌方伤害加成{0}%，可叠加</v>
      </c>
      <c r="BD26" t="str">
        <f t="shared" si="77"/>
        <v>被动：关羽在攻击后，敌方伤害加成{0}%，可叠加</v>
      </c>
      <c r="BF26">
        <v>25</v>
      </c>
      <c r="BG26" t="str">
        <f t="shared" si="19"/>
        <v>关羽-水淹七军</v>
      </c>
      <c r="BH26">
        <f>VLOOKUP(C26,属性生效类型表!$M:$N,2,FALSE)</f>
        <v>2</v>
      </c>
      <c r="BI26">
        <f>VLOOKUP(D26,属性生效类型表!$P:$Q,2,FALSE)</f>
        <v>2</v>
      </c>
      <c r="BJ26">
        <f t="shared" si="20"/>
        <v>1</v>
      </c>
      <c r="BK26">
        <f t="shared" si="21"/>
        <v>3</v>
      </c>
      <c r="BL26">
        <f>VLOOKUP(G26,将领对应表!$B:$C,2,FALSE)</f>
        <v>870</v>
      </c>
      <c r="BM26" t="str">
        <f t="shared" si="22"/>
        <v>37</v>
      </c>
      <c r="BN26">
        <f t="shared" si="23"/>
        <v>0</v>
      </c>
      <c r="BO26" t="str">
        <f t="shared" si="24"/>
        <v>-400:-450:-500:-550</v>
      </c>
      <c r="BP26">
        <f t="shared" si="25"/>
        <v>100</v>
      </c>
      <c r="BQ26" t="str">
        <f t="shared" si="26"/>
        <v>被动：关羽在攻击后，敌方伤害加成{0}%，可叠加</v>
      </c>
      <c r="BR26" t="str">
        <f t="shared" si="78"/>
        <v>被动：关羽在攻击后，敌方伤害加成{0}%，可叠加</v>
      </c>
      <c r="BT26" t="str">
        <f t="shared" si="27"/>
        <v>25,关羽-水淹七军,2,2,1,3,870,37,0,-400:-450:-500:-550,100,被动：关羽在攻击后，敌方伤害加成{0}%，可叠加,被动：关羽在攻击后，敌方伤害加成{0}%，可叠加</v>
      </c>
    </row>
    <row r="27" spans="1:72">
      <c r="A27" t="s">
        <v>118</v>
      </c>
      <c r="B27" t="s">
        <v>119</v>
      </c>
      <c r="C27" t="s">
        <v>41</v>
      </c>
      <c r="D27" t="s">
        <v>73</v>
      </c>
      <c r="E27" t="s">
        <v>43</v>
      </c>
      <c r="F27" t="s">
        <v>75</v>
      </c>
      <c r="G27" t="s">
        <v>114</v>
      </c>
      <c r="H27">
        <v>1</v>
      </c>
      <c r="I27">
        <v>200</v>
      </c>
      <c r="J27" t="s">
        <v>120</v>
      </c>
      <c r="K27">
        <f>_xlfn.IFNA(VLOOKUP(J27,词条配置器!$A:$O,9,FALSE),"")</f>
        <v>31</v>
      </c>
      <c r="L27">
        <v>1.8</v>
      </c>
      <c r="M27">
        <v>2.4</v>
      </c>
      <c r="N27">
        <v>3</v>
      </c>
      <c r="O27">
        <v>6</v>
      </c>
      <c r="P27">
        <f t="shared" si="79"/>
        <v>180</v>
      </c>
      <c r="Q27">
        <f t="shared" si="80"/>
        <v>240</v>
      </c>
      <c r="R27">
        <f t="shared" si="81"/>
        <v>300</v>
      </c>
      <c r="S27">
        <f t="shared" si="82"/>
        <v>600</v>
      </c>
      <c r="T27" t="str">
        <f t="shared" si="83"/>
        <v>180:240:300:600</v>
      </c>
      <c r="AA27" t="str">
        <f t="shared" si="84"/>
        <v/>
      </c>
      <c r="AB27" t="str">
        <f t="shared" si="85"/>
        <v/>
      </c>
      <c r="AC27" t="str">
        <f t="shared" si="86"/>
        <v/>
      </c>
      <c r="AD27" t="str">
        <f t="shared" si="87"/>
        <v/>
      </c>
      <c r="AE27" t="str">
        <f t="shared" si="88"/>
        <v/>
      </c>
      <c r="AG27" t="str">
        <f>_xlfn.IFNA(VLOOKUP(AF27,词条配置器!$A:$O,9,FALSE),"")</f>
        <v/>
      </c>
      <c r="AL27" t="str">
        <f t="shared" ref="AL27:AO27" si="95">IF(AH27="","",AH27*100)</f>
        <v/>
      </c>
      <c r="AM27" t="str">
        <f t="shared" si="95"/>
        <v/>
      </c>
      <c r="AN27" t="str">
        <f t="shared" si="95"/>
        <v/>
      </c>
      <c r="AO27" t="str">
        <f t="shared" si="95"/>
        <v/>
      </c>
      <c r="AP27" t="str">
        <f t="shared" si="90"/>
        <v/>
      </c>
      <c r="AW27" t="str">
        <f t="shared" ref="AW27:AZ27" si="96">IF(AS27="","",AS27*100)</f>
        <v/>
      </c>
      <c r="AX27" t="str">
        <f t="shared" si="96"/>
        <v/>
      </c>
      <c r="AY27" t="str">
        <f t="shared" si="96"/>
        <v/>
      </c>
      <c r="AZ27" t="str">
        <f t="shared" si="96"/>
        <v/>
      </c>
      <c r="BA27" t="str">
        <f t="shared" si="92"/>
        <v/>
      </c>
      <c r="BC27" t="str">
        <f t="shared" si="18"/>
        <v>目标在攻击后，斗将攻击{0}%，可叠加，持续1轮</v>
      </c>
      <c r="BD27" t="str">
        <f t="shared" si="77"/>
        <v>目标在攻击后，斗将攻击{0}%，可叠加，持续1轮</v>
      </c>
      <c r="BF27">
        <v>26</v>
      </c>
      <c r="BG27" t="str">
        <f t="shared" si="19"/>
        <v>关羽-破军</v>
      </c>
      <c r="BH27">
        <f>VLOOKUP(C27,属性生效类型表!$M:$N,2,FALSE)</f>
        <v>1</v>
      </c>
      <c r="BI27">
        <f>VLOOKUP(D27,属性生效类型表!$P:$Q,2,FALSE)</f>
        <v>1</v>
      </c>
      <c r="BJ27">
        <f t="shared" si="20"/>
        <v>1</v>
      </c>
      <c r="BK27">
        <f t="shared" si="21"/>
        <v>2</v>
      </c>
      <c r="BL27">
        <f>VLOOKUP(G27,将领对应表!$B:$C,2,FALSE)</f>
        <v>870</v>
      </c>
      <c r="BM27" t="str">
        <f t="shared" si="22"/>
        <v>31</v>
      </c>
      <c r="BN27">
        <f t="shared" si="23"/>
        <v>1</v>
      </c>
      <c r="BO27" t="str">
        <f t="shared" si="24"/>
        <v>180:240:300:600</v>
      </c>
      <c r="BP27">
        <f t="shared" si="25"/>
        <v>200</v>
      </c>
      <c r="BQ27" t="str">
        <f t="shared" si="26"/>
        <v>目标在攻击后，斗将攻击{0}%，可叠加，持续1轮</v>
      </c>
      <c r="BR27" t="str">
        <f t="shared" si="78"/>
        <v>目标在攻击后，斗将攻击{0}%，可叠加，持续1轮</v>
      </c>
      <c r="BT27" t="str">
        <f t="shared" si="27"/>
        <v>26,关羽-破军,1,1,1,2,870,31,1,180:240:300:600,200,目标在攻击后，斗将攻击{0}%，可叠加，持续1轮,目标在攻击后，斗将攻击{0}%，可叠加，持续1轮</v>
      </c>
    </row>
    <row r="28" spans="1:72">
      <c r="A28" t="s">
        <v>121</v>
      </c>
      <c r="B28" t="s">
        <v>122</v>
      </c>
      <c r="C28" t="s">
        <v>104</v>
      </c>
      <c r="D28" t="s">
        <v>42</v>
      </c>
      <c r="E28" t="s">
        <v>43</v>
      </c>
      <c r="F28" t="s">
        <v>105</v>
      </c>
      <c r="G28" t="s">
        <v>123</v>
      </c>
      <c r="H28">
        <v>0</v>
      </c>
      <c r="I28">
        <v>100</v>
      </c>
      <c r="J28" t="s">
        <v>124</v>
      </c>
      <c r="K28">
        <f>_xlfn.IFNA(VLOOKUP(J28,词条配置器!$A:$O,9,FALSE),"")</f>
        <v>63</v>
      </c>
      <c r="L28">
        <v>2.7</v>
      </c>
      <c r="M28">
        <v>3.6</v>
      </c>
      <c r="N28">
        <v>4.5</v>
      </c>
      <c r="O28">
        <v>5.8</v>
      </c>
      <c r="P28">
        <f t="shared" si="79"/>
        <v>270</v>
      </c>
      <c r="Q28">
        <f t="shared" si="80"/>
        <v>360</v>
      </c>
      <c r="R28">
        <f t="shared" si="81"/>
        <v>450</v>
      </c>
      <c r="S28">
        <f t="shared" si="82"/>
        <v>580</v>
      </c>
      <c r="T28" t="str">
        <f t="shared" si="83"/>
        <v>270:360:450:580</v>
      </c>
      <c r="U28" t="s">
        <v>125</v>
      </c>
      <c r="V28">
        <f>_xlfn.IFNA(VLOOKUP(U28,词条配置器!$A:$O,9,FALSE),"")</f>
        <v>64</v>
      </c>
      <c r="W28">
        <v>-2.7</v>
      </c>
      <c r="X28">
        <v>-3.6</v>
      </c>
      <c r="Y28">
        <v>-4.5</v>
      </c>
      <c r="Z28">
        <v>-5.8</v>
      </c>
      <c r="AA28">
        <f t="shared" si="84"/>
        <v>-270</v>
      </c>
      <c r="AB28">
        <f t="shared" si="85"/>
        <v>-360</v>
      </c>
      <c r="AC28">
        <f t="shared" si="86"/>
        <v>-450</v>
      </c>
      <c r="AD28">
        <f t="shared" si="87"/>
        <v>-580</v>
      </c>
      <c r="AE28" t="str">
        <f t="shared" si="88"/>
        <v>-270:-360:-450:-580</v>
      </c>
      <c r="AG28" t="str">
        <f>_xlfn.IFNA(VLOOKUP(AF28,词条配置器!$A:$O,9,FALSE),"")</f>
        <v/>
      </c>
      <c r="AL28" t="str">
        <f t="shared" ref="AL28:AO28" si="97">IF(AH28="","",AH28*100)</f>
        <v/>
      </c>
      <c r="AM28" t="str">
        <f t="shared" si="97"/>
        <v/>
      </c>
      <c r="AN28" t="str">
        <f t="shared" si="97"/>
        <v/>
      </c>
      <c r="AO28" t="str">
        <f t="shared" si="97"/>
        <v/>
      </c>
      <c r="AP28" t="str">
        <f t="shared" si="90"/>
        <v/>
      </c>
      <c r="AW28" t="str">
        <f t="shared" ref="AW28:AZ28" si="98">IF(AS28="","",AS28*100)</f>
        <v/>
      </c>
      <c r="AX28" t="str">
        <f t="shared" si="98"/>
        <v/>
      </c>
      <c r="AY28" t="str">
        <f t="shared" si="98"/>
        <v/>
      </c>
      <c r="AZ28" t="str">
        <f t="shared" si="98"/>
        <v/>
      </c>
      <c r="BA28" t="str">
        <f t="shared" si="92"/>
        <v/>
      </c>
      <c r="BC28" t="str">
        <f t="shared" si="18"/>
        <v>被动：赵云在闪避后，伤害加成{0}%，承伤系数{0}%</v>
      </c>
      <c r="BD28" t="str">
        <f t="shared" si="77"/>
        <v>被动：赵云在闪避后，伤害加成{0}%，承伤系数{0}%</v>
      </c>
      <c r="BF28">
        <v>27</v>
      </c>
      <c r="BG28" t="str">
        <f t="shared" si="19"/>
        <v>赵云-七进七出</v>
      </c>
      <c r="BH28">
        <f>VLOOKUP(C28,属性生效类型表!$M:$N,2,FALSE)</f>
        <v>2</v>
      </c>
      <c r="BI28">
        <f>VLOOKUP(D28,属性生效类型表!$P:$Q,2,FALSE)</f>
        <v>2</v>
      </c>
      <c r="BJ28">
        <f t="shared" si="20"/>
        <v>1</v>
      </c>
      <c r="BK28">
        <f t="shared" si="21"/>
        <v>3</v>
      </c>
      <c r="BL28">
        <f>VLOOKUP(G28,将领对应表!$B:$C,2,FALSE)</f>
        <v>699</v>
      </c>
      <c r="BM28" t="str">
        <f t="shared" si="22"/>
        <v>63|64</v>
      </c>
      <c r="BN28">
        <f t="shared" si="23"/>
        <v>0</v>
      </c>
      <c r="BO28" t="str">
        <f t="shared" si="24"/>
        <v>270:360:450:580|-270:-360:-450:-580</v>
      </c>
      <c r="BP28">
        <f t="shared" si="25"/>
        <v>100</v>
      </c>
      <c r="BQ28" t="str">
        <f t="shared" si="26"/>
        <v>被动：赵云在闪避后，伤害加成{0}%，承伤系数{0}%</v>
      </c>
      <c r="BR28" t="str">
        <f t="shared" si="78"/>
        <v>被动：赵云在闪避后，伤害加成{0}%，承伤系数{0}%</v>
      </c>
      <c r="BT28" t="str">
        <f t="shared" si="27"/>
        <v>27,赵云-七进七出,2,2,1,3,699,63|64,0,270:360:450:580|-270:-360:-450:-580,100,被动：赵云在闪避后，伤害加成{0}%，承伤系数{0}%,被动：赵云在闪避后，伤害加成{0}%，承伤系数{0}%</v>
      </c>
    </row>
    <row r="29" spans="1:72">
      <c r="A29" t="s">
        <v>126</v>
      </c>
      <c r="B29" t="s">
        <v>127</v>
      </c>
      <c r="C29" t="s">
        <v>41</v>
      </c>
      <c r="D29" t="s">
        <v>73</v>
      </c>
      <c r="E29" t="s">
        <v>43</v>
      </c>
      <c r="F29" t="s">
        <v>75</v>
      </c>
      <c r="G29" t="s">
        <v>123</v>
      </c>
      <c r="H29">
        <v>1</v>
      </c>
      <c r="I29">
        <v>200</v>
      </c>
      <c r="J29" t="s">
        <v>128</v>
      </c>
      <c r="K29">
        <f>_xlfn.IFNA(VLOOKUP(J29,词条配置器!$A:$O,9,FALSE),"")</f>
        <v>62</v>
      </c>
      <c r="L29">
        <v>6</v>
      </c>
      <c r="M29">
        <v>7</v>
      </c>
      <c r="N29">
        <v>8</v>
      </c>
      <c r="O29">
        <v>10</v>
      </c>
      <c r="P29">
        <f t="shared" si="79"/>
        <v>600</v>
      </c>
      <c r="Q29">
        <f t="shared" si="80"/>
        <v>700</v>
      </c>
      <c r="R29">
        <f t="shared" si="81"/>
        <v>800</v>
      </c>
      <c r="S29">
        <f t="shared" si="82"/>
        <v>1000</v>
      </c>
      <c r="T29" t="str">
        <f t="shared" si="83"/>
        <v>600:700:800:1000</v>
      </c>
      <c r="AA29" t="str">
        <f t="shared" si="84"/>
        <v/>
      </c>
      <c r="AB29" t="str">
        <f t="shared" si="85"/>
        <v/>
      </c>
      <c r="AC29" t="str">
        <f t="shared" si="86"/>
        <v/>
      </c>
      <c r="AD29" t="str">
        <f t="shared" si="87"/>
        <v/>
      </c>
      <c r="AE29" t="str">
        <f t="shared" si="88"/>
        <v/>
      </c>
      <c r="AG29" t="str">
        <f>_xlfn.IFNA(VLOOKUP(AF29,词条配置器!$A:$O,9,FALSE),"")</f>
        <v/>
      </c>
      <c r="AL29" t="str">
        <f t="shared" ref="AL29:AO29" si="99">IF(AH29="","",AH29*100)</f>
        <v/>
      </c>
      <c r="AM29" t="str">
        <f t="shared" si="99"/>
        <v/>
      </c>
      <c r="AN29" t="str">
        <f t="shared" si="99"/>
        <v/>
      </c>
      <c r="AO29" t="str">
        <f t="shared" si="99"/>
        <v/>
      </c>
      <c r="AP29" t="str">
        <f t="shared" si="90"/>
        <v/>
      </c>
      <c r="AW29" t="str">
        <f t="shared" ref="AW29:AZ29" si="100">IF(AS29="","",AS29*100)</f>
        <v/>
      </c>
      <c r="AX29" t="str">
        <f t="shared" si="100"/>
        <v/>
      </c>
      <c r="AY29" t="str">
        <f t="shared" si="100"/>
        <v/>
      </c>
      <c r="AZ29" t="str">
        <f t="shared" si="100"/>
        <v/>
      </c>
      <c r="BA29" t="str">
        <f t="shared" si="92"/>
        <v/>
      </c>
      <c r="BC29" t="str">
        <f t="shared" si="18"/>
        <v>斗将战中，目标闪避后，闪避率{0}%，可叠加，持续1轮</v>
      </c>
      <c r="BD29" t="str">
        <f t="shared" si="77"/>
        <v>斗将战中，目标闪避后，闪避率{0}%，可叠加，持续1轮</v>
      </c>
      <c r="BF29">
        <v>28</v>
      </c>
      <c r="BG29" t="str">
        <f t="shared" si="19"/>
        <v>赵云-龙胆</v>
      </c>
      <c r="BH29">
        <f>VLOOKUP(C29,属性生效类型表!$M:$N,2,FALSE)</f>
        <v>1</v>
      </c>
      <c r="BI29">
        <f>VLOOKUP(D29,属性生效类型表!$P:$Q,2,FALSE)</f>
        <v>1</v>
      </c>
      <c r="BJ29">
        <f t="shared" si="20"/>
        <v>1</v>
      </c>
      <c r="BK29">
        <f t="shared" si="21"/>
        <v>2</v>
      </c>
      <c r="BL29">
        <f>VLOOKUP(G29,将领对应表!$B:$C,2,FALSE)</f>
        <v>699</v>
      </c>
      <c r="BM29" t="str">
        <f t="shared" si="22"/>
        <v>62</v>
      </c>
      <c r="BN29">
        <f t="shared" si="23"/>
        <v>1</v>
      </c>
      <c r="BO29" t="str">
        <f t="shared" si="24"/>
        <v>600:700:800:1000</v>
      </c>
      <c r="BP29">
        <f t="shared" si="25"/>
        <v>200</v>
      </c>
      <c r="BQ29" t="str">
        <f t="shared" si="26"/>
        <v>斗将战中，目标闪避后，闪避率{0}%，可叠加，持续1轮</v>
      </c>
      <c r="BR29" t="str">
        <f t="shared" si="78"/>
        <v>斗将战中，目标闪避后，闪避率{0}%，可叠加，持续1轮</v>
      </c>
      <c r="BT29" t="str">
        <f t="shared" si="27"/>
        <v>28,赵云-龙胆,1,1,1,2,699,62,1,600:700:800:1000,200,斗将战中，目标闪避后，闪避率{0}%，可叠加，持续1轮,斗将战中，目标闪避后，闪避率{0}%，可叠加，持续1轮</v>
      </c>
    </row>
    <row r="30" spans="1:72">
      <c r="A30" t="s">
        <v>129</v>
      </c>
      <c r="B30" t="s">
        <v>130</v>
      </c>
      <c r="C30" t="s">
        <v>41</v>
      </c>
      <c r="D30" t="s">
        <v>73</v>
      </c>
      <c r="E30" t="s">
        <v>43</v>
      </c>
      <c r="F30" t="s">
        <v>75</v>
      </c>
      <c r="G30" t="s">
        <v>123</v>
      </c>
      <c r="H30">
        <v>2</v>
      </c>
      <c r="I30">
        <v>200</v>
      </c>
      <c r="J30" t="s">
        <v>131</v>
      </c>
      <c r="K30">
        <f>_xlfn.IFNA(VLOOKUP(J30,词条配置器!$A:$O,9,FALSE),"")</f>
        <v>26</v>
      </c>
      <c r="L30">
        <v>-12</v>
      </c>
      <c r="M30">
        <v>-15</v>
      </c>
      <c r="N30">
        <v>-18</v>
      </c>
      <c r="O30">
        <v>-24</v>
      </c>
      <c r="P30">
        <f t="shared" si="79"/>
        <v>-1200</v>
      </c>
      <c r="Q30">
        <f t="shared" si="80"/>
        <v>-1500</v>
      </c>
      <c r="R30">
        <f t="shared" si="81"/>
        <v>-1800</v>
      </c>
      <c r="S30">
        <f t="shared" si="82"/>
        <v>-2400</v>
      </c>
      <c r="T30" t="str">
        <f t="shared" si="83"/>
        <v>-1200:-1500:-1800:-2400</v>
      </c>
      <c r="AA30" t="str">
        <f t="shared" si="84"/>
        <v/>
      </c>
      <c r="AB30" t="str">
        <f t="shared" si="85"/>
        <v/>
      </c>
      <c r="AC30" t="str">
        <f t="shared" si="86"/>
        <v/>
      </c>
      <c r="AD30" t="str">
        <f t="shared" si="87"/>
        <v/>
      </c>
      <c r="AE30" t="str">
        <f t="shared" si="88"/>
        <v/>
      </c>
      <c r="AL30" t="str">
        <f t="shared" ref="AL30:AO30" si="101">IF(AH30="","",AH30*100)</f>
        <v/>
      </c>
      <c r="AM30" t="str">
        <f t="shared" si="101"/>
        <v/>
      </c>
      <c r="AN30" t="str">
        <f t="shared" si="101"/>
        <v/>
      </c>
      <c r="AO30" t="str">
        <f t="shared" si="101"/>
        <v/>
      </c>
      <c r="AP30" t="str">
        <f t="shared" si="90"/>
        <v/>
      </c>
      <c r="AW30" t="str">
        <f t="shared" ref="AW30:AZ30" si="102">IF(AS30="","",AS30*100)</f>
        <v/>
      </c>
      <c r="AX30" t="str">
        <f t="shared" si="102"/>
        <v/>
      </c>
      <c r="AY30" t="str">
        <f t="shared" si="102"/>
        <v/>
      </c>
      <c r="AZ30" t="str">
        <f t="shared" si="102"/>
        <v/>
      </c>
      <c r="BA30" t="str">
        <f t="shared" si="92"/>
        <v/>
      </c>
      <c r="BC30" t="str">
        <f t="shared" si="18"/>
        <v>开战时，敌方斗将防御{0}%，持续2轮</v>
      </c>
      <c r="BD30" t="str">
        <f t="shared" si="77"/>
        <v>开战时，敌方斗将防御{0}%，持续2轮</v>
      </c>
      <c r="BF30">
        <v>29</v>
      </c>
      <c r="BG30" t="str">
        <f t="shared" si="19"/>
        <v>赵云-青釭剑</v>
      </c>
      <c r="BH30">
        <f>VLOOKUP(C30,属性生效类型表!$M:$N,2,FALSE)</f>
        <v>1</v>
      </c>
      <c r="BI30">
        <f>VLOOKUP(D30,属性生效类型表!$P:$Q,2,FALSE)</f>
        <v>1</v>
      </c>
      <c r="BJ30">
        <f t="shared" si="20"/>
        <v>1</v>
      </c>
      <c r="BK30">
        <f t="shared" si="21"/>
        <v>2</v>
      </c>
      <c r="BL30">
        <f>VLOOKUP(G30,将领对应表!$B:$C,2,FALSE)</f>
        <v>699</v>
      </c>
      <c r="BM30" t="str">
        <f t="shared" si="22"/>
        <v>26</v>
      </c>
      <c r="BN30">
        <f t="shared" si="23"/>
        <v>2</v>
      </c>
      <c r="BO30" t="str">
        <f t="shared" si="24"/>
        <v>-1200:-1500:-1800:-2400</v>
      </c>
      <c r="BP30">
        <f t="shared" si="25"/>
        <v>200</v>
      </c>
      <c r="BQ30" t="str">
        <f t="shared" si="26"/>
        <v>开战时，敌方斗将防御{0}%，持续2轮</v>
      </c>
      <c r="BR30" t="str">
        <f t="shared" si="78"/>
        <v>开战时，敌方斗将防御{0}%，持续2轮</v>
      </c>
      <c r="BT30" t="str">
        <f t="shared" si="27"/>
        <v>29,赵云-青釭剑,1,1,1,2,699,26,2,-1200:-1500:-1800:-2400,200,开战时，敌方斗将防御{0}%，持续2轮,开战时，敌方斗将防御{0}%，持续2轮</v>
      </c>
    </row>
    <row r="31" spans="1:72">
      <c r="A31" t="s">
        <v>132</v>
      </c>
      <c r="B31" t="s">
        <v>133</v>
      </c>
      <c r="C31" t="s">
        <v>104</v>
      </c>
      <c r="D31" t="s">
        <v>42</v>
      </c>
      <c r="E31" t="s">
        <v>43</v>
      </c>
      <c r="F31" t="s">
        <v>44</v>
      </c>
      <c r="G31" t="s">
        <v>134</v>
      </c>
      <c r="H31">
        <v>0</v>
      </c>
      <c r="I31">
        <v>100</v>
      </c>
      <c r="J31" t="s">
        <v>46</v>
      </c>
      <c r="K31">
        <f>_xlfn.IFNA(VLOOKUP(J31,词条配置器!$A:$O,9,FALSE),"")</f>
        <v>11</v>
      </c>
      <c r="L31">
        <v>4.6</v>
      </c>
      <c r="M31">
        <v>5.8</v>
      </c>
      <c r="N31">
        <v>7</v>
      </c>
      <c r="O31">
        <v>9.1</v>
      </c>
      <c r="P31">
        <f t="shared" si="79"/>
        <v>460</v>
      </c>
      <c r="Q31">
        <f t="shared" si="80"/>
        <v>580</v>
      </c>
      <c r="R31">
        <f t="shared" si="81"/>
        <v>700</v>
      </c>
      <c r="S31">
        <f t="shared" si="82"/>
        <v>910</v>
      </c>
      <c r="T31" t="str">
        <f t="shared" si="83"/>
        <v>460:580:700:910</v>
      </c>
      <c r="U31" t="s">
        <v>135</v>
      </c>
      <c r="V31">
        <f>_xlfn.IFNA(VLOOKUP(U31,词条配置器!$A:$O,9,FALSE),"")</f>
        <v>24</v>
      </c>
      <c r="W31">
        <v>-3.8</v>
      </c>
      <c r="X31">
        <v>-6.8</v>
      </c>
      <c r="Y31">
        <v>-7.5</v>
      </c>
      <c r="Z31">
        <v>-11.3</v>
      </c>
      <c r="AA31">
        <f t="shared" si="84"/>
        <v>-380</v>
      </c>
      <c r="AB31">
        <f t="shared" si="85"/>
        <v>-680</v>
      </c>
      <c r="AC31">
        <f t="shared" si="86"/>
        <v>-750</v>
      </c>
      <c r="AD31">
        <f t="shared" si="87"/>
        <v>-1130</v>
      </c>
      <c r="AE31" t="str">
        <f t="shared" si="88"/>
        <v>-380:-680:-750:-1130</v>
      </c>
      <c r="AG31" t="str">
        <f>_xlfn.IFNA(VLOOKUP(AF31,词条配置器!$A:$O,9,FALSE),"")</f>
        <v/>
      </c>
      <c r="AL31" t="str">
        <f t="shared" ref="AL31:AO31" si="103">IF(AH31="","",AH31*100)</f>
        <v/>
      </c>
      <c r="AM31" t="str">
        <f t="shared" si="103"/>
        <v/>
      </c>
      <c r="AN31" t="str">
        <f t="shared" si="103"/>
        <v/>
      </c>
      <c r="AO31" t="str">
        <f t="shared" si="103"/>
        <v/>
      </c>
      <c r="AP31" t="str">
        <f t="shared" si="90"/>
        <v/>
      </c>
      <c r="AW31" t="str">
        <f t="shared" ref="AW31:AZ31" si="104">IF(AS31="","",AS31*100)</f>
        <v/>
      </c>
      <c r="AX31" t="str">
        <f t="shared" si="104"/>
        <v/>
      </c>
      <c r="AY31" t="str">
        <f t="shared" si="104"/>
        <v/>
      </c>
      <c r="AZ31" t="str">
        <f t="shared" si="104"/>
        <v/>
      </c>
      <c r="BA31" t="str">
        <f t="shared" si="92"/>
        <v/>
      </c>
      <c r="BC31" t="str">
        <f t="shared" si="18"/>
        <v>被动：友方所有武将生效，闪避{0}%，在开战时，敌方闪避{1}%</v>
      </c>
      <c r="BD31" t="str">
        <f t="shared" si="77"/>
        <v>被动：友方所有武将生效，闪避{0}%，在开战时，敌方闪避{1}%</v>
      </c>
      <c r="BF31">
        <v>30</v>
      </c>
      <c r="BG31" t="str">
        <f t="shared" si="19"/>
        <v>诸葛亮-八卦阵</v>
      </c>
      <c r="BH31">
        <f>VLOOKUP(C31,属性生效类型表!$M:$N,2,FALSE)</f>
        <v>2</v>
      </c>
      <c r="BI31">
        <f>VLOOKUP(D31,属性生效类型表!$P:$Q,2,FALSE)</f>
        <v>2</v>
      </c>
      <c r="BJ31">
        <f t="shared" si="20"/>
        <v>1</v>
      </c>
      <c r="BK31">
        <f t="shared" si="21"/>
        <v>1</v>
      </c>
      <c r="BL31">
        <f>VLOOKUP(G31,将领对应表!$B:$C,2,FALSE)</f>
        <v>780</v>
      </c>
      <c r="BM31" t="str">
        <f t="shared" si="22"/>
        <v>11|24</v>
      </c>
      <c r="BN31">
        <f t="shared" si="23"/>
        <v>0</v>
      </c>
      <c r="BO31" t="str">
        <f t="shared" si="24"/>
        <v>460:580:700:910|-380:-680:-750:-1130</v>
      </c>
      <c r="BP31">
        <f t="shared" si="25"/>
        <v>100</v>
      </c>
      <c r="BQ31" t="str">
        <f t="shared" si="26"/>
        <v>被动：友方所有武将生效，闪避{0}%，在开战时，敌方闪避{1}%</v>
      </c>
      <c r="BR31" t="str">
        <f t="shared" si="78"/>
        <v>被动：友方所有武将生效，闪避{0}%，在开战时，敌方闪避{1}%</v>
      </c>
      <c r="BT31" t="str">
        <f t="shared" si="27"/>
        <v>30,诸葛亮-八卦阵,2,2,1,1,780,11|24,0,460:580:700:910|-380:-680:-750:-1130,100,被动：友方所有武将生效，闪避{0}%，在开战时，敌方闪避{1}%,被动：友方所有武将生效，闪避{0}%，在开战时，敌方闪避{1}%</v>
      </c>
    </row>
    <row r="32" spans="1:72">
      <c r="A32" t="s">
        <v>136</v>
      </c>
      <c r="B32" t="s">
        <v>137</v>
      </c>
      <c r="C32" t="s">
        <v>41</v>
      </c>
      <c r="D32" t="s">
        <v>138</v>
      </c>
      <c r="E32" t="s">
        <v>74</v>
      </c>
      <c r="F32" t="s">
        <v>75</v>
      </c>
      <c r="G32" t="s">
        <v>134</v>
      </c>
      <c r="H32">
        <v>2</v>
      </c>
      <c r="I32">
        <v>200</v>
      </c>
      <c r="J32" t="s">
        <v>52</v>
      </c>
      <c r="K32">
        <f>_xlfn.IFNA(VLOOKUP(J32,词条配置器!$A:$O,9,FALSE),"")</f>
        <v>8</v>
      </c>
      <c r="L32">
        <v>-8</v>
      </c>
      <c r="M32">
        <v>-10</v>
      </c>
      <c r="N32">
        <v>-12</v>
      </c>
      <c r="O32">
        <v>-15</v>
      </c>
      <c r="P32">
        <f t="shared" si="79"/>
        <v>-800</v>
      </c>
      <c r="Q32">
        <f t="shared" si="80"/>
        <v>-1000</v>
      </c>
      <c r="R32">
        <f t="shared" si="81"/>
        <v>-1200</v>
      </c>
      <c r="S32">
        <f t="shared" si="82"/>
        <v>-1500</v>
      </c>
      <c r="T32" t="str">
        <f t="shared" si="83"/>
        <v>-800:-1000:-1200:-1500</v>
      </c>
      <c r="U32" t="s">
        <v>55</v>
      </c>
      <c r="V32">
        <f>_xlfn.IFNA(VLOOKUP(U32,词条配置器!$A:$O,9,FALSE),"")</f>
        <v>9</v>
      </c>
      <c r="W32">
        <v>-5</v>
      </c>
      <c r="X32">
        <v>-6</v>
      </c>
      <c r="Y32">
        <v>-7</v>
      </c>
      <c r="Z32">
        <v>-10</v>
      </c>
      <c r="AA32">
        <f t="shared" si="84"/>
        <v>-500</v>
      </c>
      <c r="AB32">
        <f t="shared" si="85"/>
        <v>-600</v>
      </c>
      <c r="AC32">
        <f t="shared" si="86"/>
        <v>-700</v>
      </c>
      <c r="AD32">
        <f t="shared" si="87"/>
        <v>-1000</v>
      </c>
      <c r="AE32" t="str">
        <f t="shared" si="88"/>
        <v>-500:-600:-700:-1000</v>
      </c>
      <c r="BC32" t="str">
        <f t="shared" si="18"/>
        <v>全场所有武将，暴击率{0}%，破击率{1}%，持续2轮</v>
      </c>
      <c r="BD32" t="str">
        <f t="shared" si="77"/>
        <v>全场所有武将，暴击率{0}%，破击率{1}%，持续2轮</v>
      </c>
      <c r="BF32">
        <v>31</v>
      </c>
      <c r="BG32" t="str">
        <f t="shared" si="19"/>
        <v>诸葛亮-借东风</v>
      </c>
      <c r="BH32">
        <f>VLOOKUP(C32,属性生效类型表!$M:$N,2,FALSE)</f>
        <v>1</v>
      </c>
      <c r="BI32">
        <f>VLOOKUP(D32,属性生效类型表!$P:$Q,2,FALSE)</f>
        <v>3</v>
      </c>
      <c r="BJ32">
        <f t="shared" si="20"/>
        <v>2</v>
      </c>
      <c r="BK32">
        <f t="shared" si="21"/>
        <v>2</v>
      </c>
      <c r="BL32">
        <f>VLOOKUP(G32,将领对应表!$B:$C,2,FALSE)</f>
        <v>780</v>
      </c>
      <c r="BM32" t="str">
        <f t="shared" si="22"/>
        <v>8|9</v>
      </c>
      <c r="BN32">
        <f t="shared" si="23"/>
        <v>2</v>
      </c>
      <c r="BO32" t="str">
        <f t="shared" si="24"/>
        <v>-800:-1000:-1200:-1500|-500:-600:-700:-1000</v>
      </c>
      <c r="BP32">
        <f t="shared" si="25"/>
        <v>200</v>
      </c>
      <c r="BQ32" t="str">
        <f t="shared" si="26"/>
        <v>全场所有武将，暴击率{0}%，破击率{1}%，持续2轮</v>
      </c>
      <c r="BR32" t="str">
        <f t="shared" ref="BR32:BR60" si="105">IF(BD32=""," ",BD32)</f>
        <v>全场所有武将，暴击率{0}%，破击率{1}%，持续2轮</v>
      </c>
      <c r="BT32" t="str">
        <f t="shared" si="27"/>
        <v>31,诸葛亮-借东风,1,3,2,2,780,8|9,2,-800:-1000:-1200:-1500|-500:-600:-700:-1000,200,全场所有武将，暴击率{0}%，破击率{1}%，持续2轮,全场所有武将，暴击率{0}%，破击率{1}%，持续2轮</v>
      </c>
    </row>
    <row r="33" spans="1:72">
      <c r="A33" t="s">
        <v>139</v>
      </c>
      <c r="B33" t="s">
        <v>140</v>
      </c>
      <c r="C33" t="s">
        <v>41</v>
      </c>
      <c r="D33" t="s">
        <v>73</v>
      </c>
      <c r="E33" t="s">
        <v>43</v>
      </c>
      <c r="F33" t="s">
        <v>75</v>
      </c>
      <c r="G33" t="s">
        <v>134</v>
      </c>
      <c r="H33">
        <v>1</v>
      </c>
      <c r="I33">
        <v>200</v>
      </c>
      <c r="J33" t="s">
        <v>141</v>
      </c>
      <c r="K33">
        <f>_xlfn.IFNA(VLOOKUP(J33,词条配置器!$A:$O,9,FALSE),"")</f>
        <v>27</v>
      </c>
      <c r="L33">
        <v>8</v>
      </c>
      <c r="M33">
        <v>9</v>
      </c>
      <c r="N33">
        <v>10</v>
      </c>
      <c r="O33">
        <v>15</v>
      </c>
      <c r="P33">
        <f t="shared" si="79"/>
        <v>800</v>
      </c>
      <c r="Q33">
        <f t="shared" si="80"/>
        <v>900</v>
      </c>
      <c r="R33">
        <f t="shared" si="81"/>
        <v>1000</v>
      </c>
      <c r="S33">
        <f t="shared" si="82"/>
        <v>1500</v>
      </c>
      <c r="T33" t="str">
        <f t="shared" si="83"/>
        <v>800:900:1000:1500</v>
      </c>
      <c r="U33" t="s">
        <v>142</v>
      </c>
      <c r="V33">
        <f>_xlfn.IFNA(VLOOKUP(U33,词条配置器!$A:$O,9,FALSE),"")</f>
        <v>28</v>
      </c>
      <c r="W33">
        <v>8</v>
      </c>
      <c r="X33">
        <v>9</v>
      </c>
      <c r="Y33">
        <v>10</v>
      </c>
      <c r="Z33">
        <v>15</v>
      </c>
      <c r="AA33">
        <f t="shared" si="84"/>
        <v>800</v>
      </c>
      <c r="AB33">
        <f t="shared" si="85"/>
        <v>900</v>
      </c>
      <c r="AC33">
        <f t="shared" si="86"/>
        <v>1000</v>
      </c>
      <c r="AD33">
        <f t="shared" si="87"/>
        <v>1500</v>
      </c>
      <c r="AE33" t="str">
        <f t="shared" si="88"/>
        <v>800:900:1000:1500</v>
      </c>
      <c r="BC33" t="str">
        <f t="shared" si="18"/>
        <v>目标进入战斗后，连击率{0}%，敌方连击率{1}%，持续1轮</v>
      </c>
      <c r="BD33" t="str">
        <f t="shared" si="77"/>
        <v>目标进入战斗后，连击率{0}%，敌方连击率{1}%，持续1轮</v>
      </c>
      <c r="BF33">
        <v>32</v>
      </c>
      <c r="BG33" t="str">
        <f t="shared" si="19"/>
        <v>诸葛亮-激将</v>
      </c>
      <c r="BH33">
        <f>VLOOKUP(C33,属性生效类型表!$M:$N,2,FALSE)</f>
        <v>1</v>
      </c>
      <c r="BI33">
        <f>VLOOKUP(D33,属性生效类型表!$P:$Q,2,FALSE)</f>
        <v>1</v>
      </c>
      <c r="BJ33">
        <f t="shared" si="20"/>
        <v>1</v>
      </c>
      <c r="BK33">
        <f t="shared" si="21"/>
        <v>2</v>
      </c>
      <c r="BL33">
        <f>VLOOKUP(G33,将领对应表!$B:$C,2,FALSE)</f>
        <v>780</v>
      </c>
      <c r="BM33" t="str">
        <f t="shared" si="22"/>
        <v>27|28</v>
      </c>
      <c r="BN33">
        <f t="shared" si="23"/>
        <v>1</v>
      </c>
      <c r="BO33" t="str">
        <f t="shared" si="24"/>
        <v>800:900:1000:1500|800:900:1000:1500</v>
      </c>
      <c r="BP33">
        <f t="shared" si="25"/>
        <v>200</v>
      </c>
      <c r="BQ33" t="str">
        <f t="shared" si="26"/>
        <v>目标进入战斗后，连击率{0}%，敌方连击率{1}%，持续1轮</v>
      </c>
      <c r="BR33" t="str">
        <f t="shared" si="105"/>
        <v>目标进入战斗后，连击率{0}%，敌方连击率{1}%，持续1轮</v>
      </c>
      <c r="BT33" t="str">
        <f t="shared" si="27"/>
        <v>32,诸葛亮-激将,1,1,1,2,780,27|28,1,800:900:1000:1500|800:900:1000:1500,200,目标进入战斗后，连击率{0}%，敌方连击率{1}%，持续1轮,目标进入战斗后，连击率{0}%，敌方连击率{1}%，持续1轮</v>
      </c>
    </row>
    <row r="34" spans="1:72">
      <c r="A34" t="s">
        <v>143</v>
      </c>
      <c r="B34" t="s">
        <v>144</v>
      </c>
      <c r="C34" t="s">
        <v>104</v>
      </c>
      <c r="D34" t="s">
        <v>42</v>
      </c>
      <c r="E34" t="s">
        <v>43</v>
      </c>
      <c r="F34" t="s">
        <v>44</v>
      </c>
      <c r="G34" t="s">
        <v>145</v>
      </c>
      <c r="H34">
        <v>0</v>
      </c>
      <c r="I34">
        <v>100</v>
      </c>
      <c r="J34" t="s">
        <v>146</v>
      </c>
      <c r="K34">
        <f>_xlfn.IFNA(VLOOKUP(J34,词条配置器!$A:$O,9,FALSE),"")</f>
        <v>19</v>
      </c>
      <c r="L34">
        <v>7</v>
      </c>
      <c r="M34">
        <v>8</v>
      </c>
      <c r="N34">
        <v>9</v>
      </c>
      <c r="O34">
        <v>10</v>
      </c>
      <c r="P34">
        <f t="shared" si="79"/>
        <v>700</v>
      </c>
      <c r="Q34">
        <f t="shared" si="80"/>
        <v>800</v>
      </c>
      <c r="R34">
        <f t="shared" si="81"/>
        <v>900</v>
      </c>
      <c r="S34">
        <f t="shared" si="82"/>
        <v>1000</v>
      </c>
      <c r="T34" t="str">
        <f t="shared" si="83"/>
        <v>700:800:900:1000</v>
      </c>
      <c r="AA34" t="str">
        <f t="shared" ref="AA34:AA40" si="106">IF(W34="","",W34*100)</f>
        <v/>
      </c>
      <c r="AB34" t="str">
        <f t="shared" ref="AB34:AB40" si="107">IF(X34="","",X34*100)</f>
        <v/>
      </c>
      <c r="AC34" t="str">
        <f t="shared" ref="AC34:AC40" si="108">IF(Y34="","",Y34*100)</f>
        <v/>
      </c>
      <c r="AD34" t="str">
        <f t="shared" ref="AD34:AD40" si="109">IF(Z34="","",Z34*100)</f>
        <v/>
      </c>
      <c r="AE34" t="str">
        <f t="shared" ref="AE34:AE40" si="110">_xlfn.TEXTJOIN(":",TRUE,AA34:AD34)</f>
        <v/>
      </c>
      <c r="AG34" t="str">
        <f>_xlfn.IFNA(VLOOKUP(AF34,词条配置器!$A:$O,9,FALSE),"")</f>
        <v/>
      </c>
      <c r="AL34" t="str">
        <f t="shared" ref="AL34:AO34" si="111">IF(AH34="","",AH34*100)</f>
        <v/>
      </c>
      <c r="AM34" t="str">
        <f t="shared" si="111"/>
        <v/>
      </c>
      <c r="AN34" t="str">
        <f t="shared" si="111"/>
        <v/>
      </c>
      <c r="AO34" t="str">
        <f t="shared" si="111"/>
        <v/>
      </c>
      <c r="AP34" t="str">
        <f t="shared" ref="AP34:AP38" si="112">_xlfn.TEXTJOIN(":",TRUE,AL34:AO34)</f>
        <v/>
      </c>
      <c r="AW34" t="str">
        <f t="shared" ref="AW34:AZ34" si="113">IF(AS34="","",AS34*100)</f>
        <v/>
      </c>
      <c r="AX34" t="str">
        <f t="shared" si="113"/>
        <v/>
      </c>
      <c r="AY34" t="str">
        <f t="shared" si="113"/>
        <v/>
      </c>
      <c r="AZ34" t="str">
        <f t="shared" si="113"/>
        <v/>
      </c>
      <c r="BA34" t="str">
        <f>_xlfn.TEXTJOIN(":",TRUE,AW34:AZ34)</f>
        <v/>
      </c>
      <c r="BC34" t="str">
        <f t="shared" si="18"/>
        <v>被动：友方所有武将生效，开战时，回复最大体力{0}%的体力</v>
      </c>
      <c r="BD34" t="str">
        <f t="shared" si="77"/>
        <v>被动：友方所有武将生效，开战时，回复最大体力{0}%的体力</v>
      </c>
      <c r="BF34">
        <v>33</v>
      </c>
      <c r="BG34" t="str">
        <f t="shared" si="19"/>
        <v>刘备-桃园结义</v>
      </c>
      <c r="BH34">
        <f>VLOOKUP(C34,属性生效类型表!$M:$N,2,FALSE)</f>
        <v>2</v>
      </c>
      <c r="BI34">
        <f>VLOOKUP(D34,属性生效类型表!$P:$Q,2,FALSE)</f>
        <v>2</v>
      </c>
      <c r="BJ34">
        <f t="shared" si="20"/>
        <v>1</v>
      </c>
      <c r="BK34">
        <f t="shared" si="21"/>
        <v>1</v>
      </c>
      <c r="BL34">
        <f>VLOOKUP(G34,将领对应表!$B:$C,2,FALSE)</f>
        <v>725</v>
      </c>
      <c r="BM34" t="str">
        <f t="shared" si="22"/>
        <v>19</v>
      </c>
      <c r="BN34">
        <f t="shared" si="23"/>
        <v>0</v>
      </c>
      <c r="BO34" t="str">
        <f t="shared" si="24"/>
        <v>700:800:900:1000</v>
      </c>
      <c r="BP34">
        <f t="shared" si="25"/>
        <v>100</v>
      </c>
      <c r="BQ34" t="str">
        <f t="shared" si="26"/>
        <v>被动：友方所有武将生效，开战时，回复最大体力{0}%的体力</v>
      </c>
      <c r="BR34" t="str">
        <f t="shared" si="105"/>
        <v>被动：友方所有武将生效，开战时，回复最大体力{0}%的体力</v>
      </c>
      <c r="BT34" t="str">
        <f t="shared" si="27"/>
        <v>33,刘备-桃园结义,2,2,1,1,725,19,0,700:800:900:1000,100,被动：友方所有武将生效，开战时，回复最大体力{0}%的体力,被动：友方所有武将生效，开战时，回复最大体力{0}%的体力</v>
      </c>
    </row>
    <row r="35" spans="1:72">
      <c r="A35" t="s">
        <v>147</v>
      </c>
      <c r="B35" t="s">
        <v>148</v>
      </c>
      <c r="C35" t="s">
        <v>41</v>
      </c>
      <c r="D35" t="s">
        <v>73</v>
      </c>
      <c r="E35" t="s">
        <v>43</v>
      </c>
      <c r="F35" t="s">
        <v>75</v>
      </c>
      <c r="G35" t="s">
        <v>145</v>
      </c>
      <c r="H35">
        <v>1</v>
      </c>
      <c r="I35">
        <v>200</v>
      </c>
      <c r="J35" t="s">
        <v>146</v>
      </c>
      <c r="K35">
        <f>_xlfn.IFNA(VLOOKUP(J35,词条配置器!$A:$O,9,FALSE),"")</f>
        <v>19</v>
      </c>
      <c r="L35">
        <v>12</v>
      </c>
      <c r="M35">
        <v>14</v>
      </c>
      <c r="N35">
        <v>16</v>
      </c>
      <c r="O35">
        <v>25</v>
      </c>
      <c r="P35">
        <f t="shared" si="79"/>
        <v>1200</v>
      </c>
      <c r="Q35">
        <f t="shared" si="80"/>
        <v>1400</v>
      </c>
      <c r="R35">
        <f t="shared" si="81"/>
        <v>1600</v>
      </c>
      <c r="S35">
        <f t="shared" si="82"/>
        <v>2500</v>
      </c>
      <c r="T35" t="str">
        <f t="shared" si="83"/>
        <v>1200:1400:1600:2500</v>
      </c>
      <c r="BC35" t="str">
        <f t="shared" ref="BC35:BC60" si="114">B35</f>
        <v>开战时，回复最大体力{0}%的体力，持续1轮</v>
      </c>
      <c r="BD35" t="str">
        <f t="shared" si="77"/>
        <v>开战时，回复最大体力{0}%的体力，持续1轮</v>
      </c>
      <c r="BF35">
        <v>34</v>
      </c>
      <c r="BG35" t="str">
        <f t="shared" ref="BG35:BG60" si="115">A35</f>
        <v>刘备-协民渡江</v>
      </c>
      <c r="BH35">
        <f>VLOOKUP(C35,属性生效类型表!$M:$N,2,FALSE)</f>
        <v>1</v>
      </c>
      <c r="BI35">
        <f>VLOOKUP(D35,属性生效类型表!$P:$Q,2,FALSE)</f>
        <v>1</v>
      </c>
      <c r="BJ35">
        <f t="shared" ref="BJ35:BJ60" si="116">IF(E35="增益",1,2)</f>
        <v>1</v>
      </c>
      <c r="BK35">
        <f t="shared" ref="BK35:BK60" si="117">IF(F35="所有将",1,IF(F35="抽卡将",3,2))</f>
        <v>2</v>
      </c>
      <c r="BL35">
        <f>VLOOKUP(G35,将领对应表!$B:$C,2,FALSE)</f>
        <v>725</v>
      </c>
      <c r="BM35" t="str">
        <f t="shared" ref="BM35:BM60" si="118">_xlfn.TEXTJOIN("|",TRUE,K35,V35,AG35,AR35)</f>
        <v>19</v>
      </c>
      <c r="BN35">
        <f t="shared" ref="BN35:BN60" si="119">H35</f>
        <v>1</v>
      </c>
      <c r="BO35" t="str">
        <f t="shared" ref="BO35:BO60" si="120">_xlfn.TEXTJOIN("|",TRUE,T35,AE35,AP35,BA35)</f>
        <v>1200:1400:1600:2500</v>
      </c>
      <c r="BP35">
        <f t="shared" ref="BP35:BP60" si="121">I35</f>
        <v>200</v>
      </c>
      <c r="BQ35" t="str">
        <f t="shared" ref="BQ35:BQ60" si="122">BC35</f>
        <v>开战时，回复最大体力{0}%的体力，持续1轮</v>
      </c>
      <c r="BR35" t="str">
        <f t="shared" si="105"/>
        <v>开战时，回复最大体力{0}%的体力，持续1轮</v>
      </c>
      <c r="BT35" t="str">
        <f t="shared" ref="BT35:BT60" si="123">_xlfn.TEXTJOIN(",",FALSE,BF35:BR35)</f>
        <v>34,刘备-协民渡江,1,1,1,2,725,19,1,1200:1400:1600:2500,200,开战时，回复最大体力{0}%的体力，持续1轮,开战时，回复最大体力{0}%的体力，持续1轮</v>
      </c>
    </row>
    <row r="36" spans="1:72">
      <c r="A36" t="s">
        <v>149</v>
      </c>
      <c r="B36" t="s">
        <v>150</v>
      </c>
      <c r="C36" t="s">
        <v>41</v>
      </c>
      <c r="D36" t="s">
        <v>73</v>
      </c>
      <c r="E36" t="s">
        <v>43</v>
      </c>
      <c r="F36" t="s">
        <v>75</v>
      </c>
      <c r="G36" t="s">
        <v>145</v>
      </c>
      <c r="H36">
        <v>1</v>
      </c>
      <c r="I36">
        <v>200</v>
      </c>
      <c r="J36" t="s">
        <v>90</v>
      </c>
      <c r="K36">
        <f>_xlfn.IFNA(VLOOKUP(J36,词条配置器!$A:$O,9,FALSE),"")</f>
        <v>16</v>
      </c>
      <c r="L36">
        <v>10</v>
      </c>
      <c r="M36">
        <v>12</v>
      </c>
      <c r="N36">
        <v>14</v>
      </c>
      <c r="O36">
        <v>25</v>
      </c>
      <c r="P36">
        <f t="shared" si="79"/>
        <v>1000</v>
      </c>
      <c r="Q36">
        <f t="shared" si="80"/>
        <v>1200</v>
      </c>
      <c r="R36">
        <f t="shared" si="81"/>
        <v>1400</v>
      </c>
      <c r="S36">
        <f t="shared" si="82"/>
        <v>2500</v>
      </c>
      <c r="T36" t="str">
        <f t="shared" si="83"/>
        <v>1000:1200:1400:2500</v>
      </c>
      <c r="BC36" t="str">
        <f t="shared" si="114"/>
        <v>目标的连击(震慑)率{0}%，持续1轮</v>
      </c>
      <c r="BD36" t="str">
        <f t="shared" si="77"/>
        <v>目标的连击(震慑)率{0}%，持续1轮</v>
      </c>
      <c r="BF36">
        <v>35</v>
      </c>
      <c r="BG36" t="str">
        <f t="shared" si="115"/>
        <v>刘备-煮酒论英</v>
      </c>
      <c r="BH36">
        <f>VLOOKUP(C36,属性生效类型表!$M:$N,2,FALSE)</f>
        <v>1</v>
      </c>
      <c r="BI36">
        <f>VLOOKUP(D36,属性生效类型表!$P:$Q,2,FALSE)</f>
        <v>1</v>
      </c>
      <c r="BJ36">
        <f t="shared" si="116"/>
        <v>1</v>
      </c>
      <c r="BK36">
        <f t="shared" si="117"/>
        <v>2</v>
      </c>
      <c r="BL36">
        <f>VLOOKUP(G36,将领对应表!$B:$C,2,FALSE)</f>
        <v>725</v>
      </c>
      <c r="BM36" t="str">
        <f t="shared" si="118"/>
        <v>16</v>
      </c>
      <c r="BN36">
        <f t="shared" si="119"/>
        <v>1</v>
      </c>
      <c r="BO36" t="str">
        <f t="shared" si="120"/>
        <v>1000:1200:1400:2500</v>
      </c>
      <c r="BP36">
        <f t="shared" si="121"/>
        <v>200</v>
      </c>
      <c r="BQ36" t="str">
        <f t="shared" si="122"/>
        <v>目标的连击(震慑)率{0}%，持续1轮</v>
      </c>
      <c r="BR36" t="str">
        <f t="shared" si="105"/>
        <v>目标的连击(震慑)率{0}%，持续1轮</v>
      </c>
      <c r="BT36" t="str">
        <f t="shared" si="123"/>
        <v>35,刘备-煮酒论英,1,1,1,2,725,16,1,1000:1200:1400:2500,200,目标的连击(震慑)率{0}%，持续1轮,目标的连击(震慑)率{0}%，持续1轮</v>
      </c>
    </row>
    <row r="37" spans="1:72">
      <c r="A37" t="s">
        <v>151</v>
      </c>
      <c r="B37" t="s">
        <v>152</v>
      </c>
      <c r="C37" t="s">
        <v>104</v>
      </c>
      <c r="D37" t="s">
        <v>42</v>
      </c>
      <c r="E37" t="s">
        <v>43</v>
      </c>
      <c r="F37" t="s">
        <v>105</v>
      </c>
      <c r="G37" t="s">
        <v>153</v>
      </c>
      <c r="H37">
        <v>0</v>
      </c>
      <c r="I37">
        <v>100</v>
      </c>
      <c r="J37" t="s">
        <v>154</v>
      </c>
      <c r="K37">
        <f>_xlfn.IFNA(VLOOKUP(J37,词条配置器!$A:$O,9,FALSE),"")</f>
        <v>50</v>
      </c>
      <c r="L37">
        <v>15</v>
      </c>
      <c r="M37">
        <v>20</v>
      </c>
      <c r="N37">
        <v>25</v>
      </c>
      <c r="O37">
        <v>35</v>
      </c>
      <c r="P37">
        <f t="shared" si="79"/>
        <v>1500</v>
      </c>
      <c r="Q37">
        <f t="shared" si="80"/>
        <v>2000</v>
      </c>
      <c r="R37">
        <f t="shared" si="81"/>
        <v>2500</v>
      </c>
      <c r="S37">
        <f t="shared" si="82"/>
        <v>3500</v>
      </c>
      <c r="T37" t="str">
        <f t="shared" si="83"/>
        <v>1500:2000:2500:3500</v>
      </c>
      <c r="U37" t="s">
        <v>155</v>
      </c>
      <c r="V37">
        <f>_xlfn.IFNA(VLOOKUP(U37,词条配置器!$A:$O,9,FALSE),"")</f>
        <v>53</v>
      </c>
      <c r="W37">
        <v>-8</v>
      </c>
      <c r="X37">
        <v>-8</v>
      </c>
      <c r="Y37">
        <v>-8</v>
      </c>
      <c r="Z37">
        <v>-8</v>
      </c>
      <c r="AA37">
        <f t="shared" si="106"/>
        <v>-800</v>
      </c>
      <c r="AB37">
        <f t="shared" si="107"/>
        <v>-800</v>
      </c>
      <c r="AC37">
        <f t="shared" si="108"/>
        <v>-800</v>
      </c>
      <c r="AD37">
        <f t="shared" si="109"/>
        <v>-800</v>
      </c>
      <c r="AE37" t="str">
        <f t="shared" si="110"/>
        <v>-800:-800:-800:-800</v>
      </c>
      <c r="AG37" t="str">
        <f>_xlfn.IFNA(VLOOKUP(AF37,词条配置器!$A:$O,9,FALSE),"")</f>
        <v/>
      </c>
      <c r="AL37" t="str">
        <f t="shared" ref="AL37:AO37" si="124">IF(AH37="","",AH37*100)</f>
        <v/>
      </c>
      <c r="AM37" t="str">
        <f t="shared" si="124"/>
        <v/>
      </c>
      <c r="AN37" t="str">
        <f t="shared" si="124"/>
        <v/>
      </c>
      <c r="AO37" t="str">
        <f t="shared" si="124"/>
        <v/>
      </c>
      <c r="AP37" t="str">
        <f t="shared" si="112"/>
        <v/>
      </c>
      <c r="AW37" t="str">
        <f t="shared" ref="AW37:AZ37" si="125">IF(AS37="","",AS37*100)</f>
        <v/>
      </c>
      <c r="AX37" t="str">
        <f t="shared" si="125"/>
        <v/>
      </c>
      <c r="AY37" t="str">
        <f t="shared" si="125"/>
        <v/>
      </c>
      <c r="AZ37" t="str">
        <f t="shared" si="125"/>
        <v/>
      </c>
      <c r="BA37" t="str">
        <f>_xlfn.TEXTJOIN(":",TRUE,AW37:AZ37)</f>
        <v/>
      </c>
      <c r="BC37" t="str">
        <f t="shared" si="114"/>
        <v>被动：张辽暴击后，暴击伤害{0}%，敌方格挡率{1}%，可叠加</v>
      </c>
      <c r="BD37" t="str">
        <f t="shared" si="77"/>
        <v>被动：张辽暴击后，暴击伤害{0}%，敌方格挡率{1}%，可叠加</v>
      </c>
      <c r="BF37">
        <v>36</v>
      </c>
      <c r="BG37" t="str">
        <f t="shared" si="115"/>
        <v>张辽-风袭</v>
      </c>
      <c r="BH37">
        <f>VLOOKUP(C37,属性生效类型表!$M:$N,2,FALSE)</f>
        <v>2</v>
      </c>
      <c r="BI37">
        <f>VLOOKUP(D37,属性生效类型表!$P:$Q,2,FALSE)</f>
        <v>2</v>
      </c>
      <c r="BJ37">
        <f t="shared" si="116"/>
        <v>1</v>
      </c>
      <c r="BK37">
        <f t="shared" si="117"/>
        <v>3</v>
      </c>
      <c r="BL37">
        <f>VLOOKUP(G37,将领对应表!$B:$C,2,FALSE)</f>
        <v>484</v>
      </c>
      <c r="BM37" t="str">
        <f t="shared" si="118"/>
        <v>50|53</v>
      </c>
      <c r="BN37">
        <f t="shared" si="119"/>
        <v>0</v>
      </c>
      <c r="BO37" t="str">
        <f t="shared" si="120"/>
        <v>1500:2000:2500:3500|-800:-800:-800:-800</v>
      </c>
      <c r="BP37">
        <f t="shared" si="121"/>
        <v>100</v>
      </c>
      <c r="BQ37" t="str">
        <f t="shared" si="122"/>
        <v>被动：张辽暴击后，暴击伤害{0}%，敌方格挡率{1}%，可叠加</v>
      </c>
      <c r="BR37" t="str">
        <f t="shared" si="105"/>
        <v>被动：张辽暴击后，暴击伤害{0}%，敌方格挡率{1}%，可叠加</v>
      </c>
      <c r="BT37" t="str">
        <f t="shared" si="123"/>
        <v>36,张辽-风袭,2,2,1,3,484,50|53,0,1500:2000:2500:3500|-800:-800:-800:-800,100,被动：张辽暴击后，暴击伤害{0}%，敌方格挡率{1}%，可叠加,被动：张辽暴击后，暴击伤害{0}%，敌方格挡率{1}%，可叠加</v>
      </c>
    </row>
    <row r="38" spans="1:72">
      <c r="A38" t="s">
        <v>156</v>
      </c>
      <c r="B38" t="s">
        <v>157</v>
      </c>
      <c r="C38" t="s">
        <v>158</v>
      </c>
      <c r="D38" t="s">
        <v>42</v>
      </c>
      <c r="E38" t="s">
        <v>43</v>
      </c>
      <c r="F38" t="s">
        <v>105</v>
      </c>
      <c r="G38" t="s">
        <v>153</v>
      </c>
      <c r="H38">
        <v>0</v>
      </c>
      <c r="I38">
        <v>100</v>
      </c>
      <c r="J38" t="s">
        <v>67</v>
      </c>
      <c r="K38">
        <f>_xlfn.IFNA(VLOOKUP(J38,词条配置器!$A:$O,9,FALSE),"")</f>
        <v>14</v>
      </c>
      <c r="L38">
        <v>10</v>
      </c>
      <c r="M38">
        <v>12</v>
      </c>
      <c r="N38">
        <v>14</v>
      </c>
      <c r="O38">
        <v>18</v>
      </c>
      <c r="P38">
        <f t="shared" si="79"/>
        <v>1000</v>
      </c>
      <c r="Q38">
        <f t="shared" si="80"/>
        <v>1200</v>
      </c>
      <c r="R38">
        <f t="shared" si="81"/>
        <v>1400</v>
      </c>
      <c r="S38">
        <f t="shared" si="82"/>
        <v>1800</v>
      </c>
      <c r="T38" t="str">
        <f t="shared" si="83"/>
        <v>1000:1200:1400:1800</v>
      </c>
      <c r="U38" t="s">
        <v>70</v>
      </c>
      <c r="V38">
        <f>_xlfn.IFNA(VLOOKUP(U38,词条配置器!$A:$O,9,FALSE),"")</f>
        <v>15</v>
      </c>
      <c r="W38">
        <v>-6</v>
      </c>
      <c r="X38">
        <v>-7</v>
      </c>
      <c r="Y38">
        <v>-8</v>
      </c>
      <c r="Z38">
        <v>-10</v>
      </c>
      <c r="AA38">
        <f t="shared" si="106"/>
        <v>-600</v>
      </c>
      <c r="AB38">
        <f t="shared" si="107"/>
        <v>-700</v>
      </c>
      <c r="AC38">
        <f t="shared" si="108"/>
        <v>-800</v>
      </c>
      <c r="AD38">
        <f t="shared" si="109"/>
        <v>-1000</v>
      </c>
      <c r="AE38" t="str">
        <f t="shared" si="110"/>
        <v>-600:-700:-800:-1000</v>
      </c>
      <c r="AL38" t="str">
        <f t="shared" ref="AL38:AO38" si="126">IF(AH38="","",AH38*100)</f>
        <v/>
      </c>
      <c r="AM38" t="str">
        <f t="shared" si="126"/>
        <v/>
      </c>
      <c r="AN38" t="str">
        <f t="shared" si="126"/>
        <v/>
      </c>
      <c r="AO38" t="str">
        <f t="shared" si="126"/>
        <v/>
      </c>
      <c r="AP38" t="str">
        <f t="shared" si="112"/>
        <v/>
      </c>
      <c r="BC38" t="str">
        <f t="shared" si="114"/>
        <v>被动：如果张辽是第一个上场的武将，张辽的伤害加成{0}%，承伤系数{1}%</v>
      </c>
      <c r="BD38" t="str">
        <f t="shared" si="77"/>
        <v>被动：如果张辽是第一个上场的武将，张辽的伤害加成{0}%，承伤系数{1}%</v>
      </c>
      <c r="BF38">
        <v>37</v>
      </c>
      <c r="BG38" t="str">
        <f t="shared" si="115"/>
        <v>张辽-金戈铁马</v>
      </c>
      <c r="BH38">
        <f>VLOOKUP(C38,属性生效类型表!$M:$N,2,FALSE)</f>
        <v>5</v>
      </c>
      <c r="BI38">
        <f>VLOOKUP(D38,属性生效类型表!$P:$Q,2,FALSE)</f>
        <v>2</v>
      </c>
      <c r="BJ38">
        <f t="shared" si="116"/>
        <v>1</v>
      </c>
      <c r="BK38">
        <f t="shared" si="117"/>
        <v>3</v>
      </c>
      <c r="BL38">
        <f>VLOOKUP(G38,将领对应表!$B:$C,2,FALSE)</f>
        <v>484</v>
      </c>
      <c r="BM38" t="str">
        <f t="shared" si="118"/>
        <v>14|15</v>
      </c>
      <c r="BN38">
        <f t="shared" si="119"/>
        <v>0</v>
      </c>
      <c r="BO38" t="str">
        <f t="shared" si="120"/>
        <v>1000:1200:1400:1800|-600:-700:-800:-1000</v>
      </c>
      <c r="BP38">
        <f t="shared" si="121"/>
        <v>100</v>
      </c>
      <c r="BQ38" t="str">
        <f t="shared" si="122"/>
        <v>被动：如果张辽是第一个上场的武将，张辽的伤害加成{0}%，承伤系数{1}%</v>
      </c>
      <c r="BR38" t="str">
        <f t="shared" si="105"/>
        <v>被动：如果张辽是第一个上场的武将，张辽的伤害加成{0}%，承伤系数{1}%</v>
      </c>
      <c r="BT38" t="str">
        <f t="shared" si="123"/>
        <v>37,张辽-金戈铁马,5,2,1,3,484,14|15,0,1000:1200:1400:1800|-600:-700:-800:-1000,100,被动：如果张辽是第一个上场的武将，张辽的伤害加成{0}%，承伤系数{1}%,被动：如果张辽是第一个上场的武将，张辽的伤害加成{0}%，承伤系数{1}%</v>
      </c>
    </row>
    <row r="39" spans="1:72">
      <c r="A39" t="s">
        <v>159</v>
      </c>
      <c r="B39" t="s">
        <v>160</v>
      </c>
      <c r="C39" t="s">
        <v>41</v>
      </c>
      <c r="D39" t="s">
        <v>73</v>
      </c>
      <c r="E39" t="s">
        <v>43</v>
      </c>
      <c r="F39" t="s">
        <v>75</v>
      </c>
      <c r="G39" t="s">
        <v>153</v>
      </c>
      <c r="H39">
        <v>2</v>
      </c>
      <c r="I39">
        <v>200</v>
      </c>
      <c r="J39" t="s">
        <v>58</v>
      </c>
      <c r="K39">
        <f>_xlfn.IFNA(VLOOKUP(J39,词条配置器!$A:$O,9,FALSE),"")</f>
        <v>7</v>
      </c>
      <c r="L39">
        <v>10</v>
      </c>
      <c r="M39">
        <v>12</v>
      </c>
      <c r="N39">
        <v>14</v>
      </c>
      <c r="O39">
        <v>20</v>
      </c>
      <c r="P39">
        <f t="shared" si="79"/>
        <v>1000</v>
      </c>
      <c r="Q39">
        <f t="shared" si="80"/>
        <v>1200</v>
      </c>
      <c r="R39">
        <f t="shared" si="81"/>
        <v>1400</v>
      </c>
      <c r="S39">
        <f t="shared" si="82"/>
        <v>2000</v>
      </c>
      <c r="T39" t="str">
        <f t="shared" si="83"/>
        <v>1000:1200:1400:2000</v>
      </c>
      <c r="U39" t="s">
        <v>52</v>
      </c>
      <c r="V39">
        <f>_xlfn.IFNA(VLOOKUP(U39,词条配置器!$A:$O,9,FALSE),"")</f>
        <v>8</v>
      </c>
      <c r="W39">
        <v>9.5</v>
      </c>
      <c r="X39">
        <v>13</v>
      </c>
      <c r="Y39">
        <v>16</v>
      </c>
      <c r="Z39">
        <v>25</v>
      </c>
      <c r="AA39">
        <f t="shared" si="106"/>
        <v>950</v>
      </c>
      <c r="AB39">
        <f t="shared" si="107"/>
        <v>1300</v>
      </c>
      <c r="AC39">
        <f t="shared" si="108"/>
        <v>1600</v>
      </c>
      <c r="AD39">
        <f t="shared" si="109"/>
        <v>2500</v>
      </c>
      <c r="AE39" t="str">
        <f t="shared" si="110"/>
        <v>950:1300:1600:2500</v>
      </c>
      <c r="BC39" t="str">
        <f t="shared" si="114"/>
        <v>目标速度增加{0}%，暴击率增加{1}%，持续2轮</v>
      </c>
      <c r="BD39" t="str">
        <f t="shared" si="77"/>
        <v>目标速度增加{0}%，暴击率增加{1}%，持续2轮</v>
      </c>
      <c r="BF39">
        <v>38</v>
      </c>
      <c r="BG39" t="str">
        <f t="shared" si="115"/>
        <v>张辽-突袭</v>
      </c>
      <c r="BH39">
        <f>VLOOKUP(C39,属性生效类型表!$M:$N,2,FALSE)</f>
        <v>1</v>
      </c>
      <c r="BI39">
        <f>VLOOKUP(D39,属性生效类型表!$P:$Q,2,FALSE)</f>
        <v>1</v>
      </c>
      <c r="BJ39">
        <f t="shared" si="116"/>
        <v>1</v>
      </c>
      <c r="BK39">
        <f t="shared" si="117"/>
        <v>2</v>
      </c>
      <c r="BL39">
        <f>VLOOKUP(G39,将领对应表!$B:$C,2,FALSE)</f>
        <v>484</v>
      </c>
      <c r="BM39" t="str">
        <f t="shared" si="118"/>
        <v>7|8</v>
      </c>
      <c r="BN39">
        <f t="shared" si="119"/>
        <v>2</v>
      </c>
      <c r="BO39" t="str">
        <f t="shared" si="120"/>
        <v>1000:1200:1400:2000|950:1300:1600:2500</v>
      </c>
      <c r="BP39">
        <f t="shared" si="121"/>
        <v>200</v>
      </c>
      <c r="BQ39" t="str">
        <f t="shared" si="122"/>
        <v>目标速度增加{0}%，暴击率增加{1}%，持续2轮</v>
      </c>
      <c r="BR39" t="str">
        <f t="shared" si="105"/>
        <v>目标速度增加{0}%，暴击率增加{1}%，持续2轮</v>
      </c>
      <c r="BT39" t="str">
        <f t="shared" si="123"/>
        <v>38,张辽-突袭,1,1,1,2,484,7|8,2,1000:1200:1400:2000|950:1300:1600:2500,200,目标速度增加{0}%，暴击率增加{1}%，持续2轮,目标速度增加{0}%，暴击率增加{1}%，持续2轮</v>
      </c>
    </row>
    <row r="40" spans="1:72">
      <c r="A40" t="s">
        <v>161</v>
      </c>
      <c r="B40" t="s">
        <v>162</v>
      </c>
      <c r="C40" t="s">
        <v>104</v>
      </c>
      <c r="D40" t="s">
        <v>42</v>
      </c>
      <c r="E40" t="s">
        <v>43</v>
      </c>
      <c r="F40" t="s">
        <v>44</v>
      </c>
      <c r="G40" t="s">
        <v>163</v>
      </c>
      <c r="H40">
        <v>0</v>
      </c>
      <c r="I40">
        <v>100</v>
      </c>
      <c r="J40" t="s">
        <v>164</v>
      </c>
      <c r="K40">
        <f>_xlfn.IFNA(VLOOKUP(J40,词条配置器!$A:$O,9,FALSE),"")</f>
        <v>20</v>
      </c>
      <c r="L40">
        <v>6.5</v>
      </c>
      <c r="M40">
        <v>8.6</v>
      </c>
      <c r="N40">
        <v>10.8</v>
      </c>
      <c r="O40">
        <v>14</v>
      </c>
      <c r="P40">
        <f t="shared" si="79"/>
        <v>650</v>
      </c>
      <c r="Q40">
        <f t="shared" si="80"/>
        <v>860</v>
      </c>
      <c r="R40">
        <f t="shared" si="81"/>
        <v>1080</v>
      </c>
      <c r="S40">
        <f t="shared" si="82"/>
        <v>1400</v>
      </c>
      <c r="T40" t="str">
        <f t="shared" si="83"/>
        <v>650:860:1080:1400</v>
      </c>
      <c r="AA40" t="str">
        <f t="shared" si="106"/>
        <v/>
      </c>
      <c r="AB40" t="str">
        <f t="shared" si="107"/>
        <v/>
      </c>
      <c r="AC40" t="str">
        <f t="shared" si="108"/>
        <v/>
      </c>
      <c r="AD40" t="str">
        <f t="shared" si="109"/>
        <v/>
      </c>
      <c r="AE40" t="str">
        <f t="shared" si="110"/>
        <v/>
      </c>
      <c r="AG40" t="str">
        <f>_xlfn.IFNA(VLOOKUP(AF40,词条配置器!$A:$O,9,FALSE),"")</f>
        <v/>
      </c>
      <c r="AL40" t="str">
        <f t="shared" ref="AL40:AO40" si="127">IF(AH40="","",AH40*100)</f>
        <v/>
      </c>
      <c r="AM40" t="str">
        <f t="shared" si="127"/>
        <v/>
      </c>
      <c r="AN40" t="str">
        <f t="shared" si="127"/>
        <v/>
      </c>
      <c r="AO40" t="str">
        <f t="shared" si="127"/>
        <v/>
      </c>
      <c r="AP40" t="str">
        <f>_xlfn.TEXTJOIN(":",TRUE,AL40:AO40)</f>
        <v/>
      </c>
      <c r="AW40" t="str">
        <f t="shared" ref="AW40:AZ40" si="128">IF(AS40="","",AS40*100)</f>
        <v/>
      </c>
      <c r="AX40" t="str">
        <f t="shared" si="128"/>
        <v/>
      </c>
      <c r="AY40" t="str">
        <f t="shared" si="128"/>
        <v/>
      </c>
      <c r="AZ40" t="str">
        <f t="shared" si="128"/>
        <v/>
      </c>
      <c r="BA40" t="str">
        <f>_xlfn.TEXTJOIN(":",TRUE,AW40:AZ40)</f>
        <v/>
      </c>
      <c r="BC40" t="str">
        <f t="shared" si="114"/>
        <v>被动：友方所有武将生效，开战时，如果敌方是异性，伤害加成{0}%</v>
      </c>
      <c r="BD40" t="str">
        <f t="shared" si="77"/>
        <v>被动：友方所有武将生效，开战时，如果敌方是异性，伤害加成{0}%</v>
      </c>
      <c r="BF40">
        <v>39</v>
      </c>
      <c r="BG40" t="str">
        <f t="shared" si="115"/>
        <v>孙尚香-红颜</v>
      </c>
      <c r="BH40">
        <f>VLOOKUP(C40,属性生效类型表!$M:$N,2,FALSE)</f>
        <v>2</v>
      </c>
      <c r="BI40">
        <f>VLOOKUP(D40,属性生效类型表!$P:$Q,2,FALSE)</f>
        <v>2</v>
      </c>
      <c r="BJ40">
        <f t="shared" si="116"/>
        <v>1</v>
      </c>
      <c r="BK40">
        <f t="shared" si="117"/>
        <v>1</v>
      </c>
      <c r="BL40">
        <f>VLOOKUP(G40,将领对应表!$B:$C,2,FALSE)</f>
        <v>1011</v>
      </c>
      <c r="BM40" t="str">
        <f t="shared" si="118"/>
        <v>20</v>
      </c>
      <c r="BN40">
        <f t="shared" si="119"/>
        <v>0</v>
      </c>
      <c r="BO40" t="str">
        <f t="shared" si="120"/>
        <v>650:860:1080:1400</v>
      </c>
      <c r="BP40">
        <f t="shared" si="121"/>
        <v>100</v>
      </c>
      <c r="BQ40" t="str">
        <f t="shared" si="122"/>
        <v>被动：友方所有武将生效，开战时，如果敌方是异性，伤害加成{0}%</v>
      </c>
      <c r="BR40" t="str">
        <f t="shared" si="105"/>
        <v>被动：友方所有武将生效，开战时，如果敌方是异性，伤害加成{0}%</v>
      </c>
      <c r="BT40" t="str">
        <f t="shared" si="123"/>
        <v>39,孙尚香-红颜,2,2,1,1,1011,20,0,650:860:1080:1400,100,被动：友方所有武将生效，开战时，如果敌方是异性，伤害加成{0}%,被动：友方所有武将生效，开战时，如果敌方是异性，伤害加成{0}%</v>
      </c>
    </row>
    <row r="41" spans="1:72">
      <c r="A41" t="s">
        <v>165</v>
      </c>
      <c r="B41" t="s">
        <v>166</v>
      </c>
      <c r="C41" t="s">
        <v>104</v>
      </c>
      <c r="D41" t="s">
        <v>42</v>
      </c>
      <c r="E41" t="s">
        <v>43</v>
      </c>
      <c r="F41" t="s">
        <v>105</v>
      </c>
      <c r="G41" t="s">
        <v>163</v>
      </c>
      <c r="H41">
        <v>0</v>
      </c>
      <c r="I41">
        <v>100</v>
      </c>
      <c r="J41" t="s">
        <v>167</v>
      </c>
      <c r="K41">
        <f>_xlfn.IFNA(VLOOKUP(J41,词条配置器!$A:$O,9,FALSE),"")</f>
        <v>67</v>
      </c>
      <c r="L41">
        <v>2.5</v>
      </c>
      <c r="M41">
        <v>3</v>
      </c>
      <c r="N41">
        <v>3.5</v>
      </c>
      <c r="O41">
        <v>4</v>
      </c>
      <c r="P41">
        <f t="shared" si="79"/>
        <v>250</v>
      </c>
      <c r="Q41">
        <f t="shared" si="80"/>
        <v>300</v>
      </c>
      <c r="R41">
        <f t="shared" si="81"/>
        <v>350</v>
      </c>
      <c r="S41">
        <f t="shared" si="82"/>
        <v>400</v>
      </c>
      <c r="T41" t="str">
        <f t="shared" si="83"/>
        <v>250:300:350:400</v>
      </c>
      <c r="BC41" t="str">
        <f t="shared" si="114"/>
        <v>被动：孙尚香攻击后，附加基于对方已损失体力{0}%的伤害</v>
      </c>
      <c r="BD41" t="str">
        <f t="shared" si="77"/>
        <v>被动：孙尚香攻击后，附加基于对方已损失体力{0}%的伤害</v>
      </c>
      <c r="BF41">
        <v>40</v>
      </c>
      <c r="BG41" t="str">
        <f t="shared" si="115"/>
        <v>孙尚香-弓腰姬</v>
      </c>
      <c r="BH41">
        <f>VLOOKUP(C41,属性生效类型表!$M:$N,2,FALSE)</f>
        <v>2</v>
      </c>
      <c r="BI41">
        <f>VLOOKUP(D41,属性生效类型表!$P:$Q,2,FALSE)</f>
        <v>2</v>
      </c>
      <c r="BJ41">
        <f t="shared" si="116"/>
        <v>1</v>
      </c>
      <c r="BK41">
        <f t="shared" si="117"/>
        <v>3</v>
      </c>
      <c r="BL41">
        <f>VLOOKUP(G41,将领对应表!$B:$C,2,FALSE)</f>
        <v>1011</v>
      </c>
      <c r="BM41" t="str">
        <f t="shared" si="118"/>
        <v>67</v>
      </c>
      <c r="BN41">
        <f t="shared" si="119"/>
        <v>0</v>
      </c>
      <c r="BO41" t="str">
        <f t="shared" si="120"/>
        <v>250:300:350:400</v>
      </c>
      <c r="BP41">
        <f t="shared" si="121"/>
        <v>100</v>
      </c>
      <c r="BQ41" t="str">
        <f t="shared" si="122"/>
        <v>被动：孙尚香攻击后，附加基于对方已损失体力{0}%的伤害</v>
      </c>
      <c r="BR41" t="str">
        <f t="shared" si="105"/>
        <v>被动：孙尚香攻击后，附加基于对方已损失体力{0}%的伤害</v>
      </c>
      <c r="BT41" t="str">
        <f t="shared" si="123"/>
        <v>40,孙尚香-弓腰姬,2,2,1,3,1011,67,0,250:300:350:400,100,被动：孙尚香攻击后，附加基于对方已损失体力{0}%的伤害,被动：孙尚香攻击后，附加基于对方已损失体力{0}%的伤害</v>
      </c>
    </row>
    <row r="42" spans="1:72">
      <c r="A42" t="s">
        <v>168</v>
      </c>
      <c r="B42" t="s">
        <v>169</v>
      </c>
      <c r="C42" t="s">
        <v>41</v>
      </c>
      <c r="D42" t="s">
        <v>73</v>
      </c>
      <c r="E42" t="s">
        <v>74</v>
      </c>
      <c r="F42" t="s">
        <v>75</v>
      </c>
      <c r="G42" t="s">
        <v>163</v>
      </c>
      <c r="H42">
        <v>1</v>
      </c>
      <c r="I42">
        <v>200</v>
      </c>
      <c r="J42" t="s">
        <v>170</v>
      </c>
      <c r="K42">
        <f>_xlfn.IFNA(VLOOKUP(J42,词条配置器!$A:$O,9,FALSE),"")</f>
        <v>33</v>
      </c>
      <c r="L42">
        <v>-1.5</v>
      </c>
      <c r="M42">
        <v>-2</v>
      </c>
      <c r="N42">
        <v>-2.5</v>
      </c>
      <c r="O42">
        <v>-4</v>
      </c>
      <c r="P42">
        <f t="shared" si="79"/>
        <v>-150</v>
      </c>
      <c r="Q42">
        <f t="shared" si="80"/>
        <v>-200</v>
      </c>
      <c r="R42">
        <f t="shared" si="81"/>
        <v>-250</v>
      </c>
      <c r="S42">
        <f t="shared" si="82"/>
        <v>-400</v>
      </c>
      <c r="T42" t="str">
        <f t="shared" si="83"/>
        <v>-150:-200:-250:-400</v>
      </c>
      <c r="BC42" t="str">
        <f t="shared" si="114"/>
        <v>目标在攻击后，伤害加成{0}%，可叠加，持续1轮</v>
      </c>
      <c r="BD42" t="str">
        <f t="shared" si="77"/>
        <v>目标在攻击后，伤害加成{0}%，可叠加，持续1轮</v>
      </c>
      <c r="BF42">
        <v>41</v>
      </c>
      <c r="BG42" t="str">
        <f t="shared" si="115"/>
        <v>孙尚香-生变</v>
      </c>
      <c r="BH42">
        <f>VLOOKUP(C42,属性生效类型表!$M:$N,2,FALSE)</f>
        <v>1</v>
      </c>
      <c r="BI42">
        <f>VLOOKUP(D42,属性生效类型表!$P:$Q,2,FALSE)</f>
        <v>1</v>
      </c>
      <c r="BJ42">
        <f t="shared" si="116"/>
        <v>2</v>
      </c>
      <c r="BK42">
        <f t="shared" si="117"/>
        <v>2</v>
      </c>
      <c r="BL42">
        <f>VLOOKUP(G42,将领对应表!$B:$C,2,FALSE)</f>
        <v>1011</v>
      </c>
      <c r="BM42" t="str">
        <f t="shared" si="118"/>
        <v>33</v>
      </c>
      <c r="BN42">
        <f t="shared" si="119"/>
        <v>1</v>
      </c>
      <c r="BO42" t="str">
        <f t="shared" si="120"/>
        <v>-150:-200:-250:-400</v>
      </c>
      <c r="BP42">
        <f t="shared" si="121"/>
        <v>200</v>
      </c>
      <c r="BQ42" t="str">
        <f t="shared" si="122"/>
        <v>目标在攻击后，伤害加成{0}%，可叠加，持续1轮</v>
      </c>
      <c r="BR42" t="str">
        <f t="shared" si="105"/>
        <v>目标在攻击后，伤害加成{0}%，可叠加，持续1轮</v>
      </c>
      <c r="BT42" t="str">
        <f t="shared" si="123"/>
        <v>41,孙尚香-生变,1,1,2,2,1011,33,1,-150:-200:-250:-400,200,目标在攻击后，伤害加成{0}%，可叠加，持续1轮,目标在攻击后，伤害加成{0}%，可叠加，持续1轮</v>
      </c>
    </row>
    <row r="43" spans="1:72">
      <c r="A43" t="s">
        <v>171</v>
      </c>
      <c r="B43" t="s">
        <v>172</v>
      </c>
      <c r="C43" t="s">
        <v>104</v>
      </c>
      <c r="D43" t="s">
        <v>42</v>
      </c>
      <c r="E43" t="s">
        <v>43</v>
      </c>
      <c r="F43" t="s">
        <v>44</v>
      </c>
      <c r="G43" t="s">
        <v>173</v>
      </c>
      <c r="H43">
        <v>0</v>
      </c>
      <c r="I43">
        <v>100</v>
      </c>
      <c r="J43" t="s">
        <v>174</v>
      </c>
      <c r="K43">
        <f>_xlfn.IFNA(VLOOKUP(J43,词条配置器!$A:$O,9,FALSE),"")</f>
        <v>21</v>
      </c>
      <c r="L43">
        <v>-6.5</v>
      </c>
      <c r="M43">
        <v>-8.6</v>
      </c>
      <c r="N43">
        <v>-10.8</v>
      </c>
      <c r="O43">
        <v>-14</v>
      </c>
      <c r="P43">
        <f t="shared" ref="P43:P60" si="129">IF(L43="","",L43*100)</f>
        <v>-650</v>
      </c>
      <c r="Q43">
        <f t="shared" ref="Q43:Q60" si="130">IF(M43="","",M43*100)</f>
        <v>-860</v>
      </c>
      <c r="R43">
        <f t="shared" ref="R43:R60" si="131">IF(N43="","",N43*100)</f>
        <v>-1080</v>
      </c>
      <c r="S43">
        <f t="shared" si="82"/>
        <v>-1400</v>
      </c>
      <c r="T43" t="str">
        <f t="shared" ref="T43:T60" si="132">_xlfn.TEXTJOIN(":",TRUE,P43:S43)</f>
        <v>-650:-860:-1080:-1400</v>
      </c>
      <c r="AA43" t="str">
        <f t="shared" ref="AA43:AA48" si="133">IF(W43="","",W43*100)</f>
        <v/>
      </c>
      <c r="AB43" t="str">
        <f t="shared" ref="AB43:AB48" si="134">IF(X43="","",X43*100)</f>
        <v/>
      </c>
      <c r="AC43" t="str">
        <f t="shared" ref="AC43:AC48" si="135">IF(Y43="","",Y43*100)</f>
        <v/>
      </c>
      <c r="AD43" t="str">
        <f t="shared" ref="AD43:AD48" si="136">IF(Z43="","",Z43*100)</f>
        <v/>
      </c>
      <c r="AE43" t="str">
        <f t="shared" ref="AE43:AE59" si="137">_xlfn.TEXTJOIN(":",TRUE,AA43:AD43)</f>
        <v/>
      </c>
      <c r="AG43" t="str">
        <f>_xlfn.IFNA(VLOOKUP(AF43,词条配置器!$A:$O,9,FALSE),"")</f>
        <v/>
      </c>
      <c r="AL43" t="str">
        <f t="shared" ref="AL43:AO43" si="138">IF(AH43="","",AH43*100)</f>
        <v/>
      </c>
      <c r="AM43" t="str">
        <f t="shared" si="138"/>
        <v/>
      </c>
      <c r="AN43" t="str">
        <f t="shared" si="138"/>
        <v/>
      </c>
      <c r="AO43" t="str">
        <f t="shared" si="138"/>
        <v/>
      </c>
      <c r="AP43" t="str">
        <f>_xlfn.TEXTJOIN(":",TRUE,AL43:AO43)</f>
        <v/>
      </c>
      <c r="AW43" t="str">
        <f t="shared" ref="AW43:AZ43" si="139">IF(AS43="","",AS43*100)</f>
        <v/>
      </c>
      <c r="AX43" t="str">
        <f t="shared" si="139"/>
        <v/>
      </c>
      <c r="AY43" t="str">
        <f t="shared" si="139"/>
        <v/>
      </c>
      <c r="AZ43" t="str">
        <f t="shared" si="139"/>
        <v/>
      </c>
      <c r="BA43" t="str">
        <f>_xlfn.TEXTJOIN(":",TRUE,AW43:AZ43)</f>
        <v/>
      </c>
      <c r="BC43" t="str">
        <f t="shared" si="114"/>
        <v>被动：友方所有武将生效，开战时，如果敌方是异性，承伤系数{0}%</v>
      </c>
      <c r="BD43" t="str">
        <f t="shared" si="77"/>
        <v>被动：友方所有武将生效，开战时，如果敌方是异性，承伤系数{0}%</v>
      </c>
      <c r="BF43">
        <v>42</v>
      </c>
      <c r="BG43" t="str">
        <f t="shared" si="115"/>
        <v>貂蝉-闭月</v>
      </c>
      <c r="BH43">
        <f>VLOOKUP(C43,属性生效类型表!$M:$N,2,FALSE)</f>
        <v>2</v>
      </c>
      <c r="BI43">
        <f>VLOOKUP(D43,属性生效类型表!$P:$Q,2,FALSE)</f>
        <v>2</v>
      </c>
      <c r="BJ43">
        <f t="shared" si="116"/>
        <v>1</v>
      </c>
      <c r="BK43">
        <f t="shared" si="117"/>
        <v>1</v>
      </c>
      <c r="BL43">
        <f>VLOOKUP(G43,将领对应表!$B:$C,2,FALSE)</f>
        <v>1017</v>
      </c>
      <c r="BM43" t="str">
        <f t="shared" si="118"/>
        <v>21</v>
      </c>
      <c r="BN43">
        <f t="shared" si="119"/>
        <v>0</v>
      </c>
      <c r="BO43" t="str">
        <f t="shared" si="120"/>
        <v>-650:-860:-1080:-1400</v>
      </c>
      <c r="BP43">
        <f t="shared" si="121"/>
        <v>100</v>
      </c>
      <c r="BQ43" t="str">
        <f t="shared" si="122"/>
        <v>被动：友方所有武将生效，开战时，如果敌方是异性，承伤系数{0}%</v>
      </c>
      <c r="BR43" t="str">
        <f t="shared" si="105"/>
        <v>被动：友方所有武将生效，开战时，如果敌方是异性，承伤系数{0}%</v>
      </c>
      <c r="BT43" t="str">
        <f t="shared" si="123"/>
        <v>42,貂蝉-闭月,2,2,1,1,1017,21,0,-650:-860:-1080:-1400,100,被动：友方所有武将生效，开战时，如果敌方是异性，承伤系数{0}%,被动：友方所有武将生效，开战时，如果敌方是异性，承伤系数{0}%</v>
      </c>
    </row>
    <row r="44" spans="1:72">
      <c r="A44" t="s">
        <v>175</v>
      </c>
      <c r="B44" t="s">
        <v>176</v>
      </c>
      <c r="C44" t="s">
        <v>41</v>
      </c>
      <c r="D44" t="s">
        <v>73</v>
      </c>
      <c r="E44" t="s">
        <v>43</v>
      </c>
      <c r="F44" t="s">
        <v>75</v>
      </c>
      <c r="G44" t="s">
        <v>173</v>
      </c>
      <c r="H44">
        <v>2</v>
      </c>
      <c r="I44">
        <v>200</v>
      </c>
      <c r="J44" t="s">
        <v>177</v>
      </c>
      <c r="K44">
        <f>_xlfn.IFNA(VLOOKUP(J44,词条配置器!$A:$O,9,FALSE),"")</f>
        <v>22</v>
      </c>
      <c r="L44">
        <v>10</v>
      </c>
      <c r="M44">
        <v>14</v>
      </c>
      <c r="N44">
        <v>18</v>
      </c>
      <c r="O44">
        <v>27</v>
      </c>
      <c r="P44">
        <f t="shared" si="129"/>
        <v>1000</v>
      </c>
      <c r="Q44">
        <f t="shared" si="130"/>
        <v>1400</v>
      </c>
      <c r="R44">
        <f t="shared" si="131"/>
        <v>1800</v>
      </c>
      <c r="S44">
        <f t="shared" si="82"/>
        <v>2700</v>
      </c>
      <c r="T44" t="str">
        <f t="shared" si="132"/>
        <v>1000:1400:1800:2700</v>
      </c>
      <c r="AA44" t="str">
        <f t="shared" si="133"/>
        <v/>
      </c>
      <c r="AB44" t="str">
        <f t="shared" si="134"/>
        <v/>
      </c>
      <c r="AC44" t="str">
        <f t="shared" si="135"/>
        <v/>
      </c>
      <c r="AD44" t="str">
        <f t="shared" si="136"/>
        <v/>
      </c>
      <c r="AE44" t="str">
        <f t="shared" si="137"/>
        <v/>
      </c>
      <c r="AG44" t="str">
        <f>_xlfn.IFNA(VLOOKUP(AF44,词条配置器!$A:$O,9,FALSE),"")</f>
        <v/>
      </c>
      <c r="AL44" t="str">
        <f t="shared" ref="AL44:AO44" si="140">IF(AH44="","",AH44*100)</f>
        <v/>
      </c>
      <c r="AM44" t="str">
        <f t="shared" si="140"/>
        <v/>
      </c>
      <c r="AN44" t="str">
        <f t="shared" si="140"/>
        <v/>
      </c>
      <c r="AO44" t="str">
        <f t="shared" si="140"/>
        <v/>
      </c>
      <c r="AP44" t="str">
        <f>_xlfn.TEXTJOIN(":",TRUE,AL44:AO44)</f>
        <v/>
      </c>
      <c r="AW44" t="str">
        <f t="shared" ref="AW44:AZ44" si="141">IF(AS44="","",AS44*100)</f>
        <v/>
      </c>
      <c r="AX44" t="str">
        <f t="shared" si="141"/>
        <v/>
      </c>
      <c r="AY44" t="str">
        <f t="shared" si="141"/>
        <v/>
      </c>
      <c r="AZ44" t="str">
        <f t="shared" si="141"/>
        <v/>
      </c>
      <c r="BA44" t="str">
        <f>_xlfn.TEXTJOIN(":",TRUE,AW44:AZ44)</f>
        <v/>
      </c>
      <c r="BC44" t="str">
        <f t="shared" si="114"/>
        <v>斗将战中，如果对方为同性，伤害加成{0}%，持续2轮</v>
      </c>
      <c r="BD44" t="str">
        <f t="shared" si="77"/>
        <v>斗将战中，如果对方为同性，伤害加成{0}%，持续2轮</v>
      </c>
      <c r="BF44">
        <v>43</v>
      </c>
      <c r="BG44" t="str">
        <f t="shared" si="115"/>
        <v>貂蝉-美人计</v>
      </c>
      <c r="BH44">
        <f>VLOOKUP(C44,属性生效类型表!$M:$N,2,FALSE)</f>
        <v>1</v>
      </c>
      <c r="BI44">
        <f>VLOOKUP(D44,属性生效类型表!$P:$Q,2,FALSE)</f>
        <v>1</v>
      </c>
      <c r="BJ44">
        <f t="shared" si="116"/>
        <v>1</v>
      </c>
      <c r="BK44">
        <f t="shared" si="117"/>
        <v>2</v>
      </c>
      <c r="BL44">
        <f>VLOOKUP(G44,将领对应表!$B:$C,2,FALSE)</f>
        <v>1017</v>
      </c>
      <c r="BM44" t="str">
        <f t="shared" si="118"/>
        <v>22</v>
      </c>
      <c r="BN44">
        <f t="shared" si="119"/>
        <v>2</v>
      </c>
      <c r="BO44" t="str">
        <f t="shared" si="120"/>
        <v>1000:1400:1800:2700</v>
      </c>
      <c r="BP44">
        <f t="shared" si="121"/>
        <v>200</v>
      </c>
      <c r="BQ44" t="str">
        <f t="shared" si="122"/>
        <v>斗将战中，如果对方为同性，伤害加成{0}%，持续2轮</v>
      </c>
      <c r="BR44" t="str">
        <f t="shared" si="105"/>
        <v>斗将战中，如果对方为同性，伤害加成{0}%，持续2轮</v>
      </c>
      <c r="BT44" t="str">
        <f t="shared" si="123"/>
        <v>43,貂蝉-美人计,1,1,1,2,1017,22,2,1000:1400:1800:2700,200,斗将战中，如果对方为同性，伤害加成{0}%，持续2轮,斗将战中，如果对方为同性，伤害加成{0}%，持续2轮</v>
      </c>
    </row>
    <row r="45" spans="1:72">
      <c r="A45" t="s">
        <v>178</v>
      </c>
      <c r="B45" t="s">
        <v>179</v>
      </c>
      <c r="C45" t="s">
        <v>41</v>
      </c>
      <c r="D45" t="s">
        <v>73</v>
      </c>
      <c r="E45" t="s">
        <v>43</v>
      </c>
      <c r="F45" t="s">
        <v>75</v>
      </c>
      <c r="G45" t="s">
        <v>173</v>
      </c>
      <c r="H45">
        <v>2</v>
      </c>
      <c r="I45">
        <v>200</v>
      </c>
      <c r="J45" t="s">
        <v>61</v>
      </c>
      <c r="K45">
        <f>_xlfn.IFNA(VLOOKUP(J45,词条配置器!$A:$O,9,FALSE),"")</f>
        <v>1</v>
      </c>
      <c r="L45">
        <v>6</v>
      </c>
      <c r="M45">
        <v>8</v>
      </c>
      <c r="N45">
        <v>10</v>
      </c>
      <c r="O45">
        <v>15</v>
      </c>
      <c r="P45">
        <f t="shared" si="129"/>
        <v>600</v>
      </c>
      <c r="Q45">
        <f t="shared" si="130"/>
        <v>800</v>
      </c>
      <c r="R45">
        <f t="shared" si="131"/>
        <v>1000</v>
      </c>
      <c r="S45">
        <f t="shared" si="82"/>
        <v>1500</v>
      </c>
      <c r="T45" t="str">
        <f t="shared" si="132"/>
        <v>600:800:1000:1500</v>
      </c>
      <c r="U45" t="s">
        <v>58</v>
      </c>
      <c r="V45">
        <f>_xlfn.IFNA(VLOOKUP(U45,词条配置器!$A:$O,9,FALSE),"")</f>
        <v>7</v>
      </c>
      <c r="W45">
        <v>10</v>
      </c>
      <c r="X45">
        <v>10</v>
      </c>
      <c r="Y45">
        <v>10</v>
      </c>
      <c r="Z45">
        <v>10</v>
      </c>
      <c r="AA45">
        <f t="shared" si="133"/>
        <v>1000</v>
      </c>
      <c r="AB45">
        <f t="shared" si="134"/>
        <v>1000</v>
      </c>
      <c r="AC45">
        <f t="shared" si="135"/>
        <v>1000</v>
      </c>
      <c r="AD45">
        <f t="shared" si="136"/>
        <v>1000</v>
      </c>
      <c r="AE45" t="str">
        <f t="shared" si="137"/>
        <v>1000:1000:1000:1000</v>
      </c>
      <c r="AG45" t="str">
        <f>_xlfn.IFNA(VLOOKUP(AF45,词条配置器!$A:$O,9,FALSE),"")</f>
        <v/>
      </c>
      <c r="AL45" t="str">
        <f t="shared" ref="AL45:AO45" si="142">IF(AH45="","",AH45*100)</f>
        <v/>
      </c>
      <c r="AM45" t="str">
        <f t="shared" si="142"/>
        <v/>
      </c>
      <c r="AN45" t="str">
        <f t="shared" si="142"/>
        <v/>
      </c>
      <c r="AO45" t="str">
        <f t="shared" si="142"/>
        <v/>
      </c>
      <c r="AP45" t="str">
        <f>_xlfn.TEXTJOIN(":",TRUE,AL45:AO45)</f>
        <v/>
      </c>
      <c r="AW45" t="str">
        <f t="shared" ref="AW45:AZ45" si="143">IF(AS45="","",AS45*100)</f>
        <v/>
      </c>
      <c r="AX45" t="str">
        <f t="shared" si="143"/>
        <v/>
      </c>
      <c r="AY45" t="str">
        <f t="shared" si="143"/>
        <v/>
      </c>
      <c r="AZ45" t="str">
        <f t="shared" si="143"/>
        <v/>
      </c>
      <c r="BA45" t="str">
        <f>_xlfn.TEXTJOIN(":",TRUE,AW45:AZ45)</f>
        <v/>
      </c>
      <c r="BC45" t="str">
        <f t="shared" si="114"/>
        <v>目标攻击{0}%，速度增加{1}%，持续2轮</v>
      </c>
      <c r="BD45" t="str">
        <f t="shared" si="77"/>
        <v>目标攻击{0}%，速度增加{1}%，持续2轮</v>
      </c>
      <c r="BF45">
        <v>44</v>
      </c>
      <c r="BG45" t="str">
        <f t="shared" si="115"/>
        <v>貂蝉-敌勇</v>
      </c>
      <c r="BH45">
        <f>VLOOKUP(C45,属性生效类型表!$M:$N,2,FALSE)</f>
        <v>1</v>
      </c>
      <c r="BI45">
        <f>VLOOKUP(D45,属性生效类型表!$P:$Q,2,FALSE)</f>
        <v>1</v>
      </c>
      <c r="BJ45">
        <f t="shared" si="116"/>
        <v>1</v>
      </c>
      <c r="BK45">
        <f t="shared" si="117"/>
        <v>2</v>
      </c>
      <c r="BL45">
        <f>VLOOKUP(G45,将领对应表!$B:$C,2,FALSE)</f>
        <v>1017</v>
      </c>
      <c r="BM45" t="str">
        <f t="shared" si="118"/>
        <v>1|7</v>
      </c>
      <c r="BN45">
        <f t="shared" si="119"/>
        <v>2</v>
      </c>
      <c r="BO45" t="str">
        <f t="shared" si="120"/>
        <v>600:800:1000:1500|1000:1000:1000:1000</v>
      </c>
      <c r="BP45">
        <f t="shared" si="121"/>
        <v>200</v>
      </c>
      <c r="BQ45" t="str">
        <f t="shared" si="122"/>
        <v>目标攻击{0}%，速度增加{1}%，持续2轮</v>
      </c>
      <c r="BR45" t="str">
        <f t="shared" si="105"/>
        <v>目标攻击{0}%，速度增加{1}%，持续2轮</v>
      </c>
      <c r="BT45" t="str">
        <f t="shared" si="123"/>
        <v>44,貂蝉-敌勇,1,1,1,2,1017,1|7,2,600:800:1000:1500|1000:1000:1000:1000,200,目标攻击{0}%，速度增加{1}%，持续2轮,目标攻击{0}%，速度增加{1}%，持续2轮</v>
      </c>
    </row>
    <row r="46" spans="1:72">
      <c r="A46" t="s">
        <v>180</v>
      </c>
      <c r="B46" t="s">
        <v>181</v>
      </c>
      <c r="C46" t="s">
        <v>104</v>
      </c>
      <c r="D46" t="s">
        <v>42</v>
      </c>
      <c r="E46" t="s">
        <v>43</v>
      </c>
      <c r="F46" t="s">
        <v>105</v>
      </c>
      <c r="G46" t="s">
        <v>182</v>
      </c>
      <c r="H46">
        <v>0</v>
      </c>
      <c r="I46">
        <v>100</v>
      </c>
      <c r="J46" t="s">
        <v>183</v>
      </c>
      <c r="K46">
        <f>_xlfn.IFNA(VLOOKUP(J46,词条配置器!$A:$O,9,FALSE),"")</f>
        <v>42</v>
      </c>
      <c r="L46">
        <v>-1.1</v>
      </c>
      <c r="M46">
        <v>-1.4</v>
      </c>
      <c r="N46">
        <v>-1.7</v>
      </c>
      <c r="O46">
        <v>-2.2</v>
      </c>
      <c r="P46">
        <f t="shared" si="129"/>
        <v>-110</v>
      </c>
      <c r="Q46">
        <f t="shared" si="130"/>
        <v>-140</v>
      </c>
      <c r="R46">
        <f t="shared" si="131"/>
        <v>-170</v>
      </c>
      <c r="S46">
        <f t="shared" si="82"/>
        <v>-220</v>
      </c>
      <c r="T46" t="str">
        <f t="shared" si="132"/>
        <v>-110:-140:-170:-220</v>
      </c>
      <c r="U46" t="s">
        <v>184</v>
      </c>
      <c r="V46">
        <f>_xlfn.IFNA(VLOOKUP(U46,词条配置器!$A:$O,9,FALSE),"")</f>
        <v>46</v>
      </c>
      <c r="W46">
        <v>1.1</v>
      </c>
      <c r="X46">
        <v>1.4</v>
      </c>
      <c r="Y46">
        <v>1.7</v>
      </c>
      <c r="Z46">
        <v>2.2</v>
      </c>
      <c r="AA46">
        <f t="shared" si="133"/>
        <v>110</v>
      </c>
      <c r="AB46">
        <f t="shared" si="134"/>
        <v>140</v>
      </c>
      <c r="AC46">
        <f t="shared" si="135"/>
        <v>170</v>
      </c>
      <c r="AD46">
        <f t="shared" si="136"/>
        <v>220</v>
      </c>
      <c r="AE46" t="str">
        <f t="shared" si="137"/>
        <v>110:140:170:220</v>
      </c>
      <c r="AG46" t="str">
        <f>_xlfn.IFNA(VLOOKUP(AF46,词条配置器!$A:$O,9,FALSE),"")</f>
        <v/>
      </c>
      <c r="AL46" t="str">
        <f t="shared" ref="AL46:AO46" si="144">IF(AH46="","",AH46*100)</f>
        <v/>
      </c>
      <c r="AM46" t="str">
        <f t="shared" si="144"/>
        <v/>
      </c>
      <c r="AN46" t="str">
        <f t="shared" si="144"/>
        <v/>
      </c>
      <c r="AO46" t="str">
        <f t="shared" si="144"/>
        <v/>
      </c>
      <c r="AP46" t="str">
        <f>_xlfn.TEXTJOIN(":",TRUE,AL46:AO46)</f>
        <v/>
      </c>
      <c r="AW46" t="str">
        <f t="shared" ref="AW46:AZ46" si="145">IF(AS46="","",AS46*100)</f>
        <v/>
      </c>
      <c r="AX46" t="str">
        <f t="shared" si="145"/>
        <v/>
      </c>
      <c r="AY46" t="str">
        <f t="shared" si="145"/>
        <v/>
      </c>
      <c r="AZ46" t="str">
        <f t="shared" si="145"/>
        <v/>
      </c>
      <c r="BA46" t="str">
        <f>_xlfn.TEXTJOIN(":",TRUE,AW46:AZ46)</f>
        <v/>
      </c>
      <c r="BC46" t="str">
        <f t="shared" si="114"/>
        <v>被动：孙坚在战斗中，受到攻击时，承伤系数{0}%，敌方承伤系数{1}%</v>
      </c>
      <c r="BD46" t="str">
        <f t="shared" si="77"/>
        <v>被动：孙坚在战斗中，受到攻击时，承伤系数{0}%，敌方承伤系数{1}%</v>
      </c>
      <c r="BF46">
        <v>45</v>
      </c>
      <c r="BG46" t="str">
        <f t="shared" si="115"/>
        <v>孙坚-英魂</v>
      </c>
      <c r="BH46">
        <f>VLOOKUP(C46,属性生效类型表!$M:$N,2,FALSE)</f>
        <v>2</v>
      </c>
      <c r="BI46">
        <f>VLOOKUP(D46,属性生效类型表!$P:$Q,2,FALSE)</f>
        <v>2</v>
      </c>
      <c r="BJ46">
        <f t="shared" si="116"/>
        <v>1</v>
      </c>
      <c r="BK46">
        <f t="shared" si="117"/>
        <v>3</v>
      </c>
      <c r="BL46">
        <f>VLOOKUP(G46,将领对应表!$B:$C,2,FALSE)</f>
        <v>340</v>
      </c>
      <c r="BM46" t="str">
        <f t="shared" si="118"/>
        <v>42|46</v>
      </c>
      <c r="BN46">
        <f t="shared" si="119"/>
        <v>0</v>
      </c>
      <c r="BO46" t="str">
        <f t="shared" si="120"/>
        <v>-110:-140:-170:-220|110:140:170:220</v>
      </c>
      <c r="BP46">
        <f t="shared" si="121"/>
        <v>100</v>
      </c>
      <c r="BQ46" t="str">
        <f t="shared" si="122"/>
        <v>被动：孙坚在战斗中，受到攻击时，承伤系数{0}%，敌方承伤系数{1}%</v>
      </c>
      <c r="BR46" t="str">
        <f t="shared" si="105"/>
        <v>被动：孙坚在战斗中，受到攻击时，承伤系数{0}%，敌方承伤系数{1}%</v>
      </c>
      <c r="BT46" t="str">
        <f t="shared" si="123"/>
        <v>45,孙坚-英魂,2,2,1,3,340,42|46,0,-110:-140:-170:-220|110:140:170:220,100,被动：孙坚在战斗中，受到攻击时，承伤系数{0}%，敌方承伤系数{1}%,被动：孙坚在战斗中，受到攻击时，承伤系数{0}%，敌方承伤系数{1}%</v>
      </c>
    </row>
    <row r="47" spans="1:72">
      <c r="A47" t="s">
        <v>185</v>
      </c>
      <c r="B47" t="s">
        <v>186</v>
      </c>
      <c r="C47" t="s">
        <v>104</v>
      </c>
      <c r="D47" t="s">
        <v>42</v>
      </c>
      <c r="E47" t="s">
        <v>43</v>
      </c>
      <c r="F47" t="s">
        <v>44</v>
      </c>
      <c r="G47" t="s">
        <v>182</v>
      </c>
      <c r="H47">
        <v>0</v>
      </c>
      <c r="I47">
        <v>100</v>
      </c>
      <c r="J47" t="s">
        <v>64</v>
      </c>
      <c r="K47">
        <f>_xlfn.IFNA(VLOOKUP(J47,词条配置器!$A:$O,9,FALSE),"")</f>
        <v>2</v>
      </c>
      <c r="L47">
        <v>5.6</v>
      </c>
      <c r="M47">
        <v>7.5</v>
      </c>
      <c r="N47">
        <v>9.4</v>
      </c>
      <c r="O47">
        <v>11.7</v>
      </c>
      <c r="P47">
        <f t="shared" si="129"/>
        <v>560</v>
      </c>
      <c r="Q47">
        <f t="shared" si="130"/>
        <v>750</v>
      </c>
      <c r="R47">
        <f t="shared" si="131"/>
        <v>940</v>
      </c>
      <c r="S47">
        <f t="shared" ref="S47:S60" si="146">IF(O47="","",O47*100)</f>
        <v>1170</v>
      </c>
      <c r="T47" t="str">
        <f t="shared" si="132"/>
        <v>560:750:940:1170</v>
      </c>
      <c r="U47" t="s">
        <v>49</v>
      </c>
      <c r="V47">
        <f>_xlfn.IFNA(VLOOKUP(U47,词条配置器!$A:$O,9,FALSE),"")</f>
        <v>10</v>
      </c>
      <c r="W47">
        <v>9</v>
      </c>
      <c r="X47">
        <v>12.8</v>
      </c>
      <c r="Y47">
        <v>15</v>
      </c>
      <c r="Z47">
        <v>18.7</v>
      </c>
      <c r="AA47">
        <f t="shared" si="133"/>
        <v>900</v>
      </c>
      <c r="AB47">
        <f t="shared" si="134"/>
        <v>1280</v>
      </c>
      <c r="AC47">
        <f t="shared" si="135"/>
        <v>1500</v>
      </c>
      <c r="AD47">
        <f t="shared" si="136"/>
        <v>1870</v>
      </c>
      <c r="AE47" t="str">
        <f t="shared" si="137"/>
        <v>900:1280:1500:1870</v>
      </c>
      <c r="BC47" t="str">
        <f t="shared" si="114"/>
        <v>被动：友方所有武将生效，防御力{0}%，格挡概率{1}%</v>
      </c>
      <c r="BD47" t="str">
        <f t="shared" si="77"/>
        <v>被动：友方所有武将生效，防御力{0}%，格挡概率{1}%</v>
      </c>
      <c r="BF47">
        <v>46</v>
      </c>
      <c r="BG47" t="str">
        <f t="shared" si="115"/>
        <v>孙坚-虎将</v>
      </c>
      <c r="BH47">
        <f>VLOOKUP(C47,属性生效类型表!$M:$N,2,FALSE)</f>
        <v>2</v>
      </c>
      <c r="BI47">
        <f>VLOOKUP(D47,属性生效类型表!$P:$Q,2,FALSE)</f>
        <v>2</v>
      </c>
      <c r="BJ47">
        <f t="shared" si="116"/>
        <v>1</v>
      </c>
      <c r="BK47">
        <f t="shared" si="117"/>
        <v>1</v>
      </c>
      <c r="BL47">
        <f>VLOOKUP(G47,将领对应表!$B:$C,2,FALSE)</f>
        <v>340</v>
      </c>
      <c r="BM47" t="str">
        <f t="shared" si="118"/>
        <v>2|10</v>
      </c>
      <c r="BN47">
        <f t="shared" si="119"/>
        <v>0</v>
      </c>
      <c r="BO47" t="str">
        <f t="shared" si="120"/>
        <v>560:750:940:1170|900:1280:1500:1870</v>
      </c>
      <c r="BP47">
        <f t="shared" si="121"/>
        <v>100</v>
      </c>
      <c r="BQ47" t="str">
        <f t="shared" si="122"/>
        <v>被动：友方所有武将生效，防御力{0}%，格挡概率{1}%</v>
      </c>
      <c r="BR47" t="str">
        <f t="shared" si="105"/>
        <v>被动：友方所有武将生效，防御力{0}%，格挡概率{1}%</v>
      </c>
      <c r="BT47" t="str">
        <f t="shared" si="123"/>
        <v>46,孙坚-虎将,2,2,1,1,340,2|10,0,560:750:940:1170|900:1280:1500:1870,100,被动：友方所有武将生效，防御力{0}%，格挡概率{1}%,被动：友方所有武将生效，防御力{0}%，格挡概率{1}%</v>
      </c>
    </row>
    <row r="48" spans="1:72">
      <c r="A48" t="s">
        <v>187</v>
      </c>
      <c r="B48" t="s">
        <v>188</v>
      </c>
      <c r="C48" t="s">
        <v>41</v>
      </c>
      <c r="D48" t="s">
        <v>73</v>
      </c>
      <c r="E48" t="s">
        <v>43</v>
      </c>
      <c r="F48" t="s">
        <v>75</v>
      </c>
      <c r="G48" t="s">
        <v>182</v>
      </c>
      <c r="H48">
        <v>2</v>
      </c>
      <c r="I48">
        <v>200</v>
      </c>
      <c r="J48" t="s">
        <v>49</v>
      </c>
      <c r="K48">
        <f>_xlfn.IFNA(VLOOKUP(J48,词条配置器!$A:$O,9,FALSE),"")</f>
        <v>10</v>
      </c>
      <c r="L48">
        <v>15</v>
      </c>
      <c r="M48">
        <v>20</v>
      </c>
      <c r="N48">
        <v>25</v>
      </c>
      <c r="O48">
        <v>35</v>
      </c>
      <c r="P48">
        <f t="shared" si="129"/>
        <v>1500</v>
      </c>
      <c r="Q48">
        <f t="shared" si="130"/>
        <v>2000</v>
      </c>
      <c r="R48">
        <f t="shared" si="131"/>
        <v>2500</v>
      </c>
      <c r="S48">
        <f t="shared" si="146"/>
        <v>3500</v>
      </c>
      <c r="T48" t="str">
        <f t="shared" si="132"/>
        <v>1500:2000:2500:3500</v>
      </c>
      <c r="U48" t="s">
        <v>189</v>
      </c>
      <c r="V48">
        <f>_xlfn.IFNA(VLOOKUP(U48,词条配置器!$A:$O,9,FALSE),"")</f>
        <v>23</v>
      </c>
      <c r="W48">
        <v>8</v>
      </c>
      <c r="X48">
        <v>8</v>
      </c>
      <c r="Y48">
        <v>8</v>
      </c>
      <c r="Z48">
        <v>8</v>
      </c>
      <c r="AA48">
        <f t="shared" si="133"/>
        <v>800</v>
      </c>
      <c r="AB48">
        <f t="shared" si="134"/>
        <v>800</v>
      </c>
      <c r="AC48">
        <f t="shared" si="135"/>
        <v>800</v>
      </c>
      <c r="AD48">
        <f t="shared" si="136"/>
        <v>800</v>
      </c>
      <c r="AE48" t="str">
        <f t="shared" si="137"/>
        <v>800:800:800:800</v>
      </c>
      <c r="BC48" t="str">
        <f t="shared" si="114"/>
        <v>目标格挡概率{0}%，开战时，敌方武将承伤系数{1}%，持续2轮</v>
      </c>
      <c r="BD48" t="str">
        <f t="shared" si="77"/>
        <v>目标格挡概率{0}%，开战时，敌方武将承伤系数{1}%，持续2轮</v>
      </c>
      <c r="BF48">
        <v>47</v>
      </c>
      <c r="BG48" t="str">
        <f t="shared" si="115"/>
        <v>孙坚-古锭刀</v>
      </c>
      <c r="BH48">
        <f>VLOOKUP(C48,属性生效类型表!$M:$N,2,FALSE)</f>
        <v>1</v>
      </c>
      <c r="BI48">
        <f>VLOOKUP(D48,属性生效类型表!$P:$Q,2,FALSE)</f>
        <v>1</v>
      </c>
      <c r="BJ48">
        <f t="shared" si="116"/>
        <v>1</v>
      </c>
      <c r="BK48">
        <f t="shared" si="117"/>
        <v>2</v>
      </c>
      <c r="BL48">
        <f>VLOOKUP(G48,将领对应表!$B:$C,2,FALSE)</f>
        <v>340</v>
      </c>
      <c r="BM48" t="str">
        <f t="shared" si="118"/>
        <v>10|23</v>
      </c>
      <c r="BN48">
        <f t="shared" si="119"/>
        <v>2</v>
      </c>
      <c r="BO48" t="str">
        <f t="shared" si="120"/>
        <v>1500:2000:2500:3500|800:800:800:800</v>
      </c>
      <c r="BP48">
        <f t="shared" si="121"/>
        <v>200</v>
      </c>
      <c r="BQ48" t="str">
        <f t="shared" si="122"/>
        <v>目标格挡概率{0}%，开战时，敌方武将承伤系数{1}%，持续2轮</v>
      </c>
      <c r="BR48" t="str">
        <f t="shared" si="105"/>
        <v>目标格挡概率{0}%，开战时，敌方武将承伤系数{1}%，持续2轮</v>
      </c>
      <c r="BT48" t="str">
        <f t="shared" si="123"/>
        <v>47,孙坚-古锭刀,1,1,1,2,340,10|23,2,1500:2000:2500:3500|800:800:800:800,200,目标格挡概率{0}%，开战时，敌方武将承伤系数{1}%，持续2轮,目标格挡概率{0}%，开战时，敌方武将承伤系数{1}%，持续2轮</v>
      </c>
    </row>
    <row r="49" spans="1:72">
      <c r="A49" t="s">
        <v>190</v>
      </c>
      <c r="B49" t="s">
        <v>191</v>
      </c>
      <c r="C49" t="s">
        <v>192</v>
      </c>
      <c r="D49" t="s">
        <v>42</v>
      </c>
      <c r="E49" t="s">
        <v>43</v>
      </c>
      <c r="F49" t="s">
        <v>105</v>
      </c>
      <c r="G49" t="s">
        <v>193</v>
      </c>
      <c r="H49">
        <v>0</v>
      </c>
      <c r="I49">
        <v>100</v>
      </c>
      <c r="J49" t="s">
        <v>87</v>
      </c>
      <c r="K49">
        <f>_xlfn.IFNA(VLOOKUP(J49,词条配置器!$A:$O,9,FALSE),"")</f>
        <v>13</v>
      </c>
      <c r="L49">
        <v>30</v>
      </c>
      <c r="M49">
        <v>40</v>
      </c>
      <c r="N49">
        <v>50</v>
      </c>
      <c r="O49">
        <v>60</v>
      </c>
      <c r="P49">
        <f t="shared" si="129"/>
        <v>3000</v>
      </c>
      <c r="Q49">
        <f t="shared" si="130"/>
        <v>4000</v>
      </c>
      <c r="R49">
        <f t="shared" si="131"/>
        <v>5000</v>
      </c>
      <c r="S49">
        <f t="shared" si="146"/>
        <v>6000</v>
      </c>
      <c r="T49" t="str">
        <f t="shared" si="132"/>
        <v>3000:4000:5000:6000</v>
      </c>
      <c r="U49" t="s">
        <v>84</v>
      </c>
      <c r="V49">
        <f>_xlfn.IFNA(VLOOKUP(U49,词条配置器!$A:$O,9,FALSE),"")</f>
        <v>12</v>
      </c>
      <c r="W49">
        <v>-50</v>
      </c>
      <c r="X49">
        <v>-50</v>
      </c>
      <c r="Y49">
        <v>-50</v>
      </c>
      <c r="Z49">
        <v>-50</v>
      </c>
      <c r="AA49">
        <f t="shared" ref="AA49:AA59" si="147">IF(W49="","",W49*100)</f>
        <v>-5000</v>
      </c>
      <c r="AB49">
        <f t="shared" ref="AB49:AB59" si="148">IF(X49="","",X49*100)</f>
        <v>-5000</v>
      </c>
      <c r="AC49">
        <f t="shared" ref="AC49:AC59" si="149">IF(Y49="","",Y49*100)</f>
        <v>-5000</v>
      </c>
      <c r="AD49">
        <f t="shared" ref="AD49:AD59" si="150">IF(Z49="","",Z49*100)</f>
        <v>-5000</v>
      </c>
      <c r="AE49" t="str">
        <f t="shared" si="137"/>
        <v>-5000:-5000:-5000:-5000</v>
      </c>
      <c r="AG49" t="str">
        <f>_xlfn.IFNA(VLOOKUP(AF49,词条配置器!$A:$O,9,FALSE),"")</f>
        <v/>
      </c>
      <c r="AL49" t="str">
        <f t="shared" ref="AL49:AO49" si="151">IF(AH49="","",AH49*100)</f>
        <v/>
      </c>
      <c r="AM49" t="str">
        <f t="shared" si="151"/>
        <v/>
      </c>
      <c r="AN49" t="str">
        <f t="shared" si="151"/>
        <v/>
      </c>
      <c r="AO49" t="str">
        <f t="shared" si="151"/>
        <v/>
      </c>
      <c r="AP49" t="str">
        <f t="shared" ref="AP49:AP58" si="152">_xlfn.TEXTJOIN(":",TRUE,AL49:AO49)</f>
        <v/>
      </c>
      <c r="AW49" t="str">
        <f t="shared" ref="AW49:AZ49" si="153">IF(AS49="","",AS49*100)</f>
        <v/>
      </c>
      <c r="AX49" t="str">
        <f t="shared" si="153"/>
        <v/>
      </c>
      <c r="AY49" t="str">
        <f t="shared" si="153"/>
        <v/>
      </c>
      <c r="AZ49" t="str">
        <f t="shared" si="153"/>
        <v/>
      </c>
      <c r="BA49" t="str">
        <f t="shared" ref="BA49:BA58" si="154">_xlfn.TEXTJOIN(":",TRUE,AW49:AZ49)</f>
        <v/>
      </c>
      <c r="BC49" t="str">
        <f t="shared" si="114"/>
        <v>被动：典韦如果是最后一名上场的武将，典韦的破击伤害{0}%，暴击伤害{1}%</v>
      </c>
      <c r="BD49" t="str">
        <f t="shared" si="77"/>
        <v>被动：典韦如果是最后一名上场的武将，典韦的破击伤害{0}%，暴击伤害{1}%</v>
      </c>
      <c r="BF49">
        <v>48</v>
      </c>
      <c r="BG49" t="str">
        <f t="shared" si="115"/>
        <v>典韦-古之恶来Ⅰ</v>
      </c>
      <c r="BH49">
        <f>VLOOKUP(C49,属性生效类型表!$M:$N,2,FALSE)</f>
        <v>7</v>
      </c>
      <c r="BI49">
        <f>VLOOKUP(D49,属性生效类型表!$P:$Q,2,FALSE)</f>
        <v>2</v>
      </c>
      <c r="BJ49">
        <f t="shared" si="116"/>
        <v>1</v>
      </c>
      <c r="BK49">
        <f t="shared" si="117"/>
        <v>3</v>
      </c>
      <c r="BL49">
        <f>VLOOKUP(G49,将领对应表!$B:$C,2,FALSE)</f>
        <v>241</v>
      </c>
      <c r="BM49" t="str">
        <f t="shared" si="118"/>
        <v>13|12</v>
      </c>
      <c r="BN49">
        <f t="shared" si="119"/>
        <v>0</v>
      </c>
      <c r="BO49" t="str">
        <f t="shared" si="120"/>
        <v>3000:4000:5000:6000|-5000:-5000:-5000:-5000</v>
      </c>
      <c r="BP49">
        <f t="shared" si="121"/>
        <v>100</v>
      </c>
      <c r="BQ49" t="str">
        <f t="shared" si="122"/>
        <v>被动：典韦如果是最后一名上场的武将，典韦的破击伤害{0}%，暴击伤害{1}%</v>
      </c>
      <c r="BR49" t="str">
        <f t="shared" si="105"/>
        <v>被动：典韦如果是最后一名上场的武将，典韦的破击伤害{0}%，暴击伤害{1}%</v>
      </c>
      <c r="BT49" t="str">
        <f t="shared" si="123"/>
        <v>48,典韦-古之恶来Ⅰ,7,2,1,3,241,13|12,0,3000:4000:5000:6000|-5000:-5000:-5000:-5000,100,被动：典韦如果是最后一名上场的武将，典韦的破击伤害{0}%，暴击伤害{1}%,被动：典韦如果是最后一名上场的武将，典韦的破击伤害{0}%，暴击伤害{1}%</v>
      </c>
    </row>
    <row r="50" spans="1:72">
      <c r="A50" t="s">
        <v>194</v>
      </c>
      <c r="B50" t="s">
        <v>195</v>
      </c>
      <c r="C50" t="s">
        <v>192</v>
      </c>
      <c r="D50" t="s">
        <v>42</v>
      </c>
      <c r="E50" t="s">
        <v>43</v>
      </c>
      <c r="F50" t="s">
        <v>105</v>
      </c>
      <c r="G50" t="s">
        <v>193</v>
      </c>
      <c r="H50">
        <v>0</v>
      </c>
      <c r="I50">
        <v>100</v>
      </c>
      <c r="J50" t="s">
        <v>55</v>
      </c>
      <c r="K50">
        <f>_xlfn.IFNA(VLOOKUP(J50,词条配置器!$A:$O,9,FALSE),"")</f>
        <v>9</v>
      </c>
      <c r="L50">
        <v>7</v>
      </c>
      <c r="M50">
        <v>8</v>
      </c>
      <c r="N50">
        <v>9</v>
      </c>
      <c r="O50">
        <v>10</v>
      </c>
      <c r="P50">
        <f t="shared" si="129"/>
        <v>700</v>
      </c>
      <c r="Q50">
        <f t="shared" si="130"/>
        <v>800</v>
      </c>
      <c r="R50">
        <f t="shared" si="131"/>
        <v>900</v>
      </c>
      <c r="S50">
        <f t="shared" si="146"/>
        <v>1000</v>
      </c>
      <c r="T50" t="str">
        <f t="shared" si="132"/>
        <v>700:800:900:1000</v>
      </c>
      <c r="U50" t="s">
        <v>52</v>
      </c>
      <c r="V50">
        <f>_xlfn.IFNA(VLOOKUP(U50,词条配置器!$A:$O,9,FALSE),"")</f>
        <v>8</v>
      </c>
      <c r="W50">
        <v>-20</v>
      </c>
      <c r="X50">
        <v>-20</v>
      </c>
      <c r="Y50">
        <v>-20</v>
      </c>
      <c r="Z50">
        <v>-20</v>
      </c>
      <c r="AA50">
        <f t="shared" si="147"/>
        <v>-2000</v>
      </c>
      <c r="AB50">
        <f t="shared" si="148"/>
        <v>-2000</v>
      </c>
      <c r="AC50">
        <f t="shared" si="149"/>
        <v>-2000</v>
      </c>
      <c r="AD50">
        <f t="shared" si="150"/>
        <v>-2000</v>
      </c>
      <c r="AE50" t="str">
        <f t="shared" si="137"/>
        <v>-2000:-2000:-2000:-2000</v>
      </c>
      <c r="AL50" t="str">
        <f t="shared" ref="AL50:AO50" si="155">IF(AH50="","",AH50*100)</f>
        <v/>
      </c>
      <c r="AM50" t="str">
        <f t="shared" si="155"/>
        <v/>
      </c>
      <c r="AN50" t="str">
        <f t="shared" si="155"/>
        <v/>
      </c>
      <c r="AO50" t="str">
        <f t="shared" si="155"/>
        <v/>
      </c>
      <c r="AP50" t="str">
        <f t="shared" si="152"/>
        <v/>
      </c>
      <c r="AW50" t="str">
        <f t="shared" ref="AW50:AZ50" si="156">IF(AS50="","",AS50*100)</f>
        <v/>
      </c>
      <c r="AX50" t="str">
        <f t="shared" si="156"/>
        <v/>
      </c>
      <c r="AY50" t="str">
        <f t="shared" si="156"/>
        <v/>
      </c>
      <c r="AZ50" t="str">
        <f t="shared" si="156"/>
        <v/>
      </c>
      <c r="BA50" t="str">
        <f t="shared" si="154"/>
        <v/>
      </c>
      <c r="BC50" t="str">
        <f t="shared" si="114"/>
        <v>被动：典韦如果是最后一名上场的武将，典韦的破击率{0}%，暴击率{1}%</v>
      </c>
      <c r="BD50" t="str">
        <f t="shared" si="77"/>
        <v>被动：典韦如果是最后一名上场的武将，典韦的破击率{0}%，暴击率{1}%</v>
      </c>
      <c r="BF50">
        <v>49</v>
      </c>
      <c r="BG50" t="str">
        <f t="shared" si="115"/>
        <v>典韦-古之恶来Ⅱ</v>
      </c>
      <c r="BH50">
        <f>VLOOKUP(C50,属性生效类型表!$M:$N,2,FALSE)</f>
        <v>7</v>
      </c>
      <c r="BI50">
        <f>VLOOKUP(D50,属性生效类型表!$P:$Q,2,FALSE)</f>
        <v>2</v>
      </c>
      <c r="BJ50">
        <f t="shared" si="116"/>
        <v>1</v>
      </c>
      <c r="BK50">
        <f t="shared" si="117"/>
        <v>3</v>
      </c>
      <c r="BL50">
        <f>VLOOKUP(G50,将领对应表!$B:$C,2,FALSE)</f>
        <v>241</v>
      </c>
      <c r="BM50" t="str">
        <f t="shared" si="118"/>
        <v>9|8</v>
      </c>
      <c r="BN50">
        <f t="shared" si="119"/>
        <v>0</v>
      </c>
      <c r="BO50" t="str">
        <f t="shared" si="120"/>
        <v>700:800:900:1000|-2000:-2000:-2000:-2000</v>
      </c>
      <c r="BP50">
        <f t="shared" si="121"/>
        <v>100</v>
      </c>
      <c r="BQ50" t="str">
        <f t="shared" si="122"/>
        <v>被动：典韦如果是最后一名上场的武将，典韦的破击率{0}%，暴击率{1}%</v>
      </c>
      <c r="BR50" t="str">
        <f t="shared" si="105"/>
        <v>被动：典韦如果是最后一名上场的武将，典韦的破击率{0}%，暴击率{1}%</v>
      </c>
      <c r="BT50" t="str">
        <f t="shared" si="123"/>
        <v>49,典韦-古之恶来Ⅱ,7,2,1,3,241,9|8,0,700:800:900:1000|-2000:-2000:-2000:-2000,100,被动：典韦如果是最后一名上场的武将，典韦的破击率{0}%，暴击率{1}%,被动：典韦如果是最后一名上场的武将，典韦的破击率{0}%，暴击率{1}%</v>
      </c>
    </row>
    <row r="51" spans="1:72">
      <c r="A51" t="s">
        <v>196</v>
      </c>
      <c r="B51" t="s">
        <v>197</v>
      </c>
      <c r="C51" t="s">
        <v>41</v>
      </c>
      <c r="D51" t="s">
        <v>73</v>
      </c>
      <c r="E51" t="s">
        <v>43</v>
      </c>
      <c r="F51" t="s">
        <v>75</v>
      </c>
      <c r="G51" t="s">
        <v>193</v>
      </c>
      <c r="H51">
        <v>2</v>
      </c>
      <c r="I51">
        <v>200</v>
      </c>
      <c r="J51" t="s">
        <v>135</v>
      </c>
      <c r="K51">
        <f>_xlfn.IFNA(VLOOKUP(J51,词条配置器!$A:$O,9,FALSE),"")</f>
        <v>24</v>
      </c>
      <c r="L51">
        <v>-3.8</v>
      </c>
      <c r="M51">
        <v>-6.8</v>
      </c>
      <c r="N51">
        <v>-7.5</v>
      </c>
      <c r="O51">
        <v>-9.7</v>
      </c>
      <c r="P51">
        <f t="shared" si="129"/>
        <v>-380</v>
      </c>
      <c r="Q51">
        <f t="shared" si="130"/>
        <v>-680</v>
      </c>
      <c r="R51">
        <f t="shared" si="131"/>
        <v>-750</v>
      </c>
      <c r="S51">
        <f t="shared" si="146"/>
        <v>-970</v>
      </c>
      <c r="T51" t="str">
        <f t="shared" si="132"/>
        <v>-380:-680:-750:-970</v>
      </c>
      <c r="U51" t="s">
        <v>198</v>
      </c>
      <c r="V51">
        <f>_xlfn.IFNA(VLOOKUP(U51,词条配置器!$A:$O,9,FALSE),"")</f>
        <v>25</v>
      </c>
      <c r="W51">
        <v>-8</v>
      </c>
      <c r="X51">
        <v>-8</v>
      </c>
      <c r="Y51">
        <v>-8</v>
      </c>
      <c r="Z51">
        <v>-8</v>
      </c>
      <c r="AA51">
        <f t="shared" si="147"/>
        <v>-800</v>
      </c>
      <c r="AB51">
        <f t="shared" si="148"/>
        <v>-800</v>
      </c>
      <c r="AC51">
        <f t="shared" si="149"/>
        <v>-800</v>
      </c>
      <c r="AD51">
        <f t="shared" si="150"/>
        <v>-800</v>
      </c>
      <c r="AE51" t="str">
        <f t="shared" si="137"/>
        <v>-800:-800:-800:-800</v>
      </c>
      <c r="AL51" t="str">
        <f t="shared" ref="AL51:AO51" si="157">IF(AH51="","",AH51*100)</f>
        <v/>
      </c>
      <c r="AM51" t="str">
        <f t="shared" si="157"/>
        <v/>
      </c>
      <c r="AN51" t="str">
        <f t="shared" si="157"/>
        <v/>
      </c>
      <c r="AO51" t="str">
        <f t="shared" si="157"/>
        <v/>
      </c>
      <c r="AP51" t="str">
        <f t="shared" si="152"/>
        <v/>
      </c>
      <c r="AW51" t="str">
        <f t="shared" ref="AW51:AZ51" si="158">IF(AS51="","",AS51*100)</f>
        <v/>
      </c>
      <c r="AX51" t="str">
        <f t="shared" si="158"/>
        <v/>
      </c>
      <c r="AY51" t="str">
        <f t="shared" si="158"/>
        <v/>
      </c>
      <c r="AZ51" t="str">
        <f t="shared" si="158"/>
        <v/>
      </c>
      <c r="BA51" t="str">
        <f t="shared" si="154"/>
        <v/>
      </c>
      <c r="BC51" t="str">
        <f t="shared" si="114"/>
        <v>目标在开战时，使敌方闪避率{0}%，格挡率{1}%，持续2轮</v>
      </c>
      <c r="BD51" t="str">
        <f t="shared" si="77"/>
        <v>目标在开战时，使敌方闪避率{0}%，格挡率{1}%，持续2轮</v>
      </c>
      <c r="BF51">
        <v>50</v>
      </c>
      <c r="BG51" t="str">
        <f t="shared" si="115"/>
        <v>典韦-破阵</v>
      </c>
      <c r="BH51">
        <f>VLOOKUP(C51,属性生效类型表!$M:$N,2,FALSE)</f>
        <v>1</v>
      </c>
      <c r="BI51">
        <f>VLOOKUP(D51,属性生效类型表!$P:$Q,2,FALSE)</f>
        <v>1</v>
      </c>
      <c r="BJ51">
        <f t="shared" si="116"/>
        <v>1</v>
      </c>
      <c r="BK51">
        <f t="shared" si="117"/>
        <v>2</v>
      </c>
      <c r="BL51">
        <f>VLOOKUP(G51,将领对应表!$B:$C,2,FALSE)</f>
        <v>241</v>
      </c>
      <c r="BM51" t="str">
        <f t="shared" si="118"/>
        <v>24|25</v>
      </c>
      <c r="BN51">
        <f t="shared" si="119"/>
        <v>2</v>
      </c>
      <c r="BO51" t="str">
        <f t="shared" si="120"/>
        <v>-380:-680:-750:-970|-800:-800:-800:-800</v>
      </c>
      <c r="BP51">
        <f t="shared" si="121"/>
        <v>200</v>
      </c>
      <c r="BQ51" t="str">
        <f t="shared" si="122"/>
        <v>目标在开战时，使敌方闪避率{0}%，格挡率{1}%，持续2轮</v>
      </c>
      <c r="BR51" t="str">
        <f t="shared" si="105"/>
        <v>目标在开战时，使敌方闪避率{0}%，格挡率{1}%，持续2轮</v>
      </c>
      <c r="BT51" t="str">
        <f t="shared" si="123"/>
        <v>50,典韦-破阵,1,1,1,2,241,24|25,2,-380:-680:-750:-970|-800:-800:-800:-800,200,目标在开战时，使敌方闪避率{0}%，格挡率{1}%，持续2轮,目标在开战时，使敌方闪避率{0}%，格挡率{1}%，持续2轮</v>
      </c>
    </row>
    <row r="52" spans="1:72">
      <c r="A52" t="s">
        <v>199</v>
      </c>
      <c r="B52" t="s">
        <v>200</v>
      </c>
      <c r="C52" t="s">
        <v>104</v>
      </c>
      <c r="D52" t="s">
        <v>42</v>
      </c>
      <c r="E52" t="s">
        <v>43</v>
      </c>
      <c r="F52" t="s">
        <v>44</v>
      </c>
      <c r="G52" t="s">
        <v>201</v>
      </c>
      <c r="H52">
        <v>0</v>
      </c>
      <c r="I52">
        <v>100</v>
      </c>
      <c r="J52" t="s">
        <v>52</v>
      </c>
      <c r="K52">
        <f>_xlfn.IFNA(VLOOKUP(J52,词条配置器!$A:$O,9,FALSE),"")</f>
        <v>8</v>
      </c>
      <c r="L52">
        <v>8</v>
      </c>
      <c r="M52">
        <v>9</v>
      </c>
      <c r="N52">
        <v>10</v>
      </c>
      <c r="O52">
        <v>11</v>
      </c>
      <c r="P52">
        <f t="shared" si="129"/>
        <v>800</v>
      </c>
      <c r="Q52">
        <f t="shared" si="130"/>
        <v>900</v>
      </c>
      <c r="R52">
        <f t="shared" si="131"/>
        <v>1000</v>
      </c>
      <c r="S52">
        <f t="shared" si="146"/>
        <v>1100</v>
      </c>
      <c r="T52" t="str">
        <f t="shared" si="132"/>
        <v>800:900:1000:1100</v>
      </c>
      <c r="U52" t="s">
        <v>55</v>
      </c>
      <c r="V52">
        <f>_xlfn.IFNA(VLOOKUP(U52,词条配置器!$A:$O,9,FALSE),"")</f>
        <v>9</v>
      </c>
      <c r="W52">
        <v>4</v>
      </c>
      <c r="X52">
        <v>5</v>
      </c>
      <c r="Y52">
        <v>6</v>
      </c>
      <c r="Z52">
        <v>7</v>
      </c>
      <c r="AA52">
        <f t="shared" si="147"/>
        <v>400</v>
      </c>
      <c r="AB52">
        <f t="shared" si="148"/>
        <v>500</v>
      </c>
      <c r="AC52">
        <f t="shared" si="149"/>
        <v>600</v>
      </c>
      <c r="AD52">
        <f t="shared" si="150"/>
        <v>700</v>
      </c>
      <c r="AE52" t="str">
        <f t="shared" si="137"/>
        <v>400:500:600:700</v>
      </c>
      <c r="AF52" t="s">
        <v>49</v>
      </c>
      <c r="AG52">
        <f>_xlfn.IFNA(VLOOKUP(AF52,词条配置器!$A:$O,9,FALSE),"")</f>
        <v>10</v>
      </c>
      <c r="AH52">
        <v>-10</v>
      </c>
      <c r="AI52">
        <v>-10</v>
      </c>
      <c r="AJ52">
        <v>-10</v>
      </c>
      <c r="AK52">
        <v>-10</v>
      </c>
      <c r="AL52">
        <f t="shared" ref="AL52:AO52" si="159">IF(AH52="","",AH52*100)</f>
        <v>-1000</v>
      </c>
      <c r="AM52">
        <f t="shared" si="159"/>
        <v>-1000</v>
      </c>
      <c r="AN52">
        <f t="shared" si="159"/>
        <v>-1000</v>
      </c>
      <c r="AO52">
        <f t="shared" si="159"/>
        <v>-1000</v>
      </c>
      <c r="AP52" t="str">
        <f t="shared" si="152"/>
        <v>-1000:-1000:-1000:-1000</v>
      </c>
      <c r="AQ52" t="s">
        <v>46</v>
      </c>
      <c r="AR52">
        <f>_xlfn.IFNA(VLOOKUP(AQ52,词条配置器!$A:$O,9,FALSE),"")</f>
        <v>11</v>
      </c>
      <c r="AS52">
        <v>-5</v>
      </c>
      <c r="AT52">
        <v>-5</v>
      </c>
      <c r="AU52">
        <v>-5</v>
      </c>
      <c r="AV52">
        <v>-5</v>
      </c>
      <c r="AW52">
        <f t="shared" ref="AW52:AZ52" si="160">IF(AS52="","",AS52*100)</f>
        <v>-500</v>
      </c>
      <c r="AX52">
        <f t="shared" si="160"/>
        <v>-500</v>
      </c>
      <c r="AY52">
        <f t="shared" si="160"/>
        <v>-500</v>
      </c>
      <c r="AZ52">
        <f t="shared" si="160"/>
        <v>-500</v>
      </c>
      <c r="BA52" t="str">
        <f t="shared" si="154"/>
        <v>-500:-500:-500:-500</v>
      </c>
      <c r="BC52" t="str">
        <f t="shared" si="114"/>
        <v>被动：友方所有武将生效，暴击率{0}%，破击率{1}%，格挡率{2}%，闪避率{3}%</v>
      </c>
      <c r="BD52" t="str">
        <f t="shared" si="77"/>
        <v>被动：友方所有武将生效，暴击率{0}%，破击率{1}%，格挡率{2}%，闪避率{3}%</v>
      </c>
      <c r="BF52">
        <v>51</v>
      </c>
      <c r="BG52" t="str">
        <f t="shared" si="115"/>
        <v>曹操-魏武</v>
      </c>
      <c r="BH52">
        <f>VLOOKUP(C52,属性生效类型表!$M:$N,2,FALSE)</f>
        <v>2</v>
      </c>
      <c r="BI52">
        <f>VLOOKUP(D52,属性生效类型表!$P:$Q,2,FALSE)</f>
        <v>2</v>
      </c>
      <c r="BJ52">
        <f t="shared" si="116"/>
        <v>1</v>
      </c>
      <c r="BK52">
        <f t="shared" si="117"/>
        <v>1</v>
      </c>
      <c r="BL52">
        <f>VLOOKUP(G52,将领对应表!$B:$C,2,FALSE)</f>
        <v>518</v>
      </c>
      <c r="BM52" t="str">
        <f t="shared" si="118"/>
        <v>8|9|10|11</v>
      </c>
      <c r="BN52">
        <f t="shared" si="119"/>
        <v>0</v>
      </c>
      <c r="BO52" t="str">
        <f t="shared" si="120"/>
        <v>800:900:1000:1100|400:500:600:700|-1000:-1000:-1000:-1000|-500:-500:-500:-500</v>
      </c>
      <c r="BP52">
        <f t="shared" si="121"/>
        <v>100</v>
      </c>
      <c r="BQ52" t="str">
        <f t="shared" si="122"/>
        <v>被动：友方所有武将生效，暴击率{0}%，破击率{1}%，格挡率{2}%，闪避率{3}%</v>
      </c>
      <c r="BR52" t="str">
        <f t="shared" si="105"/>
        <v>被动：友方所有武将生效，暴击率{0}%，破击率{1}%，格挡率{2}%，闪避率{3}%</v>
      </c>
      <c r="BT52" t="str">
        <f t="shared" si="123"/>
        <v>51,曹操-魏武,2,2,1,1,518,8|9|10|11,0,800:900:1000:1100|400:500:600:700|-1000:-1000:-1000:-1000|-500:-500:-500:-500,100,被动：友方所有武将生效，暴击率{0}%，破击率{1}%，格挡率{2}%，闪避率{3}%,被动：友方所有武将生效，暴击率{0}%，破击率{1}%，格挡率{2}%，闪避率{3}%</v>
      </c>
    </row>
    <row r="53" spans="1:72">
      <c r="A53" t="s">
        <v>202</v>
      </c>
      <c r="B53" t="s">
        <v>203</v>
      </c>
      <c r="C53" t="s">
        <v>104</v>
      </c>
      <c r="D53" t="s">
        <v>42</v>
      </c>
      <c r="E53" t="s">
        <v>43</v>
      </c>
      <c r="F53" t="s">
        <v>44</v>
      </c>
      <c r="G53" t="s">
        <v>201</v>
      </c>
      <c r="H53">
        <v>0</v>
      </c>
      <c r="I53">
        <v>100</v>
      </c>
      <c r="J53" t="s">
        <v>204</v>
      </c>
      <c r="K53">
        <f>_xlfn.IFNA(VLOOKUP(J53,词条配置器!$A:$O,9,FALSE),"")</f>
        <v>68</v>
      </c>
      <c r="L53">
        <v>1.6</v>
      </c>
      <c r="M53">
        <v>1.9</v>
      </c>
      <c r="N53">
        <v>2.2</v>
      </c>
      <c r="O53">
        <v>2.5</v>
      </c>
      <c r="P53">
        <f t="shared" si="129"/>
        <v>160</v>
      </c>
      <c r="Q53">
        <f t="shared" si="130"/>
        <v>190</v>
      </c>
      <c r="R53">
        <f t="shared" si="131"/>
        <v>220</v>
      </c>
      <c r="S53">
        <f t="shared" si="146"/>
        <v>250</v>
      </c>
      <c r="T53" t="str">
        <f t="shared" si="132"/>
        <v>160:190:220:250</v>
      </c>
      <c r="AA53" t="str">
        <f t="shared" si="147"/>
        <v/>
      </c>
      <c r="AB53" t="str">
        <f t="shared" si="148"/>
        <v/>
      </c>
      <c r="AC53" t="str">
        <f t="shared" si="149"/>
        <v/>
      </c>
      <c r="AD53" t="str">
        <f t="shared" si="150"/>
        <v/>
      </c>
      <c r="AE53" t="str">
        <f t="shared" si="137"/>
        <v/>
      </c>
      <c r="AG53" t="str">
        <f>_xlfn.IFNA(VLOOKUP(AF53,词条配置器!$A:$O,9,FALSE),"")</f>
        <v/>
      </c>
      <c r="AL53" t="str">
        <f t="shared" ref="AL53:AO53" si="161">IF(AH53="","",AH53*100)</f>
        <v/>
      </c>
      <c r="AM53" t="str">
        <f t="shared" si="161"/>
        <v/>
      </c>
      <c r="AN53" t="str">
        <f t="shared" si="161"/>
        <v/>
      </c>
      <c r="AO53" t="str">
        <f t="shared" si="161"/>
        <v/>
      </c>
      <c r="AP53" t="str">
        <f t="shared" si="152"/>
        <v/>
      </c>
      <c r="AW53" t="str">
        <f t="shared" ref="AW53:AZ53" si="162">IF(AS53="","",AS53*100)</f>
        <v/>
      </c>
      <c r="AX53" t="str">
        <f t="shared" si="162"/>
        <v/>
      </c>
      <c r="AY53" t="str">
        <f t="shared" si="162"/>
        <v/>
      </c>
      <c r="AZ53" t="str">
        <f t="shared" si="162"/>
        <v/>
      </c>
      <c r="BA53" t="str">
        <f t="shared" si="154"/>
        <v/>
      </c>
      <c r="BC53" t="str">
        <f t="shared" si="114"/>
        <v>被动：友方所有武将生效，攻击后，回复{0}%基于最大体力的体力</v>
      </c>
      <c r="BD53" t="str">
        <f t="shared" si="77"/>
        <v>被动：友方所有武将生效，攻击后，回复{0}%基于最大体力的体力</v>
      </c>
      <c r="BF53">
        <v>52</v>
      </c>
      <c r="BG53" t="str">
        <f t="shared" si="115"/>
        <v>曹操-孟德新书</v>
      </c>
      <c r="BH53">
        <f>VLOOKUP(C53,属性生效类型表!$M:$N,2,FALSE)</f>
        <v>2</v>
      </c>
      <c r="BI53">
        <f>VLOOKUP(D53,属性生效类型表!$P:$Q,2,FALSE)</f>
        <v>2</v>
      </c>
      <c r="BJ53">
        <f t="shared" si="116"/>
        <v>1</v>
      </c>
      <c r="BK53">
        <f t="shared" si="117"/>
        <v>1</v>
      </c>
      <c r="BL53">
        <f>VLOOKUP(G53,将领对应表!$B:$C,2,FALSE)</f>
        <v>518</v>
      </c>
      <c r="BM53" t="str">
        <f t="shared" si="118"/>
        <v>68</v>
      </c>
      <c r="BN53">
        <f t="shared" si="119"/>
        <v>0</v>
      </c>
      <c r="BO53" t="str">
        <f t="shared" si="120"/>
        <v>160:190:220:250</v>
      </c>
      <c r="BP53">
        <f t="shared" si="121"/>
        <v>100</v>
      </c>
      <c r="BQ53" t="str">
        <f t="shared" si="122"/>
        <v>被动：友方所有武将生效，攻击后，回复{0}%基于最大体力的体力</v>
      </c>
      <c r="BR53" t="str">
        <f t="shared" si="105"/>
        <v>被动：友方所有武将生效，攻击后，回复{0}%基于最大体力的体力</v>
      </c>
      <c r="BT53" t="str">
        <f t="shared" si="123"/>
        <v>52,曹操-孟德新书,2,2,1,1,518,68,0,160:190:220:250,100,被动：友方所有武将生效，攻击后，回复{0}%基于最大体力的体力,被动：友方所有武将生效，攻击后，回复{0}%基于最大体力的体力</v>
      </c>
    </row>
    <row r="54" customHeight="1" spans="1:72">
      <c r="A54" t="s">
        <v>205</v>
      </c>
      <c r="B54" t="s">
        <v>206</v>
      </c>
      <c r="C54" t="s">
        <v>41</v>
      </c>
      <c r="D54" t="s">
        <v>138</v>
      </c>
      <c r="E54" t="s">
        <v>74</v>
      </c>
      <c r="F54" t="s">
        <v>75</v>
      </c>
      <c r="G54" t="s">
        <v>201</v>
      </c>
      <c r="H54">
        <v>2</v>
      </c>
      <c r="I54">
        <v>200</v>
      </c>
      <c r="J54" t="s">
        <v>55</v>
      </c>
      <c r="K54">
        <f>_xlfn.IFNA(VLOOKUP(J54,词条配置器!$A:$O,9,FALSE),"")</f>
        <v>9</v>
      </c>
      <c r="L54">
        <v>-9</v>
      </c>
      <c r="M54">
        <v>-9</v>
      </c>
      <c r="N54">
        <v>-9</v>
      </c>
      <c r="O54">
        <v>-9</v>
      </c>
      <c r="P54">
        <f t="shared" si="129"/>
        <v>-900</v>
      </c>
      <c r="Q54">
        <f t="shared" si="130"/>
        <v>-900</v>
      </c>
      <c r="R54">
        <f t="shared" si="131"/>
        <v>-900</v>
      </c>
      <c r="S54">
        <f t="shared" si="146"/>
        <v>-900</v>
      </c>
      <c r="T54" t="str">
        <f t="shared" si="132"/>
        <v>-900:-900:-900:-900</v>
      </c>
      <c r="U54" t="s">
        <v>52</v>
      </c>
      <c r="V54">
        <f>_xlfn.IFNA(VLOOKUP(U54,词条配置器!$A:$O,9,FALSE),"")</f>
        <v>8</v>
      </c>
      <c r="W54">
        <v>-13</v>
      </c>
      <c r="X54">
        <v>-13</v>
      </c>
      <c r="Y54">
        <v>-13</v>
      </c>
      <c r="Z54">
        <v>-13</v>
      </c>
      <c r="AA54">
        <f t="shared" si="147"/>
        <v>-1300</v>
      </c>
      <c r="AB54">
        <f t="shared" si="148"/>
        <v>-1300</v>
      </c>
      <c r="AC54">
        <f t="shared" si="149"/>
        <v>-1300</v>
      </c>
      <c r="AD54">
        <f t="shared" si="150"/>
        <v>-1300</v>
      </c>
      <c r="AE54" t="str">
        <f t="shared" si="137"/>
        <v>-1300:-1300:-1300:-1300</v>
      </c>
      <c r="AF54" t="s">
        <v>87</v>
      </c>
      <c r="AG54">
        <f>_xlfn.IFNA(VLOOKUP(AF54,词条配置器!$A:$O,9,FALSE),"")</f>
        <v>13</v>
      </c>
      <c r="AH54">
        <v>50</v>
      </c>
      <c r="AI54">
        <v>60</v>
      </c>
      <c r="AJ54">
        <v>70</v>
      </c>
      <c r="AK54">
        <v>100</v>
      </c>
      <c r="AL54">
        <f t="shared" ref="AL54:AO54" si="163">IF(AH54="","",AH54*100)</f>
        <v>5000</v>
      </c>
      <c r="AM54">
        <f t="shared" si="163"/>
        <v>6000</v>
      </c>
      <c r="AN54">
        <f t="shared" si="163"/>
        <v>7000</v>
      </c>
      <c r="AO54">
        <f t="shared" si="163"/>
        <v>10000</v>
      </c>
      <c r="AP54" t="str">
        <f t="shared" si="152"/>
        <v>5000:6000:7000:10000</v>
      </c>
      <c r="AQ54" t="s">
        <v>84</v>
      </c>
      <c r="AR54">
        <f>_xlfn.IFNA(VLOOKUP(AQ54,词条配置器!$A:$O,9,FALSE),"")</f>
        <v>12</v>
      </c>
      <c r="AS54">
        <v>30</v>
      </c>
      <c r="AT54">
        <v>40</v>
      </c>
      <c r="AU54">
        <v>50</v>
      </c>
      <c r="AV54">
        <v>80</v>
      </c>
      <c r="AW54">
        <f t="shared" ref="AW54:AZ54" si="164">IF(AS54="","",AS54*100)</f>
        <v>3000</v>
      </c>
      <c r="AX54">
        <f t="shared" si="164"/>
        <v>4000</v>
      </c>
      <c r="AY54">
        <f t="shared" si="164"/>
        <v>5000</v>
      </c>
      <c r="AZ54">
        <f t="shared" si="164"/>
        <v>8000</v>
      </c>
      <c r="BA54" t="str">
        <f t="shared" si="154"/>
        <v>3000:4000:5000:8000</v>
      </c>
      <c r="BC54" t="str">
        <f t="shared" si="114"/>
        <v>全场所有武将，破击率{0}%，暴击率{1}%，破击伤害{2}%，暴击伤害{3}%，持续2轮</v>
      </c>
      <c r="BD54" t="str">
        <f t="shared" si="77"/>
        <v>全场所有武将，破击率{0}%，暴击率{1}%，破击伤害{2}%，暴击伤害{3}%，持续2轮</v>
      </c>
      <c r="BF54">
        <v>53</v>
      </c>
      <c r="BG54" t="str">
        <f t="shared" si="115"/>
        <v>曹操-奸雄</v>
      </c>
      <c r="BH54">
        <f>VLOOKUP(C54,属性生效类型表!$M:$N,2,FALSE)</f>
        <v>1</v>
      </c>
      <c r="BI54">
        <f>VLOOKUP(D54,属性生效类型表!$P:$Q,2,FALSE)</f>
        <v>3</v>
      </c>
      <c r="BJ54">
        <f t="shared" si="116"/>
        <v>2</v>
      </c>
      <c r="BK54">
        <f t="shared" si="117"/>
        <v>2</v>
      </c>
      <c r="BL54">
        <f>VLOOKUP(G54,将领对应表!$B:$C,2,FALSE)</f>
        <v>518</v>
      </c>
      <c r="BM54" t="str">
        <f t="shared" si="118"/>
        <v>9|8|13|12</v>
      </c>
      <c r="BN54">
        <f t="shared" si="119"/>
        <v>2</v>
      </c>
      <c r="BO54" t="str">
        <f t="shared" si="120"/>
        <v>-900:-900:-900:-900|-1300:-1300:-1300:-1300|5000:6000:7000:10000|3000:4000:5000:8000</v>
      </c>
      <c r="BP54">
        <f t="shared" si="121"/>
        <v>200</v>
      </c>
      <c r="BQ54" t="str">
        <f t="shared" si="122"/>
        <v>全场所有武将，破击率{0}%，暴击率{1}%，破击伤害{2}%，暴击伤害{3}%，持续2轮</v>
      </c>
      <c r="BR54" t="str">
        <f t="shared" si="105"/>
        <v>全场所有武将，破击率{0}%，暴击率{1}%，破击伤害{2}%，暴击伤害{3}%，持续2轮</v>
      </c>
      <c r="BT54" t="str">
        <f t="shared" si="123"/>
        <v>53,曹操-奸雄,1,3,2,2,518,9|8|13|12,2,-900:-900:-900:-900|-1300:-1300:-1300:-1300|5000:6000:7000:10000|3000:4000:5000:8000,200,全场所有武将，破击率{0}%，暴击率{1}%，破击伤害{2}%，暴击伤害{3}%，持续2轮,全场所有武将，破击率{0}%，暴击率{1}%，破击伤害{2}%，暴击伤害{3}%，持续2轮</v>
      </c>
    </row>
    <row r="55" spans="1:72">
      <c r="A55" t="s">
        <v>207</v>
      </c>
      <c r="B55" t="s">
        <v>208</v>
      </c>
      <c r="C55" t="s">
        <v>41</v>
      </c>
      <c r="D55" t="s">
        <v>138</v>
      </c>
      <c r="E55" t="s">
        <v>74</v>
      </c>
      <c r="F55" t="s">
        <v>75</v>
      </c>
      <c r="G55" t="s">
        <v>209</v>
      </c>
      <c r="H55">
        <v>3</v>
      </c>
      <c r="I55">
        <v>200</v>
      </c>
      <c r="J55" t="s">
        <v>64</v>
      </c>
      <c r="K55">
        <f>_xlfn.IFNA(VLOOKUP(J55,词条配置器!$A:$O,9,FALSE),"")</f>
        <v>2</v>
      </c>
      <c r="L55">
        <v>-7.5</v>
      </c>
      <c r="M55">
        <v>-10</v>
      </c>
      <c r="N55">
        <v>-12.5</v>
      </c>
      <c r="O55">
        <v>-25</v>
      </c>
      <c r="P55">
        <f t="shared" si="129"/>
        <v>-750</v>
      </c>
      <c r="Q55">
        <f t="shared" si="130"/>
        <v>-1000</v>
      </c>
      <c r="R55">
        <f t="shared" si="131"/>
        <v>-1250</v>
      </c>
      <c r="S55">
        <f t="shared" si="146"/>
        <v>-2500</v>
      </c>
      <c r="T55" t="str">
        <f t="shared" si="132"/>
        <v>-750:-1000:-1250:-2500</v>
      </c>
      <c r="AA55" t="str">
        <f t="shared" si="147"/>
        <v/>
      </c>
      <c r="AB55" t="str">
        <f t="shared" si="148"/>
        <v/>
      </c>
      <c r="AC55" t="str">
        <f t="shared" si="149"/>
        <v/>
      </c>
      <c r="AD55" t="str">
        <f t="shared" si="150"/>
        <v/>
      </c>
      <c r="AE55" t="str">
        <f t="shared" si="137"/>
        <v/>
      </c>
      <c r="AG55" t="str">
        <f>_xlfn.IFNA(VLOOKUP(AF55,词条配置器!$A:$O,9,FALSE),"")</f>
        <v/>
      </c>
      <c r="AL55" t="str">
        <f t="shared" ref="AL55:AO55" si="165">IF(AH55="","",AH55*100)</f>
        <v/>
      </c>
      <c r="AM55" t="str">
        <f t="shared" si="165"/>
        <v/>
      </c>
      <c r="AN55" t="str">
        <f t="shared" si="165"/>
        <v/>
      </c>
      <c r="AO55" t="str">
        <f t="shared" si="165"/>
        <v/>
      </c>
      <c r="AP55" t="str">
        <f t="shared" si="152"/>
        <v/>
      </c>
      <c r="AW55" t="str">
        <f t="shared" ref="AW55:AZ55" si="166">IF(AS55="","",AS55*100)</f>
        <v/>
      </c>
      <c r="AX55" t="str">
        <f t="shared" si="166"/>
        <v/>
      </c>
      <c r="AY55" t="str">
        <f t="shared" si="166"/>
        <v/>
      </c>
      <c r="AZ55" t="str">
        <f t="shared" si="166"/>
        <v/>
      </c>
      <c r="BA55" t="str">
        <f t="shared" si="154"/>
        <v/>
      </c>
      <c r="BC55" t="str">
        <f t="shared" si="114"/>
        <v>全场所有武将，防御{0}%，持续3轮</v>
      </c>
      <c r="BD55" t="str">
        <f t="shared" si="77"/>
        <v>全场所有武将，防御{0}%，持续3轮</v>
      </c>
      <c r="BF55">
        <v>54</v>
      </c>
      <c r="BG55" t="str">
        <f t="shared" si="115"/>
        <v>祝融-南蛮</v>
      </c>
      <c r="BH55">
        <f>VLOOKUP(C55,属性生效类型表!$M:$N,2,FALSE)</f>
        <v>1</v>
      </c>
      <c r="BI55">
        <f>VLOOKUP(D55,属性生效类型表!$P:$Q,2,FALSE)</f>
        <v>3</v>
      </c>
      <c r="BJ55">
        <f t="shared" si="116"/>
        <v>2</v>
      </c>
      <c r="BK55">
        <f t="shared" si="117"/>
        <v>2</v>
      </c>
      <c r="BL55">
        <f>VLOOKUP(G55,将领对应表!$B:$C,2,FALSE)</f>
        <v>1014</v>
      </c>
      <c r="BM55" t="str">
        <f t="shared" si="118"/>
        <v>2</v>
      </c>
      <c r="BN55">
        <f t="shared" si="119"/>
        <v>3</v>
      </c>
      <c r="BO55" t="str">
        <f t="shared" si="120"/>
        <v>-750:-1000:-1250:-2500</v>
      </c>
      <c r="BP55">
        <f t="shared" si="121"/>
        <v>200</v>
      </c>
      <c r="BQ55" t="str">
        <f t="shared" si="122"/>
        <v>全场所有武将，防御{0}%，持续3轮</v>
      </c>
      <c r="BR55" t="str">
        <f t="shared" si="105"/>
        <v>全场所有武将，防御{0}%，持续3轮</v>
      </c>
      <c r="BT55" t="str">
        <f t="shared" si="123"/>
        <v>54,祝融-南蛮,1,3,2,2,1014,2,3,-750:-1000:-1250:-2500,200,全场所有武将，防御{0}%，持续3轮,全场所有武将，防御{0}%，持续3轮</v>
      </c>
    </row>
    <row r="56" spans="1:72">
      <c r="A56" t="s">
        <v>210</v>
      </c>
      <c r="B56" t="s">
        <v>211</v>
      </c>
      <c r="C56" t="s">
        <v>41</v>
      </c>
      <c r="D56" t="s">
        <v>212</v>
      </c>
      <c r="E56" t="s">
        <v>74</v>
      </c>
      <c r="F56" t="s">
        <v>75</v>
      </c>
      <c r="G56" t="s">
        <v>209</v>
      </c>
      <c r="H56">
        <v>3</v>
      </c>
      <c r="I56">
        <v>200</v>
      </c>
      <c r="J56" t="s">
        <v>90</v>
      </c>
      <c r="K56">
        <f>_xlfn.IFNA(VLOOKUP(J56,词条配置器!$A:$O,9,FALSE),"")</f>
        <v>16</v>
      </c>
      <c r="L56">
        <v>-5</v>
      </c>
      <c r="M56">
        <v>-6</v>
      </c>
      <c r="N56">
        <v>-7</v>
      </c>
      <c r="O56">
        <v>-9</v>
      </c>
      <c r="P56">
        <f t="shared" si="129"/>
        <v>-500</v>
      </c>
      <c r="Q56">
        <f t="shared" si="130"/>
        <v>-600</v>
      </c>
      <c r="R56">
        <f t="shared" si="131"/>
        <v>-700</v>
      </c>
      <c r="S56">
        <f t="shared" si="146"/>
        <v>-900</v>
      </c>
      <c r="T56" t="str">
        <f t="shared" si="132"/>
        <v>-500:-600:-700:-900</v>
      </c>
      <c r="U56" t="s">
        <v>58</v>
      </c>
      <c r="V56">
        <f>_xlfn.IFNA(VLOOKUP(U56,词条配置器!$A:$O,9,FALSE),"")</f>
        <v>7</v>
      </c>
      <c r="W56">
        <v>-5</v>
      </c>
      <c r="X56">
        <v>-6</v>
      </c>
      <c r="Y56">
        <v>-7</v>
      </c>
      <c r="Z56">
        <v>-10</v>
      </c>
      <c r="AA56">
        <f t="shared" si="147"/>
        <v>-500</v>
      </c>
      <c r="AB56">
        <f t="shared" si="148"/>
        <v>-600</v>
      </c>
      <c r="AC56">
        <f t="shared" si="149"/>
        <v>-700</v>
      </c>
      <c r="AD56">
        <f t="shared" si="150"/>
        <v>-1000</v>
      </c>
      <c r="AE56" t="str">
        <f t="shared" si="137"/>
        <v>-500:-600:-700:-1000</v>
      </c>
      <c r="AG56" t="str">
        <f>_xlfn.IFNA(VLOOKUP(AF56,词条配置器!$A:$O,9,FALSE),"")</f>
        <v/>
      </c>
      <c r="AL56" t="str">
        <f t="shared" ref="AL56:AO56" si="167">IF(AH56="","",AH56*100)</f>
        <v/>
      </c>
      <c r="AM56" t="str">
        <f t="shared" si="167"/>
        <v/>
      </c>
      <c r="AN56" t="str">
        <f t="shared" si="167"/>
        <v/>
      </c>
      <c r="AO56" t="str">
        <f t="shared" si="167"/>
        <v/>
      </c>
      <c r="AP56" t="str">
        <f t="shared" si="152"/>
        <v/>
      </c>
      <c r="AW56" t="str">
        <f t="shared" ref="AW56:AZ56" si="168">IF(AS56="","",AS56*100)</f>
        <v/>
      </c>
      <c r="AX56" t="str">
        <f t="shared" si="168"/>
        <v/>
      </c>
      <c r="AY56" t="str">
        <f t="shared" si="168"/>
        <v/>
      </c>
      <c r="AZ56" t="str">
        <f t="shared" si="168"/>
        <v/>
      </c>
      <c r="BA56" t="str">
        <f t="shared" si="154"/>
        <v/>
      </c>
      <c r="BC56" t="str">
        <f t="shared" si="114"/>
        <v>全场除自己所有武将，连击率{0}%，速度{1}%，持续3轮</v>
      </c>
      <c r="BD56" t="str">
        <f t="shared" si="77"/>
        <v>全场除自己所有武将，连击率{0}%，速度{1}%，持续3轮</v>
      </c>
      <c r="BF56">
        <v>55</v>
      </c>
      <c r="BG56" t="str">
        <f t="shared" si="115"/>
        <v>祝融-踏阵</v>
      </c>
      <c r="BH56">
        <f>VLOOKUP(C56,属性生效类型表!$M:$N,2,FALSE)</f>
        <v>1</v>
      </c>
      <c r="BI56">
        <f>VLOOKUP(D56,属性生效类型表!$P:$Q,2,FALSE)</f>
        <v>4</v>
      </c>
      <c r="BJ56">
        <f t="shared" si="116"/>
        <v>2</v>
      </c>
      <c r="BK56">
        <f t="shared" si="117"/>
        <v>2</v>
      </c>
      <c r="BL56">
        <f>VLOOKUP(G56,将领对应表!$B:$C,2,FALSE)</f>
        <v>1014</v>
      </c>
      <c r="BM56" t="str">
        <f t="shared" si="118"/>
        <v>16|7</v>
      </c>
      <c r="BN56">
        <f t="shared" si="119"/>
        <v>3</v>
      </c>
      <c r="BO56" t="str">
        <f t="shared" si="120"/>
        <v>-500:-600:-700:-900|-500:-600:-700:-1000</v>
      </c>
      <c r="BP56">
        <f t="shared" si="121"/>
        <v>200</v>
      </c>
      <c r="BQ56" t="str">
        <f t="shared" si="122"/>
        <v>全场除自己所有武将，连击率{0}%，速度{1}%，持续3轮</v>
      </c>
      <c r="BR56" t="str">
        <f t="shared" si="105"/>
        <v>全场除自己所有武将，连击率{0}%，速度{1}%，持续3轮</v>
      </c>
      <c r="BT56" t="str">
        <f t="shared" si="123"/>
        <v>55,祝融-踏阵,1,4,2,2,1014,16|7,3,-500:-600:-700:-900|-500:-600:-700:-1000,200,全场除自己所有武将，连击率{0}%，速度{1}%，持续3轮,全场除自己所有武将，连击率{0}%，速度{1}%，持续3轮</v>
      </c>
    </row>
    <row r="57" spans="1:72">
      <c r="A57" t="s">
        <v>213</v>
      </c>
      <c r="B57" t="s">
        <v>214</v>
      </c>
      <c r="C57" t="s">
        <v>41</v>
      </c>
      <c r="D57" t="s">
        <v>73</v>
      </c>
      <c r="E57" t="s">
        <v>74</v>
      </c>
      <c r="F57" t="s">
        <v>75</v>
      </c>
      <c r="G57" t="s">
        <v>209</v>
      </c>
      <c r="H57">
        <v>2</v>
      </c>
      <c r="I57">
        <v>200</v>
      </c>
      <c r="J57" t="s">
        <v>215</v>
      </c>
      <c r="K57">
        <f>_xlfn.IFNA(VLOOKUP(J57,词条配置器!$A:$O,9,FALSE),"")</f>
        <v>29</v>
      </c>
      <c r="L57">
        <v>-4.5</v>
      </c>
      <c r="M57">
        <v>-6</v>
      </c>
      <c r="N57">
        <v>-7.5</v>
      </c>
      <c r="O57">
        <v>-15</v>
      </c>
      <c r="P57">
        <f t="shared" si="129"/>
        <v>-450</v>
      </c>
      <c r="Q57">
        <f t="shared" si="130"/>
        <v>-600</v>
      </c>
      <c r="R57">
        <f t="shared" si="131"/>
        <v>-750</v>
      </c>
      <c r="S57">
        <f t="shared" si="146"/>
        <v>-1500</v>
      </c>
      <c r="T57" t="str">
        <f t="shared" si="132"/>
        <v>-450:-600:-750:-1500</v>
      </c>
      <c r="U57" t="s">
        <v>216</v>
      </c>
      <c r="V57">
        <f>_xlfn.IFNA(VLOOKUP(U57,词条配置器!$A:$O,9,FALSE),"")</f>
        <v>30</v>
      </c>
      <c r="W57">
        <v>4.5</v>
      </c>
      <c r="X57">
        <v>6</v>
      </c>
      <c r="Y57">
        <v>7.5</v>
      </c>
      <c r="Z57">
        <v>15</v>
      </c>
      <c r="AA57">
        <f t="shared" si="147"/>
        <v>450</v>
      </c>
      <c r="AB57">
        <f t="shared" si="148"/>
        <v>600</v>
      </c>
      <c r="AC57">
        <f t="shared" si="149"/>
        <v>750</v>
      </c>
      <c r="AD57">
        <f t="shared" si="150"/>
        <v>1500</v>
      </c>
      <c r="AE57" t="str">
        <f t="shared" si="137"/>
        <v>450:600:750:1500</v>
      </c>
      <c r="AG57" t="str">
        <f>_xlfn.IFNA(VLOOKUP(AF57,词条配置器!$A:$O,9,FALSE),"")</f>
        <v/>
      </c>
      <c r="AL57" t="str">
        <f t="shared" ref="AL57:AO57" si="169">IF(AH57="","",AH57*100)</f>
        <v/>
      </c>
      <c r="AM57" t="str">
        <f t="shared" si="169"/>
        <v/>
      </c>
      <c r="AN57" t="str">
        <f t="shared" si="169"/>
        <v/>
      </c>
      <c r="AO57" t="str">
        <f t="shared" si="169"/>
        <v/>
      </c>
      <c r="AP57" t="str">
        <f t="shared" si="152"/>
        <v/>
      </c>
      <c r="AW57" t="str">
        <f t="shared" ref="AW57:AZ57" si="170">IF(AS57="","",AS57*100)</f>
        <v/>
      </c>
      <c r="AX57" t="str">
        <f t="shared" si="170"/>
        <v/>
      </c>
      <c r="AY57" t="str">
        <f t="shared" si="170"/>
        <v/>
      </c>
      <c r="AZ57" t="str">
        <f t="shared" si="170"/>
        <v/>
      </c>
      <c r="BA57" t="str">
        <f t="shared" si="154"/>
        <v/>
      </c>
      <c r="BC57" t="str">
        <f t="shared" si="114"/>
        <v>目标在进入战斗后，攻击{0}%，敌方攻击{1}%，持续2轮</v>
      </c>
      <c r="BD57" t="str">
        <f t="shared" si="77"/>
        <v>目标在进入战斗后，攻击{0}%，敌方攻击{1}%，持续2轮</v>
      </c>
      <c r="BF57">
        <v>56</v>
      </c>
      <c r="BG57" t="str">
        <f t="shared" si="115"/>
        <v>祝融-受势</v>
      </c>
      <c r="BH57">
        <f>VLOOKUP(C57,属性生效类型表!$M:$N,2,FALSE)</f>
        <v>1</v>
      </c>
      <c r="BI57">
        <f>VLOOKUP(D57,属性生效类型表!$P:$Q,2,FALSE)</f>
        <v>1</v>
      </c>
      <c r="BJ57">
        <f t="shared" si="116"/>
        <v>2</v>
      </c>
      <c r="BK57">
        <f t="shared" si="117"/>
        <v>2</v>
      </c>
      <c r="BL57">
        <f>VLOOKUP(G57,将领对应表!$B:$C,2,FALSE)</f>
        <v>1014</v>
      </c>
      <c r="BM57" t="str">
        <f t="shared" si="118"/>
        <v>29|30</v>
      </c>
      <c r="BN57">
        <f t="shared" si="119"/>
        <v>2</v>
      </c>
      <c r="BO57" t="str">
        <f t="shared" si="120"/>
        <v>-450:-600:-750:-1500|450:600:750:1500</v>
      </c>
      <c r="BP57">
        <f t="shared" si="121"/>
        <v>200</v>
      </c>
      <c r="BQ57" t="str">
        <f t="shared" si="122"/>
        <v>目标在进入战斗后，攻击{0}%，敌方攻击{1}%，持续2轮</v>
      </c>
      <c r="BR57" t="str">
        <f t="shared" si="105"/>
        <v>目标在进入战斗后，攻击{0}%，敌方攻击{1}%，持续2轮</v>
      </c>
      <c r="BT57" t="str">
        <f t="shared" si="123"/>
        <v>56,祝融-受势,1,1,2,2,1014,29|30,2,-450:-600:-750:-1500|450:600:750:1500,200,目标在进入战斗后，攻击{0}%，敌方攻击{1}%，持续2轮,目标在进入战斗后，攻击{0}%，敌方攻击{1}%，持续2轮</v>
      </c>
    </row>
    <row r="58" spans="1:72">
      <c r="A58" t="s">
        <v>217</v>
      </c>
      <c r="B58" t="s">
        <v>218</v>
      </c>
      <c r="C58" t="s">
        <v>158</v>
      </c>
      <c r="D58" t="s">
        <v>42</v>
      </c>
      <c r="E58" t="s">
        <v>43</v>
      </c>
      <c r="F58" t="s">
        <v>105</v>
      </c>
      <c r="G58" t="s">
        <v>219</v>
      </c>
      <c r="H58">
        <v>0</v>
      </c>
      <c r="I58">
        <v>100</v>
      </c>
      <c r="J58" t="s">
        <v>67</v>
      </c>
      <c r="K58">
        <f>_xlfn.IFNA(VLOOKUP(J58,词条配置器!$A:$O,9,FALSE),"")</f>
        <v>14</v>
      </c>
      <c r="L58">
        <v>10</v>
      </c>
      <c r="M58">
        <v>11</v>
      </c>
      <c r="N58">
        <v>12</v>
      </c>
      <c r="O58">
        <v>13</v>
      </c>
      <c r="P58">
        <f t="shared" si="129"/>
        <v>1000</v>
      </c>
      <c r="Q58">
        <f t="shared" si="130"/>
        <v>1100</v>
      </c>
      <c r="R58">
        <f t="shared" si="131"/>
        <v>1200</v>
      </c>
      <c r="S58">
        <f t="shared" si="146"/>
        <v>1300</v>
      </c>
      <c r="T58" t="str">
        <f t="shared" si="132"/>
        <v>1000:1100:1200:1300</v>
      </c>
      <c r="U58" t="s">
        <v>49</v>
      </c>
      <c r="V58">
        <f>_xlfn.IFNA(VLOOKUP(U58,词条配置器!$A:$O,9,FALSE),"")</f>
        <v>10</v>
      </c>
      <c r="W58">
        <v>23</v>
      </c>
      <c r="X58">
        <v>25</v>
      </c>
      <c r="Y58">
        <v>27</v>
      </c>
      <c r="Z58">
        <v>29</v>
      </c>
      <c r="AA58">
        <f t="shared" si="147"/>
        <v>2300</v>
      </c>
      <c r="AB58">
        <f t="shared" si="148"/>
        <v>2500</v>
      </c>
      <c r="AC58">
        <f t="shared" si="149"/>
        <v>2700</v>
      </c>
      <c r="AD58">
        <f t="shared" si="150"/>
        <v>2900</v>
      </c>
      <c r="AE58" t="str">
        <f t="shared" si="137"/>
        <v>2300:2500:2700:2900</v>
      </c>
      <c r="AG58" t="str">
        <f>_xlfn.IFNA(VLOOKUP(AF58,词条配置器!$A:$O,9,FALSE),"")</f>
        <v/>
      </c>
      <c r="AL58" t="str">
        <f t="shared" ref="AL58:AO58" si="171">IF(AH58="","",AH58*100)</f>
        <v/>
      </c>
      <c r="AM58" t="str">
        <f t="shared" si="171"/>
        <v/>
      </c>
      <c r="AN58" t="str">
        <f t="shared" si="171"/>
        <v/>
      </c>
      <c r="AO58" t="str">
        <f t="shared" si="171"/>
        <v/>
      </c>
      <c r="AP58" t="str">
        <f t="shared" si="152"/>
        <v/>
      </c>
      <c r="AW58" t="str">
        <f t="shared" ref="AW58:AZ58" si="172">IF(AS58="","",AS58*100)</f>
        <v/>
      </c>
      <c r="AX58" t="str">
        <f t="shared" si="172"/>
        <v/>
      </c>
      <c r="AY58" t="str">
        <f t="shared" si="172"/>
        <v/>
      </c>
      <c r="AZ58" t="str">
        <f t="shared" si="172"/>
        <v/>
      </c>
      <c r="BA58" t="str">
        <f t="shared" si="154"/>
        <v/>
      </c>
      <c r="BC58" t="str">
        <f t="shared" si="114"/>
        <v>被动效果：太史慈是首位上场时，伤害系数{0}%，格挡率{1}%</v>
      </c>
      <c r="BD58" t="str">
        <f t="shared" si="77"/>
        <v>被动效果：太史慈是首位上场时，伤害系数{0}%，格挡率{1}%</v>
      </c>
      <c r="BF58">
        <v>57</v>
      </c>
      <c r="BG58" t="str">
        <f t="shared" si="115"/>
        <v>太史慈-笃烈</v>
      </c>
      <c r="BH58">
        <f>VLOOKUP(C58,属性生效类型表!$M:$N,2,FALSE)</f>
        <v>5</v>
      </c>
      <c r="BI58">
        <f>VLOOKUP(D58,属性生效类型表!$P:$Q,2,FALSE)</f>
        <v>2</v>
      </c>
      <c r="BJ58">
        <f t="shared" si="116"/>
        <v>1</v>
      </c>
      <c r="BK58">
        <f t="shared" si="117"/>
        <v>3</v>
      </c>
      <c r="BL58">
        <f>VLOOKUP(G58,将领对应表!$B:$C,2,FALSE)</f>
        <v>36</v>
      </c>
      <c r="BM58" t="str">
        <f t="shared" si="118"/>
        <v>14|10</v>
      </c>
      <c r="BN58">
        <f t="shared" si="119"/>
        <v>0</v>
      </c>
      <c r="BO58" t="str">
        <f t="shared" si="120"/>
        <v>1000:1100:1200:1300|2300:2500:2700:2900</v>
      </c>
      <c r="BP58">
        <f t="shared" si="121"/>
        <v>100</v>
      </c>
      <c r="BQ58" t="str">
        <f t="shared" si="122"/>
        <v>被动效果：太史慈是首位上场时，伤害系数{0}%，格挡率{1}%</v>
      </c>
      <c r="BR58" t="str">
        <f t="shared" si="105"/>
        <v>被动效果：太史慈是首位上场时，伤害系数{0}%，格挡率{1}%</v>
      </c>
      <c r="BT58" t="str">
        <f t="shared" si="123"/>
        <v>57,太史慈-笃烈,5,2,1,3,36,14|10,0,1000:1100:1200:1300|2300:2500:2700:2900,100,被动效果：太史慈是首位上场时，伤害系数{0}%，格挡率{1}%,被动效果：太史慈是首位上场时，伤害系数{0}%，格挡率{1}%</v>
      </c>
    </row>
    <row r="59" customFormat="1" spans="1:72">
      <c r="A59" t="s">
        <v>220</v>
      </c>
      <c r="B59" t="s">
        <v>221</v>
      </c>
      <c r="C59" t="s">
        <v>104</v>
      </c>
      <c r="D59" t="s">
        <v>42</v>
      </c>
      <c r="E59" t="s">
        <v>43</v>
      </c>
      <c r="F59" t="s">
        <v>105</v>
      </c>
      <c r="G59" t="s">
        <v>219</v>
      </c>
      <c r="H59">
        <v>0</v>
      </c>
      <c r="I59">
        <v>100</v>
      </c>
      <c r="J59" t="s">
        <v>222</v>
      </c>
      <c r="K59">
        <f>_xlfn.IFNA(VLOOKUP(J59,词条配置器!$A:$O,9,FALSE),"")</f>
        <v>70</v>
      </c>
      <c r="L59">
        <v>5</v>
      </c>
      <c r="M59">
        <v>6</v>
      </c>
      <c r="N59">
        <v>7</v>
      </c>
      <c r="O59">
        <v>8</v>
      </c>
      <c r="P59">
        <f t="shared" si="129"/>
        <v>500</v>
      </c>
      <c r="Q59">
        <f t="shared" si="130"/>
        <v>600</v>
      </c>
      <c r="R59">
        <f t="shared" si="131"/>
        <v>700</v>
      </c>
      <c r="S59">
        <f t="shared" si="146"/>
        <v>800</v>
      </c>
      <c r="T59" t="str">
        <f t="shared" si="132"/>
        <v>500:600:700:800</v>
      </c>
      <c r="U59" t="s">
        <v>223</v>
      </c>
      <c r="V59">
        <f>_xlfn.IFNA(VLOOKUP(U59,词条配置器!$A:$O,9,FALSE),"")</f>
        <v>71</v>
      </c>
      <c r="W59">
        <v>3.6</v>
      </c>
      <c r="X59">
        <v>4.8</v>
      </c>
      <c r="Y59">
        <v>6</v>
      </c>
      <c r="Z59">
        <v>8</v>
      </c>
      <c r="AA59">
        <f t="shared" si="147"/>
        <v>360</v>
      </c>
      <c r="AB59">
        <f t="shared" si="148"/>
        <v>480</v>
      </c>
      <c r="AC59">
        <f t="shared" si="149"/>
        <v>600</v>
      </c>
      <c r="AD59">
        <f t="shared" si="150"/>
        <v>800</v>
      </c>
      <c r="AE59" t="str">
        <f t="shared" si="137"/>
        <v>360:480:600:800</v>
      </c>
      <c r="BC59" t="str">
        <f t="shared" si="114"/>
        <v>被动效果：太史慈在战斗中，格挡后，格挡概率{0}%，伤害系数{1}%</v>
      </c>
      <c r="BD59" t="str">
        <f t="shared" si="77"/>
        <v>被动效果：太史慈在战斗中，格挡后，格挡概率{0}%，伤害系数{1}%</v>
      </c>
      <c r="BF59">
        <v>58</v>
      </c>
      <c r="BG59" t="str">
        <f t="shared" si="115"/>
        <v>太史慈-狂歌</v>
      </c>
      <c r="BH59">
        <f>VLOOKUP(C59,属性生效类型表!$M:$N,2,FALSE)</f>
        <v>2</v>
      </c>
      <c r="BI59">
        <f>VLOOKUP(D59,属性生效类型表!$P:$Q,2,FALSE)</f>
        <v>2</v>
      </c>
      <c r="BJ59">
        <f t="shared" si="116"/>
        <v>1</v>
      </c>
      <c r="BK59">
        <f t="shared" si="117"/>
        <v>3</v>
      </c>
      <c r="BL59">
        <f>VLOOKUP(G59,将领对应表!$B:$C,2,FALSE)</f>
        <v>36</v>
      </c>
      <c r="BM59" t="str">
        <f t="shared" si="118"/>
        <v>70|71</v>
      </c>
      <c r="BN59">
        <f t="shared" si="119"/>
        <v>0</v>
      </c>
      <c r="BO59" t="str">
        <f t="shared" si="120"/>
        <v>500:600:700:800|360:480:600:800</v>
      </c>
      <c r="BP59">
        <f t="shared" si="121"/>
        <v>100</v>
      </c>
      <c r="BQ59" t="str">
        <f t="shared" si="122"/>
        <v>被动效果：太史慈在战斗中，格挡后，格挡概率{0}%，伤害系数{1}%</v>
      </c>
      <c r="BR59" t="str">
        <f t="shared" si="105"/>
        <v>被动效果：太史慈在战斗中，格挡后，格挡概率{0}%，伤害系数{1}%</v>
      </c>
      <c r="BT59" t="str">
        <f t="shared" si="123"/>
        <v>58,太史慈-狂歌,2,2,1,3,36,70|71,0,500:600:700:800|360:480:600:800,100,被动效果：太史慈在战斗中，格挡后，格挡概率{0}%，伤害系数{1}%,被动效果：太史慈在战斗中，格挡后，格挡概率{0}%，伤害系数{1}%</v>
      </c>
    </row>
    <row r="60" customFormat="1" spans="1:72">
      <c r="A60" t="s">
        <v>224</v>
      </c>
      <c r="B60" t="s">
        <v>225</v>
      </c>
      <c r="C60" t="s">
        <v>41</v>
      </c>
      <c r="D60" t="s">
        <v>73</v>
      </c>
      <c r="E60" t="s">
        <v>74</v>
      </c>
      <c r="F60" t="s">
        <v>75</v>
      </c>
      <c r="G60" t="s">
        <v>219</v>
      </c>
      <c r="H60">
        <v>2</v>
      </c>
      <c r="I60">
        <v>200</v>
      </c>
      <c r="J60" t="s">
        <v>226</v>
      </c>
      <c r="K60">
        <f>_xlfn.IFNA(VLOOKUP(J60,词条配置器!$A:$O,9,FALSE),"")</f>
        <v>40</v>
      </c>
      <c r="L60">
        <v>-2.3</v>
      </c>
      <c r="M60">
        <v>-3</v>
      </c>
      <c r="N60">
        <v>-3.8</v>
      </c>
      <c r="O60">
        <v>-4.5</v>
      </c>
      <c r="P60">
        <f t="shared" si="129"/>
        <v>-230</v>
      </c>
      <c r="Q60">
        <f t="shared" si="130"/>
        <v>-300</v>
      </c>
      <c r="R60">
        <f t="shared" si="131"/>
        <v>-380</v>
      </c>
      <c r="S60">
        <f t="shared" si="146"/>
        <v>-450</v>
      </c>
      <c r="T60" t="str">
        <f t="shared" si="132"/>
        <v>-230:-300:-380:-450</v>
      </c>
      <c r="BC60" t="str">
        <f t="shared" si="114"/>
        <v>目标受到攻击后，防御{0}%，持续2轮</v>
      </c>
      <c r="BD60" t="str">
        <f t="shared" si="77"/>
        <v>目标受到攻击后，防御{0}%，持续2轮</v>
      </c>
      <c r="BF60">
        <v>59</v>
      </c>
      <c r="BG60" t="str">
        <f t="shared" si="115"/>
        <v>太史慈-破敌</v>
      </c>
      <c r="BH60">
        <f>VLOOKUP(C60,属性生效类型表!$M:$N,2,FALSE)</f>
        <v>1</v>
      </c>
      <c r="BI60">
        <f>VLOOKUP(D60,属性生效类型表!$P:$Q,2,FALSE)</f>
        <v>1</v>
      </c>
      <c r="BJ60">
        <f t="shared" si="116"/>
        <v>2</v>
      </c>
      <c r="BK60">
        <f t="shared" si="117"/>
        <v>2</v>
      </c>
      <c r="BL60">
        <f>VLOOKUP(G60,将领对应表!$B:$C,2,FALSE)</f>
        <v>36</v>
      </c>
      <c r="BM60" t="str">
        <f t="shared" si="118"/>
        <v>40</v>
      </c>
      <c r="BN60">
        <f t="shared" si="119"/>
        <v>2</v>
      </c>
      <c r="BO60" t="str">
        <f t="shared" si="120"/>
        <v>-230:-300:-380:-450</v>
      </c>
      <c r="BP60">
        <f t="shared" si="121"/>
        <v>200</v>
      </c>
      <c r="BQ60" t="str">
        <f t="shared" si="122"/>
        <v>目标受到攻击后，防御{0}%，持续2轮</v>
      </c>
      <c r="BR60" t="str">
        <f t="shared" si="105"/>
        <v>目标受到攻击后，防御{0}%，持续2轮</v>
      </c>
      <c r="BT60" t="str">
        <f t="shared" si="123"/>
        <v>59,太史慈-破敌,1,1,2,2,36,40,2,-230:-300:-380:-450,200,目标受到攻击后，防御{0}%，持续2轮,目标受到攻击后，防御{0}%，持续2轮</v>
      </c>
    </row>
  </sheetData>
  <autoFilter ref="A1:BT60">
    <extLst/>
  </autoFilter>
  <dataValidations count="5">
    <dataValidation type="list" allowBlank="1" showInputMessage="1" showErrorMessage="1" sqref="AF21 AQ21 AF38 AF52 AQ52 AF54 AQ54 J1:J59 J61:J1048576 U20:U21 U23:U24 U28:U33 U37:U39 U45:U54 U56:U60">
      <formula1>词条配置器!$A:$A</formula1>
    </dataValidation>
    <dataValidation type="list" allowBlank="1" showInputMessage="1" showErrorMessage="1" sqref="C2:C60">
      <formula1>属性生效类型表!$M$1:$M$9</formula1>
    </dataValidation>
    <dataValidation type="list" allowBlank="1" showInputMessage="1" showErrorMessage="1" sqref="D2:D60">
      <formula1>属性生效类型表!$P$1:$P$4</formula1>
    </dataValidation>
    <dataValidation type="list" allowBlank="1" showInputMessage="1" showErrorMessage="1" sqref="E2:E60">
      <formula1>"增益,减益"</formula1>
    </dataValidation>
    <dataValidation type="list" allowBlank="1" showInputMessage="1" showErrorMessage="1" sqref="F2:F60">
      <formula1>"所有将,当前将,抽卡将"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Q72"/>
  <sheetViews>
    <sheetView zoomScale="115" zoomScaleNormal="115" workbookViewId="0">
      <pane ySplit="1" topLeftCell="A7" activePane="bottomLeft" state="frozen"/>
      <selection/>
      <selection pane="bottomLeft" activeCell="B40" sqref="B40"/>
    </sheetView>
  </sheetViews>
  <sheetFormatPr defaultColWidth="9" defaultRowHeight="14"/>
  <cols>
    <col min="1" max="1" width="47.1818181818182" customWidth="1"/>
    <col min="2" max="2" width="53.3636363636364" customWidth="1"/>
    <col min="3" max="3" width="14" customWidth="1"/>
    <col min="4" max="4" width="11.8181818181818" customWidth="1"/>
    <col min="5" max="5" width="20.8181818181818" customWidth="1"/>
    <col min="6" max="6" width="14" customWidth="1"/>
    <col min="7" max="7" width="54.4545454545455" customWidth="1"/>
    <col min="8" max="8" width="28.6363636363636" customWidth="1"/>
    <col min="9" max="9" width="14" customWidth="1"/>
    <col min="10" max="10" width="10.6363636363636" customWidth="1"/>
    <col min="11" max="11" width="14" customWidth="1"/>
    <col min="12" max="13" width="11.8181818181818" customWidth="1"/>
    <col min="14" max="14" width="18.5454545454545" customWidth="1"/>
    <col min="15" max="15" width="20.8181818181818" customWidth="1"/>
  </cols>
  <sheetData>
    <row r="1" spans="1:17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s="7" t="s">
        <v>235</v>
      </c>
      <c r="J1" s="7" t="s">
        <v>236</v>
      </c>
      <c r="K1" s="7" t="s">
        <v>237</v>
      </c>
      <c r="L1" s="7" t="s">
        <v>238</v>
      </c>
      <c r="M1" s="7" t="s">
        <v>239</v>
      </c>
      <c r="N1" s="7" t="s">
        <v>240</v>
      </c>
      <c r="O1" s="7" t="s">
        <v>241</v>
      </c>
      <c r="Q1" t="str">
        <f>_xlfn.TEXTJOIN(",",TRUE,I1:O1)</f>
        <v>attribute_id,buff_type,trigger_type,value_type,target_type,buff_description,report_description</v>
      </c>
    </row>
    <row r="2" spans="1:17">
      <c r="A2" t="s">
        <v>61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tr">
        <f t="shared" ref="G2:G20" si="0">B2</f>
        <v>斗将攻击{0}%</v>
      </c>
      <c r="H2" t="s">
        <v>242</v>
      </c>
      <c r="I2">
        <v>1</v>
      </c>
      <c r="J2">
        <f>VLOOKUP($C2,属性生效类型表!$A:$B,2,FALSE)</f>
        <v>10</v>
      </c>
      <c r="K2">
        <f>VLOOKUP($D2,属性生效类型表!$D:$E,2,FALSE)</f>
        <v>1</v>
      </c>
      <c r="L2">
        <f>VLOOKUP($E2,属性生效类型表!$G:$H,2,FALSE)</f>
        <v>1</v>
      </c>
      <c r="M2">
        <f>VLOOKUP($F2,属性生效类型表!$J:$K,2,FALSE)</f>
        <v>1</v>
      </c>
      <c r="N2" t="str">
        <f t="shared" ref="N2:N31" si="1">G2</f>
        <v>斗将攻击{0}%</v>
      </c>
      <c r="O2" t="str">
        <f t="shared" ref="O2:O31" si="2">H2</f>
        <v>斗将攻击{0}%</v>
      </c>
      <c r="Q2" t="str">
        <f t="shared" ref="Q2:Q33" si="3">_xlfn.TEXTJOIN(",",TRUE,I2:O2)</f>
        <v>1,10,1,1,1,斗将攻击{0}%,斗将攻击{0}%</v>
      </c>
    </row>
    <row r="3" spans="1:17">
      <c r="A3" t="s">
        <v>64</v>
      </c>
      <c r="B3" t="s">
        <v>247</v>
      </c>
      <c r="C3" t="s">
        <v>248</v>
      </c>
      <c r="D3" t="s">
        <v>244</v>
      </c>
      <c r="E3" t="s">
        <v>245</v>
      </c>
      <c r="F3" t="s">
        <v>246</v>
      </c>
      <c r="G3" t="str">
        <f t="shared" si="0"/>
        <v>斗将防御{0}%</v>
      </c>
      <c r="H3" t="s">
        <v>247</v>
      </c>
      <c r="I3">
        <v>2</v>
      </c>
      <c r="J3">
        <f>VLOOKUP($C3,属性生效类型表!$A:$B,2,FALSE)</f>
        <v>11</v>
      </c>
      <c r="K3">
        <f>VLOOKUP($D3,属性生效类型表!$D:$E,2,FALSE)</f>
        <v>1</v>
      </c>
      <c r="L3">
        <f>VLOOKUP($E3,属性生效类型表!$G:$H,2,FALSE)</f>
        <v>1</v>
      </c>
      <c r="M3">
        <f>VLOOKUP($F3,属性生效类型表!$J:$K,2,FALSE)</f>
        <v>1</v>
      </c>
      <c r="N3" t="str">
        <f t="shared" si="1"/>
        <v>斗将防御{0}%</v>
      </c>
      <c r="O3" t="str">
        <f t="shared" si="2"/>
        <v>斗将防御{0}%</v>
      </c>
      <c r="Q3" t="str">
        <f t="shared" si="3"/>
        <v>2,11,1,1,1,斗将防御{0}%,斗将防御{0}%</v>
      </c>
    </row>
    <row r="4" spans="1:17">
      <c r="A4" t="s">
        <v>249</v>
      </c>
      <c r="B4" t="s">
        <v>250</v>
      </c>
      <c r="C4" t="s">
        <v>251</v>
      </c>
      <c r="D4" t="s">
        <v>244</v>
      </c>
      <c r="E4" t="s">
        <v>245</v>
      </c>
      <c r="F4" t="s">
        <v>246</v>
      </c>
      <c r="G4" t="str">
        <f t="shared" si="0"/>
        <v>将领统率{0}%</v>
      </c>
      <c r="H4" t="s">
        <v>252</v>
      </c>
      <c r="I4">
        <v>3</v>
      </c>
      <c r="J4">
        <f>VLOOKUP($C4,属性生效类型表!$A:$B,2,FALSE)</f>
        <v>1</v>
      </c>
      <c r="K4">
        <f>VLOOKUP($D4,属性生效类型表!$D:$E,2,FALSE)</f>
        <v>1</v>
      </c>
      <c r="L4">
        <f>VLOOKUP($E4,属性生效类型表!$G:$H,2,FALSE)</f>
        <v>1</v>
      </c>
      <c r="M4">
        <f>VLOOKUP($F4,属性生效类型表!$J:$K,2,FALSE)</f>
        <v>1</v>
      </c>
      <c r="N4" t="str">
        <f t="shared" si="1"/>
        <v>将领统率{0}%</v>
      </c>
      <c r="O4" t="str">
        <f t="shared" si="2"/>
        <v>统率{0}%</v>
      </c>
      <c r="Q4" t="str">
        <f t="shared" si="3"/>
        <v>3,1,1,1,1,将领统率{0}%,统率{0}%</v>
      </c>
    </row>
    <row r="5" spans="1:17">
      <c r="A5" t="s">
        <v>253</v>
      </c>
      <c r="B5" t="s">
        <v>254</v>
      </c>
      <c r="C5" t="s">
        <v>255</v>
      </c>
      <c r="D5" t="s">
        <v>244</v>
      </c>
      <c r="E5" t="s">
        <v>245</v>
      </c>
      <c r="F5" t="s">
        <v>246</v>
      </c>
      <c r="G5" t="str">
        <f t="shared" si="0"/>
        <v>将领内政{0}%</v>
      </c>
      <c r="H5" t="s">
        <v>256</v>
      </c>
      <c r="I5">
        <v>4</v>
      </c>
      <c r="J5">
        <f>VLOOKUP($C5,属性生效类型表!$A:$B,2,FALSE)</f>
        <v>2</v>
      </c>
      <c r="K5">
        <f>VLOOKUP($D5,属性生效类型表!$D:$E,2,FALSE)</f>
        <v>1</v>
      </c>
      <c r="L5">
        <f>VLOOKUP($E5,属性生效类型表!$G:$H,2,FALSE)</f>
        <v>1</v>
      </c>
      <c r="M5">
        <f>VLOOKUP($F5,属性生效类型表!$J:$K,2,FALSE)</f>
        <v>1</v>
      </c>
      <c r="N5" t="str">
        <f t="shared" si="1"/>
        <v>将领内政{0}%</v>
      </c>
      <c r="O5" t="str">
        <f t="shared" si="2"/>
        <v>内政{0}%</v>
      </c>
      <c r="Q5" t="str">
        <f t="shared" si="3"/>
        <v>4,2,1,1,1,将领内政{0}%,内政{0}%</v>
      </c>
    </row>
    <row r="6" spans="1:17">
      <c r="A6" t="s">
        <v>257</v>
      </c>
      <c r="B6" t="s">
        <v>258</v>
      </c>
      <c r="C6" t="s">
        <v>259</v>
      </c>
      <c r="D6" t="s">
        <v>244</v>
      </c>
      <c r="E6" t="s">
        <v>245</v>
      </c>
      <c r="F6" t="s">
        <v>246</v>
      </c>
      <c r="G6" t="str">
        <f t="shared" si="0"/>
        <v>将领勇武{0}%</v>
      </c>
      <c r="H6" t="s">
        <v>260</v>
      </c>
      <c r="I6">
        <v>5</v>
      </c>
      <c r="J6">
        <f>VLOOKUP($C6,属性生效类型表!$A:$B,2,FALSE)</f>
        <v>3</v>
      </c>
      <c r="K6">
        <f>VLOOKUP($D6,属性生效类型表!$D:$E,2,FALSE)</f>
        <v>1</v>
      </c>
      <c r="L6">
        <f>VLOOKUP($E6,属性生效类型表!$G:$H,2,FALSE)</f>
        <v>1</v>
      </c>
      <c r="M6">
        <f>VLOOKUP($F6,属性生效类型表!$J:$K,2,FALSE)</f>
        <v>1</v>
      </c>
      <c r="N6" t="str">
        <f t="shared" si="1"/>
        <v>将领勇武{0}%</v>
      </c>
      <c r="O6" t="str">
        <f t="shared" si="2"/>
        <v>勇武{0}%</v>
      </c>
      <c r="Q6" t="str">
        <f t="shared" si="3"/>
        <v>5,3,1,1,1,将领勇武{0}%,勇武{0}%</v>
      </c>
    </row>
    <row r="7" spans="1:17">
      <c r="A7" t="s">
        <v>261</v>
      </c>
      <c r="B7" t="s">
        <v>262</v>
      </c>
      <c r="C7" t="s">
        <v>263</v>
      </c>
      <c r="D7" t="s">
        <v>244</v>
      </c>
      <c r="E7" t="s">
        <v>245</v>
      </c>
      <c r="F7" t="s">
        <v>246</v>
      </c>
      <c r="G7" t="str">
        <f t="shared" si="0"/>
        <v>将领智谋{0}%</v>
      </c>
      <c r="H7" t="s">
        <v>264</v>
      </c>
      <c r="I7">
        <v>6</v>
      </c>
      <c r="J7">
        <f>VLOOKUP($C7,属性生效类型表!$A:$B,2,FALSE)</f>
        <v>4</v>
      </c>
      <c r="K7">
        <f>VLOOKUP($D7,属性生效类型表!$D:$E,2,FALSE)</f>
        <v>1</v>
      </c>
      <c r="L7">
        <f>VLOOKUP($E7,属性生效类型表!$G:$H,2,FALSE)</f>
        <v>1</v>
      </c>
      <c r="M7">
        <f>VLOOKUP($F7,属性生效类型表!$J:$K,2,FALSE)</f>
        <v>1</v>
      </c>
      <c r="N7" t="str">
        <f t="shared" si="1"/>
        <v>将领智谋{0}%</v>
      </c>
      <c r="O7" t="str">
        <f t="shared" si="2"/>
        <v>智谋{0}%</v>
      </c>
      <c r="Q7" t="str">
        <f t="shared" si="3"/>
        <v>6,4,1,1,1,将领智谋{0}%,智谋{0}%</v>
      </c>
    </row>
    <row r="8" spans="1:17">
      <c r="A8" t="s">
        <v>58</v>
      </c>
      <c r="B8" t="s">
        <v>265</v>
      </c>
      <c r="C8" t="s">
        <v>266</v>
      </c>
      <c r="D8" t="s">
        <v>244</v>
      </c>
      <c r="E8" t="s">
        <v>245</v>
      </c>
      <c r="F8" t="s">
        <v>246</v>
      </c>
      <c r="G8" t="str">
        <f t="shared" si="0"/>
        <v>将领速度{0}%</v>
      </c>
      <c r="H8" t="s">
        <v>267</v>
      </c>
      <c r="I8">
        <v>7</v>
      </c>
      <c r="J8">
        <f>VLOOKUP($C8,属性生效类型表!$A:$B,2,FALSE)</f>
        <v>5</v>
      </c>
      <c r="K8">
        <f>VLOOKUP($D8,属性生效类型表!$D:$E,2,FALSE)</f>
        <v>1</v>
      </c>
      <c r="L8">
        <f>VLOOKUP($E8,属性生效类型表!$G:$H,2,FALSE)</f>
        <v>1</v>
      </c>
      <c r="M8">
        <f>VLOOKUP($F8,属性生效类型表!$J:$K,2,FALSE)</f>
        <v>1</v>
      </c>
      <c r="N8" t="str">
        <f t="shared" si="1"/>
        <v>将领速度{0}%</v>
      </c>
      <c r="O8" t="str">
        <f t="shared" si="2"/>
        <v>速度{0}%</v>
      </c>
      <c r="Q8" t="str">
        <f t="shared" si="3"/>
        <v>7,5,1,1,1,将领速度{0}%,速度{0}%</v>
      </c>
    </row>
    <row r="9" spans="1:17">
      <c r="A9" t="s">
        <v>52</v>
      </c>
      <c r="B9" t="s">
        <v>268</v>
      </c>
      <c r="C9" t="s">
        <v>269</v>
      </c>
      <c r="D9" t="s">
        <v>244</v>
      </c>
      <c r="E9" t="s">
        <v>245</v>
      </c>
      <c r="F9" t="s">
        <v>246</v>
      </c>
      <c r="G9" t="str">
        <f t="shared" si="0"/>
        <v>将领暴击率{0}%</v>
      </c>
      <c r="H9" t="s">
        <v>270</v>
      </c>
      <c r="I9">
        <v>8</v>
      </c>
      <c r="J9">
        <f>VLOOKUP($C9,属性生效类型表!$A:$B,2,FALSE)</f>
        <v>6</v>
      </c>
      <c r="K9">
        <f>VLOOKUP($D9,属性生效类型表!$D:$E,2,FALSE)</f>
        <v>1</v>
      </c>
      <c r="L9">
        <f>VLOOKUP($E9,属性生效类型表!$G:$H,2,FALSE)</f>
        <v>1</v>
      </c>
      <c r="M9">
        <f>VLOOKUP($F9,属性生效类型表!$J:$K,2,FALSE)</f>
        <v>1</v>
      </c>
      <c r="N9" t="str">
        <f t="shared" si="1"/>
        <v>将领暴击率{0}%</v>
      </c>
      <c r="O9" t="str">
        <f t="shared" si="2"/>
        <v>暴击率{0}%</v>
      </c>
      <c r="Q9" t="str">
        <f t="shared" si="3"/>
        <v>8,6,1,1,1,将领暴击率{0}%,暴击率{0}%</v>
      </c>
    </row>
    <row r="10" spans="1:17">
      <c r="A10" t="s">
        <v>55</v>
      </c>
      <c r="B10" t="s">
        <v>271</v>
      </c>
      <c r="C10" t="s">
        <v>272</v>
      </c>
      <c r="D10" t="s">
        <v>244</v>
      </c>
      <c r="E10" t="s">
        <v>245</v>
      </c>
      <c r="F10" t="s">
        <v>246</v>
      </c>
      <c r="G10" t="str">
        <f t="shared" si="0"/>
        <v>将领破击率{0}%</v>
      </c>
      <c r="H10" t="s">
        <v>273</v>
      </c>
      <c r="I10">
        <v>9</v>
      </c>
      <c r="J10">
        <f>VLOOKUP($C10,属性生效类型表!$A:$B,2,FALSE)</f>
        <v>7</v>
      </c>
      <c r="K10">
        <f>VLOOKUP($D10,属性生效类型表!$D:$E,2,FALSE)</f>
        <v>1</v>
      </c>
      <c r="L10">
        <f>VLOOKUP($E10,属性生效类型表!$G:$H,2,FALSE)</f>
        <v>1</v>
      </c>
      <c r="M10">
        <f>VLOOKUP($F10,属性生效类型表!$J:$K,2,FALSE)</f>
        <v>1</v>
      </c>
      <c r="N10" t="str">
        <f t="shared" si="1"/>
        <v>将领破击率{0}%</v>
      </c>
      <c r="O10" t="str">
        <f t="shared" si="2"/>
        <v>破击率{0}%</v>
      </c>
      <c r="Q10" t="str">
        <f t="shared" si="3"/>
        <v>9,7,1,1,1,将领破击率{0}%,破击率{0}%</v>
      </c>
    </row>
    <row r="11" spans="1:17">
      <c r="A11" t="s">
        <v>49</v>
      </c>
      <c r="B11" t="s">
        <v>274</v>
      </c>
      <c r="C11" t="s">
        <v>275</v>
      </c>
      <c r="D11" t="s">
        <v>244</v>
      </c>
      <c r="E11" t="s">
        <v>245</v>
      </c>
      <c r="F11" t="s">
        <v>246</v>
      </c>
      <c r="G11" t="str">
        <f t="shared" si="0"/>
        <v>将领格挡率{0}%</v>
      </c>
      <c r="H11" t="s">
        <v>276</v>
      </c>
      <c r="I11">
        <v>10</v>
      </c>
      <c r="J11">
        <f>VLOOKUP($C11,属性生效类型表!$A:$B,2,FALSE)</f>
        <v>8</v>
      </c>
      <c r="K11">
        <f>VLOOKUP($D11,属性生效类型表!$D:$E,2,FALSE)</f>
        <v>1</v>
      </c>
      <c r="L11">
        <f>VLOOKUP($E11,属性生效类型表!$G:$H,2,FALSE)</f>
        <v>1</v>
      </c>
      <c r="M11">
        <f>VLOOKUP($F11,属性生效类型表!$J:$K,2,FALSE)</f>
        <v>1</v>
      </c>
      <c r="N11" t="str">
        <f t="shared" si="1"/>
        <v>将领格挡率{0}%</v>
      </c>
      <c r="O11" t="str">
        <f t="shared" si="2"/>
        <v>格挡率{0}%</v>
      </c>
      <c r="Q11" t="str">
        <f t="shared" si="3"/>
        <v>10,8,1,1,1,将领格挡率{0}%,格挡率{0}%</v>
      </c>
    </row>
    <row r="12" spans="1:17">
      <c r="A12" t="s">
        <v>46</v>
      </c>
      <c r="B12" t="s">
        <v>277</v>
      </c>
      <c r="C12" t="s">
        <v>39</v>
      </c>
      <c r="D12" t="s">
        <v>244</v>
      </c>
      <c r="E12" t="s">
        <v>245</v>
      </c>
      <c r="F12" t="s">
        <v>246</v>
      </c>
      <c r="G12" t="str">
        <f t="shared" si="0"/>
        <v>将领闪避率{0}%</v>
      </c>
      <c r="H12" t="s">
        <v>278</v>
      </c>
      <c r="I12">
        <v>11</v>
      </c>
      <c r="J12">
        <f>VLOOKUP($C12,属性生效类型表!$A:$B,2,FALSE)</f>
        <v>9</v>
      </c>
      <c r="K12">
        <f>VLOOKUP($D12,属性生效类型表!$D:$E,2,FALSE)</f>
        <v>1</v>
      </c>
      <c r="L12">
        <f>VLOOKUP($E12,属性生效类型表!$G:$H,2,FALSE)</f>
        <v>1</v>
      </c>
      <c r="M12">
        <f>VLOOKUP($F12,属性生效类型表!$J:$K,2,FALSE)</f>
        <v>1</v>
      </c>
      <c r="N12" t="str">
        <f t="shared" si="1"/>
        <v>将领闪避率{0}%</v>
      </c>
      <c r="O12" t="str">
        <f t="shared" si="2"/>
        <v>闪避率{0}%</v>
      </c>
      <c r="Q12" t="str">
        <f t="shared" si="3"/>
        <v>11,9,1,1,1,将领闪避率{0}%,闪避率{0}%</v>
      </c>
    </row>
    <row r="13" spans="1:17">
      <c r="A13" t="s">
        <v>84</v>
      </c>
      <c r="B13" t="s">
        <v>279</v>
      </c>
      <c r="C13" t="s">
        <v>280</v>
      </c>
      <c r="D13" t="s">
        <v>244</v>
      </c>
      <c r="E13" t="s">
        <v>245</v>
      </c>
      <c r="F13" t="s">
        <v>246</v>
      </c>
      <c r="G13" t="str">
        <f t="shared" si="0"/>
        <v>暴击伤害{0}%</v>
      </c>
      <c r="H13" t="s">
        <v>279</v>
      </c>
      <c r="I13">
        <v>12</v>
      </c>
      <c r="J13">
        <f>VLOOKUP($C13,属性生效类型表!$A:$B,2,FALSE)</f>
        <v>12</v>
      </c>
      <c r="K13">
        <f>VLOOKUP($D13,属性生效类型表!$D:$E,2,FALSE)</f>
        <v>1</v>
      </c>
      <c r="L13">
        <f>VLOOKUP($E13,属性生效类型表!$G:$H,2,FALSE)</f>
        <v>1</v>
      </c>
      <c r="M13">
        <f>VLOOKUP($F13,属性生效类型表!$J:$K,2,FALSE)</f>
        <v>1</v>
      </c>
      <c r="N13" t="str">
        <f t="shared" si="1"/>
        <v>暴击伤害{0}%</v>
      </c>
      <c r="O13" t="str">
        <f t="shared" si="2"/>
        <v>暴击伤害{0}%</v>
      </c>
      <c r="Q13" t="str">
        <f t="shared" si="3"/>
        <v>12,12,1,1,1,暴击伤害{0}%,暴击伤害{0}%</v>
      </c>
    </row>
    <row r="14" spans="1:17">
      <c r="A14" t="s">
        <v>87</v>
      </c>
      <c r="B14" t="s">
        <v>281</v>
      </c>
      <c r="C14" t="s">
        <v>282</v>
      </c>
      <c r="D14" t="s">
        <v>244</v>
      </c>
      <c r="E14" t="s">
        <v>245</v>
      </c>
      <c r="F14" t="s">
        <v>246</v>
      </c>
      <c r="G14" t="str">
        <f t="shared" si="0"/>
        <v>破击伤害{0}%</v>
      </c>
      <c r="H14" t="s">
        <v>281</v>
      </c>
      <c r="I14">
        <v>13</v>
      </c>
      <c r="J14">
        <f>VLOOKUP($C14,属性生效类型表!$A:$B,2,FALSE)</f>
        <v>13</v>
      </c>
      <c r="K14">
        <f>VLOOKUP($D14,属性生效类型表!$D:$E,2,FALSE)</f>
        <v>1</v>
      </c>
      <c r="L14">
        <f>VLOOKUP($E14,属性生效类型表!$G:$H,2,FALSE)</f>
        <v>1</v>
      </c>
      <c r="M14">
        <f>VLOOKUP($F14,属性生效类型表!$J:$K,2,FALSE)</f>
        <v>1</v>
      </c>
      <c r="N14" t="str">
        <f t="shared" si="1"/>
        <v>破击伤害{0}%</v>
      </c>
      <c r="O14" t="str">
        <f t="shared" si="2"/>
        <v>破击伤害{0}%</v>
      </c>
      <c r="Q14" t="str">
        <f t="shared" si="3"/>
        <v>13,13,1,1,1,破击伤害{0}%,破击伤害{0}%</v>
      </c>
    </row>
    <row r="15" spans="1:17">
      <c r="A15" t="s">
        <v>67</v>
      </c>
      <c r="B15" t="s">
        <v>283</v>
      </c>
      <c r="C15" t="s">
        <v>284</v>
      </c>
      <c r="D15" t="s">
        <v>244</v>
      </c>
      <c r="E15" t="s">
        <v>245</v>
      </c>
      <c r="F15" t="s">
        <v>246</v>
      </c>
      <c r="G15" t="str">
        <f t="shared" si="0"/>
        <v>伤害加成{0}%</v>
      </c>
      <c r="H15" t="s">
        <v>283</v>
      </c>
      <c r="I15">
        <v>14</v>
      </c>
      <c r="J15">
        <f>VLOOKUP($C15,属性生效类型表!$A:$B,2,FALSE)</f>
        <v>14</v>
      </c>
      <c r="K15">
        <f>VLOOKUP($D15,属性生效类型表!$D:$E,2,FALSE)</f>
        <v>1</v>
      </c>
      <c r="L15">
        <f>VLOOKUP($E15,属性生效类型表!$G:$H,2,FALSE)</f>
        <v>1</v>
      </c>
      <c r="M15">
        <f>VLOOKUP($F15,属性生效类型表!$J:$K,2,FALSE)</f>
        <v>1</v>
      </c>
      <c r="N15" t="str">
        <f t="shared" si="1"/>
        <v>伤害加成{0}%</v>
      </c>
      <c r="O15" t="str">
        <f t="shared" si="2"/>
        <v>伤害加成{0}%</v>
      </c>
      <c r="Q15" t="str">
        <f t="shared" si="3"/>
        <v>14,14,1,1,1,伤害加成{0}%,伤害加成{0}%</v>
      </c>
    </row>
    <row r="16" spans="1:17">
      <c r="A16" t="s">
        <v>70</v>
      </c>
      <c r="B16" t="s">
        <v>285</v>
      </c>
      <c r="C16" t="s">
        <v>286</v>
      </c>
      <c r="D16" t="s">
        <v>244</v>
      </c>
      <c r="E16" t="s">
        <v>245</v>
      </c>
      <c r="F16" t="s">
        <v>246</v>
      </c>
      <c r="G16" t="str">
        <f t="shared" si="0"/>
        <v>承伤系数{0}%</v>
      </c>
      <c r="H16" t="s">
        <v>285</v>
      </c>
      <c r="I16">
        <v>15</v>
      </c>
      <c r="J16">
        <f>VLOOKUP($C16,属性生效类型表!$A:$B,2,FALSE)</f>
        <v>15</v>
      </c>
      <c r="K16">
        <f>VLOOKUP($D16,属性生效类型表!$D:$E,2,FALSE)</f>
        <v>1</v>
      </c>
      <c r="L16">
        <f>VLOOKUP($E16,属性生效类型表!$G:$H,2,FALSE)</f>
        <v>1</v>
      </c>
      <c r="M16">
        <f>VLOOKUP($F16,属性生效类型表!$J:$K,2,FALSE)</f>
        <v>1</v>
      </c>
      <c r="N16" t="str">
        <f t="shared" si="1"/>
        <v>承伤系数{0}%</v>
      </c>
      <c r="O16" t="str">
        <f t="shared" si="2"/>
        <v>承伤系数{0}%</v>
      </c>
      <c r="Q16" t="str">
        <f t="shared" si="3"/>
        <v>15,15,1,1,1,承伤系数{0}%,承伤系数{0}%</v>
      </c>
    </row>
    <row r="17" spans="1:17">
      <c r="A17" t="s">
        <v>90</v>
      </c>
      <c r="B17" t="s">
        <v>287</v>
      </c>
      <c r="C17" t="s">
        <v>288</v>
      </c>
      <c r="D17" t="s">
        <v>244</v>
      </c>
      <c r="E17" t="s">
        <v>245</v>
      </c>
      <c r="F17" t="s">
        <v>246</v>
      </c>
      <c r="G17" t="str">
        <f t="shared" si="0"/>
        <v>连击率{0}%</v>
      </c>
      <c r="H17" t="s">
        <v>287</v>
      </c>
      <c r="I17">
        <v>16</v>
      </c>
      <c r="J17">
        <f>VLOOKUP($C17,属性生效类型表!$A:$B,2,FALSE)</f>
        <v>18</v>
      </c>
      <c r="K17">
        <f>VLOOKUP($D17,属性生效类型表!$D:$E,2,FALSE)</f>
        <v>1</v>
      </c>
      <c r="L17">
        <f>VLOOKUP($E17,属性生效类型表!$G:$H,2,FALSE)</f>
        <v>1</v>
      </c>
      <c r="M17">
        <f>VLOOKUP($F17,属性生效类型表!$J:$K,2,FALSE)</f>
        <v>1</v>
      </c>
      <c r="N17" t="str">
        <f t="shared" si="1"/>
        <v>连击率{0}%</v>
      </c>
      <c r="O17" t="str">
        <f t="shared" si="2"/>
        <v>连击率{0}%</v>
      </c>
      <c r="Q17" t="str">
        <f t="shared" si="3"/>
        <v>16,18,1,1,1,连击率{0}%,连击率{0}%</v>
      </c>
    </row>
    <row r="18" spans="1:17">
      <c r="A18" t="s">
        <v>107</v>
      </c>
      <c r="B18" t="s">
        <v>289</v>
      </c>
      <c r="C18" t="s">
        <v>290</v>
      </c>
      <c r="D18" t="s">
        <v>291</v>
      </c>
      <c r="E18" t="s">
        <v>292</v>
      </c>
      <c r="F18" t="s">
        <v>246</v>
      </c>
      <c r="G18" t="str">
        <f t="shared" si="0"/>
        <v>战斗开始时，基于双方速度差值，伤害加成{0}%</v>
      </c>
      <c r="H18" t="s">
        <v>283</v>
      </c>
      <c r="I18">
        <v>17</v>
      </c>
      <c r="J18">
        <f>VLOOKUP($C18,属性生效类型表!$A:$B,2,FALSE)</f>
        <v>17</v>
      </c>
      <c r="K18">
        <f>VLOOKUP($D18,属性生效类型表!$D:$E,2,FALSE)</f>
        <v>2</v>
      </c>
      <c r="L18">
        <f>VLOOKUP($E18,属性生效类型表!$G:$H,2,FALSE)</f>
        <v>2</v>
      </c>
      <c r="M18">
        <f>VLOOKUP($F18,属性生效类型表!$J:$K,2,FALSE)</f>
        <v>1</v>
      </c>
      <c r="N18" t="str">
        <f t="shared" si="1"/>
        <v>战斗开始时，基于双方速度差值，伤害加成{0}%</v>
      </c>
      <c r="O18" t="s">
        <v>293</v>
      </c>
      <c r="Q18" t="str">
        <f t="shared" si="3"/>
        <v>17,17,2,2,1,战斗开始时，基于双方速度差值，伤害加成{0}%,速度差值*{0}%，伤害加成{1}%</v>
      </c>
    </row>
    <row r="19" spans="1:17">
      <c r="A19" t="s">
        <v>294</v>
      </c>
      <c r="B19" t="s">
        <v>295</v>
      </c>
      <c r="C19" t="s">
        <v>296</v>
      </c>
      <c r="D19" t="s">
        <v>291</v>
      </c>
      <c r="E19" t="s">
        <v>297</v>
      </c>
      <c r="F19" t="s">
        <v>298</v>
      </c>
      <c r="G19" t="str">
        <f t="shared" si="0"/>
        <v>战斗开始时，对敌人造成基于其当前体力{0}%的体力的伤害</v>
      </c>
      <c r="H19" t="s">
        <v>299</v>
      </c>
      <c r="I19">
        <v>18</v>
      </c>
      <c r="J19">
        <f>VLOOKUP($C19,属性生效类型表!$A:$B,2,FALSE)</f>
        <v>16</v>
      </c>
      <c r="K19">
        <f>VLOOKUP($D19,属性生效类型表!$D:$E,2,FALSE)</f>
        <v>2</v>
      </c>
      <c r="L19">
        <f>VLOOKUP($E19,属性生效类型表!$G:$H,2,FALSE)</f>
        <v>4</v>
      </c>
      <c r="M19">
        <f>VLOOKUP($F19,属性生效类型表!$J:$K,2,FALSE)</f>
        <v>2</v>
      </c>
      <c r="N19" t="str">
        <f t="shared" si="1"/>
        <v>战斗开始时，对敌人造成基于其当前体力{0}%的体力的伤害</v>
      </c>
      <c r="O19" t="str">
        <f t="shared" si="2"/>
        <v>敌方{0}%当前体力({1})</v>
      </c>
      <c r="Q19" t="str">
        <f t="shared" si="3"/>
        <v>18,16,2,4,2,战斗开始时，对敌人造成基于其当前体力{0}%的体力的伤害,敌方{0}%当前体力({1})</v>
      </c>
    </row>
    <row r="20" spans="1:17">
      <c r="A20" t="s">
        <v>146</v>
      </c>
      <c r="B20" t="s">
        <v>300</v>
      </c>
      <c r="C20" t="s">
        <v>296</v>
      </c>
      <c r="D20" t="s">
        <v>291</v>
      </c>
      <c r="E20" t="s">
        <v>301</v>
      </c>
      <c r="F20" t="s">
        <v>246</v>
      </c>
      <c r="G20" t="str">
        <f t="shared" si="0"/>
        <v>战斗开始时，回复我方基于最大体力{0}%的体力</v>
      </c>
      <c r="H20" t="s">
        <v>302</v>
      </c>
      <c r="I20">
        <v>19</v>
      </c>
      <c r="J20">
        <f>VLOOKUP($C20,属性生效类型表!$A:$B,2,FALSE)</f>
        <v>16</v>
      </c>
      <c r="K20">
        <f>VLOOKUP($D20,属性生效类型表!$D:$E,2,FALSE)</f>
        <v>2</v>
      </c>
      <c r="L20">
        <f>VLOOKUP($E20,属性生效类型表!$G:$H,2,FALSE)</f>
        <v>6</v>
      </c>
      <c r="M20">
        <f>VLOOKUP($F20,属性生效类型表!$J:$K,2,FALSE)</f>
        <v>1</v>
      </c>
      <c r="N20" t="str">
        <f t="shared" si="1"/>
        <v>战斗开始时，回复我方基于最大体力{0}%的体力</v>
      </c>
      <c r="O20" t="str">
        <f t="shared" si="2"/>
        <v>{0}%最大体力({1})</v>
      </c>
      <c r="Q20" t="str">
        <f t="shared" si="3"/>
        <v>19,16,2,6,1,战斗开始时，回复我方基于最大体力{0}%的体力,{0}%最大体力({1})</v>
      </c>
    </row>
    <row r="21" spans="1:17">
      <c r="A21" t="s">
        <v>164</v>
      </c>
      <c r="B21" t="s">
        <v>303</v>
      </c>
      <c r="C21" t="s">
        <v>284</v>
      </c>
      <c r="D21" t="s">
        <v>291</v>
      </c>
      <c r="E21" t="s">
        <v>245</v>
      </c>
      <c r="F21" t="s">
        <v>304</v>
      </c>
      <c r="G21" t="s">
        <v>305</v>
      </c>
      <c r="H21" t="s">
        <v>283</v>
      </c>
      <c r="I21">
        <v>20</v>
      </c>
      <c r="J21">
        <f>VLOOKUP($C21,属性生效类型表!$A:$B,2,FALSE)</f>
        <v>14</v>
      </c>
      <c r="K21">
        <f>VLOOKUP($D21,属性生效类型表!$D:$E,2,FALSE)</f>
        <v>2</v>
      </c>
      <c r="L21">
        <f>VLOOKUP($E21,属性生效类型表!$G:$H,2,FALSE)</f>
        <v>1</v>
      </c>
      <c r="M21">
        <f>VLOOKUP($F21,属性生效类型表!$J:$K,2,FALSE)</f>
        <v>5</v>
      </c>
      <c r="N21" t="str">
        <f t="shared" si="1"/>
        <v>战斗开始时，如果对方为异性，伤害加成{0}%</v>
      </c>
      <c r="O21" t="str">
        <f t="shared" si="2"/>
        <v>伤害加成{0}%</v>
      </c>
      <c r="Q21" t="str">
        <f t="shared" si="3"/>
        <v>20,14,2,1,5,战斗开始时，如果对方为异性，伤害加成{0}%,伤害加成{0}%</v>
      </c>
    </row>
    <row r="22" spans="1:17">
      <c r="A22" t="s">
        <v>174</v>
      </c>
      <c r="B22" t="s">
        <v>306</v>
      </c>
      <c r="C22" t="s">
        <v>286</v>
      </c>
      <c r="D22" t="s">
        <v>291</v>
      </c>
      <c r="E22" t="s">
        <v>245</v>
      </c>
      <c r="F22" t="s">
        <v>304</v>
      </c>
      <c r="G22" t="s">
        <v>306</v>
      </c>
      <c r="H22" t="s">
        <v>285</v>
      </c>
      <c r="I22">
        <v>21</v>
      </c>
      <c r="J22">
        <f>VLOOKUP($C22,属性生效类型表!$A:$B,2,FALSE)</f>
        <v>15</v>
      </c>
      <c r="K22">
        <f>VLOOKUP($D22,属性生效类型表!$D:$E,2,FALSE)</f>
        <v>2</v>
      </c>
      <c r="L22">
        <f>VLOOKUP($E22,属性生效类型表!$G:$H,2,FALSE)</f>
        <v>1</v>
      </c>
      <c r="M22">
        <f>VLOOKUP($F22,属性生效类型表!$J:$K,2,FALSE)</f>
        <v>5</v>
      </c>
      <c r="N22" t="str">
        <f t="shared" si="1"/>
        <v>战斗开始时，如果敌方为异性，承伤系数{0}%</v>
      </c>
      <c r="O22" t="str">
        <f t="shared" si="2"/>
        <v>承伤系数{0}%</v>
      </c>
      <c r="Q22" t="str">
        <f t="shared" si="3"/>
        <v>21,15,2,1,5,战斗开始时，如果敌方为异性，承伤系数{0}%,承伤系数{0}%</v>
      </c>
    </row>
    <row r="23" spans="1:17">
      <c r="A23" t="s">
        <v>177</v>
      </c>
      <c r="B23" t="s">
        <v>307</v>
      </c>
      <c r="C23" t="s">
        <v>284</v>
      </c>
      <c r="D23" t="s">
        <v>291</v>
      </c>
      <c r="E23" t="s">
        <v>245</v>
      </c>
      <c r="F23" t="s">
        <v>308</v>
      </c>
      <c r="G23" t="s">
        <v>309</v>
      </c>
      <c r="H23" t="s">
        <v>283</v>
      </c>
      <c r="I23">
        <v>22</v>
      </c>
      <c r="J23">
        <f>VLOOKUP($C23,属性生效类型表!$A:$B,2,FALSE)</f>
        <v>14</v>
      </c>
      <c r="K23">
        <f>VLOOKUP($D23,属性生效类型表!$D:$E,2,FALSE)</f>
        <v>2</v>
      </c>
      <c r="L23">
        <f>VLOOKUP($E23,属性生效类型表!$G:$H,2,FALSE)</f>
        <v>1</v>
      </c>
      <c r="M23">
        <f>VLOOKUP($F23,属性生效类型表!$J:$K,2,FALSE)</f>
        <v>4</v>
      </c>
      <c r="N23" t="str">
        <f t="shared" si="1"/>
        <v>战斗开始时，如果对方为同性，伤害加成{0}%</v>
      </c>
      <c r="O23" t="str">
        <f t="shared" si="2"/>
        <v>伤害加成{0}%</v>
      </c>
      <c r="Q23" t="str">
        <f t="shared" si="3"/>
        <v>22,14,2,1,4,战斗开始时，如果对方为同性，伤害加成{0}%,伤害加成{0}%</v>
      </c>
    </row>
    <row r="24" spans="1:17">
      <c r="A24" t="s">
        <v>189</v>
      </c>
      <c r="B24" t="s">
        <v>310</v>
      </c>
      <c r="C24" t="s">
        <v>286</v>
      </c>
      <c r="D24" t="s">
        <v>291</v>
      </c>
      <c r="E24" t="s">
        <v>245</v>
      </c>
      <c r="F24" t="s">
        <v>298</v>
      </c>
      <c r="G24" t="s">
        <v>310</v>
      </c>
      <c r="H24" t="s">
        <v>311</v>
      </c>
      <c r="I24">
        <v>23</v>
      </c>
      <c r="J24">
        <f>VLOOKUP($C24,属性生效类型表!$A:$B,2,FALSE)</f>
        <v>15</v>
      </c>
      <c r="K24">
        <f>VLOOKUP($D24,属性生效类型表!$D:$E,2,FALSE)</f>
        <v>2</v>
      </c>
      <c r="L24">
        <f>VLOOKUP($E24,属性生效类型表!$G:$H,2,FALSE)</f>
        <v>1</v>
      </c>
      <c r="M24">
        <f>VLOOKUP($F24,属性生效类型表!$J:$K,2,FALSE)</f>
        <v>2</v>
      </c>
      <c r="N24" t="str">
        <f t="shared" si="1"/>
        <v>战斗开始时，敌方承伤系数{0}%</v>
      </c>
      <c r="O24" t="str">
        <f t="shared" si="2"/>
        <v>敌方承伤系数{0}%</v>
      </c>
      <c r="Q24" t="str">
        <f t="shared" si="3"/>
        <v>23,15,2,1,2,战斗开始时，敌方承伤系数{0}%,敌方承伤系数{0}%</v>
      </c>
    </row>
    <row r="25" spans="1:17">
      <c r="A25" t="s">
        <v>135</v>
      </c>
      <c r="B25" t="s">
        <v>312</v>
      </c>
      <c r="C25" t="s">
        <v>39</v>
      </c>
      <c r="D25" t="s">
        <v>291</v>
      </c>
      <c r="E25" t="s">
        <v>245</v>
      </c>
      <c r="F25" t="s">
        <v>298</v>
      </c>
      <c r="G25" t="s">
        <v>312</v>
      </c>
      <c r="H25" t="s">
        <v>313</v>
      </c>
      <c r="I25">
        <v>24</v>
      </c>
      <c r="J25">
        <f>VLOOKUP($C25,属性生效类型表!$A:$B,2,FALSE)</f>
        <v>9</v>
      </c>
      <c r="K25">
        <f>VLOOKUP($D25,属性生效类型表!$D:$E,2,FALSE)</f>
        <v>2</v>
      </c>
      <c r="L25">
        <f>VLOOKUP($E25,属性生效类型表!$G:$H,2,FALSE)</f>
        <v>1</v>
      </c>
      <c r="M25">
        <f>VLOOKUP($F25,属性生效类型表!$J:$K,2,FALSE)</f>
        <v>2</v>
      </c>
      <c r="N25" t="str">
        <f t="shared" si="1"/>
        <v>战斗开始时，敌方闪避率{0}%</v>
      </c>
      <c r="O25" t="str">
        <f t="shared" si="2"/>
        <v>敌方闪避率{0}%</v>
      </c>
      <c r="Q25" t="str">
        <f t="shared" si="3"/>
        <v>24,9,2,1,2,战斗开始时，敌方闪避率{0}%,敌方闪避率{0}%</v>
      </c>
    </row>
    <row r="26" spans="1:17">
      <c r="A26" t="s">
        <v>198</v>
      </c>
      <c r="B26" t="s">
        <v>314</v>
      </c>
      <c r="C26" t="s">
        <v>275</v>
      </c>
      <c r="D26" t="s">
        <v>291</v>
      </c>
      <c r="E26" t="s">
        <v>245</v>
      </c>
      <c r="F26" t="s">
        <v>298</v>
      </c>
      <c r="G26" t="s">
        <v>314</v>
      </c>
      <c r="H26" t="s">
        <v>315</v>
      </c>
      <c r="I26">
        <v>25</v>
      </c>
      <c r="J26">
        <f>VLOOKUP($C26,属性生效类型表!$A:$B,2,FALSE)</f>
        <v>8</v>
      </c>
      <c r="K26">
        <f>VLOOKUP($D26,属性生效类型表!$D:$E,2,FALSE)</f>
        <v>2</v>
      </c>
      <c r="L26">
        <f>VLOOKUP($E26,属性生效类型表!$G:$H,2,FALSE)</f>
        <v>1</v>
      </c>
      <c r="M26">
        <f>VLOOKUP($F26,属性生效类型表!$J:$K,2,FALSE)</f>
        <v>2</v>
      </c>
      <c r="N26" t="str">
        <f t="shared" si="1"/>
        <v>战斗开始时，敌方格挡率{0}%</v>
      </c>
      <c r="O26" t="str">
        <f t="shared" si="2"/>
        <v>敌方格挡率{0}%</v>
      </c>
      <c r="Q26" t="str">
        <f t="shared" si="3"/>
        <v>25,8,2,1,2,战斗开始时，敌方格挡率{0}%,敌方格挡率{0}%</v>
      </c>
    </row>
    <row r="27" spans="1:17">
      <c r="A27" t="s">
        <v>131</v>
      </c>
      <c r="B27" t="s">
        <v>316</v>
      </c>
      <c r="C27" t="s">
        <v>248</v>
      </c>
      <c r="D27" t="s">
        <v>291</v>
      </c>
      <c r="E27" t="s">
        <v>245</v>
      </c>
      <c r="F27" t="s">
        <v>298</v>
      </c>
      <c r="G27" t="s">
        <v>316</v>
      </c>
      <c r="H27" t="s">
        <v>317</v>
      </c>
      <c r="I27">
        <v>26</v>
      </c>
      <c r="J27">
        <f>VLOOKUP($C27,属性生效类型表!$A:$B,2,FALSE)</f>
        <v>11</v>
      </c>
      <c r="K27">
        <f>VLOOKUP($D27,属性生效类型表!$D:$E,2,FALSE)</f>
        <v>2</v>
      </c>
      <c r="L27">
        <f>VLOOKUP($E27,属性生效类型表!$G:$H,2,FALSE)</f>
        <v>1</v>
      </c>
      <c r="M27">
        <f>VLOOKUP($F27,属性生效类型表!$J:$K,2,FALSE)</f>
        <v>2</v>
      </c>
      <c r="N27" t="str">
        <f t="shared" si="1"/>
        <v>战斗开始时，敌方防御力{0}%</v>
      </c>
      <c r="O27" t="str">
        <f t="shared" si="2"/>
        <v>敌方防御力{0}%</v>
      </c>
      <c r="Q27" t="str">
        <f t="shared" si="3"/>
        <v>26,11,2,1,2,战斗开始时，敌方防御力{0}%,敌方防御力{0}%</v>
      </c>
    </row>
    <row r="28" spans="1:17">
      <c r="A28" t="s">
        <v>141</v>
      </c>
      <c r="B28" t="s">
        <v>318</v>
      </c>
      <c r="C28" t="s">
        <v>288</v>
      </c>
      <c r="D28" t="s">
        <v>291</v>
      </c>
      <c r="E28" t="s">
        <v>245</v>
      </c>
      <c r="F28" t="s">
        <v>246</v>
      </c>
      <c r="G28" t="s">
        <v>318</v>
      </c>
      <c r="H28" t="s">
        <v>287</v>
      </c>
      <c r="I28">
        <v>27</v>
      </c>
      <c r="J28">
        <f>VLOOKUP($C28,属性生效类型表!$A:$B,2,FALSE)</f>
        <v>18</v>
      </c>
      <c r="K28">
        <f>VLOOKUP($D28,属性生效类型表!$D:$E,2,FALSE)</f>
        <v>2</v>
      </c>
      <c r="L28">
        <f>VLOOKUP($E28,属性生效类型表!$G:$H,2,FALSE)</f>
        <v>1</v>
      </c>
      <c r="M28">
        <f>VLOOKUP($F28,属性生效类型表!$J:$K,2,FALSE)</f>
        <v>1</v>
      </c>
      <c r="N28" t="str">
        <f t="shared" si="1"/>
        <v>战斗开始时，连击率{0}%</v>
      </c>
      <c r="O28" t="str">
        <f t="shared" si="2"/>
        <v>连击率{0}%</v>
      </c>
      <c r="Q28" t="str">
        <f t="shared" si="3"/>
        <v>27,18,2,1,1,战斗开始时，连击率{0}%,连击率{0}%</v>
      </c>
    </row>
    <row r="29" spans="1:17">
      <c r="A29" t="s">
        <v>142</v>
      </c>
      <c r="B29" t="s">
        <v>319</v>
      </c>
      <c r="C29" t="s">
        <v>288</v>
      </c>
      <c r="D29" t="s">
        <v>291</v>
      </c>
      <c r="E29" t="s">
        <v>245</v>
      </c>
      <c r="F29" t="s">
        <v>298</v>
      </c>
      <c r="G29" t="s">
        <v>319</v>
      </c>
      <c r="H29" t="s">
        <v>320</v>
      </c>
      <c r="I29">
        <v>28</v>
      </c>
      <c r="J29">
        <f>VLOOKUP($C29,属性生效类型表!$A:$B,2,FALSE)</f>
        <v>18</v>
      </c>
      <c r="K29">
        <f>VLOOKUP($D29,属性生效类型表!$D:$E,2,FALSE)</f>
        <v>2</v>
      </c>
      <c r="L29">
        <f>VLOOKUP($E29,属性生效类型表!$G:$H,2,FALSE)</f>
        <v>1</v>
      </c>
      <c r="M29">
        <f>VLOOKUP($F29,属性生效类型表!$J:$K,2,FALSE)</f>
        <v>2</v>
      </c>
      <c r="N29" t="str">
        <f t="shared" si="1"/>
        <v>战斗开始时，敌方连击率{0}%</v>
      </c>
      <c r="O29" t="str">
        <f t="shared" si="2"/>
        <v>敌方连击率{0}%</v>
      </c>
      <c r="Q29" t="str">
        <f t="shared" si="3"/>
        <v>28,18,2,1,2,战斗开始时，敌方连击率{0}%,敌方连击率{0}%</v>
      </c>
    </row>
    <row r="30" spans="1:17">
      <c r="A30" t="s">
        <v>215</v>
      </c>
      <c r="B30" t="s">
        <v>321</v>
      </c>
      <c r="C30" t="s">
        <v>243</v>
      </c>
      <c r="D30" t="s">
        <v>291</v>
      </c>
      <c r="E30" t="s">
        <v>245</v>
      </c>
      <c r="F30" t="s">
        <v>246</v>
      </c>
      <c r="G30" t="s">
        <v>322</v>
      </c>
      <c r="H30" t="s">
        <v>242</v>
      </c>
      <c r="I30">
        <v>29</v>
      </c>
      <c r="J30">
        <f>VLOOKUP($C30,属性生效类型表!$A:$B,2,FALSE)</f>
        <v>10</v>
      </c>
      <c r="K30">
        <f>VLOOKUP($D30,属性生效类型表!$D:$E,2,FALSE)</f>
        <v>2</v>
      </c>
      <c r="L30">
        <f>VLOOKUP($E30,属性生效类型表!$G:$H,2,FALSE)</f>
        <v>1</v>
      </c>
      <c r="M30">
        <f>VLOOKUP($F30,属性生效类型表!$J:$K,2,FALSE)</f>
        <v>1</v>
      </c>
      <c r="N30" t="str">
        <f t="shared" si="1"/>
        <v>战斗开始时，斗将攻击{0}%</v>
      </c>
      <c r="O30" t="str">
        <f t="shared" si="2"/>
        <v>斗将攻击{0}%</v>
      </c>
      <c r="Q30" t="str">
        <f t="shared" si="3"/>
        <v>29,10,2,1,1,战斗开始时，斗将攻击{0}%,斗将攻击{0}%</v>
      </c>
    </row>
    <row r="31" spans="1:17">
      <c r="A31" t="s">
        <v>216</v>
      </c>
      <c r="B31" t="s">
        <v>323</v>
      </c>
      <c r="C31" t="s">
        <v>243</v>
      </c>
      <c r="D31" t="s">
        <v>291</v>
      </c>
      <c r="E31" t="s">
        <v>245</v>
      </c>
      <c r="F31" t="s">
        <v>298</v>
      </c>
      <c r="G31" t="s">
        <v>324</v>
      </c>
      <c r="H31" t="s">
        <v>325</v>
      </c>
      <c r="I31">
        <v>30</v>
      </c>
      <c r="J31">
        <f>VLOOKUP($C31,属性生效类型表!$A:$B,2,FALSE)</f>
        <v>10</v>
      </c>
      <c r="K31">
        <f>VLOOKUP($D31,属性生效类型表!$D:$E,2,FALSE)</f>
        <v>2</v>
      </c>
      <c r="L31">
        <f>VLOOKUP($E31,属性生效类型表!$G:$H,2,FALSE)</f>
        <v>1</v>
      </c>
      <c r="M31">
        <f>VLOOKUP($F31,属性生效类型表!$J:$K,2,FALSE)</f>
        <v>2</v>
      </c>
      <c r="N31" t="str">
        <f t="shared" si="1"/>
        <v>战斗开始时，敌方斗将攻击{0}%</v>
      </c>
      <c r="O31" t="str">
        <f t="shared" si="2"/>
        <v>敌方斗将攻击{0}%</v>
      </c>
      <c r="Q31" t="str">
        <f t="shared" si="3"/>
        <v>30,10,2,1,2,战斗开始时，敌方斗将攻击{0}%,敌方斗将攻击{0}%</v>
      </c>
    </row>
    <row r="32" spans="1:17">
      <c r="A32" t="s">
        <v>120</v>
      </c>
      <c r="B32" t="s">
        <v>326</v>
      </c>
      <c r="C32" t="s">
        <v>243</v>
      </c>
      <c r="D32" t="s">
        <v>327</v>
      </c>
      <c r="E32" t="s">
        <v>328</v>
      </c>
      <c r="F32" t="s">
        <v>246</v>
      </c>
      <c r="G32" t="str">
        <f t="shared" ref="G32:G48" si="4">B32</f>
        <v>斗将战斗中，攻击后斗将攻击{0}%，可叠加</v>
      </c>
      <c r="H32" t="s">
        <v>242</v>
      </c>
      <c r="I32">
        <v>31</v>
      </c>
      <c r="J32">
        <f>VLOOKUP($C32,属性生效类型表!$A:$B,2,FALSE)</f>
        <v>10</v>
      </c>
      <c r="K32">
        <f>VLOOKUP($D32,属性生效类型表!$D:$E,2,FALSE)</f>
        <v>4</v>
      </c>
      <c r="L32">
        <f>VLOOKUP($E32,属性生效类型表!$G:$H,2,FALSE)</f>
        <v>3</v>
      </c>
      <c r="M32">
        <f>VLOOKUP($F32,属性生效类型表!$J:$K,2,FALSE)</f>
        <v>1</v>
      </c>
      <c r="N32" t="str">
        <f t="shared" ref="N32:N72" si="5">G32</f>
        <v>斗将战斗中，攻击后斗将攻击{0}%，可叠加</v>
      </c>
      <c r="O32" t="str">
        <f t="shared" ref="O32:O72" si="6">H32</f>
        <v>斗将攻击{0}%</v>
      </c>
      <c r="Q32" t="str">
        <f t="shared" ref="Q32:Q72" si="7">_xlfn.TEXTJOIN(",",TRUE,I32:O32)</f>
        <v>31,10,4,3,1,斗将战斗中，攻击后斗将攻击{0}%，可叠加,斗将攻击{0}%</v>
      </c>
    </row>
    <row r="33" spans="1:17">
      <c r="A33" t="s">
        <v>329</v>
      </c>
      <c r="B33" t="s">
        <v>330</v>
      </c>
      <c r="C33" t="s">
        <v>248</v>
      </c>
      <c r="D33" t="s">
        <v>327</v>
      </c>
      <c r="E33" t="s">
        <v>328</v>
      </c>
      <c r="F33" t="s">
        <v>246</v>
      </c>
      <c r="G33" t="str">
        <f t="shared" si="4"/>
        <v>斗将战斗中，攻击后斗将防御{0}%，可叠加</v>
      </c>
      <c r="H33" t="s">
        <v>247</v>
      </c>
      <c r="I33">
        <v>32</v>
      </c>
      <c r="J33">
        <f>VLOOKUP($C33,属性生效类型表!$A:$B,2,FALSE)</f>
        <v>11</v>
      </c>
      <c r="K33">
        <f>VLOOKUP($D33,属性生效类型表!$D:$E,2,FALSE)</f>
        <v>4</v>
      </c>
      <c r="L33">
        <f>VLOOKUP($E33,属性生效类型表!$G:$H,2,FALSE)</f>
        <v>3</v>
      </c>
      <c r="M33">
        <f>VLOOKUP($F33,属性生效类型表!$J:$K,2,FALSE)</f>
        <v>1</v>
      </c>
      <c r="N33" t="str">
        <f t="shared" si="5"/>
        <v>斗将战斗中，攻击后斗将防御{0}%，可叠加</v>
      </c>
      <c r="O33" t="str">
        <f t="shared" si="6"/>
        <v>斗将防御{0}%</v>
      </c>
      <c r="Q33" t="str">
        <f t="shared" si="7"/>
        <v>32,11,4,3,1,斗将战斗中，攻击后斗将防御{0}%，可叠加,斗将防御{0}%</v>
      </c>
    </row>
    <row r="34" spans="1:17">
      <c r="A34" t="s">
        <v>170</v>
      </c>
      <c r="B34" t="s">
        <v>331</v>
      </c>
      <c r="C34" t="s">
        <v>284</v>
      </c>
      <c r="D34" t="s">
        <v>327</v>
      </c>
      <c r="E34" t="s">
        <v>328</v>
      </c>
      <c r="F34" t="s">
        <v>246</v>
      </c>
      <c r="G34" t="str">
        <f t="shared" si="4"/>
        <v>斗将战斗中，攻击后伤害加成{0}%，可叠加</v>
      </c>
      <c r="H34" t="s">
        <v>283</v>
      </c>
      <c r="I34">
        <v>33</v>
      </c>
      <c r="J34">
        <f>VLOOKUP($C34,属性生效类型表!$A:$B,2,FALSE)</f>
        <v>14</v>
      </c>
      <c r="K34">
        <f>VLOOKUP($D34,属性生效类型表!$D:$E,2,FALSE)</f>
        <v>4</v>
      </c>
      <c r="L34">
        <f>VLOOKUP($E34,属性生效类型表!$G:$H,2,FALSE)</f>
        <v>3</v>
      </c>
      <c r="M34">
        <f>VLOOKUP($F34,属性生效类型表!$J:$K,2,FALSE)</f>
        <v>1</v>
      </c>
      <c r="N34" t="str">
        <f t="shared" si="5"/>
        <v>斗将战斗中，攻击后伤害加成{0}%，可叠加</v>
      </c>
      <c r="O34" t="str">
        <f t="shared" si="6"/>
        <v>伤害加成{0}%</v>
      </c>
      <c r="Q34" t="str">
        <f t="shared" si="7"/>
        <v>33,14,4,3,1,斗将战斗中，攻击后伤害加成{0}%，可叠加,伤害加成{0}%</v>
      </c>
    </row>
    <row r="35" spans="1:17">
      <c r="A35" t="s">
        <v>332</v>
      </c>
      <c r="B35" t="s">
        <v>333</v>
      </c>
      <c r="C35" t="s">
        <v>286</v>
      </c>
      <c r="D35" t="s">
        <v>327</v>
      </c>
      <c r="E35" t="s">
        <v>328</v>
      </c>
      <c r="F35" t="s">
        <v>246</v>
      </c>
      <c r="G35" t="str">
        <f t="shared" si="4"/>
        <v>斗将战斗中，攻击后承伤系数{0}%，可叠加</v>
      </c>
      <c r="H35" t="s">
        <v>285</v>
      </c>
      <c r="I35">
        <v>34</v>
      </c>
      <c r="J35">
        <f>VLOOKUP($C35,属性生效类型表!$A:$B,2,FALSE)</f>
        <v>15</v>
      </c>
      <c r="K35">
        <f>VLOOKUP($D35,属性生效类型表!$D:$E,2,FALSE)</f>
        <v>4</v>
      </c>
      <c r="L35">
        <f>VLOOKUP($E35,属性生效类型表!$G:$H,2,FALSE)</f>
        <v>3</v>
      </c>
      <c r="M35">
        <f>VLOOKUP($F35,属性生效类型表!$J:$K,2,FALSE)</f>
        <v>1</v>
      </c>
      <c r="N35" t="str">
        <f t="shared" si="5"/>
        <v>斗将战斗中，攻击后承伤系数{0}%，可叠加</v>
      </c>
      <c r="O35" t="str">
        <f t="shared" si="6"/>
        <v>承伤系数{0}%</v>
      </c>
      <c r="Q35" t="str">
        <f t="shared" si="7"/>
        <v>34,15,4,3,1,斗将战斗中，攻击后承伤系数{0}%，可叠加,承伤系数{0}%</v>
      </c>
    </row>
    <row r="36" spans="1:17">
      <c r="A36" t="s">
        <v>334</v>
      </c>
      <c r="B36" t="s">
        <v>335</v>
      </c>
      <c r="C36" t="s">
        <v>243</v>
      </c>
      <c r="D36" t="s">
        <v>327</v>
      </c>
      <c r="E36" t="s">
        <v>328</v>
      </c>
      <c r="F36" t="s">
        <v>298</v>
      </c>
      <c r="G36" t="str">
        <f t="shared" si="4"/>
        <v>斗将战斗中，攻击后敌方斗将攻击{0}%，可叠加</v>
      </c>
      <c r="H36" t="s">
        <v>325</v>
      </c>
      <c r="I36">
        <v>35</v>
      </c>
      <c r="J36">
        <f>VLOOKUP($C36,属性生效类型表!$A:$B,2,FALSE)</f>
        <v>10</v>
      </c>
      <c r="K36">
        <f>VLOOKUP($D36,属性生效类型表!$D:$E,2,FALSE)</f>
        <v>4</v>
      </c>
      <c r="L36">
        <f>VLOOKUP($E36,属性生效类型表!$G:$H,2,FALSE)</f>
        <v>3</v>
      </c>
      <c r="M36">
        <f>VLOOKUP($F36,属性生效类型表!$J:$K,2,FALSE)</f>
        <v>2</v>
      </c>
      <c r="N36" t="str">
        <f t="shared" si="5"/>
        <v>斗将战斗中，攻击后敌方斗将攻击{0}%，可叠加</v>
      </c>
      <c r="O36" t="str">
        <f t="shared" si="6"/>
        <v>敌方斗将攻击{0}%</v>
      </c>
      <c r="Q36" t="str">
        <f t="shared" si="7"/>
        <v>35,10,4,3,2,斗将战斗中，攻击后敌方斗将攻击{0}%，可叠加,敌方斗将攻击{0}%</v>
      </c>
    </row>
    <row r="37" spans="1:17">
      <c r="A37" t="s">
        <v>336</v>
      </c>
      <c r="B37" t="s">
        <v>337</v>
      </c>
      <c r="C37" t="s">
        <v>248</v>
      </c>
      <c r="D37" t="s">
        <v>327</v>
      </c>
      <c r="E37" t="s">
        <v>328</v>
      </c>
      <c r="F37" t="s">
        <v>298</v>
      </c>
      <c r="G37" t="str">
        <f t="shared" si="4"/>
        <v>斗将战斗中，攻击后敌方斗将防御{0}%，可叠加</v>
      </c>
      <c r="H37" t="s">
        <v>338</v>
      </c>
      <c r="I37">
        <v>36</v>
      </c>
      <c r="J37">
        <f>VLOOKUP($C37,属性生效类型表!$A:$B,2,FALSE)</f>
        <v>11</v>
      </c>
      <c r="K37">
        <f>VLOOKUP($D37,属性生效类型表!$D:$E,2,FALSE)</f>
        <v>4</v>
      </c>
      <c r="L37">
        <f>VLOOKUP($E37,属性生效类型表!$G:$H,2,FALSE)</f>
        <v>3</v>
      </c>
      <c r="M37">
        <f>VLOOKUP($F37,属性生效类型表!$J:$K,2,FALSE)</f>
        <v>2</v>
      </c>
      <c r="N37" t="str">
        <f t="shared" si="5"/>
        <v>斗将战斗中，攻击后敌方斗将防御{0}%，可叠加</v>
      </c>
      <c r="O37" t="str">
        <f t="shared" si="6"/>
        <v>敌方斗将防御{0}%</v>
      </c>
      <c r="Q37" t="str">
        <f t="shared" si="7"/>
        <v>36,11,4,3,2,斗将战斗中，攻击后敌方斗将防御{0}%，可叠加,敌方斗将防御{0}%</v>
      </c>
    </row>
    <row r="38" spans="1:17">
      <c r="A38" t="s">
        <v>117</v>
      </c>
      <c r="B38" t="s">
        <v>335</v>
      </c>
      <c r="C38" t="s">
        <v>284</v>
      </c>
      <c r="D38" t="s">
        <v>327</v>
      </c>
      <c r="E38" t="s">
        <v>328</v>
      </c>
      <c r="F38" t="s">
        <v>298</v>
      </c>
      <c r="G38" t="str">
        <f t="shared" si="4"/>
        <v>斗将战斗中，攻击后敌方斗将攻击{0}%，可叠加</v>
      </c>
      <c r="H38" t="s">
        <v>339</v>
      </c>
      <c r="I38">
        <v>37</v>
      </c>
      <c r="J38">
        <f>VLOOKUP($C38,属性生效类型表!$A:$B,2,FALSE)</f>
        <v>14</v>
      </c>
      <c r="K38">
        <f>VLOOKUP($D38,属性生效类型表!$D:$E,2,FALSE)</f>
        <v>4</v>
      </c>
      <c r="L38">
        <f>VLOOKUP($E38,属性生效类型表!$G:$H,2,FALSE)</f>
        <v>3</v>
      </c>
      <c r="M38">
        <f>VLOOKUP($F38,属性生效类型表!$J:$K,2,FALSE)</f>
        <v>2</v>
      </c>
      <c r="N38" t="str">
        <f t="shared" si="5"/>
        <v>斗将战斗中，攻击后敌方斗将攻击{0}%，可叠加</v>
      </c>
      <c r="O38" t="str">
        <f t="shared" si="6"/>
        <v>敌方伤害加成{0}%</v>
      </c>
      <c r="Q38" t="str">
        <f t="shared" si="7"/>
        <v>37,14,4,3,2,斗将战斗中，攻击后敌方斗将攻击{0}%，可叠加,敌方伤害加成{0}%</v>
      </c>
    </row>
    <row r="39" spans="1:17">
      <c r="A39" t="s">
        <v>340</v>
      </c>
      <c r="B39" t="s">
        <v>335</v>
      </c>
      <c r="C39" t="s">
        <v>286</v>
      </c>
      <c r="D39" t="s">
        <v>327</v>
      </c>
      <c r="E39" t="s">
        <v>328</v>
      </c>
      <c r="F39" t="s">
        <v>298</v>
      </c>
      <c r="G39" t="str">
        <f t="shared" si="4"/>
        <v>斗将战斗中，攻击后敌方斗将攻击{0}%，可叠加</v>
      </c>
      <c r="H39" t="s">
        <v>311</v>
      </c>
      <c r="I39">
        <v>38</v>
      </c>
      <c r="J39">
        <f>VLOOKUP($C39,属性生效类型表!$A:$B,2,FALSE)</f>
        <v>15</v>
      </c>
      <c r="K39">
        <f>VLOOKUP($D39,属性生效类型表!$D:$E,2,FALSE)</f>
        <v>4</v>
      </c>
      <c r="L39">
        <f>VLOOKUP($E39,属性生效类型表!$G:$H,2,FALSE)</f>
        <v>3</v>
      </c>
      <c r="M39">
        <f>VLOOKUP($F39,属性生效类型表!$J:$K,2,FALSE)</f>
        <v>2</v>
      </c>
      <c r="N39" t="str">
        <f t="shared" si="5"/>
        <v>斗将战斗中，攻击后敌方斗将攻击{0}%，可叠加</v>
      </c>
      <c r="O39" t="str">
        <f t="shared" si="6"/>
        <v>敌方承伤系数{0}%</v>
      </c>
      <c r="Q39" t="str">
        <f t="shared" si="7"/>
        <v>38,15,4,3,2,斗将战斗中，攻击后敌方斗将攻击{0}%，可叠加,敌方承伤系数{0}%</v>
      </c>
    </row>
    <row r="40" spans="1:17">
      <c r="A40" t="s">
        <v>341</v>
      </c>
      <c r="B40" t="s">
        <v>342</v>
      </c>
      <c r="C40" t="s">
        <v>243</v>
      </c>
      <c r="D40" t="s">
        <v>343</v>
      </c>
      <c r="E40" t="s">
        <v>328</v>
      </c>
      <c r="F40" t="s">
        <v>246</v>
      </c>
      <c r="G40" t="str">
        <f t="shared" si="4"/>
        <v>斗将战斗中，受击后斗将攻击{0}%，可叠加</v>
      </c>
      <c r="H40" t="s">
        <v>242</v>
      </c>
      <c r="I40">
        <v>39</v>
      </c>
      <c r="J40">
        <f>VLOOKUP($C40,属性生效类型表!$A:$B,2,FALSE)</f>
        <v>10</v>
      </c>
      <c r="K40">
        <f>VLOOKUP($D40,属性生效类型表!$D:$E,2,FALSE)</f>
        <v>8</v>
      </c>
      <c r="L40">
        <f>VLOOKUP($E40,属性生效类型表!$G:$H,2,FALSE)</f>
        <v>3</v>
      </c>
      <c r="M40">
        <f>VLOOKUP($F40,属性生效类型表!$J:$K,2,FALSE)</f>
        <v>1</v>
      </c>
      <c r="N40" t="str">
        <f t="shared" si="5"/>
        <v>斗将战斗中，受击后斗将攻击{0}%，可叠加</v>
      </c>
      <c r="O40" t="str">
        <f t="shared" si="6"/>
        <v>斗将攻击{0}%</v>
      </c>
      <c r="Q40" t="str">
        <f t="shared" si="7"/>
        <v>39,10,8,3,1,斗将战斗中，受击后斗将攻击{0}%，可叠加,斗将攻击{0}%</v>
      </c>
    </row>
    <row r="41" spans="1:17">
      <c r="A41" t="s">
        <v>226</v>
      </c>
      <c r="B41" t="s">
        <v>344</v>
      </c>
      <c r="C41" t="s">
        <v>248</v>
      </c>
      <c r="D41" t="s">
        <v>343</v>
      </c>
      <c r="E41" t="s">
        <v>328</v>
      </c>
      <c r="F41" t="s">
        <v>246</v>
      </c>
      <c r="G41" t="str">
        <f t="shared" si="4"/>
        <v>斗将战斗中，受击后斗将防御{0}%，可叠加</v>
      </c>
      <c r="H41" t="s">
        <v>247</v>
      </c>
      <c r="I41">
        <v>40</v>
      </c>
      <c r="J41">
        <f>VLOOKUP($C41,属性生效类型表!$A:$B,2,FALSE)</f>
        <v>11</v>
      </c>
      <c r="K41">
        <f>VLOOKUP($D41,属性生效类型表!$D:$E,2,FALSE)</f>
        <v>8</v>
      </c>
      <c r="L41">
        <f>VLOOKUP($E41,属性生效类型表!$G:$H,2,FALSE)</f>
        <v>3</v>
      </c>
      <c r="M41">
        <f>VLOOKUP($F41,属性生效类型表!$J:$K,2,FALSE)</f>
        <v>1</v>
      </c>
      <c r="N41" t="str">
        <f t="shared" si="5"/>
        <v>斗将战斗中，受击后斗将防御{0}%，可叠加</v>
      </c>
      <c r="O41" t="str">
        <f t="shared" si="6"/>
        <v>斗将防御{0}%</v>
      </c>
      <c r="Q41" t="str">
        <f t="shared" si="7"/>
        <v>40,11,8,3,1,斗将战斗中，受击后斗将防御{0}%，可叠加,斗将防御{0}%</v>
      </c>
    </row>
    <row r="42" spans="1:17">
      <c r="A42" t="s">
        <v>345</v>
      </c>
      <c r="B42" t="s">
        <v>346</v>
      </c>
      <c r="C42" t="s">
        <v>284</v>
      </c>
      <c r="D42" t="s">
        <v>343</v>
      </c>
      <c r="E42" t="s">
        <v>328</v>
      </c>
      <c r="F42" t="s">
        <v>246</v>
      </c>
      <c r="G42" t="str">
        <f t="shared" si="4"/>
        <v>斗将战斗中，受击后伤害加成{0}%，可叠加</v>
      </c>
      <c r="H42" t="s">
        <v>283</v>
      </c>
      <c r="I42">
        <v>41</v>
      </c>
      <c r="J42">
        <f>VLOOKUP($C42,属性生效类型表!$A:$B,2,FALSE)</f>
        <v>14</v>
      </c>
      <c r="K42">
        <f>VLOOKUP($D42,属性生效类型表!$D:$E,2,FALSE)</f>
        <v>8</v>
      </c>
      <c r="L42">
        <f>VLOOKUP($E42,属性生效类型表!$G:$H,2,FALSE)</f>
        <v>3</v>
      </c>
      <c r="M42">
        <f>VLOOKUP($F42,属性生效类型表!$J:$K,2,FALSE)</f>
        <v>1</v>
      </c>
      <c r="N42" t="str">
        <f t="shared" si="5"/>
        <v>斗将战斗中，受击后伤害加成{0}%，可叠加</v>
      </c>
      <c r="O42" t="str">
        <f t="shared" si="6"/>
        <v>伤害加成{0}%</v>
      </c>
      <c r="Q42" t="str">
        <f t="shared" si="7"/>
        <v>41,14,8,3,1,斗将战斗中，受击后伤害加成{0}%，可叠加,伤害加成{0}%</v>
      </c>
    </row>
    <row r="43" spans="1:17">
      <c r="A43" t="s">
        <v>183</v>
      </c>
      <c r="B43" t="s">
        <v>347</v>
      </c>
      <c r="C43" t="s">
        <v>286</v>
      </c>
      <c r="D43" t="s">
        <v>343</v>
      </c>
      <c r="E43" t="s">
        <v>328</v>
      </c>
      <c r="F43" t="s">
        <v>246</v>
      </c>
      <c r="G43" t="str">
        <f t="shared" si="4"/>
        <v>斗将战斗中，受击后承伤系数{0}%，可叠加</v>
      </c>
      <c r="H43" t="s">
        <v>285</v>
      </c>
      <c r="I43">
        <v>42</v>
      </c>
      <c r="J43">
        <f>VLOOKUP($C43,属性生效类型表!$A:$B,2,FALSE)</f>
        <v>15</v>
      </c>
      <c r="K43">
        <f>VLOOKUP($D43,属性生效类型表!$D:$E,2,FALSE)</f>
        <v>8</v>
      </c>
      <c r="L43">
        <f>VLOOKUP($E43,属性生效类型表!$G:$H,2,FALSE)</f>
        <v>3</v>
      </c>
      <c r="M43">
        <f>VLOOKUP($F43,属性生效类型表!$J:$K,2,FALSE)</f>
        <v>1</v>
      </c>
      <c r="N43" t="str">
        <f t="shared" si="5"/>
        <v>斗将战斗中，受击后承伤系数{0}%，可叠加</v>
      </c>
      <c r="O43" t="str">
        <f t="shared" si="6"/>
        <v>承伤系数{0}%</v>
      </c>
      <c r="Q43" t="str">
        <f t="shared" si="7"/>
        <v>42,15,8,3,1,斗将战斗中，受击后承伤系数{0}%，可叠加,承伤系数{0}%</v>
      </c>
    </row>
    <row r="44" spans="1:17">
      <c r="A44" t="s">
        <v>348</v>
      </c>
      <c r="B44" t="s">
        <v>349</v>
      </c>
      <c r="C44" t="s">
        <v>243</v>
      </c>
      <c r="D44" t="s">
        <v>343</v>
      </c>
      <c r="E44" t="s">
        <v>328</v>
      </c>
      <c r="F44" t="s">
        <v>298</v>
      </c>
      <c r="G44" t="str">
        <f t="shared" si="4"/>
        <v>斗将战斗中，受击后敌方斗将攻击{0}%，可叠加</v>
      </c>
      <c r="H44" t="s">
        <v>325</v>
      </c>
      <c r="I44">
        <v>43</v>
      </c>
      <c r="J44">
        <f>VLOOKUP($C44,属性生效类型表!$A:$B,2,FALSE)</f>
        <v>10</v>
      </c>
      <c r="K44">
        <f>VLOOKUP($D44,属性生效类型表!$D:$E,2,FALSE)</f>
        <v>8</v>
      </c>
      <c r="L44">
        <f>VLOOKUP($E44,属性生效类型表!$G:$H,2,FALSE)</f>
        <v>3</v>
      </c>
      <c r="M44">
        <f>VLOOKUP($F44,属性生效类型表!$J:$K,2,FALSE)</f>
        <v>2</v>
      </c>
      <c r="N44" t="str">
        <f t="shared" si="5"/>
        <v>斗将战斗中，受击后敌方斗将攻击{0}%，可叠加</v>
      </c>
      <c r="O44" t="str">
        <f t="shared" si="6"/>
        <v>敌方斗将攻击{0}%</v>
      </c>
      <c r="Q44" t="str">
        <f t="shared" si="7"/>
        <v>43,10,8,3,2,斗将战斗中，受击后敌方斗将攻击{0}%，可叠加,敌方斗将攻击{0}%</v>
      </c>
    </row>
    <row r="45" spans="1:17">
      <c r="A45" t="s">
        <v>350</v>
      </c>
      <c r="B45" t="s">
        <v>351</v>
      </c>
      <c r="C45" t="s">
        <v>248</v>
      </c>
      <c r="D45" t="s">
        <v>343</v>
      </c>
      <c r="E45" t="s">
        <v>328</v>
      </c>
      <c r="F45" t="s">
        <v>298</v>
      </c>
      <c r="G45" t="str">
        <f t="shared" si="4"/>
        <v>斗将战斗中，受击后敌方斗将防御{0}%，可叠加</v>
      </c>
      <c r="H45" t="s">
        <v>338</v>
      </c>
      <c r="I45">
        <v>44</v>
      </c>
      <c r="J45">
        <f>VLOOKUP($C45,属性生效类型表!$A:$B,2,FALSE)</f>
        <v>11</v>
      </c>
      <c r="K45">
        <f>VLOOKUP($D45,属性生效类型表!$D:$E,2,FALSE)</f>
        <v>8</v>
      </c>
      <c r="L45">
        <f>VLOOKUP($E45,属性生效类型表!$G:$H,2,FALSE)</f>
        <v>3</v>
      </c>
      <c r="M45">
        <f>VLOOKUP($F45,属性生效类型表!$J:$K,2,FALSE)</f>
        <v>2</v>
      </c>
      <c r="N45" t="str">
        <f t="shared" si="5"/>
        <v>斗将战斗中，受击后敌方斗将防御{0}%，可叠加</v>
      </c>
      <c r="O45" t="str">
        <f t="shared" si="6"/>
        <v>敌方斗将防御{0}%</v>
      </c>
      <c r="Q45" t="str">
        <f t="shared" si="7"/>
        <v>44,11,8,3,2,斗将战斗中，受击后敌方斗将防御{0}%，可叠加,敌方斗将防御{0}%</v>
      </c>
    </row>
    <row r="46" spans="1:17">
      <c r="A46" t="s">
        <v>352</v>
      </c>
      <c r="B46" t="s">
        <v>349</v>
      </c>
      <c r="C46" t="s">
        <v>284</v>
      </c>
      <c r="D46" t="s">
        <v>343</v>
      </c>
      <c r="E46" t="s">
        <v>328</v>
      </c>
      <c r="F46" t="s">
        <v>298</v>
      </c>
      <c r="G46" t="str">
        <f t="shared" si="4"/>
        <v>斗将战斗中，受击后敌方斗将攻击{0}%，可叠加</v>
      </c>
      <c r="H46" t="s">
        <v>339</v>
      </c>
      <c r="I46">
        <v>45</v>
      </c>
      <c r="J46">
        <f>VLOOKUP($C46,属性生效类型表!$A:$B,2,FALSE)</f>
        <v>14</v>
      </c>
      <c r="K46">
        <f>VLOOKUP($D46,属性生效类型表!$D:$E,2,FALSE)</f>
        <v>8</v>
      </c>
      <c r="L46">
        <f>VLOOKUP($E46,属性生效类型表!$G:$H,2,FALSE)</f>
        <v>3</v>
      </c>
      <c r="M46">
        <f>VLOOKUP($F46,属性生效类型表!$J:$K,2,FALSE)</f>
        <v>2</v>
      </c>
      <c r="N46" t="str">
        <f t="shared" si="5"/>
        <v>斗将战斗中，受击后敌方斗将攻击{0}%，可叠加</v>
      </c>
      <c r="O46" t="str">
        <f t="shared" si="6"/>
        <v>敌方伤害加成{0}%</v>
      </c>
      <c r="Q46" t="str">
        <f t="shared" si="7"/>
        <v>45,14,8,3,2,斗将战斗中，受击后敌方斗将攻击{0}%，可叠加,敌方伤害加成{0}%</v>
      </c>
    </row>
    <row r="47" spans="1:17">
      <c r="A47" t="s">
        <v>184</v>
      </c>
      <c r="B47" t="s">
        <v>349</v>
      </c>
      <c r="C47" t="s">
        <v>286</v>
      </c>
      <c r="D47" t="s">
        <v>343</v>
      </c>
      <c r="E47" t="s">
        <v>328</v>
      </c>
      <c r="F47" t="s">
        <v>298</v>
      </c>
      <c r="G47" t="str">
        <f t="shared" si="4"/>
        <v>斗将战斗中，受击后敌方斗将攻击{0}%，可叠加</v>
      </c>
      <c r="H47" t="s">
        <v>311</v>
      </c>
      <c r="I47">
        <v>46</v>
      </c>
      <c r="J47">
        <f>VLOOKUP($C47,属性生效类型表!$A:$B,2,FALSE)</f>
        <v>15</v>
      </c>
      <c r="K47">
        <f>VLOOKUP($D47,属性生效类型表!$D:$E,2,FALSE)</f>
        <v>8</v>
      </c>
      <c r="L47">
        <f>VLOOKUP($E47,属性生效类型表!$G:$H,2,FALSE)</f>
        <v>3</v>
      </c>
      <c r="M47">
        <f>VLOOKUP($F47,属性生效类型表!$J:$K,2,FALSE)</f>
        <v>2</v>
      </c>
      <c r="N47" t="str">
        <f t="shared" si="5"/>
        <v>斗将战斗中，受击后敌方斗将攻击{0}%，可叠加</v>
      </c>
      <c r="O47" t="str">
        <f t="shared" si="6"/>
        <v>敌方承伤系数{0}%</v>
      </c>
      <c r="Q47" t="str">
        <f t="shared" si="7"/>
        <v>46,15,8,3,2,斗将战斗中，受击后敌方斗将攻击{0}%，可叠加,敌方承伤系数{0}%</v>
      </c>
    </row>
    <row r="48" spans="1:17">
      <c r="A48" t="s">
        <v>353</v>
      </c>
      <c r="B48" t="s">
        <v>354</v>
      </c>
      <c r="C48" t="s">
        <v>243</v>
      </c>
      <c r="D48" t="s">
        <v>355</v>
      </c>
      <c r="E48" t="s">
        <v>328</v>
      </c>
      <c r="F48" t="s">
        <v>246</v>
      </c>
      <c r="G48" t="str">
        <f t="shared" si="4"/>
        <v>斗将战斗中，暴击后斗将攻击{0}%，可叠加</v>
      </c>
      <c r="H48" t="s">
        <v>242</v>
      </c>
      <c r="I48">
        <v>47</v>
      </c>
      <c r="J48">
        <f>VLOOKUP($C48,属性生效类型表!$A:$B,2,FALSE)</f>
        <v>10</v>
      </c>
      <c r="K48">
        <f>VLOOKUP($D48,属性生效类型表!$D:$E,2,FALSE)</f>
        <v>16</v>
      </c>
      <c r="L48">
        <f>VLOOKUP($E48,属性生效类型表!$G:$H,2,FALSE)</f>
        <v>3</v>
      </c>
      <c r="M48">
        <f>VLOOKUP($F48,属性生效类型表!$J:$K,2,FALSE)</f>
        <v>1</v>
      </c>
      <c r="N48" t="str">
        <f t="shared" si="5"/>
        <v>斗将战斗中，暴击后斗将攻击{0}%，可叠加</v>
      </c>
      <c r="O48" t="str">
        <f t="shared" si="6"/>
        <v>斗将攻击{0}%</v>
      </c>
      <c r="Q48" t="str">
        <f t="shared" si="7"/>
        <v>47,10,16,3,1,斗将战斗中，暴击后斗将攻击{0}%，可叠加,斗将攻击{0}%</v>
      </c>
    </row>
    <row r="49" spans="1:17">
      <c r="A49" t="s">
        <v>356</v>
      </c>
      <c r="B49" t="s">
        <v>357</v>
      </c>
      <c r="C49" t="s">
        <v>248</v>
      </c>
      <c r="D49" t="s">
        <v>355</v>
      </c>
      <c r="E49" t="s">
        <v>328</v>
      </c>
      <c r="F49" t="s">
        <v>246</v>
      </c>
      <c r="G49" t="str">
        <f t="shared" ref="G49:G54" si="8">B49</f>
        <v>斗将战斗中，暴击后斗将防御{0}%，可叠加</v>
      </c>
      <c r="H49" t="s">
        <v>247</v>
      </c>
      <c r="I49">
        <v>48</v>
      </c>
      <c r="J49">
        <f>VLOOKUP($C49,属性生效类型表!$A:$B,2,FALSE)</f>
        <v>11</v>
      </c>
      <c r="K49">
        <f>VLOOKUP($D49,属性生效类型表!$D:$E,2,FALSE)</f>
        <v>16</v>
      </c>
      <c r="L49">
        <f>VLOOKUP($E49,属性生效类型表!$G:$H,2,FALSE)</f>
        <v>3</v>
      </c>
      <c r="M49">
        <f>VLOOKUP($F49,属性生效类型表!$J:$K,2,FALSE)</f>
        <v>1</v>
      </c>
      <c r="N49" t="str">
        <f t="shared" si="5"/>
        <v>斗将战斗中，暴击后斗将防御{0}%，可叠加</v>
      </c>
      <c r="O49" t="str">
        <f t="shared" si="6"/>
        <v>斗将防御{0}%</v>
      </c>
      <c r="Q49" t="str">
        <f t="shared" si="7"/>
        <v>48,11,16,3,1,斗将战斗中，暴击后斗将防御{0}%，可叠加,斗将防御{0}%</v>
      </c>
    </row>
    <row r="50" spans="1:17">
      <c r="A50" t="s">
        <v>358</v>
      </c>
      <c r="B50" t="s">
        <v>359</v>
      </c>
      <c r="C50" t="s">
        <v>269</v>
      </c>
      <c r="D50" t="s">
        <v>355</v>
      </c>
      <c r="E50" t="s">
        <v>328</v>
      </c>
      <c r="F50" t="s">
        <v>246</v>
      </c>
      <c r="G50" t="str">
        <f t="shared" si="8"/>
        <v>斗将战斗中，暴击后暴击率{0}%，可叠加</v>
      </c>
      <c r="H50" t="s">
        <v>270</v>
      </c>
      <c r="I50">
        <v>49</v>
      </c>
      <c r="J50">
        <f>VLOOKUP($C50,属性生效类型表!$A:$B,2,FALSE)</f>
        <v>6</v>
      </c>
      <c r="K50">
        <f>VLOOKUP($D50,属性生效类型表!$D:$E,2,FALSE)</f>
        <v>16</v>
      </c>
      <c r="L50">
        <f>VLOOKUP($E50,属性生效类型表!$G:$H,2,FALSE)</f>
        <v>3</v>
      </c>
      <c r="M50">
        <f>VLOOKUP($F50,属性生效类型表!$J:$K,2,FALSE)</f>
        <v>1</v>
      </c>
      <c r="N50" t="str">
        <f t="shared" si="5"/>
        <v>斗将战斗中，暴击后暴击率{0}%，可叠加</v>
      </c>
      <c r="O50" t="str">
        <f t="shared" si="6"/>
        <v>暴击率{0}%</v>
      </c>
      <c r="Q50" t="str">
        <f t="shared" si="7"/>
        <v>49,6,16,3,1,斗将战斗中，暴击后暴击率{0}%，可叠加,暴击率{0}%</v>
      </c>
    </row>
    <row r="51" spans="1:17">
      <c r="A51" t="s">
        <v>154</v>
      </c>
      <c r="B51" t="s">
        <v>360</v>
      </c>
      <c r="C51" t="s">
        <v>280</v>
      </c>
      <c r="D51" t="s">
        <v>355</v>
      </c>
      <c r="E51" t="s">
        <v>328</v>
      </c>
      <c r="F51" t="s">
        <v>246</v>
      </c>
      <c r="G51" t="str">
        <f t="shared" si="8"/>
        <v>斗将战斗中，暴击后暴击伤害{0}%，可叠加</v>
      </c>
      <c r="H51" t="s">
        <v>279</v>
      </c>
      <c r="I51">
        <v>50</v>
      </c>
      <c r="J51">
        <f>VLOOKUP($C51,属性生效类型表!$A:$B,2,FALSE)</f>
        <v>12</v>
      </c>
      <c r="K51">
        <f>VLOOKUP($D51,属性生效类型表!$D:$E,2,FALSE)</f>
        <v>16</v>
      </c>
      <c r="L51">
        <f>VLOOKUP($E51,属性生效类型表!$G:$H,2,FALSE)</f>
        <v>3</v>
      </c>
      <c r="M51">
        <f>VLOOKUP($F51,属性生效类型表!$J:$K,2,FALSE)</f>
        <v>1</v>
      </c>
      <c r="N51" t="str">
        <f t="shared" si="5"/>
        <v>斗将战斗中，暴击后暴击伤害{0}%，可叠加</v>
      </c>
      <c r="O51" t="str">
        <f t="shared" si="6"/>
        <v>暴击伤害{0}%</v>
      </c>
      <c r="Q51" t="str">
        <f t="shared" si="7"/>
        <v>50,12,16,3,1,斗将战斗中，暴击后暴击伤害{0}%，可叠加,暴击伤害{0}%</v>
      </c>
    </row>
    <row r="52" spans="1:17">
      <c r="A52" t="s">
        <v>361</v>
      </c>
      <c r="B52" t="s">
        <v>362</v>
      </c>
      <c r="C52" t="s">
        <v>284</v>
      </c>
      <c r="D52" t="s">
        <v>355</v>
      </c>
      <c r="E52" t="s">
        <v>328</v>
      </c>
      <c r="F52" t="s">
        <v>246</v>
      </c>
      <c r="G52" t="str">
        <f t="shared" si="8"/>
        <v>斗将战斗中，暴击后伤害加成{0}%，可叠加</v>
      </c>
      <c r="H52" t="s">
        <v>283</v>
      </c>
      <c r="I52">
        <v>51</v>
      </c>
      <c r="J52">
        <f>VLOOKUP($C52,属性生效类型表!$A:$B,2,FALSE)</f>
        <v>14</v>
      </c>
      <c r="K52">
        <f>VLOOKUP($D52,属性生效类型表!$D:$E,2,FALSE)</f>
        <v>16</v>
      </c>
      <c r="L52">
        <f>VLOOKUP($E52,属性生效类型表!$G:$H,2,FALSE)</f>
        <v>3</v>
      </c>
      <c r="M52">
        <f>VLOOKUP($F52,属性生效类型表!$J:$K,2,FALSE)</f>
        <v>1</v>
      </c>
      <c r="N52" t="str">
        <f t="shared" si="5"/>
        <v>斗将战斗中，暴击后伤害加成{0}%，可叠加</v>
      </c>
      <c r="O52" t="str">
        <f t="shared" si="6"/>
        <v>伤害加成{0}%</v>
      </c>
      <c r="Q52" t="str">
        <f t="shared" si="7"/>
        <v>51,14,16,3,1,斗将战斗中，暴击后伤害加成{0}%，可叠加,伤害加成{0}%</v>
      </c>
    </row>
    <row r="53" spans="1:17">
      <c r="A53" t="s">
        <v>363</v>
      </c>
      <c r="B53" t="s">
        <v>364</v>
      </c>
      <c r="C53" t="s">
        <v>286</v>
      </c>
      <c r="D53" t="s">
        <v>355</v>
      </c>
      <c r="E53" t="s">
        <v>328</v>
      </c>
      <c r="F53" t="s">
        <v>246</v>
      </c>
      <c r="G53" t="str">
        <f t="shared" si="8"/>
        <v>斗将战斗中，暴击后承伤系数{0}%，可叠加</v>
      </c>
      <c r="H53" t="s">
        <v>285</v>
      </c>
      <c r="I53">
        <v>52</v>
      </c>
      <c r="J53">
        <f>VLOOKUP($C53,属性生效类型表!$A:$B,2,FALSE)</f>
        <v>15</v>
      </c>
      <c r="K53">
        <f>VLOOKUP($D53,属性生效类型表!$D:$E,2,FALSE)</f>
        <v>16</v>
      </c>
      <c r="L53">
        <f>VLOOKUP($E53,属性生效类型表!$G:$H,2,FALSE)</f>
        <v>3</v>
      </c>
      <c r="M53">
        <f>VLOOKUP($F53,属性生效类型表!$J:$K,2,FALSE)</f>
        <v>1</v>
      </c>
      <c r="N53" t="str">
        <f t="shared" si="5"/>
        <v>斗将战斗中，暴击后承伤系数{0}%，可叠加</v>
      </c>
      <c r="O53" t="str">
        <f t="shared" si="6"/>
        <v>承伤系数{0}%</v>
      </c>
      <c r="Q53" t="str">
        <f t="shared" si="7"/>
        <v>52,15,16,3,1,斗将战斗中，暴击后承伤系数{0}%，可叠加,承伤系数{0}%</v>
      </c>
    </row>
    <row r="54" spans="1:17">
      <c r="A54" t="s">
        <v>155</v>
      </c>
      <c r="B54" t="s">
        <v>365</v>
      </c>
      <c r="C54" t="s">
        <v>275</v>
      </c>
      <c r="D54" t="s">
        <v>355</v>
      </c>
      <c r="E54" t="s">
        <v>328</v>
      </c>
      <c r="F54" t="s">
        <v>298</v>
      </c>
      <c r="G54" t="str">
        <f t="shared" si="8"/>
        <v>斗将战斗中，暴击后敌方格挡率{0}%，可叠加</v>
      </c>
      <c r="H54" t="s">
        <v>315</v>
      </c>
      <c r="I54">
        <v>53</v>
      </c>
      <c r="J54">
        <f>VLOOKUP($C54,属性生效类型表!$A:$B,2,FALSE)</f>
        <v>8</v>
      </c>
      <c r="K54">
        <f>VLOOKUP($D54,属性生效类型表!$D:$E,2,FALSE)</f>
        <v>16</v>
      </c>
      <c r="L54">
        <f>VLOOKUP($E54,属性生效类型表!$G:$H,2,FALSE)</f>
        <v>3</v>
      </c>
      <c r="M54">
        <f>VLOOKUP($F54,属性生效类型表!$J:$K,2,FALSE)</f>
        <v>2</v>
      </c>
      <c r="N54" t="str">
        <f t="shared" si="5"/>
        <v>斗将战斗中，暴击后敌方格挡率{0}%，可叠加</v>
      </c>
      <c r="O54" t="str">
        <f t="shared" si="6"/>
        <v>敌方格挡率{0}%</v>
      </c>
      <c r="Q54" t="str">
        <f t="shared" si="7"/>
        <v>53,8,16,3,2,斗将战斗中，暴击后敌方格挡率{0}%，可叠加,敌方格挡率{0}%</v>
      </c>
    </row>
    <row r="55" spans="1:17">
      <c r="A55" t="s">
        <v>366</v>
      </c>
      <c r="B55" t="s">
        <v>367</v>
      </c>
      <c r="C55" t="s">
        <v>243</v>
      </c>
      <c r="D55" t="s">
        <v>368</v>
      </c>
      <c r="E55" t="s">
        <v>328</v>
      </c>
      <c r="F55" t="s">
        <v>246</v>
      </c>
      <c r="G55" t="str">
        <f t="shared" ref="G55:G69" si="9">B55</f>
        <v>斗将战斗中，破击后斗将攻击{0}%，可叠加</v>
      </c>
      <c r="H55" t="s">
        <v>242</v>
      </c>
      <c r="I55">
        <v>54</v>
      </c>
      <c r="J55">
        <f>VLOOKUP($C55,属性生效类型表!$A:$B,2,FALSE)</f>
        <v>10</v>
      </c>
      <c r="K55">
        <f>VLOOKUP($D55,属性生效类型表!$D:$E,2,FALSE)</f>
        <v>32</v>
      </c>
      <c r="L55">
        <f>VLOOKUP($E55,属性生效类型表!$G:$H,2,FALSE)</f>
        <v>3</v>
      </c>
      <c r="M55">
        <f>VLOOKUP($F55,属性生效类型表!$J:$K,2,FALSE)</f>
        <v>1</v>
      </c>
      <c r="N55" t="str">
        <f t="shared" si="5"/>
        <v>斗将战斗中，破击后斗将攻击{0}%，可叠加</v>
      </c>
      <c r="O55" t="str">
        <f t="shared" si="6"/>
        <v>斗将攻击{0}%</v>
      </c>
      <c r="Q55" t="str">
        <f t="shared" si="7"/>
        <v>54,10,32,3,1,斗将战斗中，破击后斗将攻击{0}%，可叠加,斗将攻击{0}%</v>
      </c>
    </row>
    <row r="56" spans="1:17">
      <c r="A56" t="s">
        <v>369</v>
      </c>
      <c r="B56" t="s">
        <v>370</v>
      </c>
      <c r="C56" t="s">
        <v>248</v>
      </c>
      <c r="D56" t="s">
        <v>368</v>
      </c>
      <c r="E56" t="s">
        <v>328</v>
      </c>
      <c r="F56" t="s">
        <v>246</v>
      </c>
      <c r="G56" t="str">
        <f t="shared" si="9"/>
        <v>斗将战斗中，破击后斗将防御{0}%，可叠加</v>
      </c>
      <c r="H56" t="s">
        <v>247</v>
      </c>
      <c r="I56">
        <v>55</v>
      </c>
      <c r="J56">
        <f>VLOOKUP($C56,属性生效类型表!$A:$B,2,FALSE)</f>
        <v>11</v>
      </c>
      <c r="K56">
        <f>VLOOKUP($D56,属性生效类型表!$D:$E,2,FALSE)</f>
        <v>32</v>
      </c>
      <c r="L56">
        <f>VLOOKUP($E56,属性生效类型表!$G:$H,2,FALSE)</f>
        <v>3</v>
      </c>
      <c r="M56">
        <f>VLOOKUP($F56,属性生效类型表!$J:$K,2,FALSE)</f>
        <v>1</v>
      </c>
      <c r="N56" t="str">
        <f t="shared" si="5"/>
        <v>斗将战斗中，破击后斗将防御{0}%，可叠加</v>
      </c>
      <c r="O56" t="str">
        <f t="shared" si="6"/>
        <v>斗将防御{0}%</v>
      </c>
      <c r="Q56" t="str">
        <f t="shared" si="7"/>
        <v>55,11,32,3,1,斗将战斗中，破击后斗将防御{0}%，可叠加,斗将防御{0}%</v>
      </c>
    </row>
    <row r="57" spans="1:17">
      <c r="A57" t="s">
        <v>371</v>
      </c>
      <c r="B57" t="s">
        <v>372</v>
      </c>
      <c r="C57" t="s">
        <v>272</v>
      </c>
      <c r="D57" t="s">
        <v>368</v>
      </c>
      <c r="E57" t="s">
        <v>328</v>
      </c>
      <c r="F57" t="s">
        <v>246</v>
      </c>
      <c r="G57" t="str">
        <f t="shared" si="9"/>
        <v>斗将战斗中，破击后破击率{0}%，可叠加</v>
      </c>
      <c r="H57" t="s">
        <v>273</v>
      </c>
      <c r="I57">
        <v>56</v>
      </c>
      <c r="J57">
        <f>VLOOKUP($C57,属性生效类型表!$A:$B,2,FALSE)</f>
        <v>7</v>
      </c>
      <c r="K57">
        <f>VLOOKUP($D57,属性生效类型表!$D:$E,2,FALSE)</f>
        <v>32</v>
      </c>
      <c r="L57">
        <f>VLOOKUP($E57,属性生效类型表!$G:$H,2,FALSE)</f>
        <v>3</v>
      </c>
      <c r="M57">
        <f>VLOOKUP($F57,属性生效类型表!$J:$K,2,FALSE)</f>
        <v>1</v>
      </c>
      <c r="N57" t="str">
        <f t="shared" si="5"/>
        <v>斗将战斗中，破击后破击率{0}%，可叠加</v>
      </c>
      <c r="O57" t="str">
        <f t="shared" si="6"/>
        <v>破击率{0}%</v>
      </c>
      <c r="Q57" t="str">
        <f t="shared" si="7"/>
        <v>56,7,32,3,1,斗将战斗中，破击后破击率{0}%，可叠加,破击率{0}%</v>
      </c>
    </row>
    <row r="58" spans="1:17">
      <c r="A58" t="s">
        <v>373</v>
      </c>
      <c r="B58" t="s">
        <v>374</v>
      </c>
      <c r="C58" t="s">
        <v>282</v>
      </c>
      <c r="D58" t="s">
        <v>368</v>
      </c>
      <c r="E58" t="s">
        <v>328</v>
      </c>
      <c r="F58" t="s">
        <v>246</v>
      </c>
      <c r="G58" t="str">
        <f t="shared" si="9"/>
        <v>斗将战斗中，破击后破击伤害{0}%，可叠加</v>
      </c>
      <c r="H58" t="s">
        <v>281</v>
      </c>
      <c r="I58">
        <v>57</v>
      </c>
      <c r="J58">
        <f>VLOOKUP($C58,属性生效类型表!$A:$B,2,FALSE)</f>
        <v>13</v>
      </c>
      <c r="K58">
        <f>VLOOKUP($D58,属性生效类型表!$D:$E,2,FALSE)</f>
        <v>32</v>
      </c>
      <c r="L58">
        <f>VLOOKUP($E58,属性生效类型表!$G:$H,2,FALSE)</f>
        <v>3</v>
      </c>
      <c r="M58">
        <f>VLOOKUP($F58,属性生效类型表!$J:$K,2,FALSE)</f>
        <v>1</v>
      </c>
      <c r="N58" t="str">
        <f t="shared" si="5"/>
        <v>斗将战斗中，破击后破击伤害{0}%，可叠加</v>
      </c>
      <c r="O58" t="str">
        <f t="shared" si="6"/>
        <v>破击伤害{0}%</v>
      </c>
      <c r="Q58" t="str">
        <f t="shared" si="7"/>
        <v>57,13,32,3,1,斗将战斗中，破击后破击伤害{0}%，可叠加,破击伤害{0}%</v>
      </c>
    </row>
    <row r="59" spans="1:17">
      <c r="A59" t="s">
        <v>375</v>
      </c>
      <c r="B59" t="s">
        <v>376</v>
      </c>
      <c r="C59" t="s">
        <v>284</v>
      </c>
      <c r="D59" t="s">
        <v>368</v>
      </c>
      <c r="E59" t="s">
        <v>328</v>
      </c>
      <c r="F59" t="s">
        <v>246</v>
      </c>
      <c r="G59" t="str">
        <f t="shared" si="9"/>
        <v>斗将战斗中，破击后伤害加成{0}%，可叠加</v>
      </c>
      <c r="H59" t="s">
        <v>283</v>
      </c>
      <c r="I59">
        <v>58</v>
      </c>
      <c r="J59">
        <f>VLOOKUP($C59,属性生效类型表!$A:$B,2,FALSE)</f>
        <v>14</v>
      </c>
      <c r="K59">
        <f>VLOOKUP($D59,属性生效类型表!$D:$E,2,FALSE)</f>
        <v>32</v>
      </c>
      <c r="L59">
        <f>VLOOKUP($E59,属性生效类型表!$G:$H,2,FALSE)</f>
        <v>3</v>
      </c>
      <c r="M59">
        <f>VLOOKUP($F59,属性生效类型表!$J:$K,2,FALSE)</f>
        <v>1</v>
      </c>
      <c r="N59" t="str">
        <f t="shared" si="5"/>
        <v>斗将战斗中，破击后伤害加成{0}%，可叠加</v>
      </c>
      <c r="O59" t="str">
        <f t="shared" si="6"/>
        <v>伤害加成{0}%</v>
      </c>
      <c r="Q59" t="str">
        <f t="shared" si="7"/>
        <v>58,14,32,3,1,斗将战斗中，破击后伤害加成{0}%，可叠加,伤害加成{0}%</v>
      </c>
    </row>
    <row r="60" spans="1:17">
      <c r="A60" t="s">
        <v>377</v>
      </c>
      <c r="B60" t="s">
        <v>378</v>
      </c>
      <c r="C60" t="s">
        <v>286</v>
      </c>
      <c r="D60" t="s">
        <v>368</v>
      </c>
      <c r="E60" t="s">
        <v>328</v>
      </c>
      <c r="F60" t="s">
        <v>246</v>
      </c>
      <c r="G60" t="str">
        <f t="shared" si="9"/>
        <v>斗将战斗中，破击后承伤系数{0}%，可叠加</v>
      </c>
      <c r="H60" t="s">
        <v>285</v>
      </c>
      <c r="I60">
        <v>59</v>
      </c>
      <c r="J60">
        <f>VLOOKUP($C60,属性生效类型表!$A:$B,2,FALSE)</f>
        <v>15</v>
      </c>
      <c r="K60">
        <f>VLOOKUP($D60,属性生效类型表!$D:$E,2,FALSE)</f>
        <v>32</v>
      </c>
      <c r="L60">
        <f>VLOOKUP($E60,属性生效类型表!$G:$H,2,FALSE)</f>
        <v>3</v>
      </c>
      <c r="M60">
        <f>VLOOKUP($F60,属性生效类型表!$J:$K,2,FALSE)</f>
        <v>1</v>
      </c>
      <c r="N60" t="str">
        <f t="shared" si="5"/>
        <v>斗将战斗中，破击后承伤系数{0}%，可叠加</v>
      </c>
      <c r="O60" t="str">
        <f t="shared" si="6"/>
        <v>承伤系数{0}%</v>
      </c>
      <c r="Q60" t="str">
        <f t="shared" si="7"/>
        <v>59,15,32,3,1,斗将战斗中，破击后承伤系数{0}%，可叠加,承伤系数{0}%</v>
      </c>
    </row>
    <row r="61" spans="1:17">
      <c r="A61" t="s">
        <v>379</v>
      </c>
      <c r="B61" t="s">
        <v>380</v>
      </c>
      <c r="C61" t="s">
        <v>243</v>
      </c>
      <c r="D61" t="s">
        <v>381</v>
      </c>
      <c r="E61" t="s">
        <v>328</v>
      </c>
      <c r="F61" t="s">
        <v>246</v>
      </c>
      <c r="G61" t="str">
        <f t="shared" si="9"/>
        <v>斗将战斗中，闪避后斗将攻击{0}%，可叠加</v>
      </c>
      <c r="H61" t="s">
        <v>242</v>
      </c>
      <c r="I61">
        <v>60</v>
      </c>
      <c r="J61">
        <f>VLOOKUP($C61,属性生效类型表!$A:$B,2,FALSE)</f>
        <v>10</v>
      </c>
      <c r="K61">
        <f>VLOOKUP($D61,属性生效类型表!$D:$E,2,FALSE)</f>
        <v>64</v>
      </c>
      <c r="L61">
        <f>VLOOKUP($E61,属性生效类型表!$G:$H,2,FALSE)</f>
        <v>3</v>
      </c>
      <c r="M61">
        <f>VLOOKUP($F61,属性生效类型表!$J:$K,2,FALSE)</f>
        <v>1</v>
      </c>
      <c r="N61" t="str">
        <f t="shared" si="5"/>
        <v>斗将战斗中，闪避后斗将攻击{0}%，可叠加</v>
      </c>
      <c r="O61" t="str">
        <f t="shared" si="6"/>
        <v>斗将攻击{0}%</v>
      </c>
      <c r="Q61" t="str">
        <f t="shared" si="7"/>
        <v>60,10,64,3,1,斗将战斗中，闪避后斗将攻击{0}%，可叠加,斗将攻击{0}%</v>
      </c>
    </row>
    <row r="62" spans="1:17">
      <c r="A62" t="s">
        <v>382</v>
      </c>
      <c r="B62" t="s">
        <v>383</v>
      </c>
      <c r="C62" t="s">
        <v>248</v>
      </c>
      <c r="D62" t="s">
        <v>381</v>
      </c>
      <c r="E62" t="s">
        <v>328</v>
      </c>
      <c r="F62" t="s">
        <v>246</v>
      </c>
      <c r="G62" t="str">
        <f t="shared" si="9"/>
        <v>斗将战斗中，闪避后斗将防御{0}%，可叠加</v>
      </c>
      <c r="H62" t="s">
        <v>247</v>
      </c>
      <c r="I62">
        <v>61</v>
      </c>
      <c r="J62">
        <f>VLOOKUP($C62,属性生效类型表!$A:$B,2,FALSE)</f>
        <v>11</v>
      </c>
      <c r="K62">
        <f>VLOOKUP($D62,属性生效类型表!$D:$E,2,FALSE)</f>
        <v>64</v>
      </c>
      <c r="L62">
        <f>VLOOKUP($E62,属性生效类型表!$G:$H,2,FALSE)</f>
        <v>3</v>
      </c>
      <c r="M62">
        <f>VLOOKUP($F62,属性生效类型表!$J:$K,2,FALSE)</f>
        <v>1</v>
      </c>
      <c r="N62" t="str">
        <f t="shared" si="5"/>
        <v>斗将战斗中，闪避后斗将防御{0}%，可叠加</v>
      </c>
      <c r="O62" t="str">
        <f t="shared" si="6"/>
        <v>斗将防御{0}%</v>
      </c>
      <c r="Q62" t="str">
        <f t="shared" si="7"/>
        <v>61,11,64,3,1,斗将战斗中，闪避后斗将防御{0}%，可叠加,斗将防御{0}%</v>
      </c>
    </row>
    <row r="63" spans="1:17">
      <c r="A63" t="s">
        <v>128</v>
      </c>
      <c r="B63" t="s">
        <v>384</v>
      </c>
      <c r="C63" t="s">
        <v>39</v>
      </c>
      <c r="D63" t="s">
        <v>381</v>
      </c>
      <c r="E63" t="s">
        <v>328</v>
      </c>
      <c r="F63" t="s">
        <v>246</v>
      </c>
      <c r="G63" t="str">
        <f t="shared" si="9"/>
        <v>斗将战斗中，闪避后闪避率{0}%，可叠加</v>
      </c>
      <c r="H63" t="s">
        <v>278</v>
      </c>
      <c r="I63">
        <v>62</v>
      </c>
      <c r="J63">
        <f>VLOOKUP($C63,属性生效类型表!$A:$B,2,FALSE)</f>
        <v>9</v>
      </c>
      <c r="K63">
        <f>VLOOKUP($D63,属性生效类型表!$D:$E,2,FALSE)</f>
        <v>64</v>
      </c>
      <c r="L63">
        <f>VLOOKUP($E63,属性生效类型表!$G:$H,2,FALSE)</f>
        <v>3</v>
      </c>
      <c r="M63">
        <f>VLOOKUP($F63,属性生效类型表!$J:$K,2,FALSE)</f>
        <v>1</v>
      </c>
      <c r="N63" t="str">
        <f t="shared" si="5"/>
        <v>斗将战斗中，闪避后闪避率{0}%，可叠加</v>
      </c>
      <c r="O63" t="str">
        <f t="shared" si="6"/>
        <v>闪避率{0}%</v>
      </c>
      <c r="Q63" t="str">
        <f t="shared" si="7"/>
        <v>62,9,64,3,1,斗将战斗中，闪避后闪避率{0}%，可叠加,闪避率{0}%</v>
      </c>
    </row>
    <row r="64" spans="1:17">
      <c r="A64" t="s">
        <v>124</v>
      </c>
      <c r="B64" t="s">
        <v>385</v>
      </c>
      <c r="C64" t="s">
        <v>284</v>
      </c>
      <c r="D64" t="s">
        <v>381</v>
      </c>
      <c r="E64" t="s">
        <v>328</v>
      </c>
      <c r="F64" t="s">
        <v>246</v>
      </c>
      <c r="G64" t="str">
        <f t="shared" si="9"/>
        <v>斗将战斗中，闪避后伤害加成{0}%，可叠加</v>
      </c>
      <c r="H64" t="s">
        <v>283</v>
      </c>
      <c r="I64">
        <v>63</v>
      </c>
      <c r="J64">
        <f>VLOOKUP($C64,属性生效类型表!$A:$B,2,FALSE)</f>
        <v>14</v>
      </c>
      <c r="K64">
        <f>VLOOKUP($D64,属性生效类型表!$D:$E,2,FALSE)</f>
        <v>64</v>
      </c>
      <c r="L64">
        <f>VLOOKUP($E64,属性生效类型表!$G:$H,2,FALSE)</f>
        <v>3</v>
      </c>
      <c r="M64">
        <f>VLOOKUP($F64,属性生效类型表!$J:$K,2,FALSE)</f>
        <v>1</v>
      </c>
      <c r="N64" t="str">
        <f t="shared" si="5"/>
        <v>斗将战斗中，闪避后伤害加成{0}%，可叠加</v>
      </c>
      <c r="O64" t="str">
        <f t="shared" si="6"/>
        <v>伤害加成{0}%</v>
      </c>
      <c r="Q64" t="str">
        <f t="shared" si="7"/>
        <v>63,14,64,3,1,斗将战斗中，闪避后伤害加成{0}%，可叠加,伤害加成{0}%</v>
      </c>
    </row>
    <row r="65" spans="1:17">
      <c r="A65" t="s">
        <v>125</v>
      </c>
      <c r="B65" t="s">
        <v>386</v>
      </c>
      <c r="C65" t="s">
        <v>286</v>
      </c>
      <c r="D65" t="s">
        <v>381</v>
      </c>
      <c r="E65" t="s">
        <v>328</v>
      </c>
      <c r="F65" t="s">
        <v>246</v>
      </c>
      <c r="G65" t="str">
        <f t="shared" si="9"/>
        <v>斗将战斗中，闪避后承伤系数{0}%，可叠加</v>
      </c>
      <c r="H65" t="s">
        <v>285</v>
      </c>
      <c r="I65">
        <v>64</v>
      </c>
      <c r="J65">
        <f>VLOOKUP($C65,属性生效类型表!$A:$B,2,FALSE)</f>
        <v>15</v>
      </c>
      <c r="K65">
        <f>VLOOKUP($D65,属性生效类型表!$D:$E,2,FALSE)</f>
        <v>64</v>
      </c>
      <c r="L65">
        <f>VLOOKUP($E65,属性生效类型表!$G:$H,2,FALSE)</f>
        <v>3</v>
      </c>
      <c r="M65">
        <f>VLOOKUP($F65,属性生效类型表!$J:$K,2,FALSE)</f>
        <v>1</v>
      </c>
      <c r="N65" t="str">
        <f t="shared" si="5"/>
        <v>斗将战斗中，闪避后承伤系数{0}%，可叠加</v>
      </c>
      <c r="O65" t="str">
        <f t="shared" si="6"/>
        <v>承伤系数{0}%</v>
      </c>
      <c r="Q65" t="str">
        <f t="shared" si="7"/>
        <v>64,15,64,3,1,斗将战斗中，闪避后承伤系数{0}%，可叠加,承伤系数{0}%</v>
      </c>
    </row>
    <row r="66" spans="1:17">
      <c r="A66" t="s">
        <v>387</v>
      </c>
      <c r="B66" t="s">
        <v>388</v>
      </c>
      <c r="C66" t="s">
        <v>290</v>
      </c>
      <c r="D66" t="s">
        <v>327</v>
      </c>
      <c r="E66" t="s">
        <v>389</v>
      </c>
      <c r="F66" t="s">
        <v>246</v>
      </c>
      <c r="G66" t="str">
        <f t="shared" si="9"/>
        <v>斗将战斗中，攻击附加基于攻击力{0}%的伤害</v>
      </c>
      <c r="H66" t="s">
        <v>390</v>
      </c>
      <c r="I66">
        <v>65</v>
      </c>
      <c r="J66">
        <f>VLOOKUP($C66,属性生效类型表!$A:$B,2,FALSE)</f>
        <v>17</v>
      </c>
      <c r="K66">
        <f>VLOOKUP($D66,属性生效类型表!$D:$E,2,FALSE)</f>
        <v>4</v>
      </c>
      <c r="L66">
        <f>VLOOKUP($E66,属性生效类型表!$G:$H,2,FALSE)</f>
        <v>7</v>
      </c>
      <c r="M66">
        <f>VLOOKUP($F66,属性生效类型表!$J:$K,2,FALSE)</f>
        <v>1</v>
      </c>
      <c r="N66" t="str">
        <f t="shared" si="5"/>
        <v>斗将战斗中，攻击附加基于攻击力{0}%的伤害</v>
      </c>
      <c r="O66" t="str">
        <f t="shared" si="6"/>
        <v>{0}%基于攻击力的伤害({1})</v>
      </c>
      <c r="Q66" t="str">
        <f t="shared" si="7"/>
        <v>65,17,4,7,1,斗将战斗中，攻击附加基于攻击力{0}%的伤害,{0}%基于攻击力的伤害({1})</v>
      </c>
    </row>
    <row r="67" spans="1:17">
      <c r="A67" t="s">
        <v>391</v>
      </c>
      <c r="B67" t="s">
        <v>392</v>
      </c>
      <c r="C67" t="s">
        <v>290</v>
      </c>
      <c r="D67" t="s">
        <v>327</v>
      </c>
      <c r="E67" t="s">
        <v>297</v>
      </c>
      <c r="F67" t="s">
        <v>246</v>
      </c>
      <c r="G67" t="str">
        <f t="shared" si="9"/>
        <v>斗将战斗中，攻击附加基于对方当前体力{0}%的伤害</v>
      </c>
      <c r="H67" t="s">
        <v>393</v>
      </c>
      <c r="I67">
        <v>66</v>
      </c>
      <c r="J67">
        <f>VLOOKUP($C67,属性生效类型表!$A:$B,2,FALSE)</f>
        <v>17</v>
      </c>
      <c r="K67">
        <f>VLOOKUP($D67,属性生效类型表!$D:$E,2,FALSE)</f>
        <v>4</v>
      </c>
      <c r="L67">
        <f>VLOOKUP($E67,属性生效类型表!$G:$H,2,FALSE)</f>
        <v>4</v>
      </c>
      <c r="M67">
        <f>VLOOKUP($F67,属性生效类型表!$J:$K,2,FALSE)</f>
        <v>1</v>
      </c>
      <c r="N67" t="str">
        <f t="shared" si="5"/>
        <v>斗将战斗中，攻击附加基于对方当前体力{0}%的伤害</v>
      </c>
      <c r="O67" t="str">
        <f t="shared" si="6"/>
        <v>{0}%对方当前体力的伤害({1})</v>
      </c>
      <c r="Q67" t="str">
        <f t="shared" si="7"/>
        <v>66,17,4,4,1,斗将战斗中，攻击附加基于对方当前体力{0}%的伤害,{0}%对方当前体力的伤害({1})</v>
      </c>
    </row>
    <row r="68" spans="1:17">
      <c r="A68" t="s">
        <v>167</v>
      </c>
      <c r="B68" t="s">
        <v>394</v>
      </c>
      <c r="C68" t="s">
        <v>290</v>
      </c>
      <c r="D68" t="s">
        <v>327</v>
      </c>
      <c r="E68" t="s">
        <v>395</v>
      </c>
      <c r="F68" t="s">
        <v>246</v>
      </c>
      <c r="G68" t="str">
        <f t="shared" si="9"/>
        <v>斗将战斗中，攻击附加基于对方已损失体力{0}%的伤害</v>
      </c>
      <c r="H68" t="s">
        <v>396</v>
      </c>
      <c r="I68">
        <v>67</v>
      </c>
      <c r="J68">
        <f>VLOOKUP($C68,属性生效类型表!$A:$B,2,FALSE)</f>
        <v>17</v>
      </c>
      <c r="K68">
        <f>VLOOKUP($D68,属性生效类型表!$D:$E,2,FALSE)</f>
        <v>4</v>
      </c>
      <c r="L68">
        <f>VLOOKUP($E68,属性生效类型表!$G:$H,2,FALSE)</f>
        <v>5</v>
      </c>
      <c r="M68">
        <f>VLOOKUP($F68,属性生效类型表!$J:$K,2,FALSE)</f>
        <v>1</v>
      </c>
      <c r="N68" t="str">
        <f t="shared" si="5"/>
        <v>斗将战斗中，攻击附加基于对方已损失体力{0}%的伤害</v>
      </c>
      <c r="O68" t="str">
        <f t="shared" si="6"/>
        <v>{0}%对方已损失体力的伤害({1})</v>
      </c>
      <c r="Q68" t="str">
        <f t="shared" si="7"/>
        <v>67,17,4,5,1,斗将战斗中，攻击附加基于对方已损失体力{0}%的伤害,{0}%对方已损失体力的伤害({1})</v>
      </c>
    </row>
    <row r="69" spans="1:17">
      <c r="A69" t="s">
        <v>204</v>
      </c>
      <c r="B69" t="s">
        <v>397</v>
      </c>
      <c r="C69" t="s">
        <v>296</v>
      </c>
      <c r="D69" t="s">
        <v>327</v>
      </c>
      <c r="E69" t="s">
        <v>301</v>
      </c>
      <c r="F69" t="s">
        <v>246</v>
      </c>
      <c r="G69" t="str">
        <f t="shared" si="9"/>
        <v>斗将战斗中，攻击后，{0}%基于最大体力的体力</v>
      </c>
      <c r="H69" t="s">
        <v>398</v>
      </c>
      <c r="I69">
        <v>68</v>
      </c>
      <c r="J69">
        <f>VLOOKUP($C69,属性生效类型表!$A:$B,2,FALSE)</f>
        <v>16</v>
      </c>
      <c r="K69">
        <f>VLOOKUP($D69,属性生效类型表!$D:$E,2,FALSE)</f>
        <v>4</v>
      </c>
      <c r="L69">
        <f>VLOOKUP($E69,属性生效类型表!$G:$H,2,FALSE)</f>
        <v>6</v>
      </c>
      <c r="M69">
        <f>VLOOKUP($F69,属性生效类型表!$J:$K,2,FALSE)</f>
        <v>1</v>
      </c>
      <c r="N69" t="str">
        <f t="shared" si="5"/>
        <v>斗将战斗中，攻击后，{0}%基于最大体力的体力</v>
      </c>
      <c r="O69" t="str">
        <f t="shared" si="6"/>
        <v>回复{0}%体力({1})</v>
      </c>
      <c r="Q69" t="str">
        <f t="shared" si="7"/>
        <v>68,16,4,6,1,斗将战斗中，攻击后，{0}%基于最大体力的体力,回复{0}%体力({1})</v>
      </c>
    </row>
    <row r="70" spans="1:17">
      <c r="A70" t="s">
        <v>399</v>
      </c>
      <c r="B70" t="s">
        <v>400</v>
      </c>
      <c r="C70" t="s">
        <v>290</v>
      </c>
      <c r="D70" t="s">
        <v>355</v>
      </c>
      <c r="E70" t="s">
        <v>297</v>
      </c>
      <c r="F70" t="s">
        <v>246</v>
      </c>
      <c r="G70" t="s">
        <v>400</v>
      </c>
      <c r="H70" t="s">
        <v>393</v>
      </c>
      <c r="I70">
        <v>69</v>
      </c>
      <c r="J70">
        <f>VLOOKUP($C70,属性生效类型表!$A:$B,2,FALSE)</f>
        <v>17</v>
      </c>
      <c r="K70">
        <f>VLOOKUP($D70,属性生效类型表!$D:$E,2,FALSE)</f>
        <v>16</v>
      </c>
      <c r="L70">
        <f>VLOOKUP($E70,属性生效类型表!$G:$H,2,FALSE)</f>
        <v>4</v>
      </c>
      <c r="M70">
        <f>VLOOKUP($F70,属性生效类型表!$J:$K,2,FALSE)</f>
        <v>1</v>
      </c>
      <c r="N70" t="str">
        <f t="shared" si="5"/>
        <v>斗将战斗中，暴击后，附加基于对方已损失体力{0}%的伤害</v>
      </c>
      <c r="O70" t="str">
        <f t="shared" si="6"/>
        <v>{0}%对方当前体力的伤害({1})</v>
      </c>
      <c r="Q70" t="str">
        <f t="shared" si="7"/>
        <v>69,17,16,4,1,斗将战斗中，暴击后，附加基于对方已损失体力{0}%的伤害,{0}%对方当前体力的伤害({1})</v>
      </c>
    </row>
    <row r="71" spans="1:17">
      <c r="A71" t="s">
        <v>222</v>
      </c>
      <c r="B71" t="s">
        <v>401</v>
      </c>
      <c r="C71" t="s">
        <v>275</v>
      </c>
      <c r="D71" t="s">
        <v>402</v>
      </c>
      <c r="E71" t="s">
        <v>328</v>
      </c>
      <c r="F71" t="s">
        <v>246</v>
      </c>
      <c r="G71" t="s">
        <v>401</v>
      </c>
      <c r="H71" t="s">
        <v>276</v>
      </c>
      <c r="I71">
        <v>70</v>
      </c>
      <c r="J71">
        <f>VLOOKUP($C71,属性生效类型表!$A:$B,2,FALSE)</f>
        <v>8</v>
      </c>
      <c r="K71">
        <f>VLOOKUP($D71,属性生效类型表!$D:$E,2,FALSE)</f>
        <v>128</v>
      </c>
      <c r="L71">
        <f>VLOOKUP($E71,属性生效类型表!$G:$H,2,FALSE)</f>
        <v>3</v>
      </c>
      <c r="M71">
        <f>VLOOKUP($F71,属性生效类型表!$J:$K,2,FALSE)</f>
        <v>1</v>
      </c>
      <c r="N71" t="str">
        <f t="shared" si="5"/>
        <v>斗将战斗中，格挡后格挡率{0}%，可叠加</v>
      </c>
      <c r="O71" t="str">
        <f t="shared" si="6"/>
        <v>格挡率{0}%</v>
      </c>
      <c r="Q71" t="str">
        <f t="shared" si="7"/>
        <v>70,8,128,3,1,斗将战斗中，格挡后格挡率{0}%，可叠加,格挡率{0}%</v>
      </c>
    </row>
    <row r="72" spans="1:17">
      <c r="A72" t="s">
        <v>223</v>
      </c>
      <c r="B72" t="s">
        <v>403</v>
      </c>
      <c r="C72" t="s">
        <v>284</v>
      </c>
      <c r="D72" t="s">
        <v>402</v>
      </c>
      <c r="E72" t="s">
        <v>328</v>
      </c>
      <c r="F72" t="s">
        <v>246</v>
      </c>
      <c r="G72" t="s">
        <v>403</v>
      </c>
      <c r="H72" t="s">
        <v>283</v>
      </c>
      <c r="I72">
        <v>71</v>
      </c>
      <c r="J72">
        <f>VLOOKUP($C72,属性生效类型表!$A:$B,2,FALSE)</f>
        <v>14</v>
      </c>
      <c r="K72">
        <f>VLOOKUP($D72,属性生效类型表!$D:$E,2,FALSE)</f>
        <v>128</v>
      </c>
      <c r="L72">
        <f>VLOOKUP($E72,属性生效类型表!$G:$H,2,FALSE)</f>
        <v>3</v>
      </c>
      <c r="M72">
        <f>VLOOKUP($F72,属性生效类型表!$J:$K,2,FALSE)</f>
        <v>1</v>
      </c>
      <c r="N72" t="str">
        <f t="shared" si="5"/>
        <v>斗将战斗中，格挡后伤害系数{0}%</v>
      </c>
      <c r="O72" t="str">
        <f t="shared" si="6"/>
        <v>伤害加成{0}%</v>
      </c>
      <c r="Q72" t="str">
        <f t="shared" si="7"/>
        <v>71,14,128,3,1,斗将战斗中，格挡后伤害系数{0}%,伤害加成{0}%</v>
      </c>
    </row>
  </sheetData>
  <autoFilter ref="A1:Q72">
    <extLst/>
  </autoFilter>
  <dataValidations count="5">
    <dataValidation type="list" allowBlank="1" showInputMessage="1" showErrorMessage="1" sqref="F28 F30 F2:F20 F32:F72">
      <formula1>属性生效类型表!$J$1:$J$3</formula1>
    </dataValidation>
    <dataValidation type="list" allowBlank="1" showInputMessage="1" showErrorMessage="1" sqref="F29 F31 F21:F27">
      <formula1>属性生效类型表!$J$1:$J$5</formula1>
    </dataValidation>
    <dataValidation type="list" allowBlank="1" showInputMessage="1" showErrorMessage="1" sqref="C72 C2:C70">
      <formula1>属性生效类型表!$A:$A</formula1>
    </dataValidation>
    <dataValidation type="list" allowBlank="1" showInputMessage="1" showErrorMessage="1" sqref="D2:D72">
      <formula1>属性生效类型表!$D:$D</formula1>
    </dataValidation>
    <dataValidation type="list" allowBlank="1" showInputMessage="1" showErrorMessage="1" sqref="E2:E72">
      <formula1>属性生效类型表!$G:$G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34"/>
  <sheetViews>
    <sheetView zoomScaleSheetLayoutView="60" topLeftCell="A7" workbookViewId="0">
      <selection activeCell="Q73" sqref="Q73"/>
    </sheetView>
  </sheetViews>
  <sheetFormatPr defaultColWidth="9" defaultRowHeight="14"/>
  <cols>
    <col min="3" max="3" width="14.8727272727273" customWidth="1"/>
    <col min="4" max="4" width="17.1272727272727" customWidth="1"/>
    <col min="5" max="5" width="16" customWidth="1"/>
    <col min="8" max="8" width="11.8181818181818" customWidth="1"/>
    <col min="9" max="9" width="17.1272727272727" customWidth="1"/>
    <col min="11" max="11" width="28.8727272727273" customWidth="1"/>
    <col min="12" max="12" width="18.2545454545455" customWidth="1"/>
  </cols>
  <sheetData>
    <row r="1" spans="1:1">
      <c r="A1" t="s">
        <v>404</v>
      </c>
    </row>
    <row r="2" spans="1:1">
      <c r="A2" t="s">
        <v>405</v>
      </c>
    </row>
    <row r="3" spans="1:1">
      <c r="A3" t="s">
        <v>406</v>
      </c>
    </row>
    <row r="4" spans="1:1">
      <c r="A4" t="s">
        <v>407</v>
      </c>
    </row>
    <row r="5" spans="1:1">
      <c r="A5" t="s">
        <v>408</v>
      </c>
    </row>
    <row r="6" spans="1:1">
      <c r="A6" t="s">
        <v>409</v>
      </c>
    </row>
    <row r="7" spans="1:1">
      <c r="A7" t="s">
        <v>410</v>
      </c>
    </row>
    <row r="8" spans="1:1">
      <c r="A8" t="s">
        <v>411</v>
      </c>
    </row>
    <row r="9" spans="1:1">
      <c r="A9" t="s">
        <v>412</v>
      </c>
    </row>
    <row r="10" spans="1:1">
      <c r="A10" t="s">
        <v>413</v>
      </c>
    </row>
    <row r="11" spans="1:1">
      <c r="A11" t="s">
        <v>414</v>
      </c>
    </row>
    <row r="12" spans="1:1">
      <c r="A12" t="s">
        <v>415</v>
      </c>
    </row>
    <row r="13" spans="1:1">
      <c r="A13" t="s">
        <v>416</v>
      </c>
    </row>
    <row r="14" spans="1:1">
      <c r="A14" t="s">
        <v>417</v>
      </c>
    </row>
    <row r="15" spans="1:1">
      <c r="A15" t="s">
        <v>418</v>
      </c>
    </row>
    <row r="16" spans="1:1">
      <c r="A16" t="s">
        <v>419</v>
      </c>
    </row>
    <row r="17" spans="1:1">
      <c r="A17" t="s">
        <v>420</v>
      </c>
    </row>
    <row r="18" spans="1:1">
      <c r="A18" t="s">
        <v>421</v>
      </c>
    </row>
    <row r="19" spans="1:1">
      <c r="A19" t="s">
        <v>422</v>
      </c>
    </row>
    <row r="20" spans="1:1">
      <c r="A20" t="s">
        <v>423</v>
      </c>
    </row>
    <row r="21" spans="1:1">
      <c r="A21" t="s">
        <v>424</v>
      </c>
    </row>
    <row r="22" spans="1:1">
      <c r="A22" t="s">
        <v>425</v>
      </c>
    </row>
    <row r="23" spans="1:1">
      <c r="A23" t="s">
        <v>426</v>
      </c>
    </row>
    <row r="24" spans="1:1">
      <c r="A24" t="s">
        <v>427</v>
      </c>
    </row>
    <row r="25" spans="1:1">
      <c r="A25" t="s">
        <v>428</v>
      </c>
    </row>
    <row r="26" spans="1:1">
      <c r="A26" t="s">
        <v>429</v>
      </c>
    </row>
    <row r="27" spans="1:1">
      <c r="A27" t="s">
        <v>430</v>
      </c>
    </row>
    <row r="28" spans="1:1">
      <c r="A28" t="s">
        <v>431</v>
      </c>
    </row>
    <row r="29" spans="1:1">
      <c r="A29" t="s">
        <v>432</v>
      </c>
    </row>
    <row r="30" spans="1:1">
      <c r="A30" t="s">
        <v>433</v>
      </c>
    </row>
    <row r="31" spans="1:1">
      <c r="A31" t="s">
        <v>434</v>
      </c>
    </row>
    <row r="32" spans="1:1">
      <c r="A32" t="s">
        <v>435</v>
      </c>
    </row>
    <row r="33" spans="1:1">
      <c r="A33" t="s">
        <v>436</v>
      </c>
    </row>
    <row r="34" spans="1:1">
      <c r="A34" t="s">
        <v>437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G57"/>
  <sheetViews>
    <sheetView topLeftCell="A13" workbookViewId="0">
      <selection activeCell="Q73" sqref="Q73"/>
    </sheetView>
  </sheetViews>
  <sheetFormatPr defaultColWidth="9" defaultRowHeight="14" outlineLevelCol="6"/>
  <cols>
    <col min="2" max="2" width="10.6363636363636" customWidth="1"/>
    <col min="3" max="3" width="14" customWidth="1"/>
    <col min="4" max="5" width="11.8181818181818" customWidth="1"/>
  </cols>
  <sheetData>
    <row r="1" spans="1:7">
      <c r="A1" t="s">
        <v>438</v>
      </c>
      <c r="B1" s="7"/>
      <c r="C1" s="7"/>
      <c r="D1" s="7"/>
      <c r="E1" s="7"/>
      <c r="F1" s="7"/>
      <c r="G1" s="7"/>
    </row>
    <row r="2" spans="1:7">
      <c r="A2" t="s">
        <v>439</v>
      </c>
      <c r="B2" s="7"/>
      <c r="C2" s="7"/>
      <c r="D2" s="7"/>
      <c r="E2" s="7"/>
      <c r="F2" s="7"/>
      <c r="G2" s="7"/>
    </row>
    <row r="3" spans="1:7">
      <c r="A3" t="s">
        <v>440</v>
      </c>
      <c r="B3" s="7"/>
      <c r="C3" s="7"/>
      <c r="D3" s="7"/>
      <c r="E3" s="7"/>
      <c r="F3" s="7"/>
      <c r="G3" s="7"/>
    </row>
    <row r="4" spans="1:7">
      <c r="A4" t="s">
        <v>441</v>
      </c>
      <c r="B4" s="7"/>
      <c r="C4" s="7"/>
      <c r="D4" s="7"/>
      <c r="E4" s="7"/>
      <c r="F4" s="7"/>
      <c r="G4" s="7"/>
    </row>
    <row r="5" spans="1:7">
      <c r="A5" t="s">
        <v>442</v>
      </c>
      <c r="B5" s="7"/>
      <c r="C5" s="7"/>
      <c r="D5" s="7"/>
      <c r="E5" s="7"/>
      <c r="F5" s="7"/>
      <c r="G5" s="7"/>
    </row>
    <row r="6" spans="1:7">
      <c r="A6" t="s">
        <v>443</v>
      </c>
      <c r="B6" s="7"/>
      <c r="C6" s="7"/>
      <c r="D6" s="7"/>
      <c r="E6" s="7"/>
      <c r="F6" s="7"/>
      <c r="G6" s="7"/>
    </row>
    <row r="7" spans="1:7">
      <c r="A7" t="s">
        <v>444</v>
      </c>
      <c r="B7" s="7"/>
      <c r="C7" s="7"/>
      <c r="D7" s="7"/>
      <c r="E7" s="7"/>
      <c r="F7" s="7"/>
      <c r="G7" s="7"/>
    </row>
    <row r="8" spans="1:7">
      <c r="A8" t="s">
        <v>445</v>
      </c>
      <c r="B8" s="7"/>
      <c r="C8" s="7"/>
      <c r="D8" s="7"/>
      <c r="E8" s="7"/>
      <c r="F8" s="7"/>
      <c r="G8" s="7"/>
    </row>
    <row r="9" spans="1:7">
      <c r="A9" t="s">
        <v>446</v>
      </c>
      <c r="B9" s="7"/>
      <c r="C9" s="7"/>
      <c r="D9" s="7"/>
      <c r="E9" s="7"/>
      <c r="F9" s="7"/>
      <c r="G9" s="7"/>
    </row>
    <row r="10" spans="1:7">
      <c r="A10" t="s">
        <v>447</v>
      </c>
      <c r="B10" s="7"/>
      <c r="C10" s="7"/>
      <c r="D10" s="7"/>
      <c r="E10" s="7"/>
      <c r="F10" s="7"/>
      <c r="G10" s="7"/>
    </row>
    <row r="11" spans="1:7">
      <c r="A11" t="s">
        <v>448</v>
      </c>
      <c r="B11" s="7"/>
      <c r="C11" s="7"/>
      <c r="D11" s="7"/>
      <c r="E11" s="7"/>
      <c r="F11" s="7"/>
      <c r="G11" s="7"/>
    </row>
    <row r="12" spans="1:7">
      <c r="A12" t="s">
        <v>449</v>
      </c>
      <c r="B12" s="7"/>
      <c r="C12" s="7"/>
      <c r="D12" s="7"/>
      <c r="E12" s="7"/>
      <c r="F12" s="7"/>
      <c r="G12" s="7"/>
    </row>
    <row r="13" spans="1:7">
      <c r="A13" t="s">
        <v>450</v>
      </c>
      <c r="B13" s="7"/>
      <c r="C13" s="7"/>
      <c r="D13" s="7"/>
      <c r="E13" s="7"/>
      <c r="F13" s="7"/>
      <c r="G13" s="7"/>
    </row>
    <row r="14" spans="1:7">
      <c r="A14" t="s">
        <v>451</v>
      </c>
      <c r="B14" s="7"/>
      <c r="C14" s="7"/>
      <c r="D14" s="7"/>
      <c r="E14" s="7"/>
      <c r="F14" s="7"/>
      <c r="G14" s="7"/>
    </row>
    <row r="15" spans="1:7">
      <c r="A15" t="s">
        <v>452</v>
      </c>
      <c r="B15" s="7"/>
      <c r="C15" s="7"/>
      <c r="D15" s="7"/>
      <c r="E15" s="7"/>
      <c r="F15" s="7"/>
      <c r="G15" s="7"/>
    </row>
    <row r="16" spans="1:7">
      <c r="A16" t="s">
        <v>453</v>
      </c>
      <c r="B16" s="7"/>
      <c r="C16" s="7"/>
      <c r="D16" s="7"/>
      <c r="E16" s="7"/>
      <c r="F16" s="7"/>
      <c r="G16" s="7"/>
    </row>
    <row r="17" spans="1:7">
      <c r="A17" t="s">
        <v>454</v>
      </c>
      <c r="B17" s="7"/>
      <c r="C17" s="7"/>
      <c r="D17" s="7"/>
      <c r="E17" s="7"/>
      <c r="F17" s="7"/>
      <c r="G17" s="7"/>
    </row>
    <row r="18" spans="1:7">
      <c r="A18" t="s">
        <v>455</v>
      </c>
      <c r="B18" s="7"/>
      <c r="C18" s="7"/>
      <c r="D18" s="7"/>
      <c r="E18" s="7"/>
      <c r="F18" s="7"/>
      <c r="G18" s="7"/>
    </row>
    <row r="19" spans="1:7">
      <c r="A19" t="s">
        <v>456</v>
      </c>
      <c r="B19" s="7"/>
      <c r="C19" s="7"/>
      <c r="D19" s="7"/>
      <c r="E19" s="7"/>
      <c r="F19" s="7"/>
      <c r="G19" s="7"/>
    </row>
    <row r="20" spans="1:7">
      <c r="A20" t="s">
        <v>457</v>
      </c>
      <c r="B20" s="7"/>
      <c r="C20" s="7"/>
      <c r="D20" s="7"/>
      <c r="E20" s="7"/>
      <c r="F20" s="7"/>
      <c r="G20" s="7"/>
    </row>
    <row r="21" spans="1:7">
      <c r="A21" t="s">
        <v>458</v>
      </c>
      <c r="B21" s="7"/>
      <c r="C21" s="7"/>
      <c r="D21" s="7"/>
      <c r="E21" s="7"/>
      <c r="F21" s="7"/>
      <c r="G21" s="7"/>
    </row>
    <row r="22" spans="1:7">
      <c r="A22" t="s">
        <v>459</v>
      </c>
      <c r="B22" s="7"/>
      <c r="C22" s="7"/>
      <c r="D22" s="7"/>
      <c r="E22" s="7"/>
      <c r="F22" s="7"/>
      <c r="G22" s="7"/>
    </row>
    <row r="23" spans="1:1">
      <c r="A23" t="s">
        <v>460</v>
      </c>
    </row>
    <row r="24" spans="1:1">
      <c r="A24" t="s">
        <v>461</v>
      </c>
    </row>
    <row r="25" spans="1:1">
      <c r="A25" t="s">
        <v>462</v>
      </c>
    </row>
    <row r="26" spans="1:1">
      <c r="A26" t="s">
        <v>463</v>
      </c>
    </row>
    <row r="27" spans="1:1">
      <c r="A27" t="s">
        <v>464</v>
      </c>
    </row>
    <row r="28" spans="1:1">
      <c r="A28" t="s">
        <v>465</v>
      </c>
    </row>
    <row r="29" spans="1:1">
      <c r="A29" t="s">
        <v>466</v>
      </c>
    </row>
    <row r="30" spans="1:1">
      <c r="A30" t="s">
        <v>467</v>
      </c>
    </row>
    <row r="31" spans="1:1">
      <c r="A31" t="s">
        <v>468</v>
      </c>
    </row>
    <row r="32" spans="1:1">
      <c r="A32" t="s">
        <v>469</v>
      </c>
    </row>
    <row r="33" spans="1:1">
      <c r="A33" t="s">
        <v>470</v>
      </c>
    </row>
    <row r="34" spans="1:1">
      <c r="A34" t="s">
        <v>471</v>
      </c>
    </row>
    <row r="35" spans="1:1">
      <c r="A35" t="s">
        <v>472</v>
      </c>
    </row>
    <row r="36" spans="1:1">
      <c r="A36" t="s">
        <v>473</v>
      </c>
    </row>
    <row r="37" spans="1:1">
      <c r="A37" t="s">
        <v>474</v>
      </c>
    </row>
    <row r="38" spans="1:1">
      <c r="A38" t="s">
        <v>475</v>
      </c>
    </row>
    <row r="39" spans="1:1">
      <c r="A39" t="s">
        <v>476</v>
      </c>
    </row>
    <row r="40" spans="1:1">
      <c r="A40" t="s">
        <v>477</v>
      </c>
    </row>
    <row r="41" spans="1:1">
      <c r="A41" t="s">
        <v>478</v>
      </c>
    </row>
    <row r="42" spans="1:1">
      <c r="A42" t="s">
        <v>479</v>
      </c>
    </row>
    <row r="43" spans="1:1">
      <c r="A43" t="s">
        <v>480</v>
      </c>
    </row>
    <row r="44" spans="1:1">
      <c r="A44" t="s">
        <v>481</v>
      </c>
    </row>
    <row r="45" spans="1:1">
      <c r="A45" t="s">
        <v>482</v>
      </c>
    </row>
    <row r="46" spans="1:1">
      <c r="A46" t="s">
        <v>483</v>
      </c>
    </row>
    <row r="47" spans="1:1">
      <c r="A47" t="s">
        <v>484</v>
      </c>
    </row>
    <row r="48" spans="1:1">
      <c r="A48" t="s">
        <v>485</v>
      </c>
    </row>
    <row r="49" spans="1:1">
      <c r="A49" t="s">
        <v>486</v>
      </c>
    </row>
    <row r="50" spans="1:1">
      <c r="A50" t="s">
        <v>487</v>
      </c>
    </row>
    <row r="51" spans="1:1">
      <c r="A51" t="s">
        <v>488</v>
      </c>
    </row>
    <row r="52" spans="1:1">
      <c r="A52" t="s">
        <v>489</v>
      </c>
    </row>
    <row r="53" spans="1:1">
      <c r="A53" t="s">
        <v>490</v>
      </c>
    </row>
    <row r="54" spans="1:1">
      <c r="A54" t="s">
        <v>491</v>
      </c>
    </row>
    <row r="55" spans="1:1">
      <c r="A55" t="s">
        <v>492</v>
      </c>
    </row>
    <row r="56" spans="1:1">
      <c r="A56" t="s">
        <v>493</v>
      </c>
    </row>
    <row r="57" spans="1:1">
      <c r="A57" t="s">
        <v>494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930"/>
  <sheetViews>
    <sheetView workbookViewId="0">
      <selection activeCell="Q73" sqref="Q73"/>
    </sheetView>
  </sheetViews>
  <sheetFormatPr defaultColWidth="9" defaultRowHeight="14.5" outlineLevelCol="2"/>
  <cols>
    <col min="1" max="3" width="7.87272727272727" style="5"/>
  </cols>
  <sheetData>
    <row r="1" spans="1:3">
      <c r="A1" s="5" t="s">
        <v>32</v>
      </c>
      <c r="B1" s="5" t="s">
        <v>0</v>
      </c>
      <c r="C1" s="5" t="s">
        <v>32</v>
      </c>
    </row>
    <row r="2" spans="1:3">
      <c r="A2" s="5">
        <v>1</v>
      </c>
      <c r="B2" s="5" t="s">
        <v>495</v>
      </c>
      <c r="C2" s="5">
        <v>1</v>
      </c>
    </row>
    <row r="3" spans="1:3">
      <c r="A3" s="5">
        <v>2</v>
      </c>
      <c r="B3" s="5" t="s">
        <v>496</v>
      </c>
      <c r="C3" s="5">
        <v>2</v>
      </c>
    </row>
    <row r="4" spans="1:3">
      <c r="A4" s="5">
        <v>3</v>
      </c>
      <c r="B4" s="5" t="s">
        <v>497</v>
      </c>
      <c r="C4" s="5">
        <v>3</v>
      </c>
    </row>
    <row r="5" spans="1:3">
      <c r="A5" s="5">
        <v>4</v>
      </c>
      <c r="B5" s="5" t="s">
        <v>498</v>
      </c>
      <c r="C5" s="5">
        <v>4</v>
      </c>
    </row>
    <row r="6" spans="1:3">
      <c r="A6" s="5">
        <v>5</v>
      </c>
      <c r="B6" s="5" t="s">
        <v>499</v>
      </c>
      <c r="C6" s="5">
        <v>5</v>
      </c>
    </row>
    <row r="7" spans="1:3">
      <c r="A7" s="5">
        <v>6</v>
      </c>
      <c r="B7" s="5" t="s">
        <v>500</v>
      </c>
      <c r="C7" s="5">
        <v>6</v>
      </c>
    </row>
    <row r="8" spans="1:3">
      <c r="A8" s="5">
        <v>7</v>
      </c>
      <c r="B8" s="5" t="s">
        <v>501</v>
      </c>
      <c r="C8" s="5">
        <v>7</v>
      </c>
    </row>
    <row r="9" spans="1:3">
      <c r="A9" s="5">
        <v>8</v>
      </c>
      <c r="B9" s="5" t="s">
        <v>502</v>
      </c>
      <c r="C9" s="5">
        <v>8</v>
      </c>
    </row>
    <row r="10" spans="1:3">
      <c r="A10" s="5">
        <v>9</v>
      </c>
      <c r="B10" s="5" t="s">
        <v>503</v>
      </c>
      <c r="C10" s="5">
        <v>9</v>
      </c>
    </row>
    <row r="11" spans="1:3">
      <c r="A11" s="5">
        <v>10</v>
      </c>
      <c r="B11" s="5" t="s">
        <v>504</v>
      </c>
      <c r="C11" s="5">
        <v>10</v>
      </c>
    </row>
    <row r="12" spans="1:3">
      <c r="A12" s="5">
        <v>11</v>
      </c>
      <c r="B12" s="5" t="s">
        <v>505</v>
      </c>
      <c r="C12" s="5">
        <v>11</v>
      </c>
    </row>
    <row r="13" spans="1:3">
      <c r="A13" s="5">
        <v>12</v>
      </c>
      <c r="B13" s="5" t="s">
        <v>506</v>
      </c>
      <c r="C13" s="5">
        <v>12</v>
      </c>
    </row>
    <row r="14" spans="1:3">
      <c r="A14" s="5">
        <v>13</v>
      </c>
      <c r="B14" s="5" t="s">
        <v>507</v>
      </c>
      <c r="C14" s="5">
        <v>13</v>
      </c>
    </row>
    <row r="15" spans="1:3">
      <c r="A15" s="5">
        <v>14</v>
      </c>
      <c r="B15" s="5" t="s">
        <v>508</v>
      </c>
      <c r="C15" s="5">
        <v>14</v>
      </c>
    </row>
    <row r="16" spans="1:3">
      <c r="A16" s="5">
        <v>15</v>
      </c>
      <c r="B16" s="5" t="s">
        <v>509</v>
      </c>
      <c r="C16" s="5">
        <v>15</v>
      </c>
    </row>
    <row r="17" spans="1:3">
      <c r="A17" s="5">
        <v>16</v>
      </c>
      <c r="B17" s="5" t="s">
        <v>510</v>
      </c>
      <c r="C17" s="5">
        <v>16</v>
      </c>
    </row>
    <row r="18" spans="1:3">
      <c r="A18" s="5">
        <v>17</v>
      </c>
      <c r="B18" s="5" t="s">
        <v>511</v>
      </c>
      <c r="C18" s="5">
        <v>17</v>
      </c>
    </row>
    <row r="19" spans="1:3">
      <c r="A19" s="5">
        <v>18</v>
      </c>
      <c r="B19" s="5" t="s">
        <v>512</v>
      </c>
      <c r="C19" s="5">
        <v>18</v>
      </c>
    </row>
    <row r="20" spans="1:3">
      <c r="A20" s="5">
        <v>19</v>
      </c>
      <c r="B20" s="5" t="s">
        <v>513</v>
      </c>
      <c r="C20" s="5">
        <v>19</v>
      </c>
    </row>
    <row r="21" spans="1:3">
      <c r="A21" s="5">
        <v>20</v>
      </c>
      <c r="B21" s="5" t="s">
        <v>514</v>
      </c>
      <c r="C21" s="5">
        <v>20</v>
      </c>
    </row>
    <row r="22" spans="1:3">
      <c r="A22" s="5">
        <v>21</v>
      </c>
      <c r="B22" s="5" t="s">
        <v>515</v>
      </c>
      <c r="C22" s="5">
        <v>21</v>
      </c>
    </row>
    <row r="23" spans="1:3">
      <c r="A23" s="5">
        <v>22</v>
      </c>
      <c r="B23" s="5" t="s">
        <v>516</v>
      </c>
      <c r="C23" s="5">
        <v>22</v>
      </c>
    </row>
    <row r="24" spans="1:3">
      <c r="A24" s="5">
        <v>23</v>
      </c>
      <c r="B24" s="5" t="s">
        <v>517</v>
      </c>
      <c r="C24" s="5">
        <v>23</v>
      </c>
    </row>
    <row r="25" spans="1:3">
      <c r="A25" s="5">
        <v>24</v>
      </c>
      <c r="B25" s="5" t="s">
        <v>518</v>
      </c>
      <c r="C25" s="5">
        <v>24</v>
      </c>
    </row>
    <row r="26" spans="1:3">
      <c r="A26" s="5">
        <v>25</v>
      </c>
      <c r="B26" s="5" t="s">
        <v>519</v>
      </c>
      <c r="C26" s="5">
        <v>25</v>
      </c>
    </row>
    <row r="27" spans="1:3">
      <c r="A27" s="5">
        <v>26</v>
      </c>
      <c r="B27" s="5" t="s">
        <v>520</v>
      </c>
      <c r="C27" s="5">
        <v>26</v>
      </c>
    </row>
    <row r="28" spans="1:3">
      <c r="A28" s="5">
        <v>27</v>
      </c>
      <c r="B28" s="5" t="s">
        <v>521</v>
      </c>
      <c r="C28" s="5">
        <v>27</v>
      </c>
    </row>
    <row r="29" spans="1:3">
      <c r="A29" s="5">
        <v>28</v>
      </c>
      <c r="B29" s="5" t="s">
        <v>522</v>
      </c>
      <c r="C29" s="5">
        <v>28</v>
      </c>
    </row>
    <row r="30" spans="1:3">
      <c r="A30" s="5">
        <v>29</v>
      </c>
      <c r="B30" s="5" t="s">
        <v>523</v>
      </c>
      <c r="C30" s="5">
        <v>29</v>
      </c>
    </row>
    <row r="31" spans="1:3">
      <c r="A31" s="5">
        <v>30</v>
      </c>
      <c r="B31" s="5" t="s">
        <v>524</v>
      </c>
      <c r="C31" s="5">
        <v>30</v>
      </c>
    </row>
    <row r="32" spans="1:3">
      <c r="A32" s="5">
        <v>31</v>
      </c>
      <c r="B32" s="5" t="s">
        <v>525</v>
      </c>
      <c r="C32" s="5">
        <v>31</v>
      </c>
    </row>
    <row r="33" spans="1:3">
      <c r="A33" s="5">
        <v>32</v>
      </c>
      <c r="B33" s="5" t="s">
        <v>526</v>
      </c>
      <c r="C33" s="5">
        <v>32</v>
      </c>
    </row>
    <row r="34" spans="1:3">
      <c r="A34" s="5">
        <v>33</v>
      </c>
      <c r="B34" s="5" t="s">
        <v>527</v>
      </c>
      <c r="C34" s="5">
        <v>33</v>
      </c>
    </row>
    <row r="35" spans="1:3">
      <c r="A35" s="5">
        <v>34</v>
      </c>
      <c r="B35" s="5" t="s">
        <v>528</v>
      </c>
      <c r="C35" s="5">
        <v>34</v>
      </c>
    </row>
    <row r="36" spans="1:3">
      <c r="A36" s="5">
        <v>35</v>
      </c>
      <c r="B36" s="5" t="s">
        <v>529</v>
      </c>
      <c r="C36" s="5">
        <v>35</v>
      </c>
    </row>
    <row r="37" spans="1:3">
      <c r="A37" s="5">
        <v>36</v>
      </c>
      <c r="B37" s="5" t="s">
        <v>219</v>
      </c>
      <c r="C37" s="5">
        <v>36</v>
      </c>
    </row>
    <row r="38" spans="1:3">
      <c r="A38" s="5">
        <v>37</v>
      </c>
      <c r="B38" s="5" t="s">
        <v>530</v>
      </c>
      <c r="C38" s="5">
        <v>37</v>
      </c>
    </row>
    <row r="39" spans="1:3">
      <c r="A39" s="5">
        <v>38</v>
      </c>
      <c r="B39" s="5" t="s">
        <v>531</v>
      </c>
      <c r="C39" s="5">
        <v>38</v>
      </c>
    </row>
    <row r="40" spans="1:3">
      <c r="A40" s="5">
        <v>39</v>
      </c>
      <c r="B40" s="5" t="s">
        <v>532</v>
      </c>
      <c r="C40" s="5">
        <v>39</v>
      </c>
    </row>
    <row r="41" spans="1:3">
      <c r="A41" s="5">
        <v>40</v>
      </c>
      <c r="B41" s="5" t="s">
        <v>533</v>
      </c>
      <c r="C41" s="5">
        <v>40</v>
      </c>
    </row>
    <row r="42" spans="1:3">
      <c r="A42" s="5">
        <v>41</v>
      </c>
      <c r="B42" s="5" t="s">
        <v>534</v>
      </c>
      <c r="C42" s="5">
        <v>41</v>
      </c>
    </row>
    <row r="43" spans="1:3">
      <c r="A43" s="5">
        <v>42</v>
      </c>
      <c r="B43" s="5" t="s">
        <v>535</v>
      </c>
      <c r="C43" s="5">
        <v>42</v>
      </c>
    </row>
    <row r="44" spans="1:3">
      <c r="A44" s="5">
        <v>43</v>
      </c>
      <c r="B44" s="5" t="s">
        <v>536</v>
      </c>
      <c r="C44" s="5">
        <v>43</v>
      </c>
    </row>
    <row r="45" spans="1:3">
      <c r="A45" s="5">
        <v>44</v>
      </c>
      <c r="B45" s="5" t="s">
        <v>537</v>
      </c>
      <c r="C45" s="5">
        <v>44</v>
      </c>
    </row>
    <row r="46" spans="1:3">
      <c r="A46" s="5">
        <v>45</v>
      </c>
      <c r="B46" s="5" t="s">
        <v>538</v>
      </c>
      <c r="C46" s="5">
        <v>45</v>
      </c>
    </row>
    <row r="47" spans="1:3">
      <c r="A47" s="5">
        <v>46</v>
      </c>
      <c r="B47" s="5" t="s">
        <v>539</v>
      </c>
      <c r="C47" s="5">
        <v>46</v>
      </c>
    </row>
    <row r="48" spans="1:3">
      <c r="A48" s="5">
        <v>47</v>
      </c>
      <c r="B48" s="5" t="s">
        <v>540</v>
      </c>
      <c r="C48" s="5">
        <v>47</v>
      </c>
    </row>
    <row r="49" spans="1:3">
      <c r="A49" s="5">
        <v>48</v>
      </c>
      <c r="B49" s="5" t="s">
        <v>541</v>
      </c>
      <c r="C49" s="5">
        <v>48</v>
      </c>
    </row>
    <row r="50" spans="1:3">
      <c r="A50" s="5">
        <v>49</v>
      </c>
      <c r="B50" s="5" t="s">
        <v>542</v>
      </c>
      <c r="C50" s="5">
        <v>49</v>
      </c>
    </row>
    <row r="51" spans="1:3">
      <c r="A51" s="5">
        <v>50</v>
      </c>
      <c r="B51" s="5" t="s">
        <v>543</v>
      </c>
      <c r="C51" s="5">
        <v>50</v>
      </c>
    </row>
    <row r="52" spans="1:3">
      <c r="A52" s="5">
        <v>51</v>
      </c>
      <c r="B52" s="5" t="s">
        <v>544</v>
      </c>
      <c r="C52" s="5">
        <v>51</v>
      </c>
    </row>
    <row r="53" spans="1:3">
      <c r="A53" s="5">
        <v>52</v>
      </c>
      <c r="B53" s="5" t="s">
        <v>545</v>
      </c>
      <c r="C53" s="5">
        <v>52</v>
      </c>
    </row>
    <row r="54" spans="1:3">
      <c r="A54" s="5">
        <v>53</v>
      </c>
      <c r="B54" s="5" t="s">
        <v>546</v>
      </c>
      <c r="C54" s="5">
        <v>53</v>
      </c>
    </row>
    <row r="55" spans="1:3">
      <c r="A55" s="5">
        <v>54</v>
      </c>
      <c r="B55" s="5" t="s">
        <v>547</v>
      </c>
      <c r="C55" s="5">
        <v>54</v>
      </c>
    </row>
    <row r="56" spans="1:3">
      <c r="A56" s="5">
        <v>55</v>
      </c>
      <c r="B56" s="5" t="s">
        <v>548</v>
      </c>
      <c r="C56" s="5">
        <v>55</v>
      </c>
    </row>
    <row r="57" spans="1:3">
      <c r="A57" s="5">
        <v>56</v>
      </c>
      <c r="B57" s="5" t="s">
        <v>549</v>
      </c>
      <c r="C57" s="5">
        <v>56</v>
      </c>
    </row>
    <row r="58" spans="1:3">
      <c r="A58" s="5">
        <v>57</v>
      </c>
      <c r="B58" s="5" t="s">
        <v>550</v>
      </c>
      <c r="C58" s="5">
        <v>57</v>
      </c>
    </row>
    <row r="59" spans="1:3">
      <c r="A59" s="5">
        <v>58</v>
      </c>
      <c r="B59" s="5" t="s">
        <v>551</v>
      </c>
      <c r="C59" s="5">
        <v>58</v>
      </c>
    </row>
    <row r="60" spans="1:3">
      <c r="A60" s="5">
        <v>59</v>
      </c>
      <c r="B60" s="5" t="s">
        <v>552</v>
      </c>
      <c r="C60" s="5">
        <v>59</v>
      </c>
    </row>
    <row r="61" spans="1:3">
      <c r="A61" s="5">
        <v>60</v>
      </c>
      <c r="B61" s="5" t="s">
        <v>553</v>
      </c>
      <c r="C61" s="5">
        <v>60</v>
      </c>
    </row>
    <row r="62" spans="1:3">
      <c r="A62" s="5">
        <v>61</v>
      </c>
      <c r="B62" s="5" t="s">
        <v>554</v>
      </c>
      <c r="C62" s="5">
        <v>61</v>
      </c>
    </row>
    <row r="63" spans="1:3">
      <c r="A63" s="5">
        <v>62</v>
      </c>
      <c r="B63" s="5" t="s">
        <v>555</v>
      </c>
      <c r="C63" s="5">
        <v>62</v>
      </c>
    </row>
    <row r="64" spans="1:3">
      <c r="A64" s="5">
        <v>63</v>
      </c>
      <c r="B64" s="5" t="s">
        <v>556</v>
      </c>
      <c r="C64" s="5">
        <v>63</v>
      </c>
    </row>
    <row r="65" spans="1:3">
      <c r="A65" s="5">
        <v>64</v>
      </c>
      <c r="B65" s="5" t="s">
        <v>557</v>
      </c>
      <c r="C65" s="5">
        <v>64</v>
      </c>
    </row>
    <row r="66" spans="1:3">
      <c r="A66" s="5">
        <v>65</v>
      </c>
      <c r="B66" s="5" t="s">
        <v>558</v>
      </c>
      <c r="C66" s="5">
        <v>65</v>
      </c>
    </row>
    <row r="67" spans="1:3">
      <c r="A67" s="5">
        <v>66</v>
      </c>
      <c r="B67" s="5" t="s">
        <v>559</v>
      </c>
      <c r="C67" s="5">
        <v>66</v>
      </c>
    </row>
    <row r="68" spans="1:3">
      <c r="A68" s="5">
        <v>67</v>
      </c>
      <c r="B68" s="5" t="s">
        <v>560</v>
      </c>
      <c r="C68" s="5">
        <v>67</v>
      </c>
    </row>
    <row r="69" spans="1:3">
      <c r="A69" s="5">
        <v>68</v>
      </c>
      <c r="B69" s="5" t="s">
        <v>561</v>
      </c>
      <c r="C69" s="5">
        <v>68</v>
      </c>
    </row>
    <row r="70" spans="1:3">
      <c r="A70" s="5">
        <v>69</v>
      </c>
      <c r="B70" s="5" t="s">
        <v>562</v>
      </c>
      <c r="C70" s="5">
        <v>69</v>
      </c>
    </row>
    <row r="71" spans="1:3">
      <c r="A71" s="5">
        <v>70</v>
      </c>
      <c r="B71" s="5" t="s">
        <v>563</v>
      </c>
      <c r="C71" s="5">
        <v>70</v>
      </c>
    </row>
    <row r="72" spans="1:3">
      <c r="A72" s="5">
        <v>71</v>
      </c>
      <c r="B72" s="5" t="s">
        <v>564</v>
      </c>
      <c r="C72" s="5">
        <v>71</v>
      </c>
    </row>
    <row r="73" spans="1:3">
      <c r="A73" s="5">
        <v>72</v>
      </c>
      <c r="B73" s="5" t="s">
        <v>565</v>
      </c>
      <c r="C73" s="5">
        <v>72</v>
      </c>
    </row>
    <row r="74" spans="1:3">
      <c r="A74" s="5">
        <v>73</v>
      </c>
      <c r="B74" s="5" t="s">
        <v>566</v>
      </c>
      <c r="C74" s="5">
        <v>73</v>
      </c>
    </row>
    <row r="75" spans="1:3">
      <c r="A75" s="5">
        <v>74</v>
      </c>
      <c r="B75" s="5" t="s">
        <v>567</v>
      </c>
      <c r="C75" s="5">
        <v>74</v>
      </c>
    </row>
    <row r="76" spans="1:3">
      <c r="A76" s="5">
        <v>75</v>
      </c>
      <c r="B76" s="5" t="s">
        <v>568</v>
      </c>
      <c r="C76" s="5">
        <v>75</v>
      </c>
    </row>
    <row r="77" spans="1:3">
      <c r="A77" s="5">
        <v>76</v>
      </c>
      <c r="B77" s="5" t="s">
        <v>569</v>
      </c>
      <c r="C77" s="5">
        <v>76</v>
      </c>
    </row>
    <row r="78" spans="1:3">
      <c r="A78" s="5">
        <v>77</v>
      </c>
      <c r="B78" s="5" t="s">
        <v>570</v>
      </c>
      <c r="C78" s="5">
        <v>77</v>
      </c>
    </row>
    <row r="79" spans="1:3">
      <c r="A79" s="5">
        <v>78</v>
      </c>
      <c r="B79" s="5" t="s">
        <v>571</v>
      </c>
      <c r="C79" s="5">
        <v>78</v>
      </c>
    </row>
    <row r="80" spans="1:3">
      <c r="A80" s="5">
        <v>79</v>
      </c>
      <c r="B80" s="5" t="s">
        <v>572</v>
      </c>
      <c r="C80" s="5">
        <v>79</v>
      </c>
    </row>
    <row r="81" spans="1:3">
      <c r="A81" s="5">
        <v>80</v>
      </c>
      <c r="B81" s="5" t="s">
        <v>573</v>
      </c>
      <c r="C81" s="5">
        <v>80</v>
      </c>
    </row>
    <row r="82" spans="1:3">
      <c r="A82" s="5">
        <v>81</v>
      </c>
      <c r="B82" s="5" t="s">
        <v>574</v>
      </c>
      <c r="C82" s="5">
        <v>81</v>
      </c>
    </row>
    <row r="83" spans="1:3">
      <c r="A83" s="5">
        <v>82</v>
      </c>
      <c r="B83" s="5" t="s">
        <v>575</v>
      </c>
      <c r="C83" s="5">
        <v>82</v>
      </c>
    </row>
    <row r="84" spans="1:3">
      <c r="A84" s="5">
        <v>83</v>
      </c>
      <c r="B84" s="5" t="s">
        <v>576</v>
      </c>
      <c r="C84" s="5">
        <v>83</v>
      </c>
    </row>
    <row r="85" spans="1:3">
      <c r="A85" s="5">
        <v>84</v>
      </c>
      <c r="B85" s="5" t="s">
        <v>577</v>
      </c>
      <c r="C85" s="5">
        <v>84</v>
      </c>
    </row>
    <row r="86" spans="1:3">
      <c r="A86" s="5">
        <v>85</v>
      </c>
      <c r="B86" s="5" t="s">
        <v>578</v>
      </c>
      <c r="C86" s="5">
        <v>85</v>
      </c>
    </row>
    <row r="87" spans="1:3">
      <c r="A87" s="5">
        <v>86</v>
      </c>
      <c r="B87" s="5" t="s">
        <v>579</v>
      </c>
      <c r="C87" s="5">
        <v>86</v>
      </c>
    </row>
    <row r="88" spans="1:3">
      <c r="A88" s="5">
        <v>87</v>
      </c>
      <c r="B88" s="5" t="s">
        <v>580</v>
      </c>
      <c r="C88" s="5">
        <v>87</v>
      </c>
    </row>
    <row r="89" spans="1:3">
      <c r="A89" s="5">
        <v>88</v>
      </c>
      <c r="B89" s="5" t="s">
        <v>581</v>
      </c>
      <c r="C89" s="5">
        <v>88</v>
      </c>
    </row>
    <row r="90" spans="1:3">
      <c r="A90" s="5">
        <v>89</v>
      </c>
      <c r="B90" s="5" t="s">
        <v>582</v>
      </c>
      <c r="C90" s="5">
        <v>89</v>
      </c>
    </row>
    <row r="91" spans="1:3">
      <c r="A91" s="5">
        <v>90</v>
      </c>
      <c r="B91" s="5" t="s">
        <v>583</v>
      </c>
      <c r="C91" s="5">
        <v>90</v>
      </c>
    </row>
    <row r="92" spans="1:3">
      <c r="A92" s="5">
        <v>91</v>
      </c>
      <c r="B92" s="5" t="s">
        <v>584</v>
      </c>
      <c r="C92" s="5">
        <v>91</v>
      </c>
    </row>
    <row r="93" spans="1:3">
      <c r="A93" s="5">
        <v>92</v>
      </c>
      <c r="B93" s="5" t="s">
        <v>585</v>
      </c>
      <c r="C93" s="5">
        <v>92</v>
      </c>
    </row>
    <row r="94" spans="1:3">
      <c r="A94" s="5">
        <v>93</v>
      </c>
      <c r="B94" s="5" t="s">
        <v>586</v>
      </c>
      <c r="C94" s="5">
        <v>93</v>
      </c>
    </row>
    <row r="95" spans="1:3">
      <c r="A95" s="5">
        <v>94</v>
      </c>
      <c r="B95" s="5" t="s">
        <v>587</v>
      </c>
      <c r="C95" s="5">
        <v>94</v>
      </c>
    </row>
    <row r="96" spans="1:3">
      <c r="A96" s="5">
        <v>95</v>
      </c>
      <c r="B96" s="5" t="s">
        <v>588</v>
      </c>
      <c r="C96" s="5">
        <v>95</v>
      </c>
    </row>
    <row r="97" spans="1:3">
      <c r="A97" s="5">
        <v>96</v>
      </c>
      <c r="B97" s="5" t="s">
        <v>589</v>
      </c>
      <c r="C97" s="5">
        <v>96</v>
      </c>
    </row>
    <row r="98" spans="1:3">
      <c r="A98" s="5">
        <v>97</v>
      </c>
      <c r="B98" s="5" t="s">
        <v>590</v>
      </c>
      <c r="C98" s="5">
        <v>97</v>
      </c>
    </row>
    <row r="99" spans="1:3">
      <c r="A99" s="5">
        <v>98</v>
      </c>
      <c r="B99" s="5" t="s">
        <v>591</v>
      </c>
      <c r="C99" s="5">
        <v>98</v>
      </c>
    </row>
    <row r="100" spans="1:3">
      <c r="A100" s="5">
        <v>99</v>
      </c>
      <c r="B100" s="5" t="s">
        <v>592</v>
      </c>
      <c r="C100" s="5">
        <v>99</v>
      </c>
    </row>
    <row r="101" spans="1:3">
      <c r="A101" s="5">
        <v>100</v>
      </c>
      <c r="B101" s="5" t="s">
        <v>593</v>
      </c>
      <c r="C101" s="5">
        <v>100</v>
      </c>
    </row>
    <row r="102" spans="1:3">
      <c r="A102" s="5">
        <v>101</v>
      </c>
      <c r="B102" s="5" t="s">
        <v>594</v>
      </c>
      <c r="C102" s="5">
        <v>101</v>
      </c>
    </row>
    <row r="103" spans="1:3">
      <c r="A103" s="5">
        <v>102</v>
      </c>
      <c r="B103" s="5" t="s">
        <v>595</v>
      </c>
      <c r="C103" s="5">
        <v>102</v>
      </c>
    </row>
    <row r="104" spans="1:3">
      <c r="A104" s="5">
        <v>103</v>
      </c>
      <c r="B104" s="5" t="s">
        <v>596</v>
      </c>
      <c r="C104" s="5">
        <v>103</v>
      </c>
    </row>
    <row r="105" spans="1:3">
      <c r="A105" s="5">
        <v>104</v>
      </c>
      <c r="B105" s="5" t="s">
        <v>597</v>
      </c>
      <c r="C105" s="5">
        <v>104</v>
      </c>
    </row>
    <row r="106" spans="1:3">
      <c r="A106" s="5">
        <v>105</v>
      </c>
      <c r="B106" s="5" t="s">
        <v>598</v>
      </c>
      <c r="C106" s="5">
        <v>105</v>
      </c>
    </row>
    <row r="107" spans="1:3">
      <c r="A107" s="5">
        <v>106</v>
      </c>
      <c r="B107" s="5" t="s">
        <v>599</v>
      </c>
      <c r="C107" s="5">
        <v>106</v>
      </c>
    </row>
    <row r="108" spans="1:3">
      <c r="A108" s="5">
        <v>107</v>
      </c>
      <c r="B108" s="5" t="s">
        <v>600</v>
      </c>
      <c r="C108" s="5">
        <v>107</v>
      </c>
    </row>
    <row r="109" spans="1:3">
      <c r="A109" s="5">
        <v>108</v>
      </c>
      <c r="B109" s="5" t="s">
        <v>601</v>
      </c>
      <c r="C109" s="5">
        <v>108</v>
      </c>
    </row>
    <row r="110" spans="1:3">
      <c r="A110" s="5">
        <v>109</v>
      </c>
      <c r="B110" s="5" t="s">
        <v>602</v>
      </c>
      <c r="C110" s="5">
        <v>109</v>
      </c>
    </row>
    <row r="111" spans="1:3">
      <c r="A111" s="5">
        <v>110</v>
      </c>
      <c r="B111" s="5" t="s">
        <v>603</v>
      </c>
      <c r="C111" s="5">
        <v>110</v>
      </c>
    </row>
    <row r="112" spans="1:3">
      <c r="A112" s="5">
        <v>111</v>
      </c>
      <c r="B112" s="5" t="s">
        <v>604</v>
      </c>
      <c r="C112" s="5">
        <v>111</v>
      </c>
    </row>
    <row r="113" spans="1:3">
      <c r="A113" s="5">
        <v>112</v>
      </c>
      <c r="B113" s="5" t="s">
        <v>605</v>
      </c>
      <c r="C113" s="5">
        <v>112</v>
      </c>
    </row>
    <row r="114" spans="1:3">
      <c r="A114" s="5">
        <v>113</v>
      </c>
      <c r="B114" s="5" t="s">
        <v>606</v>
      </c>
      <c r="C114" s="5">
        <v>113</v>
      </c>
    </row>
    <row r="115" spans="1:3">
      <c r="A115" s="5">
        <v>114</v>
      </c>
      <c r="B115" s="5" t="s">
        <v>607</v>
      </c>
      <c r="C115" s="5">
        <v>114</v>
      </c>
    </row>
    <row r="116" spans="1:3">
      <c r="A116" s="5">
        <v>115</v>
      </c>
      <c r="B116" s="5" t="s">
        <v>608</v>
      </c>
      <c r="C116" s="5">
        <v>115</v>
      </c>
    </row>
    <row r="117" spans="1:3">
      <c r="A117" s="5">
        <v>116</v>
      </c>
      <c r="B117" s="5" t="s">
        <v>609</v>
      </c>
      <c r="C117" s="5">
        <v>116</v>
      </c>
    </row>
    <row r="118" spans="1:3">
      <c r="A118" s="5">
        <v>117</v>
      </c>
      <c r="B118" s="5" t="s">
        <v>610</v>
      </c>
      <c r="C118" s="5">
        <v>117</v>
      </c>
    </row>
    <row r="119" spans="1:3">
      <c r="A119" s="5">
        <v>118</v>
      </c>
      <c r="B119" s="5" t="s">
        <v>611</v>
      </c>
      <c r="C119" s="5">
        <v>118</v>
      </c>
    </row>
    <row r="120" spans="1:3">
      <c r="A120" s="5">
        <v>119</v>
      </c>
      <c r="B120" s="5" t="s">
        <v>612</v>
      </c>
      <c r="C120" s="5">
        <v>119</v>
      </c>
    </row>
    <row r="121" spans="1:3">
      <c r="A121" s="5">
        <v>120</v>
      </c>
      <c r="B121" s="5" t="s">
        <v>613</v>
      </c>
      <c r="C121" s="5">
        <v>120</v>
      </c>
    </row>
    <row r="122" spans="1:3">
      <c r="A122" s="5">
        <v>121</v>
      </c>
      <c r="B122" s="5" t="s">
        <v>614</v>
      </c>
      <c r="C122" s="5">
        <v>121</v>
      </c>
    </row>
    <row r="123" spans="1:3">
      <c r="A123" s="5">
        <v>122</v>
      </c>
      <c r="B123" s="5" t="s">
        <v>615</v>
      </c>
      <c r="C123" s="5">
        <v>122</v>
      </c>
    </row>
    <row r="124" spans="1:3">
      <c r="A124" s="5">
        <v>123</v>
      </c>
      <c r="B124" s="5" t="s">
        <v>616</v>
      </c>
      <c r="C124" s="5">
        <v>123</v>
      </c>
    </row>
    <row r="125" spans="1:3">
      <c r="A125" s="5">
        <v>124</v>
      </c>
      <c r="B125" s="5" t="s">
        <v>617</v>
      </c>
      <c r="C125" s="5">
        <v>124</v>
      </c>
    </row>
    <row r="126" spans="1:3">
      <c r="A126" s="5">
        <v>125</v>
      </c>
      <c r="B126" s="5" t="s">
        <v>618</v>
      </c>
      <c r="C126" s="5">
        <v>125</v>
      </c>
    </row>
    <row r="127" spans="1:3">
      <c r="A127" s="5">
        <v>126</v>
      </c>
      <c r="B127" s="5" t="s">
        <v>619</v>
      </c>
      <c r="C127" s="5">
        <v>126</v>
      </c>
    </row>
    <row r="128" spans="1:3">
      <c r="A128" s="5">
        <v>127</v>
      </c>
      <c r="B128" s="5" t="s">
        <v>620</v>
      </c>
      <c r="C128" s="5">
        <v>127</v>
      </c>
    </row>
    <row r="129" spans="1:3">
      <c r="A129" s="5">
        <v>128</v>
      </c>
      <c r="B129" s="5" t="s">
        <v>621</v>
      </c>
      <c r="C129" s="5">
        <v>128</v>
      </c>
    </row>
    <row r="130" spans="1:3">
      <c r="A130" s="5">
        <v>129</v>
      </c>
      <c r="B130" s="5" t="s">
        <v>622</v>
      </c>
      <c r="C130" s="5">
        <v>129</v>
      </c>
    </row>
    <row r="131" spans="1:3">
      <c r="A131" s="5">
        <v>130</v>
      </c>
      <c r="B131" s="5" t="s">
        <v>623</v>
      </c>
      <c r="C131" s="5">
        <v>130</v>
      </c>
    </row>
    <row r="132" spans="1:3">
      <c r="A132" s="5">
        <v>131</v>
      </c>
      <c r="B132" s="5" t="s">
        <v>624</v>
      </c>
      <c r="C132" s="5">
        <v>131</v>
      </c>
    </row>
    <row r="133" spans="1:3">
      <c r="A133" s="5">
        <v>132</v>
      </c>
      <c r="B133" s="5" t="s">
        <v>625</v>
      </c>
      <c r="C133" s="5">
        <v>132</v>
      </c>
    </row>
    <row r="134" spans="1:3">
      <c r="A134" s="5">
        <v>133</v>
      </c>
      <c r="B134" s="5" t="s">
        <v>626</v>
      </c>
      <c r="C134" s="5">
        <v>133</v>
      </c>
    </row>
    <row r="135" spans="1:3">
      <c r="A135" s="5">
        <v>134</v>
      </c>
      <c r="B135" s="5" t="s">
        <v>627</v>
      </c>
      <c r="C135" s="5">
        <v>134</v>
      </c>
    </row>
    <row r="136" spans="1:3">
      <c r="A136" s="5">
        <v>135</v>
      </c>
      <c r="B136" s="5" t="s">
        <v>628</v>
      </c>
      <c r="C136" s="5">
        <v>135</v>
      </c>
    </row>
    <row r="137" spans="1:3">
      <c r="A137" s="5">
        <v>136</v>
      </c>
      <c r="B137" s="5" t="s">
        <v>629</v>
      </c>
      <c r="C137" s="5">
        <v>136</v>
      </c>
    </row>
    <row r="138" spans="1:3">
      <c r="A138" s="5">
        <v>137</v>
      </c>
      <c r="B138" s="5" t="s">
        <v>630</v>
      </c>
      <c r="C138" s="5">
        <v>137</v>
      </c>
    </row>
    <row r="139" spans="1:3">
      <c r="A139" s="5">
        <v>138</v>
      </c>
      <c r="B139" s="5" t="s">
        <v>631</v>
      </c>
      <c r="C139" s="5">
        <v>138</v>
      </c>
    </row>
    <row r="140" spans="1:3">
      <c r="A140" s="5">
        <v>139</v>
      </c>
      <c r="B140" s="5" t="s">
        <v>632</v>
      </c>
      <c r="C140" s="5">
        <v>139</v>
      </c>
    </row>
    <row r="141" spans="1:3">
      <c r="A141" s="5">
        <v>140</v>
      </c>
      <c r="B141" s="5" t="s">
        <v>633</v>
      </c>
      <c r="C141" s="5">
        <v>140</v>
      </c>
    </row>
    <row r="142" spans="1:3">
      <c r="A142" s="5">
        <v>141</v>
      </c>
      <c r="B142" s="5" t="s">
        <v>634</v>
      </c>
      <c r="C142" s="5">
        <v>141</v>
      </c>
    </row>
    <row r="143" spans="1:3">
      <c r="A143" s="5">
        <v>142</v>
      </c>
      <c r="B143" s="5" t="s">
        <v>635</v>
      </c>
      <c r="C143" s="5">
        <v>142</v>
      </c>
    </row>
    <row r="144" spans="1:3">
      <c r="A144" s="5">
        <v>143</v>
      </c>
      <c r="B144" s="5" t="s">
        <v>636</v>
      </c>
      <c r="C144" s="5">
        <v>143</v>
      </c>
    </row>
    <row r="145" spans="1:3">
      <c r="A145" s="5">
        <v>144</v>
      </c>
      <c r="B145" s="5" t="s">
        <v>637</v>
      </c>
      <c r="C145" s="5">
        <v>144</v>
      </c>
    </row>
    <row r="146" spans="1:3">
      <c r="A146" s="5">
        <v>145</v>
      </c>
      <c r="B146" s="5" t="s">
        <v>638</v>
      </c>
      <c r="C146" s="5">
        <v>145</v>
      </c>
    </row>
    <row r="147" spans="1:3">
      <c r="A147" s="5">
        <v>146</v>
      </c>
      <c r="B147" s="5" t="s">
        <v>639</v>
      </c>
      <c r="C147" s="5">
        <v>146</v>
      </c>
    </row>
    <row r="148" spans="1:3">
      <c r="A148" s="5">
        <v>147</v>
      </c>
      <c r="B148" s="5" t="s">
        <v>640</v>
      </c>
      <c r="C148" s="5">
        <v>147</v>
      </c>
    </row>
    <row r="149" spans="1:3">
      <c r="A149" s="5">
        <v>148</v>
      </c>
      <c r="B149" s="5" t="s">
        <v>641</v>
      </c>
      <c r="C149" s="5">
        <v>148</v>
      </c>
    </row>
    <row r="150" spans="1:3">
      <c r="A150" s="5">
        <v>149</v>
      </c>
      <c r="B150" s="5" t="s">
        <v>642</v>
      </c>
      <c r="C150" s="5">
        <v>149</v>
      </c>
    </row>
    <row r="151" spans="1:3">
      <c r="A151" s="5">
        <v>150</v>
      </c>
      <c r="B151" s="5" t="s">
        <v>643</v>
      </c>
      <c r="C151" s="5">
        <v>150</v>
      </c>
    </row>
    <row r="152" spans="1:3">
      <c r="A152" s="5">
        <v>151</v>
      </c>
      <c r="B152" s="5" t="s">
        <v>644</v>
      </c>
      <c r="C152" s="5">
        <v>151</v>
      </c>
    </row>
    <row r="153" spans="1:3">
      <c r="A153" s="5">
        <v>152</v>
      </c>
      <c r="B153" s="5" t="s">
        <v>645</v>
      </c>
      <c r="C153" s="5">
        <v>152</v>
      </c>
    </row>
    <row r="154" spans="1:3">
      <c r="A154" s="5">
        <v>153</v>
      </c>
      <c r="B154" s="5" t="s">
        <v>646</v>
      </c>
      <c r="C154" s="5">
        <v>153</v>
      </c>
    </row>
    <row r="155" spans="1:3">
      <c r="A155" s="5">
        <v>154</v>
      </c>
      <c r="B155" s="5" t="s">
        <v>647</v>
      </c>
      <c r="C155" s="5">
        <v>154</v>
      </c>
    </row>
    <row r="156" spans="1:3">
      <c r="A156" s="5">
        <v>155</v>
      </c>
      <c r="B156" s="5" t="s">
        <v>648</v>
      </c>
      <c r="C156" s="5">
        <v>155</v>
      </c>
    </row>
    <row r="157" spans="1:3">
      <c r="A157" s="5">
        <v>156</v>
      </c>
      <c r="B157" s="5" t="s">
        <v>649</v>
      </c>
      <c r="C157" s="5">
        <v>156</v>
      </c>
    </row>
    <row r="158" spans="1:3">
      <c r="A158" s="5">
        <v>157</v>
      </c>
      <c r="B158" s="5" t="s">
        <v>650</v>
      </c>
      <c r="C158" s="5">
        <v>157</v>
      </c>
    </row>
    <row r="159" spans="1:3">
      <c r="A159" s="5">
        <v>158</v>
      </c>
      <c r="B159" s="5" t="s">
        <v>651</v>
      </c>
      <c r="C159" s="5">
        <v>158</v>
      </c>
    </row>
    <row r="160" spans="1:3">
      <c r="A160" s="5">
        <v>159</v>
      </c>
      <c r="B160" s="5" t="s">
        <v>652</v>
      </c>
      <c r="C160" s="5">
        <v>159</v>
      </c>
    </row>
    <row r="161" spans="1:3">
      <c r="A161" s="5">
        <v>160</v>
      </c>
      <c r="B161" s="5" t="s">
        <v>653</v>
      </c>
      <c r="C161" s="5">
        <v>160</v>
      </c>
    </row>
    <row r="162" spans="1:3">
      <c r="A162" s="5">
        <v>161</v>
      </c>
      <c r="B162" s="5" t="s">
        <v>654</v>
      </c>
      <c r="C162" s="5">
        <v>161</v>
      </c>
    </row>
    <row r="163" spans="1:3">
      <c r="A163" s="5">
        <v>162</v>
      </c>
      <c r="B163" s="5" t="s">
        <v>655</v>
      </c>
      <c r="C163" s="5">
        <v>162</v>
      </c>
    </row>
    <row r="164" spans="1:3">
      <c r="A164" s="5">
        <v>163</v>
      </c>
      <c r="B164" s="5" t="s">
        <v>656</v>
      </c>
      <c r="C164" s="5">
        <v>163</v>
      </c>
    </row>
    <row r="165" spans="1:3">
      <c r="A165" s="5">
        <v>164</v>
      </c>
      <c r="B165" s="5" t="s">
        <v>657</v>
      </c>
      <c r="C165" s="5">
        <v>164</v>
      </c>
    </row>
    <row r="166" spans="1:3">
      <c r="A166" s="5">
        <v>165</v>
      </c>
      <c r="B166" s="5" t="s">
        <v>658</v>
      </c>
      <c r="C166" s="5">
        <v>165</v>
      </c>
    </row>
    <row r="167" spans="1:3">
      <c r="A167" s="5">
        <v>166</v>
      </c>
      <c r="B167" s="5" t="s">
        <v>659</v>
      </c>
      <c r="C167" s="5">
        <v>166</v>
      </c>
    </row>
    <row r="168" spans="1:3">
      <c r="A168" s="5">
        <v>167</v>
      </c>
      <c r="B168" s="5" t="s">
        <v>660</v>
      </c>
      <c r="C168" s="5">
        <v>167</v>
      </c>
    </row>
    <row r="169" spans="1:3">
      <c r="A169" s="5">
        <v>168</v>
      </c>
      <c r="B169" s="5" t="s">
        <v>661</v>
      </c>
      <c r="C169" s="5">
        <v>168</v>
      </c>
    </row>
    <row r="170" spans="1:3">
      <c r="A170" s="5">
        <v>169</v>
      </c>
      <c r="B170" s="5" t="s">
        <v>662</v>
      </c>
      <c r="C170" s="5">
        <v>169</v>
      </c>
    </row>
    <row r="171" spans="1:3">
      <c r="A171" s="5">
        <v>170</v>
      </c>
      <c r="B171" s="5" t="s">
        <v>663</v>
      </c>
      <c r="C171" s="5">
        <v>170</v>
      </c>
    </row>
    <row r="172" spans="1:3">
      <c r="A172" s="5">
        <v>171</v>
      </c>
      <c r="B172" s="5" t="s">
        <v>664</v>
      </c>
      <c r="C172" s="5">
        <v>171</v>
      </c>
    </row>
    <row r="173" spans="1:3">
      <c r="A173" s="5">
        <v>172</v>
      </c>
      <c r="B173" s="5" t="s">
        <v>665</v>
      </c>
      <c r="C173" s="5">
        <v>172</v>
      </c>
    </row>
    <row r="174" spans="1:3">
      <c r="A174" s="5">
        <v>173</v>
      </c>
      <c r="B174" s="5" t="s">
        <v>666</v>
      </c>
      <c r="C174" s="5">
        <v>173</v>
      </c>
    </row>
    <row r="175" spans="1:3">
      <c r="A175" s="5">
        <v>174</v>
      </c>
      <c r="B175" s="5" t="s">
        <v>667</v>
      </c>
      <c r="C175" s="5">
        <v>174</v>
      </c>
    </row>
    <row r="176" spans="1:3">
      <c r="A176" s="5">
        <v>175</v>
      </c>
      <c r="B176" s="5" t="s">
        <v>668</v>
      </c>
      <c r="C176" s="5">
        <v>175</v>
      </c>
    </row>
    <row r="177" spans="1:3">
      <c r="A177" s="5">
        <v>176</v>
      </c>
      <c r="B177" s="5" t="s">
        <v>669</v>
      </c>
      <c r="C177" s="5">
        <v>176</v>
      </c>
    </row>
    <row r="178" spans="1:3">
      <c r="A178" s="5">
        <v>177</v>
      </c>
      <c r="B178" s="5" t="s">
        <v>106</v>
      </c>
      <c r="C178" s="5">
        <v>177</v>
      </c>
    </row>
    <row r="179" spans="1:3">
      <c r="A179" s="5">
        <v>178</v>
      </c>
      <c r="B179" s="5" t="s">
        <v>670</v>
      </c>
      <c r="C179" s="5">
        <v>178</v>
      </c>
    </row>
    <row r="180" spans="1:3">
      <c r="A180" s="5">
        <v>179</v>
      </c>
      <c r="B180" s="5" t="s">
        <v>671</v>
      </c>
      <c r="C180" s="5">
        <v>179</v>
      </c>
    </row>
    <row r="181" spans="1:3">
      <c r="A181" s="5">
        <v>180</v>
      </c>
      <c r="B181" s="5" t="s">
        <v>672</v>
      </c>
      <c r="C181" s="5">
        <v>180</v>
      </c>
    </row>
    <row r="182" spans="1:3">
      <c r="A182" s="5">
        <v>181</v>
      </c>
      <c r="B182" s="5" t="s">
        <v>673</v>
      </c>
      <c r="C182" s="5">
        <v>181</v>
      </c>
    </row>
    <row r="183" spans="1:3">
      <c r="A183" s="5">
        <v>182</v>
      </c>
      <c r="B183" s="5" t="s">
        <v>674</v>
      </c>
      <c r="C183" s="5">
        <v>182</v>
      </c>
    </row>
    <row r="184" spans="1:3">
      <c r="A184" s="5">
        <v>183</v>
      </c>
      <c r="B184" s="5" t="s">
        <v>675</v>
      </c>
      <c r="C184" s="5">
        <v>183</v>
      </c>
    </row>
    <row r="185" spans="1:3">
      <c r="A185" s="5">
        <v>184</v>
      </c>
      <c r="B185" s="5" t="s">
        <v>676</v>
      </c>
      <c r="C185" s="5">
        <v>184</v>
      </c>
    </row>
    <row r="186" spans="1:3">
      <c r="A186" s="5">
        <v>185</v>
      </c>
      <c r="B186" s="5" t="s">
        <v>677</v>
      </c>
      <c r="C186" s="5">
        <v>185</v>
      </c>
    </row>
    <row r="187" spans="1:3">
      <c r="A187" s="5">
        <v>186</v>
      </c>
      <c r="B187" s="5" t="s">
        <v>678</v>
      </c>
      <c r="C187" s="5">
        <v>186</v>
      </c>
    </row>
    <row r="188" spans="1:3">
      <c r="A188" s="5">
        <v>187</v>
      </c>
      <c r="B188" s="5" t="s">
        <v>679</v>
      </c>
      <c r="C188" s="5">
        <v>187</v>
      </c>
    </row>
    <row r="189" spans="1:3">
      <c r="A189" s="5">
        <v>188</v>
      </c>
      <c r="B189" s="5" t="s">
        <v>680</v>
      </c>
      <c r="C189" s="5">
        <v>188</v>
      </c>
    </row>
    <row r="190" spans="1:3">
      <c r="A190" s="5">
        <v>189</v>
      </c>
      <c r="B190" s="5" t="s">
        <v>681</v>
      </c>
      <c r="C190" s="5">
        <v>189</v>
      </c>
    </row>
    <row r="191" spans="1:3">
      <c r="A191" s="5">
        <v>190</v>
      </c>
      <c r="B191" s="5" t="s">
        <v>682</v>
      </c>
      <c r="C191" s="5">
        <v>190</v>
      </c>
    </row>
    <row r="192" spans="1:3">
      <c r="A192" s="5">
        <v>191</v>
      </c>
      <c r="B192" s="5" t="s">
        <v>683</v>
      </c>
      <c r="C192" s="5">
        <v>191</v>
      </c>
    </row>
    <row r="193" spans="1:3">
      <c r="A193" s="5">
        <v>192</v>
      </c>
      <c r="B193" s="5" t="s">
        <v>684</v>
      </c>
      <c r="C193" s="5">
        <v>192</v>
      </c>
    </row>
    <row r="194" spans="1:3">
      <c r="A194" s="5">
        <v>193</v>
      </c>
      <c r="B194" s="5" t="s">
        <v>685</v>
      </c>
      <c r="C194" s="5">
        <v>193</v>
      </c>
    </row>
    <row r="195" spans="1:3">
      <c r="A195" s="5">
        <v>194</v>
      </c>
      <c r="B195" s="5" t="s">
        <v>686</v>
      </c>
      <c r="C195" s="5">
        <v>194</v>
      </c>
    </row>
    <row r="196" spans="1:3">
      <c r="A196" s="5">
        <v>195</v>
      </c>
      <c r="B196" s="5" t="s">
        <v>687</v>
      </c>
      <c r="C196" s="5">
        <v>195</v>
      </c>
    </row>
    <row r="197" spans="1:3">
      <c r="A197" s="5">
        <v>196</v>
      </c>
      <c r="B197" s="5" t="s">
        <v>688</v>
      </c>
      <c r="C197" s="5">
        <v>196</v>
      </c>
    </row>
    <row r="198" spans="1:3">
      <c r="A198" s="5">
        <v>197</v>
      </c>
      <c r="B198" s="5" t="s">
        <v>689</v>
      </c>
      <c r="C198" s="5">
        <v>197</v>
      </c>
    </row>
    <row r="199" spans="1:3">
      <c r="A199" s="5">
        <v>198</v>
      </c>
      <c r="B199" s="5" t="s">
        <v>690</v>
      </c>
      <c r="C199" s="5">
        <v>198</v>
      </c>
    </row>
    <row r="200" spans="1:3">
      <c r="A200" s="5">
        <v>199</v>
      </c>
      <c r="B200" s="5" t="s">
        <v>691</v>
      </c>
      <c r="C200" s="5">
        <v>199</v>
      </c>
    </row>
    <row r="201" spans="1:3">
      <c r="A201" s="5">
        <v>200</v>
      </c>
      <c r="B201" s="5" t="s">
        <v>692</v>
      </c>
      <c r="C201" s="5">
        <v>200</v>
      </c>
    </row>
    <row r="202" spans="1:3">
      <c r="A202" s="5">
        <v>201</v>
      </c>
      <c r="B202" s="5" t="s">
        <v>693</v>
      </c>
      <c r="C202" s="5">
        <v>201</v>
      </c>
    </row>
    <row r="203" spans="1:3">
      <c r="A203" s="5">
        <v>202</v>
      </c>
      <c r="B203" s="5" t="s">
        <v>694</v>
      </c>
      <c r="C203" s="5">
        <v>202</v>
      </c>
    </row>
    <row r="204" spans="1:3">
      <c r="A204" s="5">
        <v>203</v>
      </c>
      <c r="B204" s="5" t="s">
        <v>695</v>
      </c>
      <c r="C204" s="5">
        <v>203</v>
      </c>
    </row>
    <row r="205" spans="1:3">
      <c r="A205" s="5">
        <v>204</v>
      </c>
      <c r="B205" s="5" t="s">
        <v>696</v>
      </c>
      <c r="C205" s="5">
        <v>204</v>
      </c>
    </row>
    <row r="206" spans="1:3">
      <c r="A206" s="5">
        <v>205</v>
      </c>
      <c r="B206" s="5" t="s">
        <v>697</v>
      </c>
      <c r="C206" s="5">
        <v>205</v>
      </c>
    </row>
    <row r="207" spans="1:3">
      <c r="A207" s="5">
        <v>206</v>
      </c>
      <c r="B207" s="5" t="s">
        <v>698</v>
      </c>
      <c r="C207" s="5">
        <v>206</v>
      </c>
    </row>
    <row r="208" spans="1:3">
      <c r="A208" s="5">
        <v>207</v>
      </c>
      <c r="B208" s="5" t="s">
        <v>699</v>
      </c>
      <c r="C208" s="5">
        <v>207</v>
      </c>
    </row>
    <row r="209" spans="1:3">
      <c r="A209" s="5">
        <v>208</v>
      </c>
      <c r="B209" s="5" t="s">
        <v>700</v>
      </c>
      <c r="C209" s="5">
        <v>208</v>
      </c>
    </row>
    <row r="210" spans="1:3">
      <c r="A210" s="5">
        <v>209</v>
      </c>
      <c r="B210" s="5" t="s">
        <v>701</v>
      </c>
      <c r="C210" s="5">
        <v>209</v>
      </c>
    </row>
    <row r="211" spans="1:3">
      <c r="A211" s="5">
        <v>210</v>
      </c>
      <c r="B211" s="5" t="s">
        <v>702</v>
      </c>
      <c r="C211" s="5">
        <v>210</v>
      </c>
    </row>
    <row r="212" spans="1:3">
      <c r="A212" s="5">
        <v>212</v>
      </c>
      <c r="B212" s="5" t="s">
        <v>703</v>
      </c>
      <c r="C212" s="5">
        <v>212</v>
      </c>
    </row>
    <row r="213" spans="1:3">
      <c r="A213" s="5">
        <v>213</v>
      </c>
      <c r="B213" s="5" t="s">
        <v>704</v>
      </c>
      <c r="C213" s="5">
        <v>213</v>
      </c>
    </row>
    <row r="214" spans="1:3">
      <c r="A214" s="5">
        <v>214</v>
      </c>
      <c r="B214" s="5" t="s">
        <v>705</v>
      </c>
      <c r="C214" s="5">
        <v>214</v>
      </c>
    </row>
    <row r="215" spans="1:3">
      <c r="A215" s="5">
        <v>215</v>
      </c>
      <c r="B215" s="5" t="s">
        <v>706</v>
      </c>
      <c r="C215" s="5">
        <v>215</v>
      </c>
    </row>
    <row r="216" spans="1:3">
      <c r="A216" s="5">
        <v>216</v>
      </c>
      <c r="B216" s="5" t="s">
        <v>707</v>
      </c>
      <c r="C216" s="5">
        <v>216</v>
      </c>
    </row>
    <row r="217" spans="1:3">
      <c r="A217" s="5">
        <v>217</v>
      </c>
      <c r="B217" s="5" t="s">
        <v>708</v>
      </c>
      <c r="C217" s="5">
        <v>217</v>
      </c>
    </row>
    <row r="218" spans="1:3">
      <c r="A218" s="5">
        <v>218</v>
      </c>
      <c r="B218" s="5" t="s">
        <v>709</v>
      </c>
      <c r="C218" s="5">
        <v>218</v>
      </c>
    </row>
    <row r="219" spans="1:3">
      <c r="A219" s="5">
        <v>219</v>
      </c>
      <c r="B219" s="5" t="s">
        <v>709</v>
      </c>
      <c r="C219" s="5">
        <v>219</v>
      </c>
    </row>
    <row r="220" spans="1:3">
      <c r="A220" s="5">
        <v>220</v>
      </c>
      <c r="B220" s="5" t="s">
        <v>709</v>
      </c>
      <c r="C220" s="5">
        <v>220</v>
      </c>
    </row>
    <row r="221" spans="1:3">
      <c r="A221" s="5">
        <v>221</v>
      </c>
      <c r="B221" s="5" t="s">
        <v>710</v>
      </c>
      <c r="C221" s="5">
        <v>221</v>
      </c>
    </row>
    <row r="222" spans="1:3">
      <c r="A222" s="5">
        <v>222</v>
      </c>
      <c r="B222" s="5" t="s">
        <v>711</v>
      </c>
      <c r="C222" s="5">
        <v>222</v>
      </c>
    </row>
    <row r="223" spans="1:3">
      <c r="A223" s="5">
        <v>223</v>
      </c>
      <c r="B223" s="5" t="s">
        <v>712</v>
      </c>
      <c r="C223" s="5">
        <v>223</v>
      </c>
    </row>
    <row r="224" spans="1:3">
      <c r="A224" s="5">
        <v>224</v>
      </c>
      <c r="B224" s="5" t="s">
        <v>713</v>
      </c>
      <c r="C224" s="5">
        <v>224</v>
      </c>
    </row>
    <row r="225" spans="1:3">
      <c r="A225" s="5">
        <v>225</v>
      </c>
      <c r="B225" s="5" t="s">
        <v>714</v>
      </c>
      <c r="C225" s="5">
        <v>225</v>
      </c>
    </row>
    <row r="226" spans="1:3">
      <c r="A226" s="5">
        <v>226</v>
      </c>
      <c r="B226" s="5" t="s">
        <v>715</v>
      </c>
      <c r="C226" s="5">
        <v>226</v>
      </c>
    </row>
    <row r="227" spans="1:3">
      <c r="A227" s="5">
        <v>227</v>
      </c>
      <c r="B227" s="5" t="s">
        <v>716</v>
      </c>
      <c r="C227" s="5">
        <v>227</v>
      </c>
    </row>
    <row r="228" spans="1:3">
      <c r="A228" s="5">
        <v>228</v>
      </c>
      <c r="B228" s="5" t="s">
        <v>717</v>
      </c>
      <c r="C228" s="5">
        <v>228</v>
      </c>
    </row>
    <row r="229" spans="1:3">
      <c r="A229" s="5">
        <v>229</v>
      </c>
      <c r="B229" s="5" t="s">
        <v>718</v>
      </c>
      <c r="C229" s="5">
        <v>229</v>
      </c>
    </row>
    <row r="230" spans="1:3">
      <c r="A230" s="5">
        <v>230</v>
      </c>
      <c r="B230" s="5" t="s">
        <v>719</v>
      </c>
      <c r="C230" s="5">
        <v>230</v>
      </c>
    </row>
    <row r="231" spans="1:3">
      <c r="A231" s="5">
        <v>231</v>
      </c>
      <c r="B231" s="5" t="s">
        <v>720</v>
      </c>
      <c r="C231" s="5">
        <v>231</v>
      </c>
    </row>
    <row r="232" spans="1:3">
      <c r="A232" s="5">
        <v>232</v>
      </c>
      <c r="B232" s="5" t="s">
        <v>721</v>
      </c>
      <c r="C232" s="5">
        <v>232</v>
      </c>
    </row>
    <row r="233" spans="1:3">
      <c r="A233" s="5">
        <v>233</v>
      </c>
      <c r="B233" s="5" t="s">
        <v>722</v>
      </c>
      <c r="C233" s="5">
        <v>233</v>
      </c>
    </row>
    <row r="234" spans="1:3">
      <c r="A234" s="5">
        <v>234</v>
      </c>
      <c r="B234" s="5" t="s">
        <v>723</v>
      </c>
      <c r="C234" s="5">
        <v>234</v>
      </c>
    </row>
    <row r="235" spans="1:3">
      <c r="A235" s="5">
        <v>235</v>
      </c>
      <c r="B235" s="5" t="s">
        <v>724</v>
      </c>
      <c r="C235" s="5">
        <v>235</v>
      </c>
    </row>
    <row r="236" spans="1:3">
      <c r="A236" s="5">
        <v>236</v>
      </c>
      <c r="B236" s="5" t="s">
        <v>725</v>
      </c>
      <c r="C236" s="5">
        <v>236</v>
      </c>
    </row>
    <row r="237" spans="1:3">
      <c r="A237" s="5">
        <v>237</v>
      </c>
      <c r="B237" s="5" t="s">
        <v>726</v>
      </c>
      <c r="C237" s="5">
        <v>237</v>
      </c>
    </row>
    <row r="238" spans="1:3">
      <c r="A238" s="5">
        <v>238</v>
      </c>
      <c r="B238" s="5" t="s">
        <v>727</v>
      </c>
      <c r="C238" s="5">
        <v>238</v>
      </c>
    </row>
    <row r="239" spans="1:3">
      <c r="A239" s="5">
        <v>239</v>
      </c>
      <c r="B239" s="5" t="s">
        <v>728</v>
      </c>
      <c r="C239" s="5">
        <v>239</v>
      </c>
    </row>
    <row r="240" spans="1:3">
      <c r="A240" s="5">
        <v>240</v>
      </c>
      <c r="B240" s="5" t="s">
        <v>729</v>
      </c>
      <c r="C240" s="5">
        <v>240</v>
      </c>
    </row>
    <row r="241" spans="1:3">
      <c r="A241" s="5">
        <v>241</v>
      </c>
      <c r="B241" s="5" t="s">
        <v>193</v>
      </c>
      <c r="C241" s="5">
        <v>241</v>
      </c>
    </row>
    <row r="242" spans="1:3">
      <c r="A242" s="5">
        <v>242</v>
      </c>
      <c r="B242" s="5" t="s">
        <v>730</v>
      </c>
      <c r="C242" s="5">
        <v>242</v>
      </c>
    </row>
    <row r="243" spans="1:3">
      <c r="A243" s="5">
        <v>243</v>
      </c>
      <c r="B243" s="5" t="s">
        <v>731</v>
      </c>
      <c r="C243" s="5">
        <v>243</v>
      </c>
    </row>
    <row r="244" spans="1:3">
      <c r="A244" s="5">
        <v>244</v>
      </c>
      <c r="B244" s="5" t="s">
        <v>732</v>
      </c>
      <c r="C244" s="5">
        <v>244</v>
      </c>
    </row>
    <row r="245" spans="1:3">
      <c r="A245" s="5">
        <v>245</v>
      </c>
      <c r="B245" s="5" t="s">
        <v>733</v>
      </c>
      <c r="C245" s="5">
        <v>245</v>
      </c>
    </row>
    <row r="246" spans="1:3">
      <c r="A246" s="5">
        <v>246</v>
      </c>
      <c r="B246" s="5" t="s">
        <v>734</v>
      </c>
      <c r="C246" s="5">
        <v>246</v>
      </c>
    </row>
    <row r="247" spans="1:3">
      <c r="A247" s="5">
        <v>247</v>
      </c>
      <c r="B247" s="5" t="s">
        <v>735</v>
      </c>
      <c r="C247" s="5">
        <v>247</v>
      </c>
    </row>
    <row r="248" spans="1:3">
      <c r="A248" s="5">
        <v>248</v>
      </c>
      <c r="B248" s="5" t="s">
        <v>736</v>
      </c>
      <c r="C248" s="5">
        <v>248</v>
      </c>
    </row>
    <row r="249" spans="1:3">
      <c r="A249" s="5">
        <v>249</v>
      </c>
      <c r="B249" s="5" t="s">
        <v>737</v>
      </c>
      <c r="C249" s="5">
        <v>249</v>
      </c>
    </row>
    <row r="250" spans="1:3">
      <c r="A250" s="5">
        <v>250</v>
      </c>
      <c r="B250" s="5" t="s">
        <v>738</v>
      </c>
      <c r="C250" s="5">
        <v>250</v>
      </c>
    </row>
    <row r="251" spans="1:3">
      <c r="A251" s="5">
        <v>251</v>
      </c>
      <c r="B251" s="5" t="s">
        <v>739</v>
      </c>
      <c r="C251" s="5">
        <v>251</v>
      </c>
    </row>
    <row r="252" spans="1:3">
      <c r="A252" s="5">
        <v>252</v>
      </c>
      <c r="B252" s="5" t="s">
        <v>740</v>
      </c>
      <c r="C252" s="5">
        <v>252</v>
      </c>
    </row>
    <row r="253" spans="1:3">
      <c r="A253" s="5">
        <v>253</v>
      </c>
      <c r="B253" s="5" t="s">
        <v>741</v>
      </c>
      <c r="C253" s="5">
        <v>253</v>
      </c>
    </row>
    <row r="254" spans="1:3">
      <c r="A254" s="5">
        <v>254</v>
      </c>
      <c r="B254" s="5" t="s">
        <v>742</v>
      </c>
      <c r="C254" s="5">
        <v>254</v>
      </c>
    </row>
    <row r="255" spans="1:3">
      <c r="A255" s="5">
        <v>255</v>
      </c>
      <c r="B255" s="5" t="s">
        <v>743</v>
      </c>
      <c r="C255" s="5">
        <v>255</v>
      </c>
    </row>
    <row r="256" spans="1:3">
      <c r="A256" s="5">
        <v>256</v>
      </c>
      <c r="B256" s="5" t="s">
        <v>744</v>
      </c>
      <c r="C256" s="5">
        <v>256</v>
      </c>
    </row>
    <row r="257" spans="1:3">
      <c r="A257" s="5">
        <v>257</v>
      </c>
      <c r="B257" s="5" t="s">
        <v>745</v>
      </c>
      <c r="C257" s="5">
        <v>257</v>
      </c>
    </row>
    <row r="258" spans="1:3">
      <c r="A258" s="5">
        <v>258</v>
      </c>
      <c r="B258" s="5" t="s">
        <v>746</v>
      </c>
      <c r="C258" s="5">
        <v>258</v>
      </c>
    </row>
    <row r="259" spans="1:3">
      <c r="A259" s="5">
        <v>259</v>
      </c>
      <c r="B259" s="5" t="s">
        <v>747</v>
      </c>
      <c r="C259" s="5">
        <v>259</v>
      </c>
    </row>
    <row r="260" spans="1:3">
      <c r="A260" s="5">
        <v>260</v>
      </c>
      <c r="B260" s="5" t="s">
        <v>748</v>
      </c>
      <c r="C260" s="5">
        <v>260</v>
      </c>
    </row>
    <row r="261" spans="1:3">
      <c r="A261" s="5">
        <v>261</v>
      </c>
      <c r="B261" s="5" t="s">
        <v>749</v>
      </c>
      <c r="C261" s="5">
        <v>261</v>
      </c>
    </row>
    <row r="262" spans="1:3">
      <c r="A262" s="5">
        <v>262</v>
      </c>
      <c r="B262" s="5" t="s">
        <v>750</v>
      </c>
      <c r="C262" s="5">
        <v>262</v>
      </c>
    </row>
    <row r="263" spans="1:3">
      <c r="A263" s="5">
        <v>263</v>
      </c>
      <c r="B263" s="5" t="s">
        <v>751</v>
      </c>
      <c r="C263" s="5">
        <v>263</v>
      </c>
    </row>
    <row r="264" spans="1:3">
      <c r="A264" s="5">
        <v>264</v>
      </c>
      <c r="B264" s="5" t="s">
        <v>752</v>
      </c>
      <c r="C264" s="5">
        <v>264</v>
      </c>
    </row>
    <row r="265" spans="1:3">
      <c r="A265" s="5">
        <v>265</v>
      </c>
      <c r="B265" s="5" t="s">
        <v>753</v>
      </c>
      <c r="C265" s="5">
        <v>265</v>
      </c>
    </row>
    <row r="266" spans="1:3">
      <c r="A266" s="5">
        <v>266</v>
      </c>
      <c r="B266" s="5" t="s">
        <v>754</v>
      </c>
      <c r="C266" s="5">
        <v>266</v>
      </c>
    </row>
    <row r="267" spans="1:3">
      <c r="A267" s="5">
        <v>267</v>
      </c>
      <c r="B267" s="5" t="s">
        <v>755</v>
      </c>
      <c r="C267" s="5">
        <v>267</v>
      </c>
    </row>
    <row r="268" spans="1:3">
      <c r="A268" s="5">
        <v>268</v>
      </c>
      <c r="B268" s="5" t="s">
        <v>756</v>
      </c>
      <c r="C268" s="5">
        <v>268</v>
      </c>
    </row>
    <row r="269" spans="1:3">
      <c r="A269" s="5">
        <v>269</v>
      </c>
      <c r="B269" s="5" t="s">
        <v>757</v>
      </c>
      <c r="C269" s="5">
        <v>269</v>
      </c>
    </row>
    <row r="270" spans="1:3">
      <c r="A270" s="5">
        <v>270</v>
      </c>
      <c r="B270" s="5" t="s">
        <v>758</v>
      </c>
      <c r="C270" s="5">
        <v>270</v>
      </c>
    </row>
    <row r="271" spans="1:3">
      <c r="A271" s="5">
        <v>271</v>
      </c>
      <c r="B271" s="5" t="s">
        <v>759</v>
      </c>
      <c r="C271" s="5">
        <v>271</v>
      </c>
    </row>
    <row r="272" spans="1:3">
      <c r="A272" s="5">
        <v>272</v>
      </c>
      <c r="B272" s="5" t="s">
        <v>760</v>
      </c>
      <c r="C272" s="5">
        <v>272</v>
      </c>
    </row>
    <row r="273" spans="1:3">
      <c r="A273" s="5">
        <v>273</v>
      </c>
      <c r="B273" s="5" t="s">
        <v>761</v>
      </c>
      <c r="C273" s="5">
        <v>273</v>
      </c>
    </row>
    <row r="274" spans="1:3">
      <c r="A274" s="5">
        <v>274</v>
      </c>
      <c r="B274" s="5" t="s">
        <v>762</v>
      </c>
      <c r="C274" s="5">
        <v>274</v>
      </c>
    </row>
    <row r="275" spans="1:3">
      <c r="A275" s="5">
        <v>275</v>
      </c>
      <c r="B275" s="5" t="s">
        <v>763</v>
      </c>
      <c r="C275" s="5">
        <v>275</v>
      </c>
    </row>
    <row r="276" spans="1:3">
      <c r="A276" s="5">
        <v>276</v>
      </c>
      <c r="B276" s="5" t="s">
        <v>764</v>
      </c>
      <c r="C276" s="5">
        <v>276</v>
      </c>
    </row>
    <row r="277" spans="1:3">
      <c r="A277" s="5">
        <v>277</v>
      </c>
      <c r="B277" s="5" t="s">
        <v>765</v>
      </c>
      <c r="C277" s="5">
        <v>277</v>
      </c>
    </row>
    <row r="278" spans="1:3">
      <c r="A278" s="5">
        <v>278</v>
      </c>
      <c r="B278" s="5" t="s">
        <v>766</v>
      </c>
      <c r="C278" s="5">
        <v>278</v>
      </c>
    </row>
    <row r="279" spans="1:3">
      <c r="A279" s="5">
        <v>279</v>
      </c>
      <c r="B279" s="5" t="s">
        <v>767</v>
      </c>
      <c r="C279" s="5">
        <v>279</v>
      </c>
    </row>
    <row r="280" spans="1:3">
      <c r="A280" s="5">
        <v>280</v>
      </c>
      <c r="B280" s="5" t="s">
        <v>768</v>
      </c>
      <c r="C280" s="5">
        <v>280</v>
      </c>
    </row>
    <row r="281" spans="1:3">
      <c r="A281" s="5">
        <v>281</v>
      </c>
      <c r="B281" s="5" t="s">
        <v>769</v>
      </c>
      <c r="C281" s="5">
        <v>281</v>
      </c>
    </row>
    <row r="282" spans="1:3">
      <c r="A282" s="5">
        <v>282</v>
      </c>
      <c r="B282" s="5" t="s">
        <v>770</v>
      </c>
      <c r="C282" s="5">
        <v>282</v>
      </c>
    </row>
    <row r="283" spans="1:3">
      <c r="A283" s="5">
        <v>284</v>
      </c>
      <c r="B283" s="5" t="s">
        <v>771</v>
      </c>
      <c r="C283" s="5">
        <v>284</v>
      </c>
    </row>
    <row r="284" spans="1:3">
      <c r="A284" s="5">
        <v>285</v>
      </c>
      <c r="B284" s="5" t="s">
        <v>772</v>
      </c>
      <c r="C284" s="5">
        <v>285</v>
      </c>
    </row>
    <row r="285" spans="1:3">
      <c r="A285" s="5">
        <v>286</v>
      </c>
      <c r="B285" s="5" t="s">
        <v>773</v>
      </c>
      <c r="C285" s="5">
        <v>286</v>
      </c>
    </row>
    <row r="286" spans="1:3">
      <c r="A286" s="5">
        <v>287</v>
      </c>
      <c r="B286" s="5" t="s">
        <v>774</v>
      </c>
      <c r="C286" s="5">
        <v>287</v>
      </c>
    </row>
    <row r="287" spans="1:3">
      <c r="A287" s="5">
        <v>288</v>
      </c>
      <c r="B287" s="5" t="s">
        <v>775</v>
      </c>
      <c r="C287" s="5">
        <v>288</v>
      </c>
    </row>
    <row r="288" spans="1:3">
      <c r="A288" s="5">
        <v>289</v>
      </c>
      <c r="B288" s="5" t="s">
        <v>776</v>
      </c>
      <c r="C288" s="5">
        <v>289</v>
      </c>
    </row>
    <row r="289" spans="1:3">
      <c r="A289" s="5">
        <v>290</v>
      </c>
      <c r="B289" s="5" t="s">
        <v>777</v>
      </c>
      <c r="C289" s="5">
        <v>290</v>
      </c>
    </row>
    <row r="290" spans="1:3">
      <c r="A290" s="5">
        <v>291</v>
      </c>
      <c r="B290" s="5" t="s">
        <v>778</v>
      </c>
      <c r="C290" s="5">
        <v>291</v>
      </c>
    </row>
    <row r="291" spans="1:3">
      <c r="A291" s="5">
        <v>292</v>
      </c>
      <c r="B291" s="5" t="s">
        <v>779</v>
      </c>
      <c r="C291" s="5">
        <v>292</v>
      </c>
    </row>
    <row r="292" spans="1:3">
      <c r="A292" s="5">
        <v>293</v>
      </c>
      <c r="B292" s="5" t="s">
        <v>780</v>
      </c>
      <c r="C292" s="5">
        <v>293</v>
      </c>
    </row>
    <row r="293" spans="1:3">
      <c r="A293" s="5">
        <v>294</v>
      </c>
      <c r="B293" s="5" t="s">
        <v>781</v>
      </c>
      <c r="C293" s="5">
        <v>294</v>
      </c>
    </row>
    <row r="294" spans="1:3">
      <c r="A294" s="5">
        <v>295</v>
      </c>
      <c r="B294" s="5" t="s">
        <v>782</v>
      </c>
      <c r="C294" s="5">
        <v>295</v>
      </c>
    </row>
    <row r="295" spans="1:3">
      <c r="A295" s="5">
        <v>296</v>
      </c>
      <c r="B295" s="5" t="s">
        <v>783</v>
      </c>
      <c r="C295" s="5">
        <v>296</v>
      </c>
    </row>
    <row r="296" spans="1:3">
      <c r="A296" s="5">
        <v>297</v>
      </c>
      <c r="B296" s="5" t="s">
        <v>784</v>
      </c>
      <c r="C296" s="5">
        <v>297</v>
      </c>
    </row>
    <row r="297" spans="1:3">
      <c r="A297" s="5">
        <v>298</v>
      </c>
      <c r="B297" s="5" t="s">
        <v>785</v>
      </c>
      <c r="C297" s="5">
        <v>298</v>
      </c>
    </row>
    <row r="298" spans="1:3">
      <c r="A298" s="5">
        <v>299</v>
      </c>
      <c r="B298" s="5" t="s">
        <v>786</v>
      </c>
      <c r="C298" s="5">
        <v>299</v>
      </c>
    </row>
    <row r="299" spans="1:3">
      <c r="A299" s="5">
        <v>300</v>
      </c>
      <c r="B299" s="5" t="s">
        <v>787</v>
      </c>
      <c r="C299" s="5">
        <v>300</v>
      </c>
    </row>
    <row r="300" spans="1:3">
      <c r="A300" s="5">
        <v>301</v>
      </c>
      <c r="B300" s="5" t="s">
        <v>788</v>
      </c>
      <c r="C300" s="5">
        <v>301</v>
      </c>
    </row>
    <row r="301" spans="1:3">
      <c r="A301" s="5">
        <v>302</v>
      </c>
      <c r="B301" s="5" t="s">
        <v>789</v>
      </c>
      <c r="C301" s="5">
        <v>302</v>
      </c>
    </row>
    <row r="302" spans="1:3">
      <c r="A302" s="5">
        <v>303</v>
      </c>
      <c r="B302" s="5" t="s">
        <v>790</v>
      </c>
      <c r="C302" s="5">
        <v>303</v>
      </c>
    </row>
    <row r="303" spans="1:3">
      <c r="A303" s="5">
        <v>304</v>
      </c>
      <c r="B303" s="5" t="s">
        <v>791</v>
      </c>
      <c r="C303" s="5">
        <v>304</v>
      </c>
    </row>
    <row r="304" spans="1:3">
      <c r="A304" s="5">
        <v>305</v>
      </c>
      <c r="B304" s="5" t="s">
        <v>792</v>
      </c>
      <c r="C304" s="5">
        <v>305</v>
      </c>
    </row>
    <row r="305" spans="1:3">
      <c r="A305" s="5">
        <v>306</v>
      </c>
      <c r="B305" s="5" t="s">
        <v>793</v>
      </c>
      <c r="C305" s="5">
        <v>306</v>
      </c>
    </row>
    <row r="306" spans="1:3">
      <c r="A306" s="5">
        <v>307</v>
      </c>
      <c r="B306" s="5" t="s">
        <v>794</v>
      </c>
      <c r="C306" s="5">
        <v>307</v>
      </c>
    </row>
    <row r="307" spans="1:3">
      <c r="A307" s="5">
        <v>308</v>
      </c>
      <c r="B307" s="5" t="s">
        <v>795</v>
      </c>
      <c r="C307" s="5">
        <v>308</v>
      </c>
    </row>
    <row r="308" spans="1:3">
      <c r="A308" s="5">
        <v>309</v>
      </c>
      <c r="B308" s="5" t="s">
        <v>796</v>
      </c>
      <c r="C308" s="5">
        <v>309</v>
      </c>
    </row>
    <row r="309" spans="1:3">
      <c r="A309" s="5">
        <v>310</v>
      </c>
      <c r="B309" s="5" t="s">
        <v>797</v>
      </c>
      <c r="C309" s="5">
        <v>310</v>
      </c>
    </row>
    <row r="310" spans="1:3">
      <c r="A310" s="5">
        <v>311</v>
      </c>
      <c r="B310" s="5" t="s">
        <v>798</v>
      </c>
      <c r="C310" s="5">
        <v>311</v>
      </c>
    </row>
    <row r="311" spans="1:3">
      <c r="A311" s="5">
        <v>312</v>
      </c>
      <c r="B311" s="5" t="s">
        <v>799</v>
      </c>
      <c r="C311" s="5">
        <v>312</v>
      </c>
    </row>
    <row r="312" spans="1:3">
      <c r="A312" s="5">
        <v>313</v>
      </c>
      <c r="B312" s="5" t="s">
        <v>800</v>
      </c>
      <c r="C312" s="5">
        <v>313</v>
      </c>
    </row>
    <row r="313" spans="1:3">
      <c r="A313" s="5">
        <v>314</v>
      </c>
      <c r="B313" s="5" t="s">
        <v>801</v>
      </c>
      <c r="C313" s="5">
        <v>314</v>
      </c>
    </row>
    <row r="314" spans="1:3">
      <c r="A314" s="5">
        <v>315</v>
      </c>
      <c r="B314" s="5" t="s">
        <v>802</v>
      </c>
      <c r="C314" s="5">
        <v>315</v>
      </c>
    </row>
    <row r="315" spans="1:3">
      <c r="A315" s="5">
        <v>316</v>
      </c>
      <c r="B315" s="5" t="s">
        <v>803</v>
      </c>
      <c r="C315" s="5">
        <v>316</v>
      </c>
    </row>
    <row r="316" spans="1:3">
      <c r="A316" s="5">
        <v>317</v>
      </c>
      <c r="B316" s="5" t="s">
        <v>804</v>
      </c>
      <c r="C316" s="5">
        <v>317</v>
      </c>
    </row>
    <row r="317" spans="1:3">
      <c r="A317" s="5">
        <v>318</v>
      </c>
      <c r="B317" s="5" t="s">
        <v>805</v>
      </c>
      <c r="C317" s="5">
        <v>318</v>
      </c>
    </row>
    <row r="318" spans="1:3">
      <c r="A318" s="5">
        <v>319</v>
      </c>
      <c r="B318" s="5" t="s">
        <v>806</v>
      </c>
      <c r="C318" s="5">
        <v>319</v>
      </c>
    </row>
    <row r="319" spans="1:3">
      <c r="A319" s="5">
        <v>320</v>
      </c>
      <c r="B319" s="5" t="s">
        <v>807</v>
      </c>
      <c r="C319" s="5">
        <v>320</v>
      </c>
    </row>
    <row r="320" spans="1:3">
      <c r="A320" s="5">
        <v>321</v>
      </c>
      <c r="B320" s="5" t="s">
        <v>808</v>
      </c>
      <c r="C320" s="5">
        <v>321</v>
      </c>
    </row>
    <row r="321" spans="1:3">
      <c r="A321" s="5">
        <v>322</v>
      </c>
      <c r="B321" s="5" t="s">
        <v>809</v>
      </c>
      <c r="C321" s="5">
        <v>322</v>
      </c>
    </row>
    <row r="322" spans="1:3">
      <c r="A322" s="5">
        <v>323</v>
      </c>
      <c r="B322" s="5" t="s">
        <v>810</v>
      </c>
      <c r="C322" s="5">
        <v>323</v>
      </c>
    </row>
    <row r="323" spans="1:3">
      <c r="A323" s="5">
        <v>324</v>
      </c>
      <c r="B323" s="5" t="s">
        <v>811</v>
      </c>
      <c r="C323" s="5">
        <v>324</v>
      </c>
    </row>
    <row r="324" spans="1:3">
      <c r="A324" s="5">
        <v>325</v>
      </c>
      <c r="B324" s="5" t="s">
        <v>812</v>
      </c>
      <c r="C324" s="5">
        <v>325</v>
      </c>
    </row>
    <row r="325" spans="1:3">
      <c r="A325" s="5">
        <v>326</v>
      </c>
      <c r="B325" s="5" t="s">
        <v>813</v>
      </c>
      <c r="C325" s="5">
        <v>326</v>
      </c>
    </row>
    <row r="326" spans="1:3">
      <c r="A326" s="5">
        <v>327</v>
      </c>
      <c r="B326" s="5" t="s">
        <v>814</v>
      </c>
      <c r="C326" s="5">
        <v>327</v>
      </c>
    </row>
    <row r="327" spans="1:3">
      <c r="A327" s="5">
        <v>328</v>
      </c>
      <c r="B327" s="5" t="s">
        <v>815</v>
      </c>
      <c r="C327" s="5">
        <v>328</v>
      </c>
    </row>
    <row r="328" spans="1:3">
      <c r="A328" s="5">
        <v>329</v>
      </c>
      <c r="B328" s="5" t="s">
        <v>816</v>
      </c>
      <c r="C328" s="5">
        <v>329</v>
      </c>
    </row>
    <row r="329" spans="1:3">
      <c r="A329" s="5">
        <v>330</v>
      </c>
      <c r="B329" s="5" t="s">
        <v>817</v>
      </c>
      <c r="C329" s="5">
        <v>330</v>
      </c>
    </row>
    <row r="330" spans="1:3">
      <c r="A330" s="5">
        <v>331</v>
      </c>
      <c r="B330" s="5" t="s">
        <v>818</v>
      </c>
      <c r="C330" s="5">
        <v>331</v>
      </c>
    </row>
    <row r="331" spans="1:3">
      <c r="A331" s="5">
        <v>332</v>
      </c>
      <c r="B331" s="5" t="s">
        <v>819</v>
      </c>
      <c r="C331" s="5">
        <v>332</v>
      </c>
    </row>
    <row r="332" spans="1:3">
      <c r="A332" s="5">
        <v>333</v>
      </c>
      <c r="B332" s="5" t="s">
        <v>820</v>
      </c>
      <c r="C332" s="5">
        <v>333</v>
      </c>
    </row>
    <row r="333" spans="1:3">
      <c r="A333" s="5">
        <v>334</v>
      </c>
      <c r="B333" s="5" t="s">
        <v>821</v>
      </c>
      <c r="C333" s="5">
        <v>334</v>
      </c>
    </row>
    <row r="334" spans="1:3">
      <c r="A334" s="5">
        <v>335</v>
      </c>
      <c r="B334" s="5" t="s">
        <v>822</v>
      </c>
      <c r="C334" s="5">
        <v>335</v>
      </c>
    </row>
    <row r="335" spans="1:3">
      <c r="A335" s="5">
        <v>336</v>
      </c>
      <c r="B335" s="5" t="s">
        <v>823</v>
      </c>
      <c r="C335" s="5">
        <v>336</v>
      </c>
    </row>
    <row r="336" spans="1:3">
      <c r="A336" s="5">
        <v>337</v>
      </c>
      <c r="B336" s="5" t="s">
        <v>824</v>
      </c>
      <c r="C336" s="5">
        <v>337</v>
      </c>
    </row>
    <row r="337" spans="1:3">
      <c r="A337" s="5">
        <v>338</v>
      </c>
      <c r="B337" s="5" t="s">
        <v>825</v>
      </c>
      <c r="C337" s="5">
        <v>338</v>
      </c>
    </row>
    <row r="338" spans="1:3">
      <c r="A338" s="5">
        <v>339</v>
      </c>
      <c r="B338" s="5" t="s">
        <v>826</v>
      </c>
      <c r="C338" s="5">
        <v>339</v>
      </c>
    </row>
    <row r="339" spans="1:3">
      <c r="A339" s="5">
        <v>340</v>
      </c>
      <c r="B339" s="5" t="s">
        <v>182</v>
      </c>
      <c r="C339" s="5">
        <v>340</v>
      </c>
    </row>
    <row r="340" spans="1:3">
      <c r="A340" s="5">
        <v>341</v>
      </c>
      <c r="B340" s="5" t="s">
        <v>827</v>
      </c>
      <c r="C340" s="5">
        <v>341</v>
      </c>
    </row>
    <row r="341" spans="1:3">
      <c r="A341" s="5">
        <v>342</v>
      </c>
      <c r="B341" s="5" t="s">
        <v>828</v>
      </c>
      <c r="C341" s="5">
        <v>342</v>
      </c>
    </row>
    <row r="342" spans="1:3">
      <c r="A342" s="5">
        <v>343</v>
      </c>
      <c r="B342" s="5" t="s">
        <v>829</v>
      </c>
      <c r="C342" s="5">
        <v>343</v>
      </c>
    </row>
    <row r="343" spans="1:3">
      <c r="A343" s="5">
        <v>344</v>
      </c>
      <c r="B343" s="5" t="s">
        <v>830</v>
      </c>
      <c r="C343" s="5">
        <v>344</v>
      </c>
    </row>
    <row r="344" spans="1:3">
      <c r="A344" s="5">
        <v>345</v>
      </c>
      <c r="B344" s="5" t="s">
        <v>831</v>
      </c>
      <c r="C344" s="5">
        <v>345</v>
      </c>
    </row>
    <row r="345" spans="1:3">
      <c r="A345" s="5">
        <v>346</v>
      </c>
      <c r="B345" s="5" t="s">
        <v>832</v>
      </c>
      <c r="C345" s="5">
        <v>346</v>
      </c>
    </row>
    <row r="346" spans="1:3">
      <c r="A346" s="5">
        <v>347</v>
      </c>
      <c r="B346" s="5" t="s">
        <v>833</v>
      </c>
      <c r="C346" s="5">
        <v>347</v>
      </c>
    </row>
    <row r="347" spans="1:3">
      <c r="A347" s="5">
        <v>348</v>
      </c>
      <c r="B347" s="5" t="s">
        <v>834</v>
      </c>
      <c r="C347" s="5">
        <v>348</v>
      </c>
    </row>
    <row r="348" spans="1:3">
      <c r="A348" s="5">
        <v>349</v>
      </c>
      <c r="B348" s="5" t="s">
        <v>835</v>
      </c>
      <c r="C348" s="5">
        <v>349</v>
      </c>
    </row>
    <row r="349" spans="1:3">
      <c r="A349" s="5">
        <v>350</v>
      </c>
      <c r="B349" s="5" t="s">
        <v>836</v>
      </c>
      <c r="C349" s="5">
        <v>350</v>
      </c>
    </row>
    <row r="350" spans="1:3">
      <c r="A350" s="5">
        <v>351</v>
      </c>
      <c r="B350" s="5" t="s">
        <v>837</v>
      </c>
      <c r="C350" s="5">
        <v>351</v>
      </c>
    </row>
    <row r="351" spans="1:3">
      <c r="A351" s="5">
        <v>352</v>
      </c>
      <c r="B351" s="5" t="s">
        <v>838</v>
      </c>
      <c r="C351" s="5">
        <v>352</v>
      </c>
    </row>
    <row r="352" spans="1:3">
      <c r="A352" s="5">
        <v>353</v>
      </c>
      <c r="B352" s="5" t="s">
        <v>839</v>
      </c>
      <c r="C352" s="5">
        <v>353</v>
      </c>
    </row>
    <row r="353" spans="1:3">
      <c r="A353" s="5">
        <v>354</v>
      </c>
      <c r="B353" s="5" t="s">
        <v>840</v>
      </c>
      <c r="C353" s="5">
        <v>354</v>
      </c>
    </row>
    <row r="354" spans="1:3">
      <c r="A354" s="5">
        <v>355</v>
      </c>
      <c r="B354" s="5" t="s">
        <v>841</v>
      </c>
      <c r="C354" s="5">
        <v>355</v>
      </c>
    </row>
    <row r="355" spans="1:3">
      <c r="A355" s="5">
        <v>356</v>
      </c>
      <c r="B355" s="5" t="s">
        <v>842</v>
      </c>
      <c r="C355" s="5">
        <v>356</v>
      </c>
    </row>
    <row r="356" spans="1:3">
      <c r="A356" s="5">
        <v>357</v>
      </c>
      <c r="B356" s="5" t="s">
        <v>843</v>
      </c>
      <c r="C356" s="5">
        <v>357</v>
      </c>
    </row>
    <row r="357" spans="1:3">
      <c r="A357" s="5">
        <v>358</v>
      </c>
      <c r="B357" s="5" t="s">
        <v>844</v>
      </c>
      <c r="C357" s="5">
        <v>358</v>
      </c>
    </row>
    <row r="358" spans="1:3">
      <c r="A358" s="5">
        <v>359</v>
      </c>
      <c r="B358" s="5" t="s">
        <v>845</v>
      </c>
      <c r="C358" s="5">
        <v>359</v>
      </c>
    </row>
    <row r="359" spans="1:3">
      <c r="A359" s="5">
        <v>360</v>
      </c>
      <c r="B359" s="5" t="s">
        <v>846</v>
      </c>
      <c r="C359" s="5">
        <v>360</v>
      </c>
    </row>
    <row r="360" spans="1:3">
      <c r="A360" s="5">
        <v>361</v>
      </c>
      <c r="B360" s="5" t="s">
        <v>847</v>
      </c>
      <c r="C360" s="5">
        <v>361</v>
      </c>
    </row>
    <row r="361" spans="1:3">
      <c r="A361" s="5">
        <v>362</v>
      </c>
      <c r="B361" s="5" t="s">
        <v>848</v>
      </c>
      <c r="C361" s="5">
        <v>362</v>
      </c>
    </row>
    <row r="362" spans="1:3">
      <c r="A362" s="5">
        <v>363</v>
      </c>
      <c r="B362" s="5" t="s">
        <v>849</v>
      </c>
      <c r="C362" s="5">
        <v>363</v>
      </c>
    </row>
    <row r="363" spans="1:3">
      <c r="A363" s="5">
        <v>364</v>
      </c>
      <c r="B363" s="5" t="s">
        <v>850</v>
      </c>
      <c r="C363" s="5">
        <v>364</v>
      </c>
    </row>
    <row r="364" spans="1:3">
      <c r="A364" s="5">
        <v>365</v>
      </c>
      <c r="B364" s="5" t="s">
        <v>851</v>
      </c>
      <c r="C364" s="5">
        <v>365</v>
      </c>
    </row>
    <row r="365" spans="1:3">
      <c r="A365" s="5">
        <v>366</v>
      </c>
      <c r="B365" s="5" t="s">
        <v>852</v>
      </c>
      <c r="C365" s="5">
        <v>366</v>
      </c>
    </row>
    <row r="366" spans="1:3">
      <c r="A366" s="5">
        <v>367</v>
      </c>
      <c r="B366" s="5" t="s">
        <v>853</v>
      </c>
      <c r="C366" s="5">
        <v>367</v>
      </c>
    </row>
    <row r="367" spans="1:3">
      <c r="A367" s="5">
        <v>368</v>
      </c>
      <c r="B367" s="5" t="s">
        <v>854</v>
      </c>
      <c r="C367" s="5">
        <v>368</v>
      </c>
    </row>
    <row r="368" spans="1:3">
      <c r="A368" s="5">
        <v>369</v>
      </c>
      <c r="B368" s="5" t="s">
        <v>855</v>
      </c>
      <c r="C368" s="5">
        <v>369</v>
      </c>
    </row>
    <row r="369" spans="1:3">
      <c r="A369" s="5">
        <v>370</v>
      </c>
      <c r="B369" s="5" t="s">
        <v>856</v>
      </c>
      <c r="C369" s="5">
        <v>370</v>
      </c>
    </row>
    <row r="370" spans="1:3">
      <c r="A370" s="5">
        <v>371</v>
      </c>
      <c r="B370" s="5" t="s">
        <v>857</v>
      </c>
      <c r="C370" s="5">
        <v>371</v>
      </c>
    </row>
    <row r="371" spans="1:3">
      <c r="A371" s="5">
        <v>372</v>
      </c>
      <c r="B371" s="5" t="s">
        <v>858</v>
      </c>
      <c r="C371" s="5">
        <v>372</v>
      </c>
    </row>
    <row r="372" spans="1:3">
      <c r="A372" s="5">
        <v>373</v>
      </c>
      <c r="B372" s="5" t="s">
        <v>859</v>
      </c>
      <c r="C372" s="5">
        <v>373</v>
      </c>
    </row>
    <row r="373" spans="1:3">
      <c r="A373" s="5">
        <v>374</v>
      </c>
      <c r="B373" s="5" t="s">
        <v>860</v>
      </c>
      <c r="C373" s="5">
        <v>374</v>
      </c>
    </row>
    <row r="374" spans="1:3">
      <c r="A374" s="5">
        <v>375</v>
      </c>
      <c r="B374" s="5" t="s">
        <v>861</v>
      </c>
      <c r="C374" s="5">
        <v>375</v>
      </c>
    </row>
    <row r="375" spans="1:3">
      <c r="A375" s="5">
        <v>376</v>
      </c>
      <c r="B375" s="5" t="s">
        <v>862</v>
      </c>
      <c r="C375" s="5">
        <v>376</v>
      </c>
    </row>
    <row r="376" spans="1:3">
      <c r="A376" s="5">
        <v>377</v>
      </c>
      <c r="B376" s="5" t="s">
        <v>863</v>
      </c>
      <c r="C376" s="5">
        <v>377</v>
      </c>
    </row>
    <row r="377" spans="1:3">
      <c r="A377" s="5">
        <v>378</v>
      </c>
      <c r="B377" s="5" t="s">
        <v>864</v>
      </c>
      <c r="C377" s="5">
        <v>378</v>
      </c>
    </row>
    <row r="378" spans="1:3">
      <c r="A378" s="5">
        <v>379</v>
      </c>
      <c r="B378" s="5" t="s">
        <v>865</v>
      </c>
      <c r="C378" s="5">
        <v>379</v>
      </c>
    </row>
    <row r="379" spans="1:3">
      <c r="A379" s="5">
        <v>380</v>
      </c>
      <c r="B379" s="5" t="s">
        <v>866</v>
      </c>
      <c r="C379" s="5">
        <v>380</v>
      </c>
    </row>
    <row r="380" spans="1:3">
      <c r="A380" s="5">
        <v>381</v>
      </c>
      <c r="B380" s="5" t="s">
        <v>867</v>
      </c>
      <c r="C380" s="5">
        <v>381</v>
      </c>
    </row>
    <row r="381" spans="1:3">
      <c r="A381" s="5">
        <v>382</v>
      </c>
      <c r="B381" s="5" t="s">
        <v>868</v>
      </c>
      <c r="C381" s="5">
        <v>382</v>
      </c>
    </row>
    <row r="382" spans="1:3">
      <c r="A382" s="5">
        <v>383</v>
      </c>
      <c r="B382" s="5" t="s">
        <v>869</v>
      </c>
      <c r="C382" s="5">
        <v>383</v>
      </c>
    </row>
    <row r="383" spans="1:3">
      <c r="A383" s="5">
        <v>384</v>
      </c>
      <c r="B383" s="5" t="s">
        <v>870</v>
      </c>
      <c r="C383" s="5">
        <v>384</v>
      </c>
    </row>
    <row r="384" spans="1:3">
      <c r="A384" s="5">
        <v>385</v>
      </c>
      <c r="B384" s="5" t="s">
        <v>871</v>
      </c>
      <c r="C384" s="5">
        <v>385</v>
      </c>
    </row>
    <row r="385" spans="1:3">
      <c r="A385" s="5">
        <v>386</v>
      </c>
      <c r="B385" s="5" t="s">
        <v>872</v>
      </c>
      <c r="C385" s="5">
        <v>386</v>
      </c>
    </row>
    <row r="386" spans="1:3">
      <c r="A386" s="5">
        <v>387</v>
      </c>
      <c r="B386" s="5" t="s">
        <v>873</v>
      </c>
      <c r="C386" s="5">
        <v>387</v>
      </c>
    </row>
    <row r="387" spans="1:3">
      <c r="A387" s="5">
        <v>388</v>
      </c>
      <c r="B387" s="5" t="s">
        <v>874</v>
      </c>
      <c r="C387" s="5">
        <v>388</v>
      </c>
    </row>
    <row r="388" spans="1:3">
      <c r="A388" s="5">
        <v>389</v>
      </c>
      <c r="B388" s="5" t="s">
        <v>875</v>
      </c>
      <c r="C388" s="5">
        <v>389</v>
      </c>
    </row>
    <row r="389" spans="1:3">
      <c r="A389" s="5">
        <v>390</v>
      </c>
      <c r="B389" s="5" t="s">
        <v>876</v>
      </c>
      <c r="C389" s="5">
        <v>390</v>
      </c>
    </row>
    <row r="390" spans="1:3">
      <c r="A390" s="5">
        <v>391</v>
      </c>
      <c r="B390" s="5" t="s">
        <v>877</v>
      </c>
      <c r="C390" s="5">
        <v>391</v>
      </c>
    </row>
    <row r="391" spans="1:3">
      <c r="A391" s="5">
        <v>392</v>
      </c>
      <c r="B391" s="5" t="s">
        <v>878</v>
      </c>
      <c r="C391" s="5">
        <v>392</v>
      </c>
    </row>
    <row r="392" spans="1:3">
      <c r="A392" s="5">
        <v>393</v>
      </c>
      <c r="B392" s="5" t="s">
        <v>879</v>
      </c>
      <c r="C392" s="5">
        <v>393</v>
      </c>
    </row>
    <row r="393" spans="1:3">
      <c r="A393" s="5">
        <v>394</v>
      </c>
      <c r="B393" s="5" t="s">
        <v>880</v>
      </c>
      <c r="C393" s="5">
        <v>394</v>
      </c>
    </row>
    <row r="394" spans="1:3">
      <c r="A394" s="5">
        <v>395</v>
      </c>
      <c r="B394" s="5" t="s">
        <v>881</v>
      </c>
      <c r="C394" s="5">
        <v>395</v>
      </c>
    </row>
    <row r="395" spans="1:3">
      <c r="A395" s="5">
        <v>396</v>
      </c>
      <c r="B395" s="5" t="s">
        <v>882</v>
      </c>
      <c r="C395" s="5">
        <v>396</v>
      </c>
    </row>
    <row r="396" spans="1:3">
      <c r="A396" s="5">
        <v>397</v>
      </c>
      <c r="B396" s="5" t="s">
        <v>883</v>
      </c>
      <c r="C396" s="5">
        <v>397</v>
      </c>
    </row>
    <row r="397" spans="1:3">
      <c r="A397" s="5">
        <v>398</v>
      </c>
      <c r="B397" s="5" t="s">
        <v>884</v>
      </c>
      <c r="C397" s="5">
        <v>398</v>
      </c>
    </row>
    <row r="398" spans="1:3">
      <c r="A398" s="5">
        <v>399</v>
      </c>
      <c r="B398" s="5" t="s">
        <v>885</v>
      </c>
      <c r="C398" s="5">
        <v>399</v>
      </c>
    </row>
    <row r="399" spans="1:3">
      <c r="A399" s="5">
        <v>400</v>
      </c>
      <c r="B399" s="5" t="s">
        <v>886</v>
      </c>
      <c r="C399" s="5">
        <v>400</v>
      </c>
    </row>
    <row r="400" spans="1:3">
      <c r="A400" s="5">
        <v>401</v>
      </c>
      <c r="B400" s="5" t="s">
        <v>887</v>
      </c>
      <c r="C400" s="5">
        <v>401</v>
      </c>
    </row>
    <row r="401" spans="1:3">
      <c r="A401" s="5">
        <v>402</v>
      </c>
      <c r="B401" s="5" t="s">
        <v>888</v>
      </c>
      <c r="C401" s="5">
        <v>402</v>
      </c>
    </row>
    <row r="402" spans="1:3">
      <c r="A402" s="5">
        <v>403</v>
      </c>
      <c r="B402" s="5" t="s">
        <v>889</v>
      </c>
      <c r="C402" s="5">
        <v>403</v>
      </c>
    </row>
    <row r="403" spans="1:3">
      <c r="A403" s="5">
        <v>404</v>
      </c>
      <c r="B403" s="5" t="s">
        <v>890</v>
      </c>
      <c r="C403" s="5">
        <v>404</v>
      </c>
    </row>
    <row r="404" spans="1:3">
      <c r="A404" s="5">
        <v>405</v>
      </c>
      <c r="B404" s="5" t="s">
        <v>891</v>
      </c>
      <c r="C404" s="5">
        <v>405</v>
      </c>
    </row>
    <row r="405" spans="1:3">
      <c r="A405" s="5">
        <v>406</v>
      </c>
      <c r="B405" s="5" t="s">
        <v>892</v>
      </c>
      <c r="C405" s="5">
        <v>406</v>
      </c>
    </row>
    <row r="406" spans="1:3">
      <c r="A406" s="5">
        <v>407</v>
      </c>
      <c r="B406" s="5" t="s">
        <v>892</v>
      </c>
      <c r="C406" s="5">
        <v>407</v>
      </c>
    </row>
    <row r="407" spans="1:3">
      <c r="A407" s="5">
        <v>408</v>
      </c>
      <c r="B407" s="5" t="s">
        <v>893</v>
      </c>
      <c r="C407" s="5">
        <v>408</v>
      </c>
    </row>
    <row r="408" spans="1:3">
      <c r="A408" s="5">
        <v>409</v>
      </c>
      <c r="B408" s="5" t="s">
        <v>894</v>
      </c>
      <c r="C408" s="5">
        <v>409</v>
      </c>
    </row>
    <row r="409" spans="1:3">
      <c r="A409" s="5">
        <v>410</v>
      </c>
      <c r="B409" s="5" t="s">
        <v>895</v>
      </c>
      <c r="C409" s="5">
        <v>410</v>
      </c>
    </row>
    <row r="410" spans="1:3">
      <c r="A410" s="5">
        <v>411</v>
      </c>
      <c r="B410" s="5" t="s">
        <v>896</v>
      </c>
      <c r="C410" s="5">
        <v>411</v>
      </c>
    </row>
    <row r="411" spans="1:3">
      <c r="A411" s="5">
        <v>412</v>
      </c>
      <c r="B411" s="5" t="s">
        <v>897</v>
      </c>
      <c r="C411" s="5">
        <v>412</v>
      </c>
    </row>
    <row r="412" spans="1:3">
      <c r="A412" s="5">
        <v>413</v>
      </c>
      <c r="B412" s="5" t="s">
        <v>898</v>
      </c>
      <c r="C412" s="5">
        <v>413</v>
      </c>
    </row>
    <row r="413" spans="1:3">
      <c r="A413" s="5">
        <v>414</v>
      </c>
      <c r="B413" s="5" t="s">
        <v>899</v>
      </c>
      <c r="C413" s="5">
        <v>414</v>
      </c>
    </row>
    <row r="414" spans="1:3">
      <c r="A414" s="5">
        <v>415</v>
      </c>
      <c r="B414" s="5" t="s">
        <v>900</v>
      </c>
      <c r="C414" s="5">
        <v>415</v>
      </c>
    </row>
    <row r="415" spans="1:3">
      <c r="A415" s="5">
        <v>416</v>
      </c>
      <c r="B415" s="5" t="s">
        <v>901</v>
      </c>
      <c r="C415" s="5">
        <v>416</v>
      </c>
    </row>
    <row r="416" spans="1:3">
      <c r="A416" s="5">
        <v>417</v>
      </c>
      <c r="B416" s="5" t="s">
        <v>902</v>
      </c>
      <c r="C416" s="5">
        <v>417</v>
      </c>
    </row>
    <row r="417" spans="1:3">
      <c r="A417" s="5">
        <v>418</v>
      </c>
      <c r="B417" s="5" t="s">
        <v>903</v>
      </c>
      <c r="C417" s="5">
        <v>418</v>
      </c>
    </row>
    <row r="418" spans="1:3">
      <c r="A418" s="5">
        <v>419</v>
      </c>
      <c r="B418" s="5" t="s">
        <v>904</v>
      </c>
      <c r="C418" s="5">
        <v>419</v>
      </c>
    </row>
    <row r="419" spans="1:3">
      <c r="A419" s="5">
        <v>420</v>
      </c>
      <c r="B419" s="5" t="s">
        <v>905</v>
      </c>
      <c r="C419" s="5">
        <v>420</v>
      </c>
    </row>
    <row r="420" spans="1:3">
      <c r="A420" s="5">
        <v>421</v>
      </c>
      <c r="B420" s="5" t="s">
        <v>906</v>
      </c>
      <c r="C420" s="5">
        <v>421</v>
      </c>
    </row>
    <row r="421" spans="1:3">
      <c r="A421" s="5">
        <v>422</v>
      </c>
      <c r="B421" s="5" t="s">
        <v>907</v>
      </c>
      <c r="C421" s="5">
        <v>422</v>
      </c>
    </row>
    <row r="422" spans="1:3">
      <c r="A422" s="5">
        <v>423</v>
      </c>
      <c r="B422" s="5" t="s">
        <v>908</v>
      </c>
      <c r="C422" s="5">
        <v>423</v>
      </c>
    </row>
    <row r="423" spans="1:3">
      <c r="A423" s="5">
        <v>424</v>
      </c>
      <c r="B423" s="5" t="s">
        <v>909</v>
      </c>
      <c r="C423" s="5">
        <v>424</v>
      </c>
    </row>
    <row r="424" spans="1:3">
      <c r="A424" s="5">
        <v>425</v>
      </c>
      <c r="B424" s="5" t="s">
        <v>910</v>
      </c>
      <c r="C424" s="5">
        <v>425</v>
      </c>
    </row>
    <row r="425" spans="1:3">
      <c r="A425" s="5">
        <v>426</v>
      </c>
      <c r="B425" s="5" t="s">
        <v>911</v>
      </c>
      <c r="C425" s="5">
        <v>426</v>
      </c>
    </row>
    <row r="426" spans="1:3">
      <c r="A426" s="5">
        <v>427</v>
      </c>
      <c r="B426" s="5" t="s">
        <v>912</v>
      </c>
      <c r="C426" s="5">
        <v>427</v>
      </c>
    </row>
    <row r="427" spans="1:3">
      <c r="A427" s="5">
        <v>428</v>
      </c>
      <c r="B427" s="5" t="s">
        <v>913</v>
      </c>
      <c r="C427" s="5">
        <v>428</v>
      </c>
    </row>
    <row r="428" spans="1:3">
      <c r="A428" s="5">
        <v>429</v>
      </c>
      <c r="B428" s="5" t="s">
        <v>914</v>
      </c>
      <c r="C428" s="5">
        <v>429</v>
      </c>
    </row>
    <row r="429" spans="1:3">
      <c r="A429" s="5">
        <v>430</v>
      </c>
      <c r="B429" s="5" t="s">
        <v>915</v>
      </c>
      <c r="C429" s="5">
        <v>430</v>
      </c>
    </row>
    <row r="430" spans="1:3">
      <c r="A430" s="5">
        <v>431</v>
      </c>
      <c r="B430" s="5" t="s">
        <v>916</v>
      </c>
      <c r="C430" s="5">
        <v>431</v>
      </c>
    </row>
    <row r="431" spans="1:3">
      <c r="A431" s="5">
        <v>432</v>
      </c>
      <c r="B431" s="5" t="s">
        <v>917</v>
      </c>
      <c r="C431" s="5">
        <v>432</v>
      </c>
    </row>
    <row r="432" spans="1:3">
      <c r="A432" s="5">
        <v>433</v>
      </c>
      <c r="B432" s="5" t="s">
        <v>918</v>
      </c>
      <c r="C432" s="5">
        <v>433</v>
      </c>
    </row>
    <row r="433" spans="1:3">
      <c r="A433" s="5">
        <v>434</v>
      </c>
      <c r="B433" s="5" t="s">
        <v>919</v>
      </c>
      <c r="C433" s="5">
        <v>434</v>
      </c>
    </row>
    <row r="434" spans="1:3">
      <c r="A434" s="5">
        <v>435</v>
      </c>
      <c r="B434" s="5" t="s">
        <v>920</v>
      </c>
      <c r="C434" s="5">
        <v>435</v>
      </c>
    </row>
    <row r="435" spans="1:3">
      <c r="A435" s="5">
        <v>436</v>
      </c>
      <c r="B435" s="5" t="s">
        <v>921</v>
      </c>
      <c r="C435" s="5">
        <v>436</v>
      </c>
    </row>
    <row r="436" spans="1:3">
      <c r="A436" s="5">
        <v>437</v>
      </c>
      <c r="B436" s="5" t="s">
        <v>922</v>
      </c>
      <c r="C436" s="5">
        <v>437</v>
      </c>
    </row>
    <row r="437" spans="1:3">
      <c r="A437" s="5">
        <v>438</v>
      </c>
      <c r="B437" s="5" t="s">
        <v>923</v>
      </c>
      <c r="C437" s="5">
        <v>438</v>
      </c>
    </row>
    <row r="438" spans="1:3">
      <c r="A438" s="5">
        <v>439</v>
      </c>
      <c r="B438" s="5" t="s">
        <v>924</v>
      </c>
      <c r="C438" s="5">
        <v>439</v>
      </c>
    </row>
    <row r="439" spans="1:3">
      <c r="A439" s="5">
        <v>440</v>
      </c>
      <c r="B439" s="5" t="s">
        <v>925</v>
      </c>
      <c r="C439" s="5">
        <v>440</v>
      </c>
    </row>
    <row r="440" spans="1:3">
      <c r="A440" s="5">
        <v>441</v>
      </c>
      <c r="B440" s="5" t="s">
        <v>926</v>
      </c>
      <c r="C440" s="5">
        <v>441</v>
      </c>
    </row>
    <row r="441" spans="1:3">
      <c r="A441" s="5">
        <v>442</v>
      </c>
      <c r="B441" s="5" t="s">
        <v>927</v>
      </c>
      <c r="C441" s="5">
        <v>442</v>
      </c>
    </row>
    <row r="442" spans="1:3">
      <c r="A442" s="5">
        <v>443</v>
      </c>
      <c r="B442" s="5" t="s">
        <v>928</v>
      </c>
      <c r="C442" s="5">
        <v>443</v>
      </c>
    </row>
    <row r="443" spans="1:3">
      <c r="A443" s="5">
        <v>444</v>
      </c>
      <c r="B443" s="5" t="s">
        <v>929</v>
      </c>
      <c r="C443" s="5">
        <v>444</v>
      </c>
    </row>
    <row r="444" spans="1:3">
      <c r="A444" s="5">
        <v>445</v>
      </c>
      <c r="B444" s="5" t="s">
        <v>930</v>
      </c>
      <c r="C444" s="5">
        <v>445</v>
      </c>
    </row>
    <row r="445" spans="1:3">
      <c r="A445" s="5">
        <v>446</v>
      </c>
      <c r="B445" s="5" t="s">
        <v>931</v>
      </c>
      <c r="C445" s="5">
        <v>446</v>
      </c>
    </row>
    <row r="446" spans="1:3">
      <c r="A446" s="5">
        <v>447</v>
      </c>
      <c r="B446" s="5" t="s">
        <v>932</v>
      </c>
      <c r="C446" s="5">
        <v>447</v>
      </c>
    </row>
    <row r="447" spans="1:3">
      <c r="A447" s="5">
        <v>448</v>
      </c>
      <c r="B447" s="5" t="s">
        <v>933</v>
      </c>
      <c r="C447" s="5">
        <v>448</v>
      </c>
    </row>
    <row r="448" spans="1:3">
      <c r="A448" s="5">
        <v>449</v>
      </c>
      <c r="B448" s="5" t="s">
        <v>934</v>
      </c>
      <c r="C448" s="5">
        <v>449</v>
      </c>
    </row>
    <row r="449" spans="1:3">
      <c r="A449" s="5">
        <v>450</v>
      </c>
      <c r="B449" s="5" t="s">
        <v>934</v>
      </c>
      <c r="C449" s="5">
        <v>450</v>
      </c>
    </row>
    <row r="450" spans="1:3">
      <c r="A450" s="5">
        <v>451</v>
      </c>
      <c r="B450" s="5" t="s">
        <v>935</v>
      </c>
      <c r="C450" s="5">
        <v>451</v>
      </c>
    </row>
    <row r="451" spans="1:3">
      <c r="A451" s="5">
        <v>452</v>
      </c>
      <c r="B451" s="5" t="s">
        <v>936</v>
      </c>
      <c r="C451" s="5">
        <v>452</v>
      </c>
    </row>
    <row r="452" spans="1:3">
      <c r="A452" s="5">
        <v>453</v>
      </c>
      <c r="B452" s="5" t="s">
        <v>937</v>
      </c>
      <c r="C452" s="5">
        <v>453</v>
      </c>
    </row>
    <row r="453" spans="1:3">
      <c r="A453" s="5">
        <v>454</v>
      </c>
      <c r="B453" s="5" t="s">
        <v>938</v>
      </c>
      <c r="C453" s="5">
        <v>454</v>
      </c>
    </row>
    <row r="454" spans="1:3">
      <c r="A454" s="5">
        <v>455</v>
      </c>
      <c r="B454" s="5" t="s">
        <v>939</v>
      </c>
      <c r="C454" s="5">
        <v>455</v>
      </c>
    </row>
    <row r="455" spans="1:3">
      <c r="A455" s="5">
        <v>456</v>
      </c>
      <c r="B455" s="5" t="s">
        <v>940</v>
      </c>
      <c r="C455" s="5">
        <v>456</v>
      </c>
    </row>
    <row r="456" spans="1:3">
      <c r="A456" s="5">
        <v>457</v>
      </c>
      <c r="B456" s="5" t="s">
        <v>941</v>
      </c>
      <c r="C456" s="5">
        <v>457</v>
      </c>
    </row>
    <row r="457" spans="1:3">
      <c r="A457" s="5">
        <v>458</v>
      </c>
      <c r="B457" s="5" t="s">
        <v>942</v>
      </c>
      <c r="C457" s="5">
        <v>458</v>
      </c>
    </row>
    <row r="458" spans="1:3">
      <c r="A458" s="5">
        <v>459</v>
      </c>
      <c r="B458" s="5" t="s">
        <v>943</v>
      </c>
      <c r="C458" s="5">
        <v>459</v>
      </c>
    </row>
    <row r="459" spans="1:3">
      <c r="A459" s="5">
        <v>460</v>
      </c>
      <c r="B459" s="5" t="s">
        <v>944</v>
      </c>
      <c r="C459" s="5">
        <v>460</v>
      </c>
    </row>
    <row r="460" spans="1:3">
      <c r="A460" s="5">
        <v>461</v>
      </c>
      <c r="B460" s="5" t="s">
        <v>945</v>
      </c>
      <c r="C460" s="5">
        <v>461</v>
      </c>
    </row>
    <row r="461" spans="1:3">
      <c r="A461" s="5">
        <v>462</v>
      </c>
      <c r="B461" s="5" t="s">
        <v>946</v>
      </c>
      <c r="C461" s="5">
        <v>462</v>
      </c>
    </row>
    <row r="462" spans="1:3">
      <c r="A462" s="5">
        <v>463</v>
      </c>
      <c r="B462" s="5" t="s">
        <v>947</v>
      </c>
      <c r="C462" s="5">
        <v>463</v>
      </c>
    </row>
    <row r="463" spans="1:3">
      <c r="A463" s="5">
        <v>464</v>
      </c>
      <c r="B463" s="5" t="s">
        <v>948</v>
      </c>
      <c r="C463" s="5">
        <v>464</v>
      </c>
    </row>
    <row r="464" spans="1:3">
      <c r="A464" s="5">
        <v>465</v>
      </c>
      <c r="B464" s="5" t="s">
        <v>949</v>
      </c>
      <c r="C464" s="5">
        <v>465</v>
      </c>
    </row>
    <row r="465" spans="1:3">
      <c r="A465" s="5">
        <v>466</v>
      </c>
      <c r="B465" s="5" t="s">
        <v>950</v>
      </c>
      <c r="C465" s="5">
        <v>466</v>
      </c>
    </row>
    <row r="466" spans="1:3">
      <c r="A466" s="5">
        <v>467</v>
      </c>
      <c r="B466" s="5" t="s">
        <v>951</v>
      </c>
      <c r="C466" s="5">
        <v>467</v>
      </c>
    </row>
    <row r="467" spans="1:3">
      <c r="A467" s="5">
        <v>468</v>
      </c>
      <c r="B467" s="5" t="s">
        <v>952</v>
      </c>
      <c r="C467" s="5">
        <v>468</v>
      </c>
    </row>
    <row r="468" spans="1:3">
      <c r="A468" s="5">
        <v>469</v>
      </c>
      <c r="B468" s="5" t="s">
        <v>953</v>
      </c>
      <c r="C468" s="5">
        <v>469</v>
      </c>
    </row>
    <row r="469" spans="1:3">
      <c r="A469" s="5">
        <v>470</v>
      </c>
      <c r="B469" s="5" t="s">
        <v>954</v>
      </c>
      <c r="C469" s="5">
        <v>470</v>
      </c>
    </row>
    <row r="470" spans="1:3">
      <c r="A470" s="5">
        <v>471</v>
      </c>
      <c r="B470" s="5" t="s">
        <v>955</v>
      </c>
      <c r="C470" s="5">
        <v>471</v>
      </c>
    </row>
    <row r="471" spans="1:3">
      <c r="A471" s="5">
        <v>472</v>
      </c>
      <c r="B471" s="5" t="s">
        <v>955</v>
      </c>
      <c r="C471" s="5">
        <v>472</v>
      </c>
    </row>
    <row r="472" spans="1:3">
      <c r="A472" s="5">
        <v>473</v>
      </c>
      <c r="B472" s="5" t="s">
        <v>956</v>
      </c>
      <c r="C472" s="5">
        <v>473</v>
      </c>
    </row>
    <row r="473" spans="1:3">
      <c r="A473" s="5">
        <v>474</v>
      </c>
      <c r="B473" s="5" t="s">
        <v>957</v>
      </c>
      <c r="C473" s="5">
        <v>474</v>
      </c>
    </row>
    <row r="474" spans="1:3">
      <c r="A474" s="5">
        <v>475</v>
      </c>
      <c r="B474" s="5" t="s">
        <v>958</v>
      </c>
      <c r="C474" s="5">
        <v>475</v>
      </c>
    </row>
    <row r="475" spans="1:3">
      <c r="A475" s="5">
        <v>476</v>
      </c>
      <c r="B475" s="5" t="s">
        <v>959</v>
      </c>
      <c r="C475" s="5">
        <v>476</v>
      </c>
    </row>
    <row r="476" spans="1:3">
      <c r="A476" s="5">
        <v>477</v>
      </c>
      <c r="B476" s="5" t="s">
        <v>960</v>
      </c>
      <c r="C476" s="5">
        <v>477</v>
      </c>
    </row>
    <row r="477" spans="1:3">
      <c r="A477" s="5">
        <v>478</v>
      </c>
      <c r="B477" s="5" t="s">
        <v>961</v>
      </c>
      <c r="C477" s="5">
        <v>478</v>
      </c>
    </row>
    <row r="478" spans="1:3">
      <c r="A478" s="5">
        <v>479</v>
      </c>
      <c r="B478" s="5" t="s">
        <v>962</v>
      </c>
      <c r="C478" s="5">
        <v>479</v>
      </c>
    </row>
    <row r="479" spans="1:3">
      <c r="A479" s="5">
        <v>480</v>
      </c>
      <c r="B479" s="5" t="s">
        <v>963</v>
      </c>
      <c r="C479" s="5">
        <v>480</v>
      </c>
    </row>
    <row r="480" spans="1:3">
      <c r="A480" s="5">
        <v>481</v>
      </c>
      <c r="B480" s="5" t="s">
        <v>964</v>
      </c>
      <c r="C480" s="5">
        <v>481</v>
      </c>
    </row>
    <row r="481" spans="1:3">
      <c r="A481" s="5">
        <v>482</v>
      </c>
      <c r="B481" s="5" t="s">
        <v>965</v>
      </c>
      <c r="C481" s="5">
        <v>482</v>
      </c>
    </row>
    <row r="482" spans="1:3">
      <c r="A482" s="5">
        <v>483</v>
      </c>
      <c r="B482" s="5" t="s">
        <v>966</v>
      </c>
      <c r="C482" s="5">
        <v>483</v>
      </c>
    </row>
    <row r="483" spans="1:3">
      <c r="A483" s="5">
        <v>484</v>
      </c>
      <c r="B483" s="5" t="s">
        <v>153</v>
      </c>
      <c r="C483" s="5">
        <v>484</v>
      </c>
    </row>
    <row r="484" spans="1:3">
      <c r="A484" s="5">
        <v>485</v>
      </c>
      <c r="B484" s="5" t="s">
        <v>967</v>
      </c>
      <c r="C484" s="5">
        <v>485</v>
      </c>
    </row>
    <row r="485" spans="1:3">
      <c r="A485" s="5">
        <v>486</v>
      </c>
      <c r="B485" s="5" t="s">
        <v>968</v>
      </c>
      <c r="C485" s="5">
        <v>486</v>
      </c>
    </row>
    <row r="486" spans="1:3">
      <c r="A486" s="5">
        <v>487</v>
      </c>
      <c r="B486" s="5" t="s">
        <v>969</v>
      </c>
      <c r="C486" s="5">
        <v>487</v>
      </c>
    </row>
    <row r="487" spans="1:3">
      <c r="A487" s="5">
        <v>488</v>
      </c>
      <c r="B487" s="5" t="s">
        <v>970</v>
      </c>
      <c r="C487" s="5">
        <v>488</v>
      </c>
    </row>
    <row r="488" spans="1:3">
      <c r="A488" s="5">
        <v>489</v>
      </c>
      <c r="B488" s="5" t="s">
        <v>971</v>
      </c>
      <c r="C488" s="5">
        <v>489</v>
      </c>
    </row>
    <row r="489" spans="1:3">
      <c r="A489" s="5">
        <v>490</v>
      </c>
      <c r="B489" s="5" t="s">
        <v>972</v>
      </c>
      <c r="C489" s="5">
        <v>490</v>
      </c>
    </row>
    <row r="490" spans="1:3">
      <c r="A490" s="5">
        <v>491</v>
      </c>
      <c r="B490" s="5" t="s">
        <v>973</v>
      </c>
      <c r="C490" s="5">
        <v>491</v>
      </c>
    </row>
    <row r="491" spans="1:3">
      <c r="A491" s="5">
        <v>492</v>
      </c>
      <c r="B491" s="5" t="s">
        <v>974</v>
      </c>
      <c r="C491" s="5">
        <v>492</v>
      </c>
    </row>
    <row r="492" spans="1:3">
      <c r="A492" s="5">
        <v>493</v>
      </c>
      <c r="B492" s="5" t="s">
        <v>975</v>
      </c>
      <c r="C492" s="5">
        <v>493</v>
      </c>
    </row>
    <row r="493" spans="1:3">
      <c r="A493" s="5">
        <v>494</v>
      </c>
      <c r="B493" s="5" t="s">
        <v>976</v>
      </c>
      <c r="C493" s="5">
        <v>494</v>
      </c>
    </row>
    <row r="494" spans="1:3">
      <c r="A494" s="5">
        <v>495</v>
      </c>
      <c r="B494" s="5" t="s">
        <v>977</v>
      </c>
      <c r="C494" s="5">
        <v>495</v>
      </c>
    </row>
    <row r="495" spans="1:3">
      <c r="A495" s="5">
        <v>496</v>
      </c>
      <c r="B495" s="5" t="s">
        <v>978</v>
      </c>
      <c r="C495" s="5">
        <v>496</v>
      </c>
    </row>
    <row r="496" spans="1:3">
      <c r="A496" s="5">
        <v>497</v>
      </c>
      <c r="B496" s="5" t="s">
        <v>979</v>
      </c>
      <c r="C496" s="5">
        <v>497</v>
      </c>
    </row>
    <row r="497" spans="1:3">
      <c r="A497" s="5">
        <v>498</v>
      </c>
      <c r="B497" s="5" t="s">
        <v>980</v>
      </c>
      <c r="C497" s="5">
        <v>498</v>
      </c>
    </row>
    <row r="498" spans="1:3">
      <c r="A498" s="5">
        <v>499</v>
      </c>
      <c r="B498" s="5" t="s">
        <v>981</v>
      </c>
      <c r="C498" s="5">
        <v>499</v>
      </c>
    </row>
    <row r="499" spans="1:3">
      <c r="A499" s="5">
        <v>500</v>
      </c>
      <c r="B499" s="5" t="s">
        <v>982</v>
      </c>
      <c r="C499" s="5">
        <v>500</v>
      </c>
    </row>
    <row r="500" spans="1:3">
      <c r="A500" s="5">
        <v>501</v>
      </c>
      <c r="B500" s="5" t="s">
        <v>983</v>
      </c>
      <c r="C500" s="5">
        <v>501</v>
      </c>
    </row>
    <row r="501" spans="1:3">
      <c r="A501" s="5">
        <v>502</v>
      </c>
      <c r="B501" s="5" t="s">
        <v>984</v>
      </c>
      <c r="C501" s="5">
        <v>502</v>
      </c>
    </row>
    <row r="502" spans="1:3">
      <c r="A502" s="5">
        <v>503</v>
      </c>
      <c r="B502" s="5" t="s">
        <v>985</v>
      </c>
      <c r="C502" s="5">
        <v>503</v>
      </c>
    </row>
    <row r="503" spans="1:3">
      <c r="A503" s="5">
        <v>504</v>
      </c>
      <c r="B503" s="5" t="s">
        <v>986</v>
      </c>
      <c r="C503" s="5">
        <v>504</v>
      </c>
    </row>
    <row r="504" spans="1:3">
      <c r="A504" s="5">
        <v>505</v>
      </c>
      <c r="B504" s="5" t="s">
        <v>987</v>
      </c>
      <c r="C504" s="5">
        <v>505</v>
      </c>
    </row>
    <row r="505" spans="1:3">
      <c r="A505" s="5">
        <v>506</v>
      </c>
      <c r="B505" s="5" t="s">
        <v>988</v>
      </c>
      <c r="C505" s="5">
        <v>506</v>
      </c>
    </row>
    <row r="506" spans="1:3">
      <c r="A506" s="5">
        <v>507</v>
      </c>
      <c r="B506" s="5" t="s">
        <v>989</v>
      </c>
      <c r="C506" s="5">
        <v>507</v>
      </c>
    </row>
    <row r="507" spans="1:3">
      <c r="A507" s="5">
        <v>508</v>
      </c>
      <c r="B507" s="5" t="s">
        <v>990</v>
      </c>
      <c r="C507" s="5">
        <v>508</v>
      </c>
    </row>
    <row r="508" spans="1:3">
      <c r="A508" s="5">
        <v>509</v>
      </c>
      <c r="B508" s="5" t="s">
        <v>991</v>
      </c>
      <c r="C508" s="5">
        <v>509</v>
      </c>
    </row>
    <row r="509" spans="1:3">
      <c r="A509" s="5">
        <v>510</v>
      </c>
      <c r="B509" s="5" t="s">
        <v>992</v>
      </c>
      <c r="C509" s="5">
        <v>510</v>
      </c>
    </row>
    <row r="510" spans="1:3">
      <c r="A510" s="5">
        <v>511</v>
      </c>
      <c r="B510" s="5" t="s">
        <v>993</v>
      </c>
      <c r="C510" s="5">
        <v>511</v>
      </c>
    </row>
    <row r="511" spans="1:3">
      <c r="A511" s="5">
        <v>512</v>
      </c>
      <c r="B511" s="5" t="s">
        <v>994</v>
      </c>
      <c r="C511" s="5">
        <v>512</v>
      </c>
    </row>
    <row r="512" spans="1:3">
      <c r="A512" s="5">
        <v>513</v>
      </c>
      <c r="B512" s="5" t="s">
        <v>995</v>
      </c>
      <c r="C512" s="5">
        <v>513</v>
      </c>
    </row>
    <row r="513" spans="1:3">
      <c r="A513" s="5">
        <v>514</v>
      </c>
      <c r="B513" s="5" t="s">
        <v>996</v>
      </c>
      <c r="C513" s="5">
        <v>514</v>
      </c>
    </row>
    <row r="514" spans="1:3">
      <c r="A514" s="5">
        <v>515</v>
      </c>
      <c r="B514" s="5" t="s">
        <v>997</v>
      </c>
      <c r="C514" s="5">
        <v>515</v>
      </c>
    </row>
    <row r="515" spans="1:3">
      <c r="A515" s="5">
        <v>516</v>
      </c>
      <c r="B515" s="5" t="s">
        <v>998</v>
      </c>
      <c r="C515" s="5">
        <v>516</v>
      </c>
    </row>
    <row r="516" spans="1:3">
      <c r="A516" s="5">
        <v>517</v>
      </c>
      <c r="B516" s="5" t="s">
        <v>999</v>
      </c>
      <c r="C516" s="5">
        <v>517</v>
      </c>
    </row>
    <row r="517" spans="1:3">
      <c r="A517" s="5">
        <v>518</v>
      </c>
      <c r="B517" s="5" t="s">
        <v>201</v>
      </c>
      <c r="C517" s="5">
        <v>518</v>
      </c>
    </row>
    <row r="518" spans="1:3">
      <c r="A518" s="5">
        <v>519</v>
      </c>
      <c r="B518" s="5" t="s">
        <v>1000</v>
      </c>
      <c r="C518" s="5">
        <v>519</v>
      </c>
    </row>
    <row r="519" spans="1:3">
      <c r="A519" s="5">
        <v>520</v>
      </c>
      <c r="B519" s="5" t="s">
        <v>1001</v>
      </c>
      <c r="C519" s="5">
        <v>520</v>
      </c>
    </row>
    <row r="520" spans="1:3">
      <c r="A520" s="5">
        <v>521</v>
      </c>
      <c r="B520" s="5" t="s">
        <v>1002</v>
      </c>
      <c r="C520" s="5">
        <v>521</v>
      </c>
    </row>
    <row r="521" spans="1:3">
      <c r="A521" s="5">
        <v>522</v>
      </c>
      <c r="B521" s="5" t="s">
        <v>1003</v>
      </c>
      <c r="C521" s="5">
        <v>522</v>
      </c>
    </row>
    <row r="522" spans="1:3">
      <c r="A522" s="5">
        <v>523</v>
      </c>
      <c r="B522" s="5" t="s">
        <v>1004</v>
      </c>
      <c r="C522" s="5">
        <v>523</v>
      </c>
    </row>
    <row r="523" spans="1:3">
      <c r="A523" s="5">
        <v>524</v>
      </c>
      <c r="B523" s="5" t="s">
        <v>1005</v>
      </c>
      <c r="C523" s="5">
        <v>524</v>
      </c>
    </row>
    <row r="524" spans="1:3">
      <c r="A524" s="5">
        <v>525</v>
      </c>
      <c r="B524" s="5" t="s">
        <v>1006</v>
      </c>
      <c r="C524" s="5">
        <v>525</v>
      </c>
    </row>
    <row r="525" spans="1:3">
      <c r="A525" s="5">
        <v>526</v>
      </c>
      <c r="B525" s="5" t="s">
        <v>1007</v>
      </c>
      <c r="C525" s="5">
        <v>526</v>
      </c>
    </row>
    <row r="526" spans="1:3">
      <c r="A526" s="5">
        <v>527</v>
      </c>
      <c r="B526" s="5" t="s">
        <v>1008</v>
      </c>
      <c r="C526" s="5">
        <v>527</v>
      </c>
    </row>
    <row r="527" spans="1:3">
      <c r="A527" s="5">
        <v>528</v>
      </c>
      <c r="B527" s="5" t="s">
        <v>1009</v>
      </c>
      <c r="C527" s="5">
        <v>528</v>
      </c>
    </row>
    <row r="528" spans="1:3">
      <c r="A528" s="5">
        <v>529</v>
      </c>
      <c r="B528" s="5" t="s">
        <v>1010</v>
      </c>
      <c r="C528" s="5">
        <v>529</v>
      </c>
    </row>
    <row r="529" spans="1:3">
      <c r="A529" s="5">
        <v>530</v>
      </c>
      <c r="B529" s="5" t="s">
        <v>1011</v>
      </c>
      <c r="C529" s="5">
        <v>530</v>
      </c>
    </row>
    <row r="530" spans="1:3">
      <c r="A530" s="5">
        <v>531</v>
      </c>
      <c r="B530" s="5" t="s">
        <v>1012</v>
      </c>
      <c r="C530" s="5">
        <v>531</v>
      </c>
    </row>
    <row r="531" spans="1:3">
      <c r="A531" s="5">
        <v>532</v>
      </c>
      <c r="B531" s="5" t="s">
        <v>1013</v>
      </c>
      <c r="C531" s="5">
        <v>532</v>
      </c>
    </row>
    <row r="532" spans="1:3">
      <c r="A532" s="5">
        <v>533</v>
      </c>
      <c r="B532" s="5" t="s">
        <v>1014</v>
      </c>
      <c r="C532" s="5">
        <v>533</v>
      </c>
    </row>
    <row r="533" spans="1:3">
      <c r="A533" s="5">
        <v>534</v>
      </c>
      <c r="B533" s="5" t="s">
        <v>1015</v>
      </c>
      <c r="C533" s="5">
        <v>534</v>
      </c>
    </row>
    <row r="534" spans="1:3">
      <c r="A534" s="5">
        <v>535</v>
      </c>
      <c r="B534" s="5" t="s">
        <v>1016</v>
      </c>
      <c r="C534" s="5">
        <v>535</v>
      </c>
    </row>
    <row r="535" spans="1:3">
      <c r="A535" s="5">
        <v>536</v>
      </c>
      <c r="B535" s="5" t="s">
        <v>1017</v>
      </c>
      <c r="C535" s="5">
        <v>536</v>
      </c>
    </row>
    <row r="536" spans="1:3">
      <c r="A536" s="5">
        <v>537</v>
      </c>
      <c r="B536" s="5" t="s">
        <v>1018</v>
      </c>
      <c r="C536" s="5">
        <v>537</v>
      </c>
    </row>
    <row r="537" spans="1:3">
      <c r="A537" s="5">
        <v>538</v>
      </c>
      <c r="B537" s="5" t="s">
        <v>1019</v>
      </c>
      <c r="C537" s="5">
        <v>538</v>
      </c>
    </row>
    <row r="538" spans="1:3">
      <c r="A538" s="5">
        <v>539</v>
      </c>
      <c r="B538" s="5" t="s">
        <v>1020</v>
      </c>
      <c r="C538" s="5">
        <v>539</v>
      </c>
    </row>
    <row r="539" spans="1:3">
      <c r="A539" s="5">
        <v>540</v>
      </c>
      <c r="B539" s="5" t="s">
        <v>1021</v>
      </c>
      <c r="C539" s="5">
        <v>540</v>
      </c>
    </row>
    <row r="540" spans="1:3">
      <c r="A540" s="5">
        <v>541</v>
      </c>
      <c r="B540" s="5" t="s">
        <v>1022</v>
      </c>
      <c r="C540" s="5">
        <v>541</v>
      </c>
    </row>
    <row r="541" spans="1:3">
      <c r="A541" s="5">
        <v>542</v>
      </c>
      <c r="B541" s="5" t="s">
        <v>1023</v>
      </c>
      <c r="C541" s="5">
        <v>542</v>
      </c>
    </row>
    <row r="542" spans="1:3">
      <c r="A542" s="5">
        <v>543</v>
      </c>
      <c r="B542" s="5" t="s">
        <v>1024</v>
      </c>
      <c r="C542" s="5">
        <v>543</v>
      </c>
    </row>
    <row r="543" spans="1:3">
      <c r="A543" s="5">
        <v>544</v>
      </c>
      <c r="B543" s="5" t="s">
        <v>1025</v>
      </c>
      <c r="C543" s="5">
        <v>544</v>
      </c>
    </row>
    <row r="544" spans="1:3">
      <c r="A544" s="5">
        <v>545</v>
      </c>
      <c r="B544" s="5" t="s">
        <v>1026</v>
      </c>
      <c r="C544" s="5">
        <v>545</v>
      </c>
    </row>
    <row r="545" spans="1:3">
      <c r="A545" s="5">
        <v>546</v>
      </c>
      <c r="B545" s="5" t="s">
        <v>1027</v>
      </c>
      <c r="C545" s="5">
        <v>546</v>
      </c>
    </row>
    <row r="546" spans="1:3">
      <c r="A546" s="5">
        <v>547</v>
      </c>
      <c r="B546" s="5" t="s">
        <v>1028</v>
      </c>
      <c r="C546" s="5">
        <v>547</v>
      </c>
    </row>
    <row r="547" spans="1:3">
      <c r="A547" s="5">
        <v>548</v>
      </c>
      <c r="B547" s="5" t="s">
        <v>1029</v>
      </c>
      <c r="C547" s="5">
        <v>548</v>
      </c>
    </row>
    <row r="548" spans="1:3">
      <c r="A548" s="5">
        <v>549</v>
      </c>
      <c r="B548" s="5" t="s">
        <v>1030</v>
      </c>
      <c r="C548" s="5">
        <v>549</v>
      </c>
    </row>
    <row r="549" spans="1:3">
      <c r="A549" s="5">
        <v>550</v>
      </c>
      <c r="B549" s="5" t="s">
        <v>1031</v>
      </c>
      <c r="C549" s="5">
        <v>550</v>
      </c>
    </row>
    <row r="550" spans="1:3">
      <c r="A550" s="5">
        <v>551</v>
      </c>
      <c r="B550" s="5" t="s">
        <v>1032</v>
      </c>
      <c r="C550" s="5">
        <v>551</v>
      </c>
    </row>
    <row r="551" spans="1:3">
      <c r="A551" s="5">
        <v>552</v>
      </c>
      <c r="B551" s="5" t="s">
        <v>1033</v>
      </c>
      <c r="C551" s="5">
        <v>552</v>
      </c>
    </row>
    <row r="552" spans="1:3">
      <c r="A552" s="5">
        <v>553</v>
      </c>
      <c r="B552" s="5" t="s">
        <v>1034</v>
      </c>
      <c r="C552" s="5">
        <v>553</v>
      </c>
    </row>
    <row r="553" spans="1:3">
      <c r="A553" s="5">
        <v>554</v>
      </c>
      <c r="B553" s="5" t="s">
        <v>1035</v>
      </c>
      <c r="C553" s="5">
        <v>554</v>
      </c>
    </row>
    <row r="554" spans="1:3">
      <c r="A554" s="5">
        <v>555</v>
      </c>
      <c r="B554" s="5" t="s">
        <v>1036</v>
      </c>
      <c r="C554" s="5">
        <v>555</v>
      </c>
    </row>
    <row r="555" spans="1:3">
      <c r="A555" s="5">
        <v>556</v>
      </c>
      <c r="B555" s="5" t="s">
        <v>1037</v>
      </c>
      <c r="C555" s="5">
        <v>556</v>
      </c>
    </row>
    <row r="556" spans="1:3">
      <c r="A556" s="5">
        <v>557</v>
      </c>
      <c r="B556" s="5" t="s">
        <v>1038</v>
      </c>
      <c r="C556" s="5">
        <v>557</v>
      </c>
    </row>
    <row r="557" spans="1:3">
      <c r="A557" s="5">
        <v>558</v>
      </c>
      <c r="B557" s="5" t="s">
        <v>1039</v>
      </c>
      <c r="C557" s="5">
        <v>558</v>
      </c>
    </row>
    <row r="558" spans="1:3">
      <c r="A558" s="5">
        <v>559</v>
      </c>
      <c r="B558" s="5" t="s">
        <v>1040</v>
      </c>
      <c r="C558" s="5">
        <v>559</v>
      </c>
    </row>
    <row r="559" spans="1:3">
      <c r="A559" s="5">
        <v>560</v>
      </c>
      <c r="B559" s="5" t="s">
        <v>1041</v>
      </c>
      <c r="C559" s="5">
        <v>560</v>
      </c>
    </row>
    <row r="560" spans="1:3">
      <c r="A560" s="5">
        <v>561</v>
      </c>
      <c r="B560" s="5" t="s">
        <v>1042</v>
      </c>
      <c r="C560" s="5">
        <v>561</v>
      </c>
    </row>
    <row r="561" spans="1:3">
      <c r="A561" s="5">
        <v>562</v>
      </c>
      <c r="B561" s="5" t="s">
        <v>1043</v>
      </c>
      <c r="C561" s="5">
        <v>562</v>
      </c>
    </row>
    <row r="562" spans="1:3">
      <c r="A562" s="5">
        <v>563</v>
      </c>
      <c r="B562" s="5" t="s">
        <v>1044</v>
      </c>
      <c r="C562" s="5">
        <v>563</v>
      </c>
    </row>
    <row r="563" spans="1:3">
      <c r="A563" s="5">
        <v>564</v>
      </c>
      <c r="B563" s="5" t="s">
        <v>1045</v>
      </c>
      <c r="C563" s="5">
        <v>564</v>
      </c>
    </row>
    <row r="564" spans="1:3">
      <c r="A564" s="5">
        <v>565</v>
      </c>
      <c r="B564" s="5" t="s">
        <v>1046</v>
      </c>
      <c r="C564" s="5">
        <v>565</v>
      </c>
    </row>
    <row r="565" spans="1:3">
      <c r="A565" s="5">
        <v>566</v>
      </c>
      <c r="B565" s="5" t="s">
        <v>1047</v>
      </c>
      <c r="C565" s="5">
        <v>566</v>
      </c>
    </row>
    <row r="566" spans="1:3">
      <c r="A566" s="5">
        <v>567</v>
      </c>
      <c r="B566" s="5" t="s">
        <v>1048</v>
      </c>
      <c r="C566" s="5">
        <v>567</v>
      </c>
    </row>
    <row r="567" spans="1:3">
      <c r="A567" s="5">
        <v>568</v>
      </c>
      <c r="B567" s="5" t="s">
        <v>1049</v>
      </c>
      <c r="C567" s="5">
        <v>568</v>
      </c>
    </row>
    <row r="568" spans="1:3">
      <c r="A568" s="5">
        <v>570</v>
      </c>
      <c r="B568" s="5" t="s">
        <v>1050</v>
      </c>
      <c r="C568" s="5">
        <v>570</v>
      </c>
    </row>
    <row r="569" spans="1:3">
      <c r="A569" s="5">
        <v>571</v>
      </c>
      <c r="B569" s="5" t="s">
        <v>1051</v>
      </c>
      <c r="C569" s="5">
        <v>571</v>
      </c>
    </row>
    <row r="570" spans="1:3">
      <c r="A570" s="5">
        <v>572</v>
      </c>
      <c r="B570" s="5" t="s">
        <v>1052</v>
      </c>
      <c r="C570" s="5">
        <v>572</v>
      </c>
    </row>
    <row r="571" spans="1:3">
      <c r="A571" s="5">
        <v>573</v>
      </c>
      <c r="B571" s="5" t="s">
        <v>1053</v>
      </c>
      <c r="C571" s="5">
        <v>573</v>
      </c>
    </row>
    <row r="572" spans="1:3">
      <c r="A572" s="5">
        <v>574</v>
      </c>
      <c r="B572" s="5" t="s">
        <v>1054</v>
      </c>
      <c r="C572" s="5">
        <v>574</v>
      </c>
    </row>
    <row r="573" spans="1:3">
      <c r="A573" s="5">
        <v>575</v>
      </c>
      <c r="B573" s="5" t="s">
        <v>1055</v>
      </c>
      <c r="C573" s="5">
        <v>575</v>
      </c>
    </row>
    <row r="574" spans="1:3">
      <c r="A574" s="5">
        <v>576</v>
      </c>
      <c r="B574" s="5" t="s">
        <v>1056</v>
      </c>
      <c r="C574" s="5">
        <v>576</v>
      </c>
    </row>
    <row r="575" spans="1:3">
      <c r="A575" s="5">
        <v>577</v>
      </c>
      <c r="B575" s="5" t="s">
        <v>1057</v>
      </c>
      <c r="C575" s="5">
        <v>577</v>
      </c>
    </row>
    <row r="576" spans="1:3">
      <c r="A576" s="5">
        <v>578</v>
      </c>
      <c r="B576" s="5" t="s">
        <v>1058</v>
      </c>
      <c r="C576" s="5">
        <v>578</v>
      </c>
    </row>
    <row r="577" spans="1:3">
      <c r="A577" s="5">
        <v>579</v>
      </c>
      <c r="B577" s="5" t="s">
        <v>1059</v>
      </c>
      <c r="C577" s="5">
        <v>579</v>
      </c>
    </row>
    <row r="578" spans="1:3">
      <c r="A578" s="5">
        <v>580</v>
      </c>
      <c r="B578" s="5" t="s">
        <v>1060</v>
      </c>
      <c r="C578" s="5">
        <v>580</v>
      </c>
    </row>
    <row r="579" spans="1:3">
      <c r="A579" s="5">
        <v>581</v>
      </c>
      <c r="B579" s="5" t="s">
        <v>1061</v>
      </c>
      <c r="C579" s="5">
        <v>581</v>
      </c>
    </row>
    <row r="580" spans="1:3">
      <c r="A580" s="5">
        <v>582</v>
      </c>
      <c r="B580" s="5" t="s">
        <v>1062</v>
      </c>
      <c r="C580" s="5">
        <v>582</v>
      </c>
    </row>
    <row r="581" spans="1:3">
      <c r="A581" s="5">
        <v>583</v>
      </c>
      <c r="B581" s="5" t="s">
        <v>1063</v>
      </c>
      <c r="C581" s="5">
        <v>583</v>
      </c>
    </row>
    <row r="582" spans="1:3">
      <c r="A582" s="5">
        <v>584</v>
      </c>
      <c r="B582" s="5" t="s">
        <v>1064</v>
      </c>
      <c r="C582" s="5">
        <v>584</v>
      </c>
    </row>
    <row r="583" spans="1:3">
      <c r="A583" s="5">
        <v>585</v>
      </c>
      <c r="B583" s="5" t="s">
        <v>1065</v>
      </c>
      <c r="C583" s="5">
        <v>585</v>
      </c>
    </row>
    <row r="584" spans="1:3">
      <c r="A584" s="5">
        <v>586</v>
      </c>
      <c r="B584" s="5" t="s">
        <v>1066</v>
      </c>
      <c r="C584" s="5">
        <v>586</v>
      </c>
    </row>
    <row r="585" spans="1:3">
      <c r="A585" s="5">
        <v>587</v>
      </c>
      <c r="B585" s="5" t="s">
        <v>1067</v>
      </c>
      <c r="C585" s="5">
        <v>587</v>
      </c>
    </row>
    <row r="586" spans="1:3">
      <c r="A586" s="5">
        <v>588</v>
      </c>
      <c r="B586" s="5" t="s">
        <v>1068</v>
      </c>
      <c r="C586" s="5">
        <v>588</v>
      </c>
    </row>
    <row r="587" spans="1:3">
      <c r="A587" s="5">
        <v>589</v>
      </c>
      <c r="B587" s="5" t="s">
        <v>1069</v>
      </c>
      <c r="C587" s="5">
        <v>589</v>
      </c>
    </row>
    <row r="588" spans="1:3">
      <c r="A588" s="5">
        <v>590</v>
      </c>
      <c r="B588" s="5" t="s">
        <v>1070</v>
      </c>
      <c r="C588" s="5">
        <v>590</v>
      </c>
    </row>
    <row r="589" spans="1:3">
      <c r="A589" s="5">
        <v>591</v>
      </c>
      <c r="B589" s="5" t="s">
        <v>1071</v>
      </c>
      <c r="C589" s="5">
        <v>591</v>
      </c>
    </row>
    <row r="590" spans="1:3">
      <c r="A590" s="5">
        <v>592</v>
      </c>
      <c r="B590" s="5" t="s">
        <v>1072</v>
      </c>
      <c r="C590" s="5">
        <v>592</v>
      </c>
    </row>
    <row r="591" spans="1:3">
      <c r="A591" s="5">
        <v>593</v>
      </c>
      <c r="B591" s="5" t="s">
        <v>1073</v>
      </c>
      <c r="C591" s="5">
        <v>593</v>
      </c>
    </row>
    <row r="592" spans="1:3">
      <c r="A592" s="5">
        <v>594</v>
      </c>
      <c r="B592" s="5" t="s">
        <v>1074</v>
      </c>
      <c r="C592" s="5">
        <v>594</v>
      </c>
    </row>
    <row r="593" spans="1:3">
      <c r="A593" s="5">
        <v>595</v>
      </c>
      <c r="B593" s="5" t="s">
        <v>1075</v>
      </c>
      <c r="C593" s="5">
        <v>595</v>
      </c>
    </row>
    <row r="594" spans="1:3">
      <c r="A594" s="5">
        <v>596</v>
      </c>
      <c r="B594" s="5" t="s">
        <v>1076</v>
      </c>
      <c r="C594" s="5">
        <v>596</v>
      </c>
    </row>
    <row r="595" spans="1:3">
      <c r="A595" s="5">
        <v>597</v>
      </c>
      <c r="B595" s="5" t="s">
        <v>1077</v>
      </c>
      <c r="C595" s="5">
        <v>597</v>
      </c>
    </row>
    <row r="596" spans="1:3">
      <c r="A596" s="5">
        <v>598</v>
      </c>
      <c r="B596" s="5" t="s">
        <v>1078</v>
      </c>
      <c r="C596" s="5">
        <v>598</v>
      </c>
    </row>
    <row r="597" spans="1:3">
      <c r="A597" s="5">
        <v>599</v>
      </c>
      <c r="B597" s="5" t="s">
        <v>1079</v>
      </c>
      <c r="C597" s="5">
        <v>599</v>
      </c>
    </row>
    <row r="598" spans="1:3">
      <c r="A598" s="5">
        <v>600</v>
      </c>
      <c r="B598" s="5" t="s">
        <v>1080</v>
      </c>
      <c r="C598" s="5">
        <v>600</v>
      </c>
    </row>
    <row r="599" spans="1:3">
      <c r="A599" s="5">
        <v>601</v>
      </c>
      <c r="B599" s="5" t="s">
        <v>1081</v>
      </c>
      <c r="C599" s="5">
        <v>601</v>
      </c>
    </row>
    <row r="600" spans="1:3">
      <c r="A600" s="5">
        <v>602</v>
      </c>
      <c r="B600" s="5" t="s">
        <v>1082</v>
      </c>
      <c r="C600" s="5">
        <v>602</v>
      </c>
    </row>
    <row r="601" spans="1:3">
      <c r="A601" s="5">
        <v>604</v>
      </c>
      <c r="B601" s="5" t="s">
        <v>1083</v>
      </c>
      <c r="C601" s="5">
        <v>604</v>
      </c>
    </row>
    <row r="602" spans="1:3">
      <c r="A602" s="5">
        <v>605</v>
      </c>
      <c r="B602" s="5" t="s">
        <v>1084</v>
      </c>
      <c r="C602" s="5">
        <v>605</v>
      </c>
    </row>
    <row r="603" spans="1:3">
      <c r="A603" s="5">
        <v>606</v>
      </c>
      <c r="B603" s="5" t="s">
        <v>1085</v>
      </c>
      <c r="C603" s="5">
        <v>606</v>
      </c>
    </row>
    <row r="604" spans="1:3">
      <c r="A604" s="5">
        <v>607</v>
      </c>
      <c r="B604" s="5" t="s">
        <v>1086</v>
      </c>
      <c r="C604" s="5">
        <v>607</v>
      </c>
    </row>
    <row r="605" spans="1:3">
      <c r="A605" s="5">
        <v>608</v>
      </c>
      <c r="B605" s="5" t="s">
        <v>1087</v>
      </c>
      <c r="C605" s="5">
        <v>608</v>
      </c>
    </row>
    <row r="606" spans="1:3">
      <c r="A606" s="5">
        <v>609</v>
      </c>
      <c r="B606" s="5" t="s">
        <v>1088</v>
      </c>
      <c r="C606" s="5">
        <v>609</v>
      </c>
    </row>
    <row r="607" spans="1:3">
      <c r="A607" s="5">
        <v>610</v>
      </c>
      <c r="B607" s="5" t="s">
        <v>1089</v>
      </c>
      <c r="C607" s="5">
        <v>610</v>
      </c>
    </row>
    <row r="608" spans="1:3">
      <c r="A608" s="5">
        <v>611</v>
      </c>
      <c r="B608" s="5" t="s">
        <v>1090</v>
      </c>
      <c r="C608" s="5">
        <v>611</v>
      </c>
    </row>
    <row r="609" spans="1:3">
      <c r="A609" s="5">
        <v>612</v>
      </c>
      <c r="B609" s="5" t="s">
        <v>1091</v>
      </c>
      <c r="C609" s="5">
        <v>612</v>
      </c>
    </row>
    <row r="610" spans="1:3">
      <c r="A610" s="5">
        <v>613</v>
      </c>
      <c r="B610" s="5" t="s">
        <v>1092</v>
      </c>
      <c r="C610" s="5">
        <v>613</v>
      </c>
    </row>
    <row r="611" spans="1:3">
      <c r="A611" s="5">
        <v>614</v>
      </c>
      <c r="B611" s="5" t="s">
        <v>1093</v>
      </c>
      <c r="C611" s="5">
        <v>614</v>
      </c>
    </row>
    <row r="612" spans="1:3">
      <c r="A612" s="5">
        <v>615</v>
      </c>
      <c r="B612" s="5" t="s">
        <v>1094</v>
      </c>
      <c r="C612" s="5">
        <v>615</v>
      </c>
    </row>
    <row r="613" spans="1:3">
      <c r="A613" s="5">
        <v>616</v>
      </c>
      <c r="B613" s="5" t="s">
        <v>1095</v>
      </c>
      <c r="C613" s="5">
        <v>616</v>
      </c>
    </row>
    <row r="614" spans="1:3">
      <c r="A614" s="5">
        <v>617</v>
      </c>
      <c r="B614" s="5" t="s">
        <v>1096</v>
      </c>
      <c r="C614" s="5">
        <v>617</v>
      </c>
    </row>
    <row r="615" spans="1:3">
      <c r="A615" s="5">
        <v>618</v>
      </c>
      <c r="B615" s="5" t="s">
        <v>1097</v>
      </c>
      <c r="C615" s="5">
        <v>618</v>
      </c>
    </row>
    <row r="616" spans="1:3">
      <c r="A616" s="5">
        <v>619</v>
      </c>
      <c r="B616" s="5" t="s">
        <v>1098</v>
      </c>
      <c r="C616" s="5">
        <v>619</v>
      </c>
    </row>
    <row r="617" spans="1:3">
      <c r="A617" s="5">
        <v>620</v>
      </c>
      <c r="B617" s="5" t="s">
        <v>1099</v>
      </c>
      <c r="C617" s="5">
        <v>620</v>
      </c>
    </row>
    <row r="618" spans="1:3">
      <c r="A618" s="5">
        <v>621</v>
      </c>
      <c r="B618" s="5" t="s">
        <v>1100</v>
      </c>
      <c r="C618" s="5">
        <v>621</v>
      </c>
    </row>
    <row r="619" spans="1:3">
      <c r="A619" s="5">
        <v>622</v>
      </c>
      <c r="B619" s="5" t="s">
        <v>1101</v>
      </c>
      <c r="C619" s="5">
        <v>622</v>
      </c>
    </row>
    <row r="620" spans="1:3">
      <c r="A620" s="5">
        <v>623</v>
      </c>
      <c r="B620" s="5" t="s">
        <v>1102</v>
      </c>
      <c r="C620" s="5">
        <v>623</v>
      </c>
    </row>
    <row r="621" spans="1:3">
      <c r="A621" s="5">
        <v>624</v>
      </c>
      <c r="B621" s="5" t="s">
        <v>1103</v>
      </c>
      <c r="C621" s="5">
        <v>624</v>
      </c>
    </row>
    <row r="622" spans="1:3">
      <c r="A622" s="5">
        <v>625</v>
      </c>
      <c r="B622" s="5" t="s">
        <v>1104</v>
      </c>
      <c r="C622" s="5">
        <v>625</v>
      </c>
    </row>
    <row r="623" spans="1:3">
      <c r="A623" s="5">
        <v>626</v>
      </c>
      <c r="B623" s="5" t="s">
        <v>1105</v>
      </c>
      <c r="C623" s="5">
        <v>626</v>
      </c>
    </row>
    <row r="624" spans="1:3">
      <c r="A624" s="5">
        <v>627</v>
      </c>
      <c r="B624" s="5" t="s">
        <v>1106</v>
      </c>
      <c r="C624" s="5">
        <v>627</v>
      </c>
    </row>
    <row r="625" spans="1:3">
      <c r="A625" s="5">
        <v>628</v>
      </c>
      <c r="B625" s="5" t="s">
        <v>1107</v>
      </c>
      <c r="C625" s="5">
        <v>628</v>
      </c>
    </row>
    <row r="626" spans="1:3">
      <c r="A626" s="5">
        <v>629</v>
      </c>
      <c r="B626" s="5" t="s">
        <v>1108</v>
      </c>
      <c r="C626" s="5">
        <v>629</v>
      </c>
    </row>
    <row r="627" spans="1:3">
      <c r="A627" s="5">
        <v>630</v>
      </c>
      <c r="B627" s="5" t="s">
        <v>1109</v>
      </c>
      <c r="C627" s="5">
        <v>630</v>
      </c>
    </row>
    <row r="628" spans="1:3">
      <c r="A628" s="5">
        <v>631</v>
      </c>
      <c r="B628" s="5" t="s">
        <v>1110</v>
      </c>
      <c r="C628" s="5">
        <v>631</v>
      </c>
    </row>
    <row r="629" spans="1:3">
      <c r="A629" s="5">
        <v>632</v>
      </c>
      <c r="B629" s="5" t="s">
        <v>1111</v>
      </c>
      <c r="C629" s="5">
        <v>632</v>
      </c>
    </row>
    <row r="630" spans="1:3">
      <c r="A630" s="5">
        <v>633</v>
      </c>
      <c r="B630" s="5" t="s">
        <v>1112</v>
      </c>
      <c r="C630" s="5">
        <v>633</v>
      </c>
    </row>
    <row r="631" spans="1:3">
      <c r="A631" s="5">
        <v>634</v>
      </c>
      <c r="B631" s="5" t="s">
        <v>1113</v>
      </c>
      <c r="C631" s="5">
        <v>634</v>
      </c>
    </row>
    <row r="632" spans="1:3">
      <c r="A632" s="5">
        <v>635</v>
      </c>
      <c r="B632" s="5" t="s">
        <v>1114</v>
      </c>
      <c r="C632" s="5">
        <v>635</v>
      </c>
    </row>
    <row r="633" spans="1:3">
      <c r="A633" s="5">
        <v>636</v>
      </c>
      <c r="B633" s="5" t="s">
        <v>1115</v>
      </c>
      <c r="C633" s="5">
        <v>636</v>
      </c>
    </row>
    <row r="634" spans="1:3">
      <c r="A634" s="5">
        <v>637</v>
      </c>
      <c r="B634" s="5" t="s">
        <v>1116</v>
      </c>
      <c r="C634" s="5">
        <v>637</v>
      </c>
    </row>
    <row r="635" spans="1:3">
      <c r="A635" s="5">
        <v>638</v>
      </c>
      <c r="B635" s="5" t="s">
        <v>1117</v>
      </c>
      <c r="C635" s="5">
        <v>638</v>
      </c>
    </row>
    <row r="636" spans="1:3">
      <c r="A636" s="5">
        <v>639</v>
      </c>
      <c r="B636" s="5" t="s">
        <v>1118</v>
      </c>
      <c r="C636" s="5">
        <v>639</v>
      </c>
    </row>
    <row r="637" spans="1:3">
      <c r="A637" s="5">
        <v>640</v>
      </c>
      <c r="B637" s="5" t="s">
        <v>1119</v>
      </c>
      <c r="C637" s="5">
        <v>640</v>
      </c>
    </row>
    <row r="638" spans="1:3">
      <c r="A638" s="5">
        <v>641</v>
      </c>
      <c r="B638" s="5" t="s">
        <v>1120</v>
      </c>
      <c r="C638" s="5">
        <v>641</v>
      </c>
    </row>
    <row r="639" spans="1:3">
      <c r="A639" s="5">
        <v>642</v>
      </c>
      <c r="B639" s="5" t="s">
        <v>1121</v>
      </c>
      <c r="C639" s="5">
        <v>642</v>
      </c>
    </row>
    <row r="640" spans="1:3">
      <c r="A640" s="5">
        <v>643</v>
      </c>
      <c r="B640" s="5" t="s">
        <v>1122</v>
      </c>
      <c r="C640" s="5">
        <v>643</v>
      </c>
    </row>
    <row r="641" spans="1:3">
      <c r="A641" s="5">
        <v>644</v>
      </c>
      <c r="B641" s="5" t="s">
        <v>1123</v>
      </c>
      <c r="C641" s="5">
        <v>644</v>
      </c>
    </row>
    <row r="642" spans="1:3">
      <c r="A642" s="5">
        <v>645</v>
      </c>
      <c r="B642" s="5" t="s">
        <v>1124</v>
      </c>
      <c r="C642" s="5">
        <v>645</v>
      </c>
    </row>
    <row r="643" spans="1:3">
      <c r="A643" s="5">
        <v>646</v>
      </c>
      <c r="B643" s="5" t="s">
        <v>1125</v>
      </c>
      <c r="C643" s="5">
        <v>646</v>
      </c>
    </row>
    <row r="644" spans="1:3">
      <c r="A644" s="5">
        <v>647</v>
      </c>
      <c r="B644" s="5" t="s">
        <v>1126</v>
      </c>
      <c r="C644" s="5">
        <v>647</v>
      </c>
    </row>
    <row r="645" spans="1:3">
      <c r="A645" s="5">
        <v>648</v>
      </c>
      <c r="B645" s="5" t="s">
        <v>1127</v>
      </c>
      <c r="C645" s="5">
        <v>648</v>
      </c>
    </row>
    <row r="646" spans="1:3">
      <c r="A646" s="5">
        <v>649</v>
      </c>
      <c r="B646" s="5" t="s">
        <v>1128</v>
      </c>
      <c r="C646" s="5">
        <v>649</v>
      </c>
    </row>
    <row r="647" spans="1:3">
      <c r="A647" s="5">
        <v>650</v>
      </c>
      <c r="B647" s="5" t="s">
        <v>1129</v>
      </c>
      <c r="C647" s="5">
        <v>650</v>
      </c>
    </row>
    <row r="648" spans="1:3">
      <c r="A648" s="5">
        <v>651</v>
      </c>
      <c r="B648" s="5" t="s">
        <v>1130</v>
      </c>
      <c r="C648" s="5">
        <v>651</v>
      </c>
    </row>
    <row r="649" spans="1:3">
      <c r="A649" s="5">
        <v>652</v>
      </c>
      <c r="B649" s="5" t="s">
        <v>1131</v>
      </c>
      <c r="C649" s="5">
        <v>652</v>
      </c>
    </row>
    <row r="650" spans="1:3">
      <c r="A650" s="5">
        <v>653</v>
      </c>
      <c r="B650" s="5" t="s">
        <v>1132</v>
      </c>
      <c r="C650" s="5">
        <v>653</v>
      </c>
    </row>
    <row r="651" spans="1:3">
      <c r="A651" s="5">
        <v>654</v>
      </c>
      <c r="B651" s="5" t="s">
        <v>1133</v>
      </c>
      <c r="C651" s="5">
        <v>654</v>
      </c>
    </row>
    <row r="652" spans="1:3">
      <c r="A652" s="5">
        <v>655</v>
      </c>
      <c r="B652" s="5" t="s">
        <v>1134</v>
      </c>
      <c r="C652" s="5">
        <v>655</v>
      </c>
    </row>
    <row r="653" spans="1:3">
      <c r="A653" s="5">
        <v>656</v>
      </c>
      <c r="B653" s="5" t="s">
        <v>1135</v>
      </c>
      <c r="C653" s="5">
        <v>656</v>
      </c>
    </row>
    <row r="654" spans="1:3">
      <c r="A654" s="5">
        <v>657</v>
      </c>
      <c r="B654" s="5" t="s">
        <v>1136</v>
      </c>
      <c r="C654" s="5">
        <v>657</v>
      </c>
    </row>
    <row r="655" spans="1:3">
      <c r="A655" s="5">
        <v>658</v>
      </c>
      <c r="B655" s="5" t="s">
        <v>1137</v>
      </c>
      <c r="C655" s="5">
        <v>658</v>
      </c>
    </row>
    <row r="656" spans="1:3">
      <c r="A656" s="5">
        <v>659</v>
      </c>
      <c r="B656" s="5" t="s">
        <v>1138</v>
      </c>
      <c r="C656" s="5">
        <v>659</v>
      </c>
    </row>
    <row r="657" spans="1:3">
      <c r="A657" s="5">
        <v>660</v>
      </c>
      <c r="B657" s="5" t="s">
        <v>1139</v>
      </c>
      <c r="C657" s="5">
        <v>660</v>
      </c>
    </row>
    <row r="658" spans="1:3">
      <c r="A658" s="5">
        <v>661</v>
      </c>
      <c r="B658" s="5" t="s">
        <v>1140</v>
      </c>
      <c r="C658" s="5">
        <v>661</v>
      </c>
    </row>
    <row r="659" spans="1:3">
      <c r="A659" s="5">
        <v>662</v>
      </c>
      <c r="B659" s="5" t="s">
        <v>1141</v>
      </c>
      <c r="C659" s="5">
        <v>662</v>
      </c>
    </row>
    <row r="660" spans="1:3">
      <c r="A660" s="5">
        <v>663</v>
      </c>
      <c r="B660" s="5" t="s">
        <v>1142</v>
      </c>
      <c r="C660" s="5">
        <v>663</v>
      </c>
    </row>
    <row r="661" spans="1:3">
      <c r="A661" s="5">
        <v>664</v>
      </c>
      <c r="B661" s="5" t="s">
        <v>1143</v>
      </c>
      <c r="C661" s="5">
        <v>664</v>
      </c>
    </row>
    <row r="662" spans="1:3">
      <c r="A662" s="5">
        <v>665</v>
      </c>
      <c r="B662" s="5" t="s">
        <v>1144</v>
      </c>
      <c r="C662" s="5">
        <v>665</v>
      </c>
    </row>
    <row r="663" spans="1:3">
      <c r="A663" s="5">
        <v>666</v>
      </c>
      <c r="B663" s="5" t="s">
        <v>1145</v>
      </c>
      <c r="C663" s="5">
        <v>666</v>
      </c>
    </row>
    <row r="664" spans="1:3">
      <c r="A664" s="5">
        <v>667</v>
      </c>
      <c r="B664" s="5" t="s">
        <v>1146</v>
      </c>
      <c r="C664" s="5">
        <v>667</v>
      </c>
    </row>
    <row r="665" spans="1:3">
      <c r="A665" s="5">
        <v>668</v>
      </c>
      <c r="B665" s="5" t="s">
        <v>1147</v>
      </c>
      <c r="C665" s="5">
        <v>668</v>
      </c>
    </row>
    <row r="666" spans="1:3">
      <c r="A666" s="5">
        <v>669</v>
      </c>
      <c r="B666" s="5" t="s">
        <v>1148</v>
      </c>
      <c r="C666" s="5">
        <v>669</v>
      </c>
    </row>
    <row r="667" spans="1:3">
      <c r="A667" s="5">
        <v>670</v>
      </c>
      <c r="B667" s="5" t="s">
        <v>1149</v>
      </c>
      <c r="C667" s="5">
        <v>670</v>
      </c>
    </row>
    <row r="668" spans="1:3">
      <c r="A668" s="5">
        <v>671</v>
      </c>
      <c r="B668" s="5" t="s">
        <v>1150</v>
      </c>
      <c r="C668" s="5">
        <v>671</v>
      </c>
    </row>
    <row r="669" spans="1:3">
      <c r="A669" s="5">
        <v>672</v>
      </c>
      <c r="B669" s="5" t="s">
        <v>1151</v>
      </c>
      <c r="C669" s="5">
        <v>672</v>
      </c>
    </row>
    <row r="670" spans="1:3">
      <c r="A670" s="5">
        <v>673</v>
      </c>
      <c r="B670" s="5" t="s">
        <v>1152</v>
      </c>
      <c r="C670" s="5">
        <v>673</v>
      </c>
    </row>
    <row r="671" spans="1:3">
      <c r="A671" s="5">
        <v>674</v>
      </c>
      <c r="B671" s="5" t="s">
        <v>1153</v>
      </c>
      <c r="C671" s="5">
        <v>674</v>
      </c>
    </row>
    <row r="672" spans="1:3">
      <c r="A672" s="5">
        <v>675</v>
      </c>
      <c r="B672" s="5" t="s">
        <v>1154</v>
      </c>
      <c r="C672" s="5">
        <v>675</v>
      </c>
    </row>
    <row r="673" spans="1:3">
      <c r="A673" s="5">
        <v>676</v>
      </c>
      <c r="B673" s="5" t="s">
        <v>1155</v>
      </c>
      <c r="C673" s="5">
        <v>676</v>
      </c>
    </row>
    <row r="674" spans="1:3">
      <c r="A674" s="5">
        <v>677</v>
      </c>
      <c r="B674" s="5" t="s">
        <v>1156</v>
      </c>
      <c r="C674" s="5">
        <v>677</v>
      </c>
    </row>
    <row r="675" spans="1:3">
      <c r="A675" s="5">
        <v>678</v>
      </c>
      <c r="B675" s="5" t="s">
        <v>1157</v>
      </c>
      <c r="C675" s="5">
        <v>678</v>
      </c>
    </row>
    <row r="676" spans="1:3">
      <c r="A676" s="5">
        <v>679</v>
      </c>
      <c r="B676" s="5" t="s">
        <v>1158</v>
      </c>
      <c r="C676" s="5">
        <v>679</v>
      </c>
    </row>
    <row r="677" spans="1:3">
      <c r="A677" s="5">
        <v>680</v>
      </c>
      <c r="B677" s="5" t="s">
        <v>1159</v>
      </c>
      <c r="C677" s="5">
        <v>680</v>
      </c>
    </row>
    <row r="678" spans="1:3">
      <c r="A678" s="5">
        <v>681</v>
      </c>
      <c r="B678" s="5" t="s">
        <v>1160</v>
      </c>
      <c r="C678" s="5">
        <v>681</v>
      </c>
    </row>
    <row r="679" spans="1:3">
      <c r="A679" s="5">
        <v>682</v>
      </c>
      <c r="B679" s="5" t="s">
        <v>1161</v>
      </c>
      <c r="C679" s="5">
        <v>682</v>
      </c>
    </row>
    <row r="680" spans="1:3">
      <c r="A680" s="5">
        <v>683</v>
      </c>
      <c r="B680" s="5" t="s">
        <v>1162</v>
      </c>
      <c r="C680" s="5">
        <v>683</v>
      </c>
    </row>
    <row r="681" spans="1:3">
      <c r="A681" s="5">
        <v>684</v>
      </c>
      <c r="B681" s="5" t="s">
        <v>1163</v>
      </c>
      <c r="C681" s="5">
        <v>684</v>
      </c>
    </row>
    <row r="682" spans="1:3">
      <c r="A682" s="5">
        <v>685</v>
      </c>
      <c r="B682" s="5" t="s">
        <v>1164</v>
      </c>
      <c r="C682" s="5">
        <v>685</v>
      </c>
    </row>
    <row r="683" spans="1:3">
      <c r="A683" s="5">
        <v>686</v>
      </c>
      <c r="B683" s="5" t="s">
        <v>1165</v>
      </c>
      <c r="C683" s="5">
        <v>686</v>
      </c>
    </row>
    <row r="684" spans="1:3">
      <c r="A684" s="5">
        <v>687</v>
      </c>
      <c r="B684" s="5" t="s">
        <v>1166</v>
      </c>
      <c r="C684" s="5">
        <v>687</v>
      </c>
    </row>
    <row r="685" spans="1:3">
      <c r="A685" s="5">
        <v>688</v>
      </c>
      <c r="B685" s="5" t="s">
        <v>1167</v>
      </c>
      <c r="C685" s="5">
        <v>688</v>
      </c>
    </row>
    <row r="686" spans="1:3">
      <c r="A686" s="5">
        <v>689</v>
      </c>
      <c r="B686" s="5" t="s">
        <v>1168</v>
      </c>
      <c r="C686" s="5">
        <v>689</v>
      </c>
    </row>
    <row r="687" spans="1:3">
      <c r="A687" s="5">
        <v>690</v>
      </c>
      <c r="B687" s="5" t="s">
        <v>1169</v>
      </c>
      <c r="C687" s="5">
        <v>690</v>
      </c>
    </row>
    <row r="688" spans="1:3">
      <c r="A688" s="5">
        <v>691</v>
      </c>
      <c r="B688" s="5" t="s">
        <v>1170</v>
      </c>
      <c r="C688" s="5">
        <v>691</v>
      </c>
    </row>
    <row r="689" spans="1:3">
      <c r="A689" s="5">
        <v>692</v>
      </c>
      <c r="B689" s="5" t="s">
        <v>1171</v>
      </c>
      <c r="C689" s="5">
        <v>692</v>
      </c>
    </row>
    <row r="690" spans="1:3">
      <c r="A690" s="5">
        <v>693</v>
      </c>
      <c r="B690" s="5" t="s">
        <v>1172</v>
      </c>
      <c r="C690" s="5">
        <v>693</v>
      </c>
    </row>
    <row r="691" spans="1:3">
      <c r="A691" s="5">
        <v>694</v>
      </c>
      <c r="B691" s="5" t="s">
        <v>1173</v>
      </c>
      <c r="C691" s="5">
        <v>694</v>
      </c>
    </row>
    <row r="692" spans="1:3">
      <c r="A692" s="5">
        <v>695</v>
      </c>
      <c r="B692" s="5" t="s">
        <v>1174</v>
      </c>
      <c r="C692" s="5">
        <v>695</v>
      </c>
    </row>
    <row r="693" spans="1:3">
      <c r="A693" s="5">
        <v>696</v>
      </c>
      <c r="B693" s="5" t="s">
        <v>1175</v>
      </c>
      <c r="C693" s="5">
        <v>696</v>
      </c>
    </row>
    <row r="694" spans="1:3">
      <c r="A694" s="5">
        <v>697</v>
      </c>
      <c r="B694" s="5" t="s">
        <v>1176</v>
      </c>
      <c r="C694" s="5">
        <v>697</v>
      </c>
    </row>
    <row r="695" spans="1:3">
      <c r="A695" s="5">
        <v>698</v>
      </c>
      <c r="B695" s="5" t="s">
        <v>1177</v>
      </c>
      <c r="C695" s="5">
        <v>698</v>
      </c>
    </row>
    <row r="696" spans="1:3">
      <c r="A696" s="5">
        <v>699</v>
      </c>
      <c r="B696" s="5" t="s">
        <v>123</v>
      </c>
      <c r="C696" s="5">
        <v>699</v>
      </c>
    </row>
    <row r="697" spans="1:3">
      <c r="A697" s="5">
        <v>700</v>
      </c>
      <c r="B697" s="5" t="s">
        <v>1178</v>
      </c>
      <c r="C697" s="5">
        <v>700</v>
      </c>
    </row>
    <row r="698" spans="1:3">
      <c r="A698" s="5">
        <v>701</v>
      </c>
      <c r="B698" s="5" t="s">
        <v>1179</v>
      </c>
      <c r="C698" s="5">
        <v>701</v>
      </c>
    </row>
    <row r="699" spans="1:3">
      <c r="A699" s="5">
        <v>702</v>
      </c>
      <c r="B699" s="5" t="s">
        <v>1180</v>
      </c>
      <c r="C699" s="5">
        <v>702</v>
      </c>
    </row>
    <row r="700" spans="1:3">
      <c r="A700" s="5">
        <v>703</v>
      </c>
      <c r="B700" s="5" t="s">
        <v>1181</v>
      </c>
      <c r="C700" s="5">
        <v>703</v>
      </c>
    </row>
    <row r="701" spans="1:3">
      <c r="A701" s="5">
        <v>704</v>
      </c>
      <c r="B701" s="5" t="s">
        <v>1182</v>
      </c>
      <c r="C701" s="5">
        <v>704</v>
      </c>
    </row>
    <row r="702" spans="1:3">
      <c r="A702" s="5">
        <v>705</v>
      </c>
      <c r="B702" s="5" t="s">
        <v>1183</v>
      </c>
      <c r="C702" s="5">
        <v>705</v>
      </c>
    </row>
    <row r="703" spans="1:3">
      <c r="A703" s="5">
        <v>706</v>
      </c>
      <c r="B703" s="5" t="s">
        <v>1184</v>
      </c>
      <c r="C703" s="5">
        <v>706</v>
      </c>
    </row>
    <row r="704" spans="1:3">
      <c r="A704" s="5">
        <v>707</v>
      </c>
      <c r="B704" s="5" t="s">
        <v>1185</v>
      </c>
      <c r="C704" s="5">
        <v>707</v>
      </c>
    </row>
    <row r="705" spans="1:3">
      <c r="A705" s="5">
        <v>708</v>
      </c>
      <c r="B705" s="5" t="s">
        <v>1186</v>
      </c>
      <c r="C705" s="5">
        <v>708</v>
      </c>
    </row>
    <row r="706" spans="1:3">
      <c r="A706" s="5">
        <v>709</v>
      </c>
      <c r="B706" s="5" t="s">
        <v>1187</v>
      </c>
      <c r="C706" s="5">
        <v>709</v>
      </c>
    </row>
    <row r="707" spans="1:3">
      <c r="A707" s="5">
        <v>711</v>
      </c>
      <c r="B707" s="5" t="s">
        <v>1188</v>
      </c>
      <c r="C707" s="5">
        <v>711</v>
      </c>
    </row>
    <row r="708" spans="1:3">
      <c r="A708" s="5">
        <v>713</v>
      </c>
      <c r="B708" s="5" t="s">
        <v>1189</v>
      </c>
      <c r="C708" s="5">
        <v>713</v>
      </c>
    </row>
    <row r="709" spans="1:3">
      <c r="A709" s="5">
        <v>714</v>
      </c>
      <c r="B709" s="5" t="s">
        <v>1190</v>
      </c>
      <c r="C709" s="5">
        <v>714</v>
      </c>
    </row>
    <row r="710" spans="1:3">
      <c r="A710" s="5">
        <v>715</v>
      </c>
      <c r="B710" s="5" t="s">
        <v>1191</v>
      </c>
      <c r="C710" s="5">
        <v>715</v>
      </c>
    </row>
    <row r="711" spans="1:3">
      <c r="A711" s="5">
        <v>716</v>
      </c>
      <c r="B711" s="5" t="s">
        <v>1192</v>
      </c>
      <c r="C711" s="5">
        <v>716</v>
      </c>
    </row>
    <row r="712" spans="1:3">
      <c r="A712" s="5">
        <v>717</v>
      </c>
      <c r="B712" s="5" t="s">
        <v>1193</v>
      </c>
      <c r="C712" s="5">
        <v>717</v>
      </c>
    </row>
    <row r="713" spans="1:3">
      <c r="A713" s="5">
        <v>718</v>
      </c>
      <c r="B713" s="5" t="s">
        <v>1194</v>
      </c>
      <c r="C713" s="5">
        <v>718</v>
      </c>
    </row>
    <row r="714" spans="1:3">
      <c r="A714" s="5">
        <v>719</v>
      </c>
      <c r="B714" s="5" t="s">
        <v>1195</v>
      </c>
      <c r="C714" s="5">
        <v>719</v>
      </c>
    </row>
    <row r="715" spans="1:3">
      <c r="A715" s="5">
        <v>720</v>
      </c>
      <c r="B715" s="5" t="s">
        <v>1196</v>
      </c>
      <c r="C715" s="5">
        <v>720</v>
      </c>
    </row>
    <row r="716" spans="1:3">
      <c r="A716" s="5">
        <v>721</v>
      </c>
      <c r="B716" s="5" t="s">
        <v>1196</v>
      </c>
      <c r="C716" s="5">
        <v>721</v>
      </c>
    </row>
    <row r="717" spans="1:3">
      <c r="A717" s="5">
        <v>722</v>
      </c>
      <c r="B717" s="5" t="s">
        <v>1197</v>
      </c>
      <c r="C717" s="5">
        <v>722</v>
      </c>
    </row>
    <row r="718" spans="1:3">
      <c r="A718" s="5">
        <v>723</v>
      </c>
      <c r="B718" s="5" t="s">
        <v>1198</v>
      </c>
      <c r="C718" s="5">
        <v>723</v>
      </c>
    </row>
    <row r="719" spans="1:3">
      <c r="A719" s="5">
        <v>724</v>
      </c>
      <c r="B719" s="5" t="s">
        <v>1199</v>
      </c>
      <c r="C719" s="5">
        <v>724</v>
      </c>
    </row>
    <row r="720" spans="1:3">
      <c r="A720" s="5">
        <v>725</v>
      </c>
      <c r="B720" s="5" t="s">
        <v>145</v>
      </c>
      <c r="C720" s="5">
        <v>725</v>
      </c>
    </row>
    <row r="721" spans="1:3">
      <c r="A721" s="5">
        <v>726</v>
      </c>
      <c r="B721" s="5" t="s">
        <v>1200</v>
      </c>
      <c r="C721" s="5">
        <v>726</v>
      </c>
    </row>
    <row r="722" spans="1:3">
      <c r="A722" s="5">
        <v>727</v>
      </c>
      <c r="B722" s="5" t="s">
        <v>1201</v>
      </c>
      <c r="C722" s="5">
        <v>727</v>
      </c>
    </row>
    <row r="723" spans="1:3">
      <c r="A723" s="5">
        <v>728</v>
      </c>
      <c r="B723" s="5" t="s">
        <v>1202</v>
      </c>
      <c r="C723" s="5">
        <v>728</v>
      </c>
    </row>
    <row r="724" spans="1:3">
      <c r="A724" s="5">
        <v>729</v>
      </c>
      <c r="B724" s="5" t="s">
        <v>1203</v>
      </c>
      <c r="C724" s="5">
        <v>729</v>
      </c>
    </row>
    <row r="725" spans="1:3">
      <c r="A725" s="5">
        <v>730</v>
      </c>
      <c r="B725" s="5" t="s">
        <v>1204</v>
      </c>
      <c r="C725" s="5">
        <v>730</v>
      </c>
    </row>
    <row r="726" spans="1:3">
      <c r="A726" s="5">
        <v>731</v>
      </c>
      <c r="B726" s="5" t="s">
        <v>1205</v>
      </c>
      <c r="C726" s="5">
        <v>731</v>
      </c>
    </row>
    <row r="727" spans="1:3">
      <c r="A727" s="5">
        <v>732</v>
      </c>
      <c r="B727" s="5" t="s">
        <v>1206</v>
      </c>
      <c r="C727" s="5">
        <v>732</v>
      </c>
    </row>
    <row r="728" spans="1:3">
      <c r="A728" s="5">
        <v>733</v>
      </c>
      <c r="B728" s="5" t="s">
        <v>1207</v>
      </c>
      <c r="C728" s="5">
        <v>733</v>
      </c>
    </row>
    <row r="729" spans="1:3">
      <c r="A729" s="5">
        <v>734</v>
      </c>
      <c r="B729" s="5" t="s">
        <v>1208</v>
      </c>
      <c r="C729" s="5">
        <v>734</v>
      </c>
    </row>
    <row r="730" spans="1:3">
      <c r="A730" s="5">
        <v>735</v>
      </c>
      <c r="B730" s="5" t="s">
        <v>1209</v>
      </c>
      <c r="C730" s="5">
        <v>735</v>
      </c>
    </row>
    <row r="731" spans="1:3">
      <c r="A731" s="5">
        <v>736</v>
      </c>
      <c r="B731" s="5" t="s">
        <v>1210</v>
      </c>
      <c r="C731" s="5">
        <v>736</v>
      </c>
    </row>
    <row r="732" spans="1:3">
      <c r="A732" s="5">
        <v>737</v>
      </c>
      <c r="B732" s="5" t="s">
        <v>1211</v>
      </c>
      <c r="C732" s="5">
        <v>737</v>
      </c>
    </row>
    <row r="733" spans="1:3">
      <c r="A733" s="5">
        <v>738</v>
      </c>
      <c r="B733" s="5" t="s">
        <v>1212</v>
      </c>
      <c r="C733" s="5">
        <v>738</v>
      </c>
    </row>
    <row r="734" spans="1:3">
      <c r="A734" s="5">
        <v>739</v>
      </c>
      <c r="B734" s="5" t="s">
        <v>1213</v>
      </c>
      <c r="C734" s="5">
        <v>739</v>
      </c>
    </row>
    <row r="735" spans="1:3">
      <c r="A735" s="5">
        <v>740</v>
      </c>
      <c r="B735" s="5" t="s">
        <v>1214</v>
      </c>
      <c r="C735" s="5">
        <v>740</v>
      </c>
    </row>
    <row r="736" spans="1:3">
      <c r="A736" s="5">
        <v>741</v>
      </c>
      <c r="B736" s="5" t="s">
        <v>1215</v>
      </c>
      <c r="C736" s="5">
        <v>741</v>
      </c>
    </row>
    <row r="737" spans="1:3">
      <c r="A737" s="5">
        <v>742</v>
      </c>
      <c r="B737" s="5" t="s">
        <v>1216</v>
      </c>
      <c r="C737" s="5">
        <v>742</v>
      </c>
    </row>
    <row r="738" spans="1:3">
      <c r="A738" s="5">
        <v>744</v>
      </c>
      <c r="B738" s="5" t="s">
        <v>1217</v>
      </c>
      <c r="C738" s="5">
        <v>744</v>
      </c>
    </row>
    <row r="739" spans="1:3">
      <c r="A739" s="5">
        <v>745</v>
      </c>
      <c r="B739" s="5" t="s">
        <v>1218</v>
      </c>
      <c r="C739" s="5">
        <v>745</v>
      </c>
    </row>
    <row r="740" spans="1:3">
      <c r="A740" s="5">
        <v>746</v>
      </c>
      <c r="B740" s="5" t="s">
        <v>1219</v>
      </c>
      <c r="C740" s="5">
        <v>746</v>
      </c>
    </row>
    <row r="741" spans="1:3">
      <c r="A741" s="5">
        <v>747</v>
      </c>
      <c r="B741" s="5" t="s">
        <v>1220</v>
      </c>
      <c r="C741" s="5">
        <v>747</v>
      </c>
    </row>
    <row r="742" spans="1:3">
      <c r="A742" s="5">
        <v>748</v>
      </c>
      <c r="B742" s="5" t="s">
        <v>1221</v>
      </c>
      <c r="C742" s="5">
        <v>748</v>
      </c>
    </row>
    <row r="743" spans="1:3">
      <c r="A743" s="5">
        <v>749</v>
      </c>
      <c r="B743" s="5" t="s">
        <v>1222</v>
      </c>
      <c r="C743" s="5">
        <v>749</v>
      </c>
    </row>
    <row r="744" spans="1:3">
      <c r="A744" s="5">
        <v>750</v>
      </c>
      <c r="B744" s="5" t="s">
        <v>1223</v>
      </c>
      <c r="C744" s="5">
        <v>750</v>
      </c>
    </row>
    <row r="745" spans="1:3">
      <c r="A745" s="5">
        <v>751</v>
      </c>
      <c r="B745" s="5" t="s">
        <v>1224</v>
      </c>
      <c r="C745" s="5">
        <v>751</v>
      </c>
    </row>
    <row r="746" spans="1:3">
      <c r="A746" s="5">
        <v>752</v>
      </c>
      <c r="B746" s="5" t="s">
        <v>1225</v>
      </c>
      <c r="C746" s="5">
        <v>752</v>
      </c>
    </row>
    <row r="747" spans="1:3">
      <c r="A747" s="5">
        <v>753</v>
      </c>
      <c r="B747" s="5" t="s">
        <v>1226</v>
      </c>
      <c r="C747" s="5">
        <v>753</v>
      </c>
    </row>
    <row r="748" spans="1:3">
      <c r="A748" s="5">
        <v>754</v>
      </c>
      <c r="B748" s="5" t="s">
        <v>1227</v>
      </c>
      <c r="C748" s="5">
        <v>754</v>
      </c>
    </row>
    <row r="749" spans="1:3">
      <c r="A749" s="5">
        <v>755</v>
      </c>
      <c r="B749" s="5" t="s">
        <v>1228</v>
      </c>
      <c r="C749" s="5">
        <v>755</v>
      </c>
    </row>
    <row r="750" spans="1:3">
      <c r="A750" s="5">
        <v>756</v>
      </c>
      <c r="B750" s="5" t="s">
        <v>1229</v>
      </c>
      <c r="C750" s="5">
        <v>756</v>
      </c>
    </row>
    <row r="751" spans="1:3">
      <c r="A751" s="5">
        <v>757</v>
      </c>
      <c r="B751" s="5" t="s">
        <v>1230</v>
      </c>
      <c r="C751" s="5">
        <v>757</v>
      </c>
    </row>
    <row r="752" spans="1:3">
      <c r="A752" s="5">
        <v>758</v>
      </c>
      <c r="B752" s="5" t="s">
        <v>1231</v>
      </c>
      <c r="C752" s="5">
        <v>758</v>
      </c>
    </row>
    <row r="753" spans="1:3">
      <c r="A753" s="5">
        <v>759</v>
      </c>
      <c r="B753" s="5" t="s">
        <v>1232</v>
      </c>
      <c r="C753" s="5">
        <v>759</v>
      </c>
    </row>
    <row r="754" spans="1:3">
      <c r="A754" s="5">
        <v>760</v>
      </c>
      <c r="B754" s="5" t="s">
        <v>1233</v>
      </c>
      <c r="C754" s="5">
        <v>760</v>
      </c>
    </row>
    <row r="755" spans="1:3">
      <c r="A755" s="5">
        <v>761</v>
      </c>
      <c r="B755" s="5" t="s">
        <v>1234</v>
      </c>
      <c r="C755" s="5">
        <v>761</v>
      </c>
    </row>
    <row r="756" spans="1:3">
      <c r="A756" s="5">
        <v>762</v>
      </c>
      <c r="B756" s="5" t="s">
        <v>1235</v>
      </c>
      <c r="C756" s="5">
        <v>762</v>
      </c>
    </row>
    <row r="757" spans="1:3">
      <c r="A757" s="5">
        <v>763</v>
      </c>
      <c r="B757" s="5" t="s">
        <v>1236</v>
      </c>
      <c r="C757" s="5">
        <v>763</v>
      </c>
    </row>
    <row r="758" spans="1:3">
      <c r="A758" s="5">
        <v>764</v>
      </c>
      <c r="B758" s="5" t="s">
        <v>1237</v>
      </c>
      <c r="C758" s="5">
        <v>764</v>
      </c>
    </row>
    <row r="759" spans="1:3">
      <c r="A759" s="5">
        <v>765</v>
      </c>
      <c r="B759" s="5" t="s">
        <v>1238</v>
      </c>
      <c r="C759" s="5">
        <v>765</v>
      </c>
    </row>
    <row r="760" spans="1:3">
      <c r="A760" s="5">
        <v>766</v>
      </c>
      <c r="B760" s="5" t="s">
        <v>1239</v>
      </c>
      <c r="C760" s="5">
        <v>766</v>
      </c>
    </row>
    <row r="761" spans="1:3">
      <c r="A761" s="5">
        <v>767</v>
      </c>
      <c r="B761" s="5" t="s">
        <v>1240</v>
      </c>
      <c r="C761" s="5">
        <v>767</v>
      </c>
    </row>
    <row r="762" spans="1:3">
      <c r="A762" s="5">
        <v>768</v>
      </c>
      <c r="B762" s="5" t="s">
        <v>1241</v>
      </c>
      <c r="C762" s="5">
        <v>768</v>
      </c>
    </row>
    <row r="763" spans="1:3">
      <c r="A763" s="5">
        <v>769</v>
      </c>
      <c r="B763" s="5" t="s">
        <v>1242</v>
      </c>
      <c r="C763" s="5">
        <v>769</v>
      </c>
    </row>
    <row r="764" spans="1:3">
      <c r="A764" s="5">
        <v>770</v>
      </c>
      <c r="B764" s="5" t="s">
        <v>1243</v>
      </c>
      <c r="C764" s="5">
        <v>770</v>
      </c>
    </row>
    <row r="765" spans="1:3">
      <c r="A765" s="5">
        <v>771</v>
      </c>
      <c r="B765" s="5" t="s">
        <v>1244</v>
      </c>
      <c r="C765" s="5">
        <v>771</v>
      </c>
    </row>
    <row r="766" spans="1:3">
      <c r="A766" s="5">
        <v>772</v>
      </c>
      <c r="B766" s="5" t="s">
        <v>1245</v>
      </c>
      <c r="C766" s="5">
        <v>772</v>
      </c>
    </row>
    <row r="767" spans="1:3">
      <c r="A767" s="5">
        <v>773</v>
      </c>
      <c r="B767" s="5" t="s">
        <v>1246</v>
      </c>
      <c r="C767" s="5">
        <v>773</v>
      </c>
    </row>
    <row r="768" spans="1:3">
      <c r="A768" s="5">
        <v>774</v>
      </c>
      <c r="B768" s="5" t="s">
        <v>1247</v>
      </c>
      <c r="C768" s="5">
        <v>774</v>
      </c>
    </row>
    <row r="769" spans="1:3">
      <c r="A769" s="5">
        <v>775</v>
      </c>
      <c r="B769" s="5" t="s">
        <v>1248</v>
      </c>
      <c r="C769" s="5">
        <v>775</v>
      </c>
    </row>
    <row r="770" spans="1:3">
      <c r="A770" s="5">
        <v>776</v>
      </c>
      <c r="B770" s="5" t="s">
        <v>1249</v>
      </c>
      <c r="C770" s="5">
        <v>776</v>
      </c>
    </row>
    <row r="771" spans="1:3">
      <c r="A771" s="5">
        <v>777</v>
      </c>
      <c r="B771" s="5" t="s">
        <v>1250</v>
      </c>
      <c r="C771" s="5">
        <v>777</v>
      </c>
    </row>
    <row r="772" spans="1:3">
      <c r="A772" s="5">
        <v>778</v>
      </c>
      <c r="B772" s="5" t="s">
        <v>1251</v>
      </c>
      <c r="C772" s="5">
        <v>778</v>
      </c>
    </row>
    <row r="773" spans="1:3">
      <c r="A773" s="5">
        <v>779</v>
      </c>
      <c r="B773" s="5" t="s">
        <v>1252</v>
      </c>
      <c r="C773" s="5">
        <v>779</v>
      </c>
    </row>
    <row r="774" spans="1:3">
      <c r="A774" s="5">
        <v>780</v>
      </c>
      <c r="B774" s="5" t="s">
        <v>134</v>
      </c>
      <c r="C774" s="5">
        <v>780</v>
      </c>
    </row>
    <row r="775" spans="1:3">
      <c r="A775" s="5">
        <v>781</v>
      </c>
      <c r="B775" s="5" t="s">
        <v>1253</v>
      </c>
      <c r="C775" s="5">
        <v>781</v>
      </c>
    </row>
    <row r="776" spans="1:3">
      <c r="A776" s="5">
        <v>782</v>
      </c>
      <c r="B776" s="5" t="s">
        <v>1254</v>
      </c>
      <c r="C776" s="5">
        <v>782</v>
      </c>
    </row>
    <row r="777" spans="1:3">
      <c r="A777" s="5">
        <v>783</v>
      </c>
      <c r="B777" s="5" t="s">
        <v>1255</v>
      </c>
      <c r="C777" s="5">
        <v>783</v>
      </c>
    </row>
    <row r="778" spans="1:3">
      <c r="A778" s="5">
        <v>784</v>
      </c>
      <c r="B778" s="5" t="s">
        <v>1256</v>
      </c>
      <c r="C778" s="5">
        <v>784</v>
      </c>
    </row>
    <row r="779" spans="1:3">
      <c r="A779" s="5">
        <v>785</v>
      </c>
      <c r="B779" s="5" t="s">
        <v>1257</v>
      </c>
      <c r="C779" s="5">
        <v>785</v>
      </c>
    </row>
    <row r="780" spans="1:3">
      <c r="A780" s="5">
        <v>786</v>
      </c>
      <c r="B780" s="5" t="s">
        <v>1258</v>
      </c>
      <c r="C780" s="5">
        <v>786</v>
      </c>
    </row>
    <row r="781" spans="1:3">
      <c r="A781" s="5">
        <v>787</v>
      </c>
      <c r="B781" s="5" t="s">
        <v>1259</v>
      </c>
      <c r="C781" s="5">
        <v>787</v>
      </c>
    </row>
    <row r="782" spans="1:3">
      <c r="A782" s="5">
        <v>788</v>
      </c>
      <c r="B782" s="5" t="s">
        <v>1260</v>
      </c>
      <c r="C782" s="5">
        <v>788</v>
      </c>
    </row>
    <row r="783" spans="1:3">
      <c r="A783" s="5">
        <v>789</v>
      </c>
      <c r="B783" s="5" t="s">
        <v>1261</v>
      </c>
      <c r="C783" s="5">
        <v>789</v>
      </c>
    </row>
    <row r="784" spans="1:3">
      <c r="A784" s="5">
        <v>790</v>
      </c>
      <c r="B784" s="5" t="s">
        <v>1262</v>
      </c>
      <c r="C784" s="5">
        <v>790</v>
      </c>
    </row>
    <row r="785" spans="1:3">
      <c r="A785" s="5">
        <v>791</v>
      </c>
      <c r="B785" s="5" t="s">
        <v>1263</v>
      </c>
      <c r="C785" s="5">
        <v>791</v>
      </c>
    </row>
    <row r="786" spans="1:3">
      <c r="A786" s="5">
        <v>792</v>
      </c>
      <c r="B786" s="5" t="s">
        <v>1264</v>
      </c>
      <c r="C786" s="5">
        <v>792</v>
      </c>
    </row>
    <row r="787" spans="1:3">
      <c r="A787" s="5">
        <v>793</v>
      </c>
      <c r="B787" s="5" t="s">
        <v>1265</v>
      </c>
      <c r="C787" s="5">
        <v>793</v>
      </c>
    </row>
    <row r="788" spans="1:3">
      <c r="A788" s="5">
        <v>794</v>
      </c>
      <c r="B788" s="5" t="s">
        <v>1266</v>
      </c>
      <c r="C788" s="5">
        <v>794</v>
      </c>
    </row>
    <row r="789" spans="1:3">
      <c r="A789" s="5">
        <v>795</v>
      </c>
      <c r="B789" s="5" t="s">
        <v>1267</v>
      </c>
      <c r="C789" s="5">
        <v>795</v>
      </c>
    </row>
    <row r="790" spans="1:3">
      <c r="A790" s="5">
        <v>796</v>
      </c>
      <c r="B790" s="5" t="s">
        <v>1268</v>
      </c>
      <c r="C790" s="5">
        <v>796</v>
      </c>
    </row>
    <row r="791" spans="1:3">
      <c r="A791" s="5">
        <v>797</v>
      </c>
      <c r="B791" s="5" t="s">
        <v>1269</v>
      </c>
      <c r="C791" s="5">
        <v>797</v>
      </c>
    </row>
    <row r="792" spans="1:3">
      <c r="A792" s="5">
        <v>798</v>
      </c>
      <c r="B792" s="5" t="s">
        <v>1270</v>
      </c>
      <c r="C792" s="5">
        <v>798</v>
      </c>
    </row>
    <row r="793" spans="1:3">
      <c r="A793" s="5">
        <v>799</v>
      </c>
      <c r="B793" s="5" t="s">
        <v>1271</v>
      </c>
      <c r="C793" s="5">
        <v>799</v>
      </c>
    </row>
    <row r="794" spans="1:3">
      <c r="A794" s="5">
        <v>800</v>
      </c>
      <c r="B794" s="5" t="s">
        <v>1272</v>
      </c>
      <c r="C794" s="5">
        <v>800</v>
      </c>
    </row>
    <row r="795" spans="1:3">
      <c r="A795" s="5">
        <v>801</v>
      </c>
      <c r="B795" s="5" t="s">
        <v>1273</v>
      </c>
      <c r="C795" s="5">
        <v>801</v>
      </c>
    </row>
    <row r="796" spans="1:3">
      <c r="A796" s="5">
        <v>802</v>
      </c>
      <c r="B796" s="5" t="s">
        <v>1274</v>
      </c>
      <c r="C796" s="5">
        <v>802</v>
      </c>
    </row>
    <row r="797" spans="1:3">
      <c r="A797" s="5">
        <v>803</v>
      </c>
      <c r="B797" s="5" t="s">
        <v>1275</v>
      </c>
      <c r="C797" s="5">
        <v>803</v>
      </c>
    </row>
    <row r="798" spans="1:3">
      <c r="A798" s="5">
        <v>804</v>
      </c>
      <c r="B798" s="5" t="s">
        <v>1276</v>
      </c>
      <c r="C798" s="5">
        <v>804</v>
      </c>
    </row>
    <row r="799" spans="1:3">
      <c r="A799" s="5">
        <v>805</v>
      </c>
      <c r="B799" s="5" t="s">
        <v>1277</v>
      </c>
      <c r="C799" s="5">
        <v>805</v>
      </c>
    </row>
    <row r="800" spans="1:3">
      <c r="A800" s="5">
        <v>806</v>
      </c>
      <c r="B800" s="5" t="s">
        <v>1278</v>
      </c>
      <c r="C800" s="5">
        <v>806</v>
      </c>
    </row>
    <row r="801" spans="1:3">
      <c r="A801" s="5">
        <v>807</v>
      </c>
      <c r="B801" s="5" t="s">
        <v>1278</v>
      </c>
      <c r="C801" s="5">
        <v>807</v>
      </c>
    </row>
    <row r="802" spans="1:3">
      <c r="A802" s="5">
        <v>808</v>
      </c>
      <c r="B802" s="5" t="s">
        <v>1279</v>
      </c>
      <c r="C802" s="5">
        <v>808</v>
      </c>
    </row>
    <row r="803" spans="1:3">
      <c r="A803" s="5">
        <v>809</v>
      </c>
      <c r="B803" s="5" t="s">
        <v>1280</v>
      </c>
      <c r="C803" s="5">
        <v>809</v>
      </c>
    </row>
    <row r="804" spans="1:3">
      <c r="A804" s="5">
        <v>810</v>
      </c>
      <c r="B804" s="5" t="s">
        <v>1281</v>
      </c>
      <c r="C804" s="5">
        <v>810</v>
      </c>
    </row>
    <row r="805" spans="1:3">
      <c r="A805" s="5">
        <v>811</v>
      </c>
      <c r="B805" s="5" t="s">
        <v>1282</v>
      </c>
      <c r="C805" s="5">
        <v>811</v>
      </c>
    </row>
    <row r="806" spans="1:3">
      <c r="A806" s="5">
        <v>812</v>
      </c>
      <c r="B806" s="5" t="s">
        <v>1283</v>
      </c>
      <c r="C806" s="5">
        <v>812</v>
      </c>
    </row>
    <row r="807" spans="1:3">
      <c r="A807" s="5">
        <v>813</v>
      </c>
      <c r="B807" s="5" t="s">
        <v>1284</v>
      </c>
      <c r="C807" s="5">
        <v>813</v>
      </c>
    </row>
    <row r="808" spans="1:3">
      <c r="A808" s="5">
        <v>814</v>
      </c>
      <c r="B808" s="5" t="s">
        <v>1285</v>
      </c>
      <c r="C808" s="5">
        <v>814</v>
      </c>
    </row>
    <row r="809" spans="1:3">
      <c r="A809" s="5">
        <v>815</v>
      </c>
      <c r="B809" s="5" t="s">
        <v>1286</v>
      </c>
      <c r="C809" s="5">
        <v>815</v>
      </c>
    </row>
    <row r="810" spans="1:3">
      <c r="A810" s="5">
        <v>816</v>
      </c>
      <c r="B810" s="5" t="s">
        <v>1287</v>
      </c>
      <c r="C810" s="5">
        <v>816</v>
      </c>
    </row>
    <row r="811" spans="1:3">
      <c r="A811" s="5">
        <v>817</v>
      </c>
      <c r="B811" s="5" t="s">
        <v>1288</v>
      </c>
      <c r="C811" s="5">
        <v>817</v>
      </c>
    </row>
    <row r="812" spans="1:3">
      <c r="A812" s="5">
        <v>818</v>
      </c>
      <c r="B812" s="5" t="s">
        <v>1289</v>
      </c>
      <c r="C812" s="5">
        <v>818</v>
      </c>
    </row>
    <row r="813" spans="1:3">
      <c r="A813" s="5">
        <v>819</v>
      </c>
      <c r="B813" s="5" t="s">
        <v>1290</v>
      </c>
      <c r="C813" s="5">
        <v>819</v>
      </c>
    </row>
    <row r="814" spans="1:3">
      <c r="A814" s="5">
        <v>820</v>
      </c>
      <c r="B814" s="5" t="s">
        <v>1291</v>
      </c>
      <c r="C814" s="5">
        <v>820</v>
      </c>
    </row>
    <row r="815" spans="1:3">
      <c r="A815" s="5">
        <v>821</v>
      </c>
      <c r="B815" s="5" t="s">
        <v>1292</v>
      </c>
      <c r="C815" s="5">
        <v>821</v>
      </c>
    </row>
    <row r="816" spans="1:3">
      <c r="A816" s="5">
        <v>822</v>
      </c>
      <c r="B816" s="5" t="s">
        <v>1293</v>
      </c>
      <c r="C816" s="5">
        <v>822</v>
      </c>
    </row>
    <row r="817" spans="1:3">
      <c r="A817" s="5">
        <v>823</v>
      </c>
      <c r="B817" s="5" t="s">
        <v>1294</v>
      </c>
      <c r="C817" s="5">
        <v>823</v>
      </c>
    </row>
    <row r="818" spans="1:3">
      <c r="A818" s="5">
        <v>824</v>
      </c>
      <c r="B818" s="5" t="s">
        <v>1295</v>
      </c>
      <c r="C818" s="5">
        <v>824</v>
      </c>
    </row>
    <row r="819" spans="1:3">
      <c r="A819" s="5">
        <v>825</v>
      </c>
      <c r="B819" s="5" t="s">
        <v>1296</v>
      </c>
      <c r="C819" s="5">
        <v>825</v>
      </c>
    </row>
    <row r="820" spans="1:3">
      <c r="A820" s="5">
        <v>826</v>
      </c>
      <c r="B820" s="5" t="s">
        <v>1297</v>
      </c>
      <c r="C820" s="5">
        <v>826</v>
      </c>
    </row>
    <row r="821" spans="1:3">
      <c r="A821" s="5">
        <v>827</v>
      </c>
      <c r="B821" s="5" t="s">
        <v>1298</v>
      </c>
      <c r="C821" s="5">
        <v>827</v>
      </c>
    </row>
    <row r="822" spans="1:3">
      <c r="A822" s="5">
        <v>828</v>
      </c>
      <c r="B822" s="5" t="s">
        <v>1299</v>
      </c>
      <c r="C822" s="5">
        <v>828</v>
      </c>
    </row>
    <row r="823" spans="1:3">
      <c r="A823" s="5">
        <v>829</v>
      </c>
      <c r="B823" s="5" t="s">
        <v>1300</v>
      </c>
      <c r="C823" s="5">
        <v>829</v>
      </c>
    </row>
    <row r="824" spans="1:3">
      <c r="A824" s="5">
        <v>830</v>
      </c>
      <c r="B824" s="5" t="s">
        <v>1301</v>
      </c>
      <c r="C824" s="5">
        <v>830</v>
      </c>
    </row>
    <row r="825" spans="1:3">
      <c r="A825" s="5">
        <v>831</v>
      </c>
      <c r="B825" s="5" t="s">
        <v>1302</v>
      </c>
      <c r="C825" s="5">
        <v>831</v>
      </c>
    </row>
    <row r="826" spans="1:3">
      <c r="A826" s="5">
        <v>832</v>
      </c>
      <c r="B826" s="5" t="s">
        <v>1303</v>
      </c>
      <c r="C826" s="5">
        <v>832</v>
      </c>
    </row>
    <row r="827" spans="1:3">
      <c r="A827" s="5">
        <v>833</v>
      </c>
      <c r="B827" s="5" t="s">
        <v>1304</v>
      </c>
      <c r="C827" s="5">
        <v>833</v>
      </c>
    </row>
    <row r="828" spans="1:3">
      <c r="A828" s="5">
        <v>834</v>
      </c>
      <c r="B828" s="5" t="s">
        <v>1305</v>
      </c>
      <c r="C828" s="5">
        <v>834</v>
      </c>
    </row>
    <row r="829" spans="1:3">
      <c r="A829" s="5">
        <v>835</v>
      </c>
      <c r="B829" s="5" t="s">
        <v>1306</v>
      </c>
      <c r="C829" s="5">
        <v>835</v>
      </c>
    </row>
    <row r="830" spans="1:3">
      <c r="A830" s="5">
        <v>836</v>
      </c>
      <c r="B830" s="5" t="s">
        <v>1307</v>
      </c>
      <c r="C830" s="5">
        <v>836</v>
      </c>
    </row>
    <row r="831" spans="1:3">
      <c r="A831" s="5">
        <v>837</v>
      </c>
      <c r="B831" s="5" t="s">
        <v>1308</v>
      </c>
      <c r="C831" s="5">
        <v>837</v>
      </c>
    </row>
    <row r="832" spans="1:3">
      <c r="A832" s="5">
        <v>838</v>
      </c>
      <c r="B832" s="5" t="s">
        <v>1309</v>
      </c>
      <c r="C832" s="5">
        <v>838</v>
      </c>
    </row>
    <row r="833" spans="1:3">
      <c r="A833" s="5">
        <v>839</v>
      </c>
      <c r="B833" s="5" t="s">
        <v>1310</v>
      </c>
      <c r="C833" s="5">
        <v>839</v>
      </c>
    </row>
    <row r="834" spans="1:3">
      <c r="A834" s="5">
        <v>840</v>
      </c>
      <c r="B834" s="5" t="s">
        <v>1311</v>
      </c>
      <c r="C834" s="5">
        <v>840</v>
      </c>
    </row>
    <row r="835" spans="1:3">
      <c r="A835" s="5">
        <v>841</v>
      </c>
      <c r="B835" s="5" t="s">
        <v>1312</v>
      </c>
      <c r="C835" s="5">
        <v>841</v>
      </c>
    </row>
    <row r="836" spans="1:3">
      <c r="A836" s="5">
        <v>842</v>
      </c>
      <c r="B836" s="5" t="s">
        <v>1313</v>
      </c>
      <c r="C836" s="5">
        <v>842</v>
      </c>
    </row>
    <row r="837" spans="1:3">
      <c r="A837" s="5">
        <v>843</v>
      </c>
      <c r="B837" s="5" t="s">
        <v>1314</v>
      </c>
      <c r="C837" s="5">
        <v>843</v>
      </c>
    </row>
    <row r="838" spans="1:3">
      <c r="A838" s="5">
        <v>844</v>
      </c>
      <c r="B838" s="5" t="s">
        <v>1315</v>
      </c>
      <c r="C838" s="5">
        <v>844</v>
      </c>
    </row>
    <row r="839" spans="1:3">
      <c r="A839" s="5">
        <v>845</v>
      </c>
      <c r="B839" s="5" t="s">
        <v>1316</v>
      </c>
      <c r="C839" s="5">
        <v>845</v>
      </c>
    </row>
    <row r="840" spans="1:3">
      <c r="A840" s="5">
        <v>846</v>
      </c>
      <c r="B840" s="5" t="s">
        <v>1317</v>
      </c>
      <c r="C840" s="5">
        <v>846</v>
      </c>
    </row>
    <row r="841" spans="1:3">
      <c r="A841" s="5">
        <v>847</v>
      </c>
      <c r="B841" s="5" t="s">
        <v>1318</v>
      </c>
      <c r="C841" s="5">
        <v>847</v>
      </c>
    </row>
    <row r="842" spans="1:3">
      <c r="A842" s="5">
        <v>848</v>
      </c>
      <c r="B842" s="5" t="s">
        <v>1319</v>
      </c>
      <c r="C842" s="5">
        <v>848</v>
      </c>
    </row>
    <row r="843" spans="1:3">
      <c r="A843" s="5">
        <v>849</v>
      </c>
      <c r="B843" s="5" t="s">
        <v>1320</v>
      </c>
      <c r="C843" s="5">
        <v>849</v>
      </c>
    </row>
    <row r="844" spans="1:3">
      <c r="A844" s="5">
        <v>850</v>
      </c>
      <c r="B844" s="5" t="s">
        <v>1321</v>
      </c>
      <c r="C844" s="5">
        <v>850</v>
      </c>
    </row>
    <row r="845" spans="1:3">
      <c r="A845" s="5">
        <v>851</v>
      </c>
      <c r="B845" s="5" t="s">
        <v>1322</v>
      </c>
      <c r="C845" s="5">
        <v>851</v>
      </c>
    </row>
    <row r="846" spans="1:3">
      <c r="A846" s="5">
        <v>852</v>
      </c>
      <c r="B846" s="5" t="s">
        <v>1323</v>
      </c>
      <c r="C846" s="5">
        <v>852</v>
      </c>
    </row>
    <row r="847" spans="1:3">
      <c r="A847" s="5">
        <v>853</v>
      </c>
      <c r="B847" s="5" t="s">
        <v>1324</v>
      </c>
      <c r="C847" s="5">
        <v>853</v>
      </c>
    </row>
    <row r="848" spans="1:3">
      <c r="A848" s="5">
        <v>854</v>
      </c>
      <c r="B848" s="5" t="s">
        <v>1325</v>
      </c>
      <c r="C848" s="5">
        <v>854</v>
      </c>
    </row>
    <row r="849" spans="1:3">
      <c r="A849" s="5">
        <v>855</v>
      </c>
      <c r="B849" s="5" t="s">
        <v>1326</v>
      </c>
      <c r="C849" s="5">
        <v>855</v>
      </c>
    </row>
    <row r="850" spans="1:3">
      <c r="A850" s="5">
        <v>856</v>
      </c>
      <c r="B850" s="5" t="s">
        <v>1327</v>
      </c>
      <c r="C850" s="5">
        <v>856</v>
      </c>
    </row>
    <row r="851" spans="1:3">
      <c r="A851" s="5">
        <v>857</v>
      </c>
      <c r="B851" s="5" t="s">
        <v>1328</v>
      </c>
      <c r="C851" s="5">
        <v>857</v>
      </c>
    </row>
    <row r="852" spans="1:3">
      <c r="A852" s="5">
        <v>858</v>
      </c>
      <c r="B852" s="5" t="s">
        <v>1329</v>
      </c>
      <c r="C852" s="5">
        <v>858</v>
      </c>
    </row>
    <row r="853" spans="1:3">
      <c r="A853" s="5">
        <v>859</v>
      </c>
      <c r="B853" s="5" t="s">
        <v>1330</v>
      </c>
      <c r="C853" s="5">
        <v>859</v>
      </c>
    </row>
    <row r="854" spans="1:3">
      <c r="A854" s="5">
        <v>860</v>
      </c>
      <c r="B854" s="5" t="s">
        <v>1331</v>
      </c>
      <c r="C854" s="5">
        <v>860</v>
      </c>
    </row>
    <row r="855" spans="1:3">
      <c r="A855" s="5">
        <v>861</v>
      </c>
      <c r="B855" s="5" t="s">
        <v>1332</v>
      </c>
      <c r="C855" s="5">
        <v>861</v>
      </c>
    </row>
    <row r="856" spans="1:3">
      <c r="A856" s="5">
        <v>862</v>
      </c>
      <c r="B856" s="5" t="s">
        <v>1333</v>
      </c>
      <c r="C856" s="5">
        <v>862</v>
      </c>
    </row>
    <row r="857" spans="1:3">
      <c r="A857" s="5">
        <v>863</v>
      </c>
      <c r="B857" s="5" t="s">
        <v>1334</v>
      </c>
      <c r="C857" s="5">
        <v>863</v>
      </c>
    </row>
    <row r="858" spans="1:3">
      <c r="A858" s="5">
        <v>864</v>
      </c>
      <c r="B858" s="5" t="s">
        <v>1335</v>
      </c>
      <c r="C858" s="5">
        <v>864</v>
      </c>
    </row>
    <row r="859" spans="1:3">
      <c r="A859" s="5">
        <v>865</v>
      </c>
      <c r="B859" s="5" t="s">
        <v>1336</v>
      </c>
      <c r="C859" s="5">
        <v>865</v>
      </c>
    </row>
    <row r="860" spans="1:3">
      <c r="A860" s="5">
        <v>866</v>
      </c>
      <c r="B860" s="5" t="s">
        <v>1337</v>
      </c>
      <c r="C860" s="5">
        <v>866</v>
      </c>
    </row>
    <row r="861" spans="1:3">
      <c r="A861" s="5">
        <v>867</v>
      </c>
      <c r="B861" s="5" t="s">
        <v>1338</v>
      </c>
      <c r="C861" s="5">
        <v>867</v>
      </c>
    </row>
    <row r="862" spans="1:3">
      <c r="A862" s="5">
        <v>868</v>
      </c>
      <c r="B862" s="5" t="s">
        <v>1339</v>
      </c>
      <c r="C862" s="5">
        <v>868</v>
      </c>
    </row>
    <row r="863" spans="1:3">
      <c r="A863" s="5">
        <v>869</v>
      </c>
      <c r="B863" s="5" t="s">
        <v>1340</v>
      </c>
      <c r="C863" s="5">
        <v>869</v>
      </c>
    </row>
    <row r="864" spans="1:3">
      <c r="A864" s="5">
        <v>870</v>
      </c>
      <c r="B864" s="5" t="s">
        <v>114</v>
      </c>
      <c r="C864" s="5">
        <v>870</v>
      </c>
    </row>
    <row r="865" spans="1:3">
      <c r="A865" s="5">
        <v>871</v>
      </c>
      <c r="B865" s="5" t="s">
        <v>1341</v>
      </c>
      <c r="C865" s="5">
        <v>871</v>
      </c>
    </row>
    <row r="866" spans="1:3">
      <c r="A866" s="5">
        <v>872</v>
      </c>
      <c r="B866" s="5" t="s">
        <v>1342</v>
      </c>
      <c r="C866" s="5">
        <v>872</v>
      </c>
    </row>
    <row r="867" spans="1:3">
      <c r="A867" s="5">
        <v>873</v>
      </c>
      <c r="B867" s="5" t="s">
        <v>1343</v>
      </c>
      <c r="C867" s="5">
        <v>873</v>
      </c>
    </row>
    <row r="868" spans="1:3">
      <c r="A868" s="5">
        <v>874</v>
      </c>
      <c r="B868" s="5" t="s">
        <v>1344</v>
      </c>
      <c r="C868" s="5">
        <v>874</v>
      </c>
    </row>
    <row r="869" spans="1:3">
      <c r="A869" s="5">
        <v>875</v>
      </c>
      <c r="B869" s="5" t="s">
        <v>1345</v>
      </c>
      <c r="C869" s="5">
        <v>875</v>
      </c>
    </row>
    <row r="870" spans="1:3">
      <c r="A870" s="5">
        <v>876</v>
      </c>
      <c r="B870" s="5" t="s">
        <v>1346</v>
      </c>
      <c r="C870" s="5">
        <v>876</v>
      </c>
    </row>
    <row r="871" spans="1:3">
      <c r="A871" s="5">
        <v>877</v>
      </c>
      <c r="B871" s="5" t="s">
        <v>1347</v>
      </c>
      <c r="C871" s="5">
        <v>877</v>
      </c>
    </row>
    <row r="872" spans="1:3">
      <c r="A872" s="5">
        <v>878</v>
      </c>
      <c r="B872" s="5" t="s">
        <v>1348</v>
      </c>
      <c r="C872" s="5">
        <v>878</v>
      </c>
    </row>
    <row r="873" spans="1:3">
      <c r="A873" s="5">
        <v>879</v>
      </c>
      <c r="B873" s="5" t="s">
        <v>1349</v>
      </c>
      <c r="C873" s="5">
        <v>879</v>
      </c>
    </row>
    <row r="874" spans="1:3">
      <c r="A874" s="5">
        <v>880</v>
      </c>
      <c r="B874" s="5" t="s">
        <v>1350</v>
      </c>
      <c r="C874" s="5">
        <v>880</v>
      </c>
    </row>
    <row r="875" spans="1:3">
      <c r="A875" s="5">
        <v>881</v>
      </c>
      <c r="B875" s="5" t="s">
        <v>1351</v>
      </c>
      <c r="C875" s="5">
        <v>881</v>
      </c>
    </row>
    <row r="876" spans="1:3">
      <c r="A876" s="5">
        <v>882</v>
      </c>
      <c r="B876" s="5" t="s">
        <v>1352</v>
      </c>
      <c r="C876" s="5">
        <v>882</v>
      </c>
    </row>
    <row r="877" spans="1:3">
      <c r="A877" s="5">
        <v>883</v>
      </c>
      <c r="B877" s="5" t="s">
        <v>1353</v>
      </c>
      <c r="C877" s="5">
        <v>883</v>
      </c>
    </row>
    <row r="878" spans="1:3">
      <c r="A878" s="5">
        <v>884</v>
      </c>
      <c r="B878" s="5" t="s">
        <v>1354</v>
      </c>
      <c r="C878" s="5">
        <v>884</v>
      </c>
    </row>
    <row r="879" spans="1:3">
      <c r="A879" s="5">
        <v>885</v>
      </c>
      <c r="B879" s="5" t="s">
        <v>1355</v>
      </c>
      <c r="C879" s="5">
        <v>885</v>
      </c>
    </row>
    <row r="880" spans="1:3">
      <c r="A880" s="5">
        <v>886</v>
      </c>
      <c r="B880" s="5" t="s">
        <v>1356</v>
      </c>
      <c r="C880" s="5">
        <v>886</v>
      </c>
    </row>
    <row r="881" spans="1:3">
      <c r="A881" s="5">
        <v>887</v>
      </c>
      <c r="B881" s="5" t="s">
        <v>1357</v>
      </c>
      <c r="C881" s="5">
        <v>887</v>
      </c>
    </row>
    <row r="882" spans="1:3">
      <c r="A882" s="5">
        <v>888</v>
      </c>
      <c r="B882" s="5" t="s">
        <v>1358</v>
      </c>
      <c r="C882" s="5">
        <v>888</v>
      </c>
    </row>
    <row r="883" spans="1:3">
      <c r="A883" s="5">
        <v>889</v>
      </c>
      <c r="B883" s="5" t="s">
        <v>1359</v>
      </c>
      <c r="C883" s="5">
        <v>889</v>
      </c>
    </row>
    <row r="884" spans="1:3">
      <c r="A884" s="5">
        <v>890</v>
      </c>
      <c r="B884" s="5" t="s">
        <v>1360</v>
      </c>
      <c r="C884" s="5">
        <v>890</v>
      </c>
    </row>
    <row r="885" spans="1:3">
      <c r="A885" s="5">
        <v>891</v>
      </c>
      <c r="B885" s="5" t="s">
        <v>1361</v>
      </c>
      <c r="C885" s="5">
        <v>891</v>
      </c>
    </row>
    <row r="886" spans="1:3">
      <c r="A886" s="5">
        <v>892</v>
      </c>
      <c r="B886" s="5" t="s">
        <v>1362</v>
      </c>
      <c r="C886" s="5">
        <v>892</v>
      </c>
    </row>
    <row r="887" spans="1:3">
      <c r="A887" s="5">
        <v>893</v>
      </c>
      <c r="B887" s="5" t="s">
        <v>1363</v>
      </c>
      <c r="C887" s="5">
        <v>893</v>
      </c>
    </row>
    <row r="888" spans="1:3">
      <c r="A888" s="5">
        <v>1001</v>
      </c>
      <c r="B888" s="5" t="s">
        <v>1364</v>
      </c>
      <c r="C888" s="5">
        <v>1001</v>
      </c>
    </row>
    <row r="889" spans="1:3">
      <c r="A889" s="5">
        <v>1002</v>
      </c>
      <c r="B889" s="5" t="s">
        <v>1365</v>
      </c>
      <c r="C889" s="5">
        <v>1002</v>
      </c>
    </row>
    <row r="890" spans="1:3">
      <c r="A890" s="5">
        <v>1003</v>
      </c>
      <c r="B890" s="5" t="s">
        <v>1366</v>
      </c>
      <c r="C890" s="5">
        <v>1003</v>
      </c>
    </row>
    <row r="891" spans="1:3">
      <c r="A891" s="5">
        <v>1004</v>
      </c>
      <c r="B891" s="5" t="s">
        <v>1367</v>
      </c>
      <c r="C891" s="5">
        <v>1004</v>
      </c>
    </row>
    <row r="892" spans="1:3">
      <c r="A892" s="5">
        <v>1005</v>
      </c>
      <c r="B892" s="5" t="s">
        <v>1368</v>
      </c>
      <c r="C892" s="5">
        <v>1005</v>
      </c>
    </row>
    <row r="893" spans="1:3">
      <c r="A893" s="5">
        <v>1006</v>
      </c>
      <c r="B893" s="5" t="s">
        <v>1369</v>
      </c>
      <c r="C893" s="5">
        <v>1006</v>
      </c>
    </row>
    <row r="894" spans="1:3">
      <c r="A894" s="5">
        <v>1007</v>
      </c>
      <c r="B894" s="5" t="s">
        <v>1370</v>
      </c>
      <c r="C894" s="5">
        <v>1007</v>
      </c>
    </row>
    <row r="895" spans="1:3">
      <c r="A895" s="5">
        <v>1008</v>
      </c>
      <c r="B895" s="5" t="s">
        <v>1371</v>
      </c>
      <c r="C895" s="5">
        <v>1008</v>
      </c>
    </row>
    <row r="896" spans="1:3">
      <c r="A896" s="5">
        <v>1009</v>
      </c>
      <c r="B896" s="5" t="s">
        <v>1372</v>
      </c>
      <c r="C896" s="5">
        <v>1009</v>
      </c>
    </row>
    <row r="897" spans="1:3">
      <c r="A897" s="5">
        <v>1010</v>
      </c>
      <c r="B897" s="5" t="s">
        <v>1373</v>
      </c>
      <c r="C897" s="5">
        <v>1010</v>
      </c>
    </row>
    <row r="898" spans="1:3">
      <c r="A898" s="5">
        <v>1011</v>
      </c>
      <c r="B898" s="5" t="s">
        <v>163</v>
      </c>
      <c r="C898" s="5">
        <v>1011</v>
      </c>
    </row>
    <row r="899" spans="1:3">
      <c r="A899" s="5">
        <v>1012</v>
      </c>
      <c r="B899" s="5" t="s">
        <v>1374</v>
      </c>
      <c r="C899" s="5">
        <v>1012</v>
      </c>
    </row>
    <row r="900" spans="1:3">
      <c r="A900" s="5">
        <v>1013</v>
      </c>
      <c r="B900" s="5" t="s">
        <v>1375</v>
      </c>
      <c r="C900" s="5">
        <v>1013</v>
      </c>
    </row>
    <row r="901" spans="1:3">
      <c r="A901" s="5">
        <v>1014</v>
      </c>
      <c r="B901" s="5" t="s">
        <v>209</v>
      </c>
      <c r="C901" s="5">
        <v>1014</v>
      </c>
    </row>
    <row r="902" spans="1:3">
      <c r="A902" s="5">
        <v>1015</v>
      </c>
      <c r="B902" s="5" t="s">
        <v>1376</v>
      </c>
      <c r="C902" s="5">
        <v>1015</v>
      </c>
    </row>
    <row r="903" spans="1:3">
      <c r="A903" s="5">
        <v>1016</v>
      </c>
      <c r="B903" s="5" t="s">
        <v>1377</v>
      </c>
      <c r="C903" s="5">
        <v>1016</v>
      </c>
    </row>
    <row r="904" spans="1:3">
      <c r="A904" s="5">
        <v>1017</v>
      </c>
      <c r="B904" s="5" t="s">
        <v>173</v>
      </c>
      <c r="C904" s="5">
        <v>1017</v>
      </c>
    </row>
    <row r="905" spans="1:3">
      <c r="A905" s="5">
        <v>1018</v>
      </c>
      <c r="B905" s="5" t="s">
        <v>1378</v>
      </c>
      <c r="C905" s="5">
        <v>1018</v>
      </c>
    </row>
    <row r="906" spans="1:3">
      <c r="A906" s="5">
        <v>1019</v>
      </c>
      <c r="B906" s="5" t="s">
        <v>1379</v>
      </c>
      <c r="C906" s="5">
        <v>1019</v>
      </c>
    </row>
    <row r="907" spans="1:3">
      <c r="A907" s="5">
        <v>1020</v>
      </c>
      <c r="B907" s="5" t="s">
        <v>1380</v>
      </c>
      <c r="C907" s="5">
        <v>1020</v>
      </c>
    </row>
    <row r="908" spans="1:3">
      <c r="A908" s="5">
        <v>1021</v>
      </c>
      <c r="B908" s="5" t="s">
        <v>1381</v>
      </c>
      <c r="C908" s="5">
        <v>1021</v>
      </c>
    </row>
    <row r="909" spans="1:3">
      <c r="A909" s="5">
        <v>1022</v>
      </c>
      <c r="B909" s="5" t="s">
        <v>1382</v>
      </c>
      <c r="C909" s="5">
        <v>1022</v>
      </c>
    </row>
    <row r="910" spans="1:3">
      <c r="A910" s="5">
        <v>1023</v>
      </c>
      <c r="B910" s="5" t="s">
        <v>1383</v>
      </c>
      <c r="C910" s="5">
        <v>1023</v>
      </c>
    </row>
    <row r="911" spans="1:3">
      <c r="A911" s="5">
        <v>1024</v>
      </c>
      <c r="B911" s="5" t="s">
        <v>1384</v>
      </c>
      <c r="C911" s="5">
        <v>1024</v>
      </c>
    </row>
    <row r="912" spans="1:3">
      <c r="A912" s="5">
        <v>1025</v>
      </c>
      <c r="B912" s="5" t="s">
        <v>1385</v>
      </c>
      <c r="C912" s="5">
        <v>1025</v>
      </c>
    </row>
    <row r="913" spans="1:3">
      <c r="A913" s="5">
        <v>1026</v>
      </c>
      <c r="B913" s="5" t="s">
        <v>1386</v>
      </c>
      <c r="C913" s="5">
        <v>1026</v>
      </c>
    </row>
    <row r="914" spans="1:3">
      <c r="A914" s="5">
        <v>5000</v>
      </c>
      <c r="B914" s="5" t="s">
        <v>1387</v>
      </c>
      <c r="C914" s="5">
        <v>5000</v>
      </c>
    </row>
    <row r="915" spans="1:3">
      <c r="A915" s="5">
        <v>5001</v>
      </c>
      <c r="B915" s="5" t="s">
        <v>1388</v>
      </c>
      <c r="C915" s="5">
        <v>5001</v>
      </c>
    </row>
    <row r="916" spans="1:3">
      <c r="A916" s="5">
        <v>5002</v>
      </c>
      <c r="B916" s="5" t="s">
        <v>1389</v>
      </c>
      <c r="C916" s="5">
        <v>5002</v>
      </c>
    </row>
    <row r="917" spans="1:3">
      <c r="A917" s="5">
        <v>5003</v>
      </c>
      <c r="B917" s="5" t="s">
        <v>1390</v>
      </c>
      <c r="C917" s="5">
        <v>5003</v>
      </c>
    </row>
    <row r="918" spans="1:3">
      <c r="A918" s="5">
        <v>5004</v>
      </c>
      <c r="B918" s="5" t="s">
        <v>1391</v>
      </c>
      <c r="C918" s="5">
        <v>5004</v>
      </c>
    </row>
    <row r="919" spans="1:3">
      <c r="A919" s="5">
        <v>5005</v>
      </c>
      <c r="B919" s="5" t="s">
        <v>1392</v>
      </c>
      <c r="C919" s="5">
        <v>5005</v>
      </c>
    </row>
    <row r="920" spans="1:3">
      <c r="A920" s="5">
        <v>5006</v>
      </c>
      <c r="B920" s="5" t="s">
        <v>1393</v>
      </c>
      <c r="C920" s="5">
        <v>5006</v>
      </c>
    </row>
    <row r="921" spans="1:3">
      <c r="A921" s="5">
        <v>5007</v>
      </c>
      <c r="B921" s="5" t="s">
        <v>1394</v>
      </c>
      <c r="C921" s="5">
        <v>5007</v>
      </c>
    </row>
    <row r="922" spans="1:3">
      <c r="A922" s="5">
        <v>5008</v>
      </c>
      <c r="B922" s="5" t="s">
        <v>1395</v>
      </c>
      <c r="C922" s="5">
        <v>5008</v>
      </c>
    </row>
    <row r="923" spans="1:3">
      <c r="A923" s="5">
        <v>5009</v>
      </c>
      <c r="B923" s="5" t="s">
        <v>1396</v>
      </c>
      <c r="C923" s="5">
        <v>5009</v>
      </c>
    </row>
    <row r="924" spans="1:3">
      <c r="A924" s="5">
        <v>5010</v>
      </c>
      <c r="B924" s="5" t="s">
        <v>1397</v>
      </c>
      <c r="C924" s="5">
        <v>5010</v>
      </c>
    </row>
    <row r="925" spans="1:3">
      <c r="A925" s="5">
        <v>5011</v>
      </c>
      <c r="B925" s="5" t="s">
        <v>1398</v>
      </c>
      <c r="C925" s="5">
        <v>5011</v>
      </c>
    </row>
    <row r="926" spans="1:3">
      <c r="A926" s="5">
        <v>710</v>
      </c>
      <c r="B926" s="6" t="s">
        <v>1399</v>
      </c>
      <c r="C926" s="5">
        <v>710</v>
      </c>
    </row>
    <row r="927" spans="1:3">
      <c r="A927" s="5">
        <v>743</v>
      </c>
      <c r="B927" s="6" t="s">
        <v>1399</v>
      </c>
      <c r="C927" s="5">
        <v>743</v>
      </c>
    </row>
    <row r="928" spans="1:3">
      <c r="A928" s="5">
        <v>998</v>
      </c>
      <c r="B928" s="6" t="s">
        <v>1399</v>
      </c>
      <c r="C928" s="5">
        <v>998</v>
      </c>
    </row>
    <row r="929" spans="1:3">
      <c r="A929" s="5">
        <v>999</v>
      </c>
      <c r="B929" s="6" t="s">
        <v>1399</v>
      </c>
      <c r="C929" s="5">
        <v>999</v>
      </c>
    </row>
    <row r="930" spans="1:3">
      <c r="A930" s="5">
        <v>0</v>
      </c>
      <c r="B930" s="6" t="s">
        <v>45</v>
      </c>
      <c r="C930" s="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Q27"/>
  <sheetViews>
    <sheetView workbookViewId="0">
      <selection activeCell="Q73" sqref="Q73"/>
    </sheetView>
  </sheetViews>
  <sheetFormatPr defaultColWidth="9" defaultRowHeight="14"/>
  <cols>
    <col min="1" max="1" width="12.8727272727273" customWidth="1"/>
    <col min="4" max="4" width="11.8181818181818" customWidth="1"/>
    <col min="7" max="7" width="20.8181818181818" customWidth="1"/>
  </cols>
  <sheetData>
    <row r="1" spans="1:17">
      <c r="A1" t="s">
        <v>251</v>
      </c>
      <c r="B1">
        <v>1</v>
      </c>
      <c r="D1" t="s">
        <v>244</v>
      </c>
      <c r="E1">
        <v>1</v>
      </c>
      <c r="G1" t="s">
        <v>245</v>
      </c>
      <c r="H1">
        <v>1</v>
      </c>
      <c r="J1" t="s">
        <v>246</v>
      </c>
      <c r="K1">
        <v>1</v>
      </c>
      <c r="M1" t="s">
        <v>41</v>
      </c>
      <c r="N1">
        <v>1</v>
      </c>
      <c r="P1" t="s">
        <v>73</v>
      </c>
      <c r="Q1">
        <v>1</v>
      </c>
    </row>
    <row r="2" spans="1:17">
      <c r="A2" t="s">
        <v>255</v>
      </c>
      <c r="B2">
        <v>2</v>
      </c>
      <c r="D2" t="s">
        <v>291</v>
      </c>
      <c r="E2">
        <v>2</v>
      </c>
      <c r="G2" t="s">
        <v>292</v>
      </c>
      <c r="H2">
        <v>2</v>
      </c>
      <c r="J2" t="s">
        <v>298</v>
      </c>
      <c r="K2">
        <v>2</v>
      </c>
      <c r="M2" t="s">
        <v>104</v>
      </c>
      <c r="N2">
        <v>2</v>
      </c>
      <c r="P2" t="s">
        <v>42</v>
      </c>
      <c r="Q2">
        <v>2</v>
      </c>
    </row>
    <row r="3" spans="1:17">
      <c r="A3" t="s">
        <v>259</v>
      </c>
      <c r="B3">
        <v>3</v>
      </c>
      <c r="D3" t="s">
        <v>327</v>
      </c>
      <c r="E3">
        <v>4</v>
      </c>
      <c r="G3" t="s">
        <v>328</v>
      </c>
      <c r="H3">
        <v>3</v>
      </c>
      <c r="J3" t="s">
        <v>1400</v>
      </c>
      <c r="K3">
        <v>3</v>
      </c>
      <c r="M3" t="s">
        <v>98</v>
      </c>
      <c r="N3">
        <v>3</v>
      </c>
      <c r="P3" t="s">
        <v>138</v>
      </c>
      <c r="Q3">
        <v>3</v>
      </c>
    </row>
    <row r="4" spans="1:17">
      <c r="A4" t="s">
        <v>263</v>
      </c>
      <c r="B4">
        <v>4</v>
      </c>
      <c r="D4" t="s">
        <v>343</v>
      </c>
      <c r="E4">
        <v>8</v>
      </c>
      <c r="G4" t="s">
        <v>297</v>
      </c>
      <c r="H4">
        <v>4</v>
      </c>
      <c r="J4" t="s">
        <v>308</v>
      </c>
      <c r="K4">
        <v>4</v>
      </c>
      <c r="M4" t="s">
        <v>101</v>
      </c>
      <c r="N4">
        <v>4</v>
      </c>
      <c r="P4" t="s">
        <v>212</v>
      </c>
      <c r="Q4">
        <v>4</v>
      </c>
    </row>
    <row r="5" spans="1:14">
      <c r="A5" t="s">
        <v>266</v>
      </c>
      <c r="B5">
        <v>5</v>
      </c>
      <c r="D5" t="s">
        <v>355</v>
      </c>
      <c r="E5">
        <v>16</v>
      </c>
      <c r="G5" t="s">
        <v>395</v>
      </c>
      <c r="H5">
        <v>5</v>
      </c>
      <c r="J5" t="s">
        <v>304</v>
      </c>
      <c r="K5">
        <v>5</v>
      </c>
      <c r="M5" t="s">
        <v>158</v>
      </c>
      <c r="N5">
        <v>5</v>
      </c>
    </row>
    <row r="6" spans="1:14">
      <c r="A6" t="s">
        <v>269</v>
      </c>
      <c r="B6">
        <v>6</v>
      </c>
      <c r="D6" t="s">
        <v>368</v>
      </c>
      <c r="E6">
        <v>32</v>
      </c>
      <c r="G6" t="s">
        <v>301</v>
      </c>
      <c r="H6">
        <v>6</v>
      </c>
      <c r="M6" t="s">
        <v>1401</v>
      </c>
      <c r="N6">
        <v>6</v>
      </c>
    </row>
    <row r="7" spans="1:14">
      <c r="A7" t="s">
        <v>272</v>
      </c>
      <c r="B7">
        <v>7</v>
      </c>
      <c r="D7" t="s">
        <v>381</v>
      </c>
      <c r="E7">
        <v>64</v>
      </c>
      <c r="G7" t="s">
        <v>389</v>
      </c>
      <c r="H7">
        <v>7</v>
      </c>
      <c r="M7" t="s">
        <v>192</v>
      </c>
      <c r="N7">
        <v>7</v>
      </c>
    </row>
    <row r="8" spans="1:14">
      <c r="A8" t="s">
        <v>275</v>
      </c>
      <c r="B8">
        <v>8</v>
      </c>
      <c r="D8" t="s">
        <v>402</v>
      </c>
      <c r="E8">
        <v>128</v>
      </c>
      <c r="M8" t="s">
        <v>93</v>
      </c>
      <c r="N8">
        <v>8</v>
      </c>
    </row>
    <row r="9" spans="1:14">
      <c r="A9" t="s">
        <v>39</v>
      </c>
      <c r="B9">
        <v>9</v>
      </c>
      <c r="M9" t="s">
        <v>95</v>
      </c>
      <c r="N9">
        <v>9</v>
      </c>
    </row>
    <row r="10" spans="1:2">
      <c r="A10" t="s">
        <v>243</v>
      </c>
      <c r="B10">
        <v>10</v>
      </c>
    </row>
    <row r="11" spans="1:2">
      <c r="A11" t="s">
        <v>248</v>
      </c>
      <c r="B11">
        <v>11</v>
      </c>
    </row>
    <row r="12" spans="1:2">
      <c r="A12" t="s">
        <v>280</v>
      </c>
      <c r="B12">
        <v>12</v>
      </c>
    </row>
    <row r="13" spans="1:2">
      <c r="A13" t="s">
        <v>282</v>
      </c>
      <c r="B13">
        <v>13</v>
      </c>
    </row>
    <row r="14" spans="1:2">
      <c r="A14" t="s">
        <v>284</v>
      </c>
      <c r="B14">
        <v>14</v>
      </c>
    </row>
    <row r="15" spans="1:2">
      <c r="A15" t="s">
        <v>286</v>
      </c>
      <c r="B15">
        <v>15</v>
      </c>
    </row>
    <row r="16" spans="1:2">
      <c r="A16" t="s">
        <v>296</v>
      </c>
      <c r="B16">
        <v>16</v>
      </c>
    </row>
    <row r="17" spans="1:2">
      <c r="A17" t="s">
        <v>290</v>
      </c>
      <c r="B17">
        <v>17</v>
      </c>
    </row>
    <row r="18" spans="1:2">
      <c r="A18" t="s">
        <v>288</v>
      </c>
      <c r="B18">
        <v>18</v>
      </c>
    </row>
    <row r="27" spans="9:9">
      <c r="I27" s="3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F26"/>
  <sheetViews>
    <sheetView workbookViewId="0">
      <selection activeCell="Q73" sqref="Q73"/>
    </sheetView>
  </sheetViews>
  <sheetFormatPr defaultColWidth="9" defaultRowHeight="14" outlineLevelCol="5"/>
  <cols>
    <col min="1" max="1" width="24.8727272727273" customWidth="1"/>
    <col min="2" max="4" width="33.7545454545455" customWidth="1"/>
    <col min="5" max="5" width="34.8727272727273" customWidth="1"/>
  </cols>
  <sheetData>
    <row r="2" spans="2:5">
      <c r="B2" t="s">
        <v>1402</v>
      </c>
      <c r="C2" t="s">
        <v>1403</v>
      </c>
      <c r="D2" t="s">
        <v>1404</v>
      </c>
      <c r="E2" t="s">
        <v>1405</v>
      </c>
    </row>
    <row r="3" ht="42" customHeight="1" spans="2:5">
      <c r="B3">
        <v>10</v>
      </c>
      <c r="C3">
        <v>12</v>
      </c>
      <c r="D3">
        <v>14</v>
      </c>
      <c r="E3">
        <v>25</v>
      </c>
    </row>
    <row r="7" spans="1:6">
      <c r="A7" t="s">
        <v>1406</v>
      </c>
      <c r="B7" t="s">
        <v>1407</v>
      </c>
      <c r="C7" t="s">
        <v>1408</v>
      </c>
      <c r="D7" t="s">
        <v>1409</v>
      </c>
      <c r="E7" t="s">
        <v>1410</v>
      </c>
      <c r="F7" t="s">
        <v>1411</v>
      </c>
    </row>
    <row r="8" spans="1:6">
      <c r="A8" t="s">
        <v>1412</v>
      </c>
      <c r="B8" t="s">
        <v>1413</v>
      </c>
      <c r="C8" t="s">
        <v>1414</v>
      </c>
      <c r="D8" t="s">
        <v>1415</v>
      </c>
      <c r="E8" t="s">
        <v>1416</v>
      </c>
      <c r="F8" t="str">
        <f>"'&gt;"</f>
        <v>'&gt;</v>
      </c>
    </row>
    <row r="9" spans="2:5">
      <c r="B9" t="str">
        <f>_xlfn.TEXTJOIN(,TRUE,$A$8,B8,$F$8)</f>
        <v>&lt;font color='#2ecc71'&gt;</v>
      </c>
      <c r="C9" t="str">
        <f>_xlfn.TEXTJOIN(,TRUE,$A$8,C8,$F$8)</f>
        <v>&lt;font color='#3498db'&gt;</v>
      </c>
      <c r="D9" t="str">
        <f>_xlfn.TEXTJOIN(,TRUE,$A$8,D8,$F$8)</f>
        <v>&lt;font color='#9b59b6'&gt;</v>
      </c>
      <c r="E9" t="str">
        <f>_xlfn.TEXTJOIN(,TRUE,$A$8,E8,$F$8)</f>
        <v>&lt;font color='#f39c12'&gt;</v>
      </c>
    </row>
    <row r="10" spans="2:5">
      <c r="B10" t="s">
        <v>1417</v>
      </c>
      <c r="C10" t="s">
        <v>1417</v>
      </c>
      <c r="D10" t="s">
        <v>1417</v>
      </c>
      <c r="E10" t="s">
        <v>1417</v>
      </c>
    </row>
    <row r="11" spans="2:5">
      <c r="B11" t="str">
        <f>_xlfn.TEXTJOIN(,TRUE,B9,B3,B10)</f>
        <v>&lt;font color='#2ecc71'&gt;10&lt;/font&gt;</v>
      </c>
      <c r="C11" t="str">
        <f>_xlfn.TEXTJOIN(,TRUE,C9,C3,C10)</f>
        <v>&lt;font color='#3498db'&gt;12&lt;/font&gt;</v>
      </c>
      <c r="D11" t="str">
        <f>_xlfn.TEXTJOIN(,TRUE,D9,D3,D10)</f>
        <v>&lt;font color='#9b59b6'&gt;14&lt;/font&gt;</v>
      </c>
      <c r="E11" t="str">
        <f>_xlfn.TEXTJOIN(,TRUE,E9,E3,E10)</f>
        <v>&lt;font color='#f39c12'&gt;25&lt;/font&gt;</v>
      </c>
    </row>
    <row r="14" spans="1:1">
      <c r="A14" t="s">
        <v>1418</v>
      </c>
    </row>
    <row r="16" spans="1:3">
      <c r="A16" t="s">
        <v>1419</v>
      </c>
      <c r="B16" t="s">
        <v>1420</v>
      </c>
      <c r="C16" t="s">
        <v>1421</v>
      </c>
    </row>
    <row r="17" ht="70" spans="1:3">
      <c r="A17" s="2" t="s">
        <v>1422</v>
      </c>
      <c r="B17" s="3" t="str">
        <f>_xlfn.TEXTJOIN("/",TRUE,B11:E11)</f>
        <v>&lt;font color='#2ecc71'&gt;10&lt;/font&gt;/&lt;font color='#3498db'&gt;12&lt;/font&gt;/&lt;font color='#9b59b6'&gt;14&lt;/font&gt;/&lt;font color='#f39c12'&gt;25&lt;/font&gt;</v>
      </c>
      <c r="C17" s="4" t="s">
        <v>1423</v>
      </c>
    </row>
    <row r="19" spans="1:1">
      <c r="A19" t="s">
        <v>1424</v>
      </c>
    </row>
    <row r="20" spans="1:1">
      <c r="A20" t="str">
        <f>_xlfn.TEXTJOIN(,TRUE,A17:C17)</f>
        <v>目标的连击(震慑)率增加&lt;font color='#2ecc71'&gt;10&lt;/font&gt;/&lt;font color='#3498db'&gt;12&lt;/font&gt;/&lt;font color='#9b59b6'&gt;14&lt;/font&gt;/&lt;font color='#f39c12'&gt;25&lt;/font&gt;%，持续1轮</v>
      </c>
    </row>
    <row r="22" spans="1:1">
      <c r="A22" t="s">
        <v>1425</v>
      </c>
    </row>
    <row r="23" spans="1:1">
      <c r="A23" t="s">
        <v>1426</v>
      </c>
    </row>
    <row r="24" spans="1:1">
      <c r="A24" t="s">
        <v>1427</v>
      </c>
    </row>
    <row r="25" spans="1:1">
      <c r="A25" t="s">
        <v>1428</v>
      </c>
    </row>
    <row r="26" spans="1:1">
      <c r="A26" t="s">
        <v>1429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2:H41"/>
  <sheetViews>
    <sheetView topLeftCell="A34" workbookViewId="0">
      <selection activeCell="Q73" sqref="Q73"/>
    </sheetView>
  </sheetViews>
  <sheetFormatPr defaultColWidth="9" defaultRowHeight="14" outlineLevelCol="7"/>
  <cols>
    <col min="1" max="1" width="13.2545454545455" customWidth="1"/>
    <col min="2" max="2" width="13.7545454545455" customWidth="1"/>
    <col min="3" max="3" width="11.5" customWidth="1"/>
    <col min="4" max="4" width="7.37272727272727" customWidth="1"/>
  </cols>
  <sheetData>
    <row r="2" spans="1:1">
      <c r="A2" t="s">
        <v>1430</v>
      </c>
    </row>
    <row r="3" spans="1:4">
      <c r="A3" t="s">
        <v>1431</v>
      </c>
      <c r="B3" t="s">
        <v>1432</v>
      </c>
      <c r="C3" t="s">
        <v>1433</v>
      </c>
      <c r="D3" t="s">
        <v>1434</v>
      </c>
    </row>
    <row r="4" spans="1:4">
      <c r="A4">
        <v>10</v>
      </c>
      <c r="B4">
        <v>1</v>
      </c>
      <c r="C4">
        <v>1</v>
      </c>
      <c r="D4">
        <v>1</v>
      </c>
    </row>
    <row r="5" spans="1:1">
      <c r="A5" t="s">
        <v>1435</v>
      </c>
    </row>
    <row r="6" spans="1:4">
      <c r="A6" t="s">
        <v>1431</v>
      </c>
      <c r="B6" t="s">
        <v>1432</v>
      </c>
      <c r="C6" t="s">
        <v>1433</v>
      </c>
      <c r="D6" t="s">
        <v>1434</v>
      </c>
    </row>
    <row r="7" spans="1:4">
      <c r="A7">
        <v>10</v>
      </c>
      <c r="B7">
        <v>2</v>
      </c>
      <c r="C7">
        <v>1</v>
      </c>
      <c r="D7">
        <v>1</v>
      </c>
    </row>
    <row r="9" spans="1:1">
      <c r="A9" t="s">
        <v>1436</v>
      </c>
    </row>
    <row r="10" spans="1:5">
      <c r="A10" t="s">
        <v>1431</v>
      </c>
      <c r="B10" t="s">
        <v>1432</v>
      </c>
      <c r="C10" t="s">
        <v>1433</v>
      </c>
      <c r="D10" t="s">
        <v>1434</v>
      </c>
      <c r="E10" t="s">
        <v>1437</v>
      </c>
    </row>
    <row r="11" spans="1:4">
      <c r="A11">
        <v>10</v>
      </c>
      <c r="B11">
        <v>3</v>
      </c>
      <c r="C11">
        <v>3</v>
      </c>
      <c r="D11">
        <v>1</v>
      </c>
    </row>
    <row r="13" spans="1:1">
      <c r="A13" t="s">
        <v>1438</v>
      </c>
    </row>
    <row r="14" spans="1:4">
      <c r="A14" t="s">
        <v>1431</v>
      </c>
      <c r="B14" t="s">
        <v>1432</v>
      </c>
      <c r="C14" t="s">
        <v>1433</v>
      </c>
      <c r="D14" t="s">
        <v>1434</v>
      </c>
    </row>
    <row r="15" spans="1:4">
      <c r="A15">
        <v>10</v>
      </c>
      <c r="B15">
        <v>3</v>
      </c>
      <c r="C15">
        <v>1</v>
      </c>
      <c r="D15">
        <v>1</v>
      </c>
    </row>
    <row r="17" spans="1:1">
      <c r="A17" t="s">
        <v>1439</v>
      </c>
    </row>
    <row r="18" spans="1:5">
      <c r="A18" t="s">
        <v>1431</v>
      </c>
      <c r="B18" t="s">
        <v>1432</v>
      </c>
      <c r="C18" t="s">
        <v>1433</v>
      </c>
      <c r="D18" t="s">
        <v>1434</v>
      </c>
      <c r="E18" t="s">
        <v>1440</v>
      </c>
    </row>
    <row r="19" spans="1:5">
      <c r="A19">
        <v>10</v>
      </c>
      <c r="B19">
        <v>5</v>
      </c>
      <c r="C19">
        <v>3</v>
      </c>
      <c r="D19">
        <v>1</v>
      </c>
      <c r="E19" t="s">
        <v>1441</v>
      </c>
    </row>
    <row r="22" spans="1:1">
      <c r="A22" t="s">
        <v>1442</v>
      </c>
    </row>
    <row r="23" spans="1:5">
      <c r="A23" t="s">
        <v>1431</v>
      </c>
      <c r="B23" t="s">
        <v>1432</v>
      </c>
      <c r="C23" t="s">
        <v>1433</v>
      </c>
      <c r="D23" t="s">
        <v>1434</v>
      </c>
      <c r="E23" t="s">
        <v>1440</v>
      </c>
    </row>
    <row r="24" spans="1:5">
      <c r="A24" t="s">
        <v>1443</v>
      </c>
      <c r="B24">
        <v>5</v>
      </c>
      <c r="C24">
        <v>4</v>
      </c>
      <c r="D24">
        <v>1</v>
      </c>
      <c r="E24" t="s">
        <v>1441</v>
      </c>
    </row>
    <row r="28" spans="1:1">
      <c r="A28" t="s">
        <v>1444</v>
      </c>
    </row>
    <row r="29" spans="1:8">
      <c r="A29" t="s">
        <v>1431</v>
      </c>
      <c r="B29" t="s">
        <v>1432</v>
      </c>
      <c r="C29" t="s">
        <v>1433</v>
      </c>
      <c r="D29" t="s">
        <v>1434</v>
      </c>
      <c r="E29" t="s">
        <v>1440</v>
      </c>
      <c r="H29" t="s">
        <v>1445</v>
      </c>
    </row>
    <row r="30" spans="1:8">
      <c r="A30">
        <v>16</v>
      </c>
      <c r="B30">
        <v>2</v>
      </c>
      <c r="C30">
        <v>6</v>
      </c>
      <c r="D30">
        <v>1</v>
      </c>
      <c r="E30">
        <v>20</v>
      </c>
      <c r="H30" t="s">
        <v>1446</v>
      </c>
    </row>
    <row r="31" spans="8:8">
      <c r="H31" t="s">
        <v>1447</v>
      </c>
    </row>
    <row r="32" spans="8:8">
      <c r="H32" t="s">
        <v>1448</v>
      </c>
    </row>
    <row r="33" spans="8:8">
      <c r="H33" t="s">
        <v>1449</v>
      </c>
    </row>
    <row r="34" spans="1:8">
      <c r="A34" t="s">
        <v>1444</v>
      </c>
      <c r="H34" t="s">
        <v>1450</v>
      </c>
    </row>
    <row r="35" spans="1:8">
      <c r="A35" t="s">
        <v>1431</v>
      </c>
      <c r="B35" t="s">
        <v>1432</v>
      </c>
      <c r="C35" t="s">
        <v>1433</v>
      </c>
      <c r="D35" t="s">
        <v>1434</v>
      </c>
      <c r="E35" t="s">
        <v>1440</v>
      </c>
      <c r="H35" t="s">
        <v>1451</v>
      </c>
    </row>
    <row r="36" spans="1:8">
      <c r="A36">
        <v>16</v>
      </c>
      <c r="B36">
        <v>2</v>
      </c>
      <c r="C36">
        <v>6</v>
      </c>
      <c r="D36">
        <v>1</v>
      </c>
      <c r="E36">
        <v>20</v>
      </c>
      <c r="H36" t="s">
        <v>1452</v>
      </c>
    </row>
    <row r="37" spans="8:8">
      <c r="H37" t="s">
        <v>1453</v>
      </c>
    </row>
    <row r="38" spans="8:8">
      <c r="H38" t="s">
        <v>1454</v>
      </c>
    </row>
    <row r="39" spans="1:8">
      <c r="A39" t="s">
        <v>1455</v>
      </c>
      <c r="H39" t="s">
        <v>1456</v>
      </c>
    </row>
    <row r="40" spans="1:5">
      <c r="A40" t="s">
        <v>1431</v>
      </c>
      <c r="B40" t="s">
        <v>1432</v>
      </c>
      <c r="C40" t="s">
        <v>1433</v>
      </c>
      <c r="D40" t="s">
        <v>1434</v>
      </c>
      <c r="E40" t="s">
        <v>1440</v>
      </c>
    </row>
    <row r="41" spans="1:5">
      <c r="A41">
        <v>10</v>
      </c>
      <c r="B41">
        <v>2</v>
      </c>
      <c r="C41">
        <v>2</v>
      </c>
      <c r="D41">
        <v>1</v>
      </c>
      <c r="E41">
        <v>20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7"/>
  <sheetViews>
    <sheetView workbookViewId="0">
      <selection activeCell="Q73" sqref="Q73"/>
    </sheetView>
  </sheetViews>
  <sheetFormatPr defaultColWidth="8.72727272727273" defaultRowHeight="14"/>
  <cols>
    <col min="1" max="1" width="15.1818181818182" customWidth="1"/>
    <col min="2" max="2" width="64.6363636363636" customWidth="1"/>
    <col min="10" max="10" width="12.8181818181818"/>
  </cols>
  <sheetData>
    <row r="1" spans="1:72">
      <c r="A1" t="s">
        <v>1457</v>
      </c>
      <c r="B1" t="s">
        <v>1458</v>
      </c>
      <c r="C1" t="s">
        <v>104</v>
      </c>
      <c r="D1" t="s">
        <v>42</v>
      </c>
      <c r="E1" t="s">
        <v>43</v>
      </c>
      <c r="F1" t="s">
        <v>105</v>
      </c>
      <c r="G1" t="s">
        <v>894</v>
      </c>
      <c r="H1">
        <v>0</v>
      </c>
      <c r="I1">
        <v>100</v>
      </c>
      <c r="J1" t="s">
        <v>52</v>
      </c>
      <c r="K1">
        <f>_xlfn.IFNA(VLOOKUP(J1,词条配置器!$A:$O,9,FALSE),"")</f>
        <v>8</v>
      </c>
      <c r="L1">
        <v>5</v>
      </c>
      <c r="M1">
        <v>7</v>
      </c>
      <c r="N1">
        <v>8</v>
      </c>
      <c r="O1">
        <v>10.4</v>
      </c>
      <c r="P1">
        <f t="shared" ref="P1:S1" si="0">IF(L1="","",L1*100)</f>
        <v>500</v>
      </c>
      <c r="Q1">
        <f t="shared" si="0"/>
        <v>700</v>
      </c>
      <c r="R1">
        <f t="shared" si="0"/>
        <v>800</v>
      </c>
      <c r="S1">
        <f t="shared" si="0"/>
        <v>1040</v>
      </c>
      <c r="T1" t="str">
        <f>_xlfn.TEXTJOIN(":",TRUE,P1:S1)</f>
        <v>500:700:800:1040</v>
      </c>
      <c r="U1" t="s">
        <v>84</v>
      </c>
      <c r="V1">
        <f>_xlfn.IFNA(VLOOKUP(U1,词条配置器!$A:$O,9,FALSE),"")</f>
        <v>12</v>
      </c>
      <c r="W1">
        <v>25</v>
      </c>
      <c r="X1">
        <v>30</v>
      </c>
      <c r="Y1">
        <v>35</v>
      </c>
      <c r="Z1">
        <v>45</v>
      </c>
      <c r="AA1">
        <f t="shared" ref="AA1:AD1" si="1">IF(W1="","",W1*100)</f>
        <v>2500</v>
      </c>
      <c r="AB1">
        <f t="shared" si="1"/>
        <v>3000</v>
      </c>
      <c r="AC1">
        <f t="shared" si="1"/>
        <v>3500</v>
      </c>
      <c r="AD1">
        <f t="shared" si="1"/>
        <v>4500</v>
      </c>
      <c r="AE1" t="str">
        <f>_xlfn.TEXTJOIN(":",TRUE,AA1:AD1)</f>
        <v>2500:3000:3500:4500</v>
      </c>
      <c r="AG1" t="str">
        <f>_xlfn.IFNA(VLOOKUP(AF1,词条配置器!$A:$O,9,FALSE),"")</f>
        <v/>
      </c>
      <c r="AL1" t="str">
        <f t="shared" ref="AL1:AO1" si="2">IF(AH1="","",AH1*100)</f>
        <v/>
      </c>
      <c r="AM1" t="str">
        <f t="shared" si="2"/>
        <v/>
      </c>
      <c r="AN1" t="str">
        <f t="shared" si="2"/>
        <v/>
      </c>
      <c r="AO1" t="str">
        <f t="shared" si="2"/>
        <v/>
      </c>
      <c r="AP1" t="str">
        <f>_xlfn.TEXTJOIN(":",TRUE,AL1:AO1)</f>
        <v/>
      </c>
      <c r="AW1" t="str">
        <f t="shared" ref="AW1:AZ1" si="3">IF(AS1="","",AS1*100)</f>
        <v/>
      </c>
      <c r="AX1" t="str">
        <f t="shared" si="3"/>
        <v/>
      </c>
      <c r="AY1" t="str">
        <f t="shared" si="3"/>
        <v/>
      </c>
      <c r="AZ1" t="str">
        <f t="shared" si="3"/>
        <v/>
      </c>
      <c r="BA1" t="str">
        <f>_xlfn.TEXTJOIN(":",TRUE,AW1:AZ1)</f>
        <v/>
      </c>
      <c r="BC1" s="1" t="str">
        <f>B1</f>
        <v>被动效果：马超的暴击率{0}%;暴击伤害{1}%</v>
      </c>
      <c r="BD1" t="s">
        <v>1458</v>
      </c>
      <c r="BF1">
        <v>39</v>
      </c>
      <c r="BG1" t="str">
        <f>A1</f>
        <v>马超专属被动1</v>
      </c>
      <c r="BH1">
        <f>VLOOKUP(C1,属性生效类型表!$M:$N,2,FALSE)</f>
        <v>2</v>
      </c>
      <c r="BI1">
        <f>VLOOKUP(D1,属性生效类型表!$P:$Q,2,FALSE)</f>
        <v>2</v>
      </c>
      <c r="BJ1">
        <f>IF(E1="增益",1,2)</f>
        <v>1</v>
      </c>
      <c r="BK1">
        <f>IF(F1="所有将",1,IF(F1="抽卡将",3,2))</f>
        <v>3</v>
      </c>
      <c r="BL1">
        <f>VLOOKUP(G1,将领对应表!$B:$C,2,FALSE)</f>
        <v>409</v>
      </c>
      <c r="BM1" t="str">
        <f>_xlfn.TEXTJOIN("|",TRUE,K1,V1,AG1)</f>
        <v>8|12</v>
      </c>
      <c r="BN1">
        <f>H1</f>
        <v>0</v>
      </c>
      <c r="BO1" t="str">
        <f>_xlfn.TEXTJOIN("|",TRUE,T1,AE1,AP1,BA1)</f>
        <v>500:700:800:1040|2500:3000:3500:4500</v>
      </c>
      <c r="BP1">
        <f>I1</f>
        <v>100</v>
      </c>
      <c r="BQ1" t="str">
        <f>BC1</f>
        <v>被动效果：马超的暴击率{0}%;暴击伤害{1}%</v>
      </c>
      <c r="BR1" t="str">
        <f>IF(BD1=""," ",BD1)</f>
        <v>被动效果：马超的暴击率{0}%;暴击伤害{1}%</v>
      </c>
      <c r="BT1" t="str">
        <f>_xlfn.TEXTJOIN(",",TRUE,BF1:BR1)</f>
        <v>39,马超专属被动1,2,2,1,3,409,8|12,0,500:700:800:1040|2500:3000:3500:4500,100,被动效果：马超的暴击率{0}%;暴击伤害{1}%,被动效果：马超的暴击率{0}%;暴击伤害{1}%</v>
      </c>
    </row>
    <row r="2" spans="1:55">
      <c r="A2" t="s">
        <v>1459</v>
      </c>
      <c r="B2" t="s">
        <v>1460</v>
      </c>
      <c r="C2" t="s">
        <v>104</v>
      </c>
      <c r="D2" t="s">
        <v>42</v>
      </c>
      <c r="E2" t="s">
        <v>43</v>
      </c>
      <c r="F2" t="s">
        <v>105</v>
      </c>
      <c r="G2" t="s">
        <v>894</v>
      </c>
      <c r="H2">
        <v>0</v>
      </c>
      <c r="I2">
        <v>100</v>
      </c>
      <c r="J2" t="s">
        <v>399</v>
      </c>
      <c r="K2">
        <f>_xlfn.IFNA(VLOOKUP(J2,词条配置器!$A:$O,9,FALSE),"")</f>
        <v>69</v>
      </c>
      <c r="L2">
        <v>4</v>
      </c>
      <c r="M2">
        <v>5</v>
      </c>
      <c r="N2">
        <v>6</v>
      </c>
      <c r="O2">
        <v>7</v>
      </c>
      <c r="P2">
        <f t="shared" ref="P2:S2" si="4">IF(L2="","",L2*100)</f>
        <v>400</v>
      </c>
      <c r="Q2">
        <f t="shared" si="4"/>
        <v>500</v>
      </c>
      <c r="R2">
        <f t="shared" si="4"/>
        <v>600</v>
      </c>
      <c r="S2">
        <f t="shared" si="4"/>
        <v>700</v>
      </c>
      <c r="T2" t="str">
        <f>_xlfn.TEXTJOIN(":",TRUE,P2:S2)</f>
        <v>400:500:600:700</v>
      </c>
      <c r="BC2" s="1" t="str">
        <f>B2</f>
        <v>被动效果：马超在暴击后，附加基于对方已损失体力{0}%的伤害</v>
      </c>
    </row>
    <row r="3" spans="1:55">
      <c r="A3" t="s">
        <v>1461</v>
      </c>
      <c r="B3" t="s">
        <v>1462</v>
      </c>
      <c r="C3" t="s">
        <v>41</v>
      </c>
      <c r="D3" t="s">
        <v>73</v>
      </c>
      <c r="E3" t="s">
        <v>43</v>
      </c>
      <c r="F3" t="s">
        <v>75</v>
      </c>
      <c r="G3" t="s">
        <v>894</v>
      </c>
      <c r="H3">
        <v>2</v>
      </c>
      <c r="I3">
        <v>300</v>
      </c>
      <c r="J3" t="s">
        <v>52</v>
      </c>
      <c r="K3">
        <f>_xlfn.IFNA(VLOOKUP(J3,词条配置器!$A:$O,9,FALSE),"")</f>
        <v>8</v>
      </c>
      <c r="L3">
        <v>9.5</v>
      </c>
      <c r="M3">
        <v>13</v>
      </c>
      <c r="N3">
        <v>16</v>
      </c>
      <c r="O3">
        <v>25</v>
      </c>
      <c r="P3">
        <f t="shared" ref="P3:S3" si="5">IF(L3="","",L3*100)</f>
        <v>950</v>
      </c>
      <c r="Q3">
        <f t="shared" si="5"/>
        <v>1300</v>
      </c>
      <c r="R3">
        <f t="shared" si="5"/>
        <v>1600</v>
      </c>
      <c r="S3">
        <f t="shared" si="5"/>
        <v>2500</v>
      </c>
      <c r="T3" t="str">
        <f>_xlfn.TEXTJOIN(":",TRUE,P3:S3)</f>
        <v>950:1300:1600:2500</v>
      </c>
      <c r="U3" t="s">
        <v>198</v>
      </c>
      <c r="V3">
        <f>_xlfn.IFNA(VLOOKUP(U3,词条配置器!$A:$O,9,FALSE),"")</f>
        <v>25</v>
      </c>
      <c r="W3">
        <v>-10</v>
      </c>
      <c r="X3">
        <v>-10</v>
      </c>
      <c r="Y3">
        <v>-10</v>
      </c>
      <c r="Z3">
        <v>-10</v>
      </c>
      <c r="AA3">
        <f t="shared" ref="AA3:AD3" si="6">IF(W3="","",W3*100)</f>
        <v>-1000</v>
      </c>
      <c r="AB3">
        <f t="shared" si="6"/>
        <v>-1000</v>
      </c>
      <c r="AC3">
        <f t="shared" si="6"/>
        <v>-1000</v>
      </c>
      <c r="AD3">
        <f t="shared" si="6"/>
        <v>-1000</v>
      </c>
      <c r="AE3" t="str">
        <f>_xlfn.TEXTJOIN(":",TRUE,AA3:AD3)</f>
        <v>-1000:-1000:-1000:-1000</v>
      </c>
      <c r="BC3" s="1"/>
    </row>
    <row r="4" spans="1:72">
      <c r="A4" t="s">
        <v>1463</v>
      </c>
      <c r="B4" t="s">
        <v>1464</v>
      </c>
      <c r="C4" t="s">
        <v>104</v>
      </c>
      <c r="D4" t="s">
        <v>42</v>
      </c>
      <c r="E4" t="s">
        <v>43</v>
      </c>
      <c r="F4" t="s">
        <v>105</v>
      </c>
      <c r="G4" t="s">
        <v>1099</v>
      </c>
      <c r="H4">
        <v>0</v>
      </c>
      <c r="I4">
        <v>100</v>
      </c>
      <c r="J4" t="s">
        <v>167</v>
      </c>
      <c r="K4">
        <f>_xlfn.IFNA(VLOOKUP(J4,词条配置器!$A:$O,9,FALSE),"")</f>
        <v>67</v>
      </c>
      <c r="L4">
        <v>2.5</v>
      </c>
      <c r="M4">
        <v>3</v>
      </c>
      <c r="N4">
        <v>3.5</v>
      </c>
      <c r="O4">
        <v>4</v>
      </c>
      <c r="P4">
        <f t="shared" ref="P4:S4" si="7">IF(L4="","",L4*100)</f>
        <v>250</v>
      </c>
      <c r="Q4">
        <f t="shared" si="7"/>
        <v>300</v>
      </c>
      <c r="R4">
        <f t="shared" si="7"/>
        <v>350</v>
      </c>
      <c r="S4">
        <f t="shared" si="7"/>
        <v>400</v>
      </c>
      <c r="T4" t="str">
        <f>_xlfn.TEXTJOIN(":",TRUE,P4:S4)</f>
        <v>250:300:350:400</v>
      </c>
      <c r="AA4" t="str">
        <f t="shared" ref="AA4:AD4" si="8">IF(W4="","",W4*100)</f>
        <v/>
      </c>
      <c r="AB4" t="str">
        <f t="shared" si="8"/>
        <v/>
      </c>
      <c r="AC4" t="str">
        <f t="shared" si="8"/>
        <v/>
      </c>
      <c r="AD4" t="str">
        <f t="shared" si="8"/>
        <v/>
      </c>
      <c r="AE4" t="str">
        <f>_xlfn.TEXTJOIN(":",TRUE,AA4:AD4)</f>
        <v/>
      </c>
      <c r="AG4" t="str">
        <f>_xlfn.IFNA(VLOOKUP(AF4,词条配置器!$A:$O,9,FALSE),"")</f>
        <v/>
      </c>
      <c r="AL4" t="str">
        <f t="shared" ref="AL4:AO4" si="9">IF(AH4="","",AH4*100)</f>
        <v/>
      </c>
      <c r="AM4" t="str">
        <f t="shared" si="9"/>
        <v/>
      </c>
      <c r="AN4" t="str">
        <f t="shared" si="9"/>
        <v/>
      </c>
      <c r="AO4" t="str">
        <f t="shared" si="9"/>
        <v/>
      </c>
      <c r="AP4" t="str">
        <f>_xlfn.TEXTJOIN(":",TRUE,AL4:AO4)</f>
        <v/>
      </c>
      <c r="AW4" t="str">
        <f t="shared" ref="AW4:AZ4" si="10">IF(AS4="","",AS4*100)</f>
        <v/>
      </c>
      <c r="AX4" t="str">
        <f t="shared" si="10"/>
        <v/>
      </c>
      <c r="AY4" t="str">
        <f t="shared" si="10"/>
        <v/>
      </c>
      <c r="AZ4" t="str">
        <f t="shared" si="10"/>
        <v/>
      </c>
      <c r="BA4" t="str">
        <f>_xlfn.TEXTJOIN(":",TRUE,AW4:AZ4)</f>
        <v/>
      </c>
      <c r="BC4" s="1" t="str">
        <f>B4</f>
        <v>被动效果：黄忠攻击后，附加基于对方已损失体力{0}%的伤害</v>
      </c>
      <c r="BD4" t="s">
        <v>1464</v>
      </c>
      <c r="BF4">
        <v>44</v>
      </c>
      <c r="BG4" t="str">
        <f>A4</f>
        <v>黄忠专属被动1</v>
      </c>
      <c r="BH4">
        <f>VLOOKUP(C4,属性生效类型表!$M:$N,2,FALSE)</f>
        <v>2</v>
      </c>
      <c r="BI4">
        <f>VLOOKUP(D4,属性生效类型表!$P:$Q,2,FALSE)</f>
        <v>2</v>
      </c>
      <c r="BJ4">
        <f>IF(E4="增益",1,2)</f>
        <v>1</v>
      </c>
      <c r="BK4">
        <f>IF(F4="所有将",1,IF(F4="抽卡将",3,2))</f>
        <v>3</v>
      </c>
      <c r="BL4">
        <f>VLOOKUP(G4,将领对应表!$B:$C,2,FALSE)</f>
        <v>620</v>
      </c>
      <c r="BM4" t="str">
        <f>_xlfn.TEXTJOIN("|",TRUE,K4,V4,AG4)</f>
        <v>67</v>
      </c>
      <c r="BN4">
        <f>H4</f>
        <v>0</v>
      </c>
      <c r="BO4" t="str">
        <f>_xlfn.TEXTJOIN("|",TRUE,T4,AE4,AP4,BA4)</f>
        <v>250:300:350:400</v>
      </c>
      <c r="BP4">
        <f>I4</f>
        <v>100</v>
      </c>
      <c r="BQ4" t="str">
        <f>BC4</f>
        <v>被动效果：黄忠攻击后，附加基于对方已损失体力{0}%的伤害</v>
      </c>
      <c r="BR4" t="str">
        <f>IF(BD4=""," ",BD4)</f>
        <v>被动效果：黄忠攻击后，附加基于对方已损失体力{0}%的伤害</v>
      </c>
      <c r="BT4" t="str">
        <f>_xlfn.TEXTJOIN(",",TRUE,BF4:BR4)</f>
        <v>44,黄忠专属被动1,2,2,1,3,620,67,0,250:300:350:400,100,被动效果：黄忠攻击后，附加基于对方已损失体力{0}%的伤害,被动效果：黄忠攻击后，附加基于对方已损失体力{0}%的伤害</v>
      </c>
    </row>
    <row r="5" spans="1:55">
      <c r="A5" t="s">
        <v>1465</v>
      </c>
      <c r="B5" t="s">
        <v>1466</v>
      </c>
      <c r="C5" t="s">
        <v>192</v>
      </c>
      <c r="D5" t="s">
        <v>42</v>
      </c>
      <c r="E5" t="s">
        <v>43</v>
      </c>
      <c r="F5" t="s">
        <v>105</v>
      </c>
      <c r="G5" t="s">
        <v>1099</v>
      </c>
      <c r="H5">
        <v>0</v>
      </c>
      <c r="I5">
        <v>100</v>
      </c>
      <c r="J5" t="s">
        <v>90</v>
      </c>
      <c r="K5">
        <f>_xlfn.IFNA(VLOOKUP(J5,词条配置器!$A:$O,9,FALSE),"")</f>
        <v>16</v>
      </c>
      <c r="L5">
        <v>10</v>
      </c>
      <c r="M5">
        <v>12.5</v>
      </c>
      <c r="N5">
        <v>15</v>
      </c>
      <c r="O5">
        <v>17.5</v>
      </c>
      <c r="P5">
        <f t="shared" ref="P5:S5" si="11">IF(L5="","",L5*100)</f>
        <v>1000</v>
      </c>
      <c r="Q5">
        <f t="shared" si="11"/>
        <v>1250</v>
      </c>
      <c r="R5">
        <f t="shared" si="11"/>
        <v>1500</v>
      </c>
      <c r="S5">
        <f t="shared" si="11"/>
        <v>1750</v>
      </c>
      <c r="T5" t="str">
        <f>_xlfn.TEXTJOIN(":",TRUE,P5:S5)</f>
        <v>1000:1250:1500:1750</v>
      </c>
      <c r="BC5" s="1" t="str">
        <f>B5</f>
        <v>被动效果：如果黄忠是最后一名上场的武将，连击(震慑)率{0}%</v>
      </c>
    </row>
    <row r="6" spans="1:55">
      <c r="A6" t="s">
        <v>1467</v>
      </c>
      <c r="B6" t="s">
        <v>1468</v>
      </c>
      <c r="BC6" s="1"/>
    </row>
    <row r="8" customFormat="1"/>
    <row r="9" customFormat="1"/>
    <row r="10" customFormat="1"/>
    <row r="24" spans="7:10">
      <c r="G24">
        <v>2.7</v>
      </c>
      <c r="H24">
        <v>3.6</v>
      </c>
      <c r="I24">
        <v>4.5</v>
      </c>
      <c r="J24">
        <v>5.8</v>
      </c>
    </row>
    <row r="25" spans="7:10">
      <c r="G25">
        <f>G24/3*2</f>
        <v>1.8</v>
      </c>
      <c r="H25">
        <f>H24/3*2</f>
        <v>2.4</v>
      </c>
      <c r="I25">
        <f>I24/3*2</f>
        <v>3</v>
      </c>
      <c r="J25">
        <f>J24/3*2</f>
        <v>3.86666666666667</v>
      </c>
    </row>
    <row r="27" spans="7:10">
      <c r="G27">
        <v>4.6</v>
      </c>
      <c r="H27">
        <v>5.8</v>
      </c>
      <c r="I27">
        <v>7</v>
      </c>
      <c r="J27">
        <v>8.75</v>
      </c>
    </row>
  </sheetData>
  <dataValidations count="5">
    <dataValidation type="list" allowBlank="1" showInputMessage="1" showErrorMessage="1" sqref="C1:C6">
      <formula1>属性生效类型表!$M$1:$M$7</formula1>
    </dataValidation>
    <dataValidation type="list" allowBlank="1" showInputMessage="1" showErrorMessage="1" sqref="D1:D6">
      <formula1>属性生效类型表!$P$1:$P$4</formula1>
    </dataValidation>
    <dataValidation type="list" allowBlank="1" showInputMessage="1" showErrorMessage="1" sqref="E1:E6">
      <formula1>"增益,减益"</formula1>
    </dataValidation>
    <dataValidation type="list" allowBlank="1" showInputMessage="1" showErrorMessage="1" sqref="F1:F6">
      <formula1>"所有将,当前将,抽卡将"</formula1>
    </dataValidation>
    <dataValidation type="list" allowBlank="1" showInputMessage="1" showErrorMessage="1" sqref="J1:J6 U1:U3">
      <formula1>词条配置器!$A:$A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卡牌配置器</vt:lpstr>
      <vt:lpstr>词条配置器</vt:lpstr>
      <vt:lpstr>cfg_kf_soul_battle_card</vt:lpstr>
      <vt:lpstr>cfg_kf_soul_battle_attribute</vt:lpstr>
      <vt:lpstr>将领对应表</vt:lpstr>
      <vt:lpstr>属性生效类型表</vt:lpstr>
      <vt:lpstr>废弃html编辑</vt:lpstr>
      <vt:lpstr>废弃2</vt:lpstr>
      <vt:lpstr>废弃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created xsi:type="dcterms:W3CDTF">2024-04-10T03:30:00Z</dcterms:created>
  <dcterms:modified xsi:type="dcterms:W3CDTF">2025-02-06T15:21:59Z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2052-12.8.2.17149</vt:lpwstr>
  </property>
  <property fmtid="{D5CDD505-2E9C-101B-9397-08002B2CF9AE}" pid="3" name="KSOReadingLayout">
    <vt:bool>true</vt:bool>
  </property>
  <property fmtid="{D5CDD505-2E9C-101B-9397-08002B2CF9AE}" pid="4" name="ICV">
    <vt:lpwstr>804DD6C8DD114E53A1C5650ECB972D5F_12</vt:lpwstr>
  </property>
</Properties>
</file>