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35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1225HFC00667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663.84</v>
      </c>
      <c r="M22">
        <v>663.84</v>
      </c>
      <c r="O22">
        <v>663.84</v>
      </c>
    </row>
    <row r="23">
      <c r="F23" t="str">
        <v>Lect. Inicial</v>
      </c>
      <c r="K23">
        <v>663.84</v>
      </c>
      <c r="M23">
        <v>663.84</v>
      </c>
      <c r="O23">
        <v>663.84</v>
      </c>
    </row>
    <row r="24">
      <c r="F24" t="str">
        <v>Vol. R.V.M.</v>
      </c>
      <c r="K24">
        <v>5.004</v>
      </c>
      <c r="M24">
        <v>5.004</v>
      </c>
      <c r="O24">
        <v>5.006</v>
      </c>
    </row>
    <row r="25">
      <c r="F25" t="str">
        <v>Tiempo</v>
      </c>
      <c r="K25">
        <v>1358</v>
      </c>
      <c r="M25">
        <v>1359</v>
      </c>
      <c r="O25">
        <v>1370</v>
      </c>
    </row>
    <row r="26">
      <c r="F26" t="str">
        <v>Temp. Agua Inicial</v>
      </c>
      <c r="K26">
        <v>25.21</v>
      </c>
      <c r="M26">
        <v>25.58</v>
      </c>
      <c r="O26">
        <v>26.56</v>
      </c>
    </row>
    <row r="27">
      <c r="F27" t="str">
        <v>Temp. Agua Final</v>
      </c>
      <c r="K27">
        <v>25.21</v>
      </c>
      <c r="M27">
        <v>25.58</v>
      </c>
      <c r="O27">
        <v>26.56</v>
      </c>
    </row>
    <row r="28">
      <c r="F28" t="str">
        <v>Temp. Agua R.V.M.</v>
      </c>
      <c r="K28">
        <v>20.98</v>
      </c>
      <c r="M28">
        <v>20.6</v>
      </c>
      <c r="O28">
        <v>21.89</v>
      </c>
    </row>
    <row r="29">
      <c r="F29" t="str">
        <v xml:space="preserve">Presión Maxima </v>
      </c>
      <c r="K29">
        <v>114.8</v>
      </c>
      <c r="M29">
        <v>114.4</v>
      </c>
      <c r="O29">
        <v>114.9</v>
      </c>
    </row>
    <row r="30">
      <c r="F30" t="str">
        <v>Presión Minima</v>
      </c>
      <c r="K30">
        <v>109.8</v>
      </c>
      <c r="M30">
        <v>109.2</v>
      </c>
      <c r="O30">
        <v>109.8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3.3433333333333244</v>
      </c>
      <c r="H37">
        <f>H129</f>
        <v>5.0034720897976745</v>
      </c>
      <c r="K37">
        <f>K129</f>
        <v>1165.3333333333333</v>
      </c>
      <c r="M37">
        <f>M129</f>
        <v>15.45695039182348</v>
      </c>
      <c r="O37">
        <f>O129</f>
        <v>-33.179681009115</v>
      </c>
      <c r="Q37">
        <f>Q129</f>
        <v>3.852315048157932</v>
      </c>
      <c r="S37">
        <f>S129</f>
        <v>1.66013875646435</v>
      </c>
      <c r="U37">
        <f>U129</f>
        <v>0.03852315048157932</v>
      </c>
    </row>
    <row r="38">
      <c r="F38">
        <f>E37</f>
        <v>3.3433333333333244</v>
      </c>
      <c r="I38">
        <f>H37</f>
        <v>5.0034720897976745</v>
      </c>
      <c r="O38">
        <f>O37</f>
        <v>-33.179681009115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22.37</v>
      </c>
      <c r="M46">
        <f>IF(ISNUMBER(M21),M28,"")</f>
        <v>23.8</v>
      </c>
      <c r="O46">
        <f>IF(ISNUMBER(O21),O28,"")</f>
        <v>23.8</v>
      </c>
      <c r="Q46" t="str">
        <f>IF(ISNUMBER(Q21),Q28,"")</f>
        <v/>
      </c>
      <c r="S46" t="str">
        <f>IF(ISNUMBER(S21),S28,"")</f>
        <v/>
      </c>
      <c r="U46">
        <f>AVERAGE(K46:T46)</f>
        <v>23.323333333333334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27.28</v>
      </c>
      <c r="M48">
        <f>IF(ISNUMBER(M21),AVERAGE(M26:N27),"")</f>
        <v>27.03</v>
      </c>
      <c r="O48">
        <f>IF(ISNUMBER(O21),AVERAGE(O26:P27),"")</f>
        <v>27.19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27.166666666666668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112.75</v>
      </c>
      <c r="M50">
        <f>IF(ISNUMBER(M21),AVERAGE(M29:N30),"")</f>
        <v>112.8</v>
      </c>
      <c r="O50">
        <f>IF(ISNUMBER(O21),AVERAGE(O29:P30),"")</f>
        <v>111.15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112.23333333333335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5.004027747743214</v>
      </c>
      <c r="M52">
        <f>(M43+M44)*(1+M45*(M46-20))*(1+M47*(M48-M46))*(1-M49*(M50-M51))</f>
        <v>5.003132353477986</v>
      </c>
      <c r="O52">
        <f>IF(ISNUMBER(O21),(O43+O44)*(1+O45*(O46-20))*(1+O47*(O48-O46))*(1-O49*(O50-O51)),"")</f>
        <v>5.003256168171823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5.003988767814186</v>
      </c>
    </row>
    <row r="53">
      <c r="E53" t="str">
        <v>Volumen indicado Medidor</v>
      </c>
      <c r="I53" t="str">
        <v>∆Vix</v>
      </c>
      <c r="K53">
        <f>IF(ISNUMBER(K21),K22-K23,"")</f>
        <v>3.3199999999999363</v>
      </c>
      <c r="M53">
        <f>IF(ISNUMBER(M21),M22-M23,"")</f>
        <v>3.5200000000000955</v>
      </c>
      <c r="O53">
        <f>IF(ISNUMBER(O21),O22-O23,"")</f>
        <v>3.189999999999941</v>
      </c>
      <c r="Q53" t="str">
        <f>IF(ISNUMBER(Q21),Q22-Q23,"")</f>
        <v/>
      </c>
      <c r="S53" t="str">
        <f>IF(ISNUMBER(S21),S22-S23,"")</f>
        <v/>
      </c>
      <c r="U53">
        <f>AVERAGE(K53:T53)</f>
        <v>3.3433333333333244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-0.3365344543708343</v>
      </c>
      <c r="M56">
        <f>((M53+M55-M54)/M52)-1</f>
        <v>-0.29644075924692936</v>
      </c>
      <c r="O56">
        <f>IF(ISNUMBER(O21),((O53+O55-O54)/O52)-1,"")</f>
        <v>-0.36241521665568466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-0.33186633934157683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-0.3365344543708343</v>
      </c>
      <c r="M58">
        <f>M56+M57</f>
        <v>-0.29644075924692936</v>
      </c>
      <c r="O58">
        <f>IF(ISNUMBER(O21),O56+O57,"")</f>
        <v>-0.36241521665568466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-0.33186633934157683</v>
      </c>
    </row>
    <row r="59">
      <c r="E59" t="str">
        <v>Erorr promedio %</v>
      </c>
      <c r="K59">
        <f>K58</f>
        <v>-0.3365344543708343</v>
      </c>
      <c r="M59">
        <f>M58</f>
        <v>-0.29644075924692936</v>
      </c>
      <c r="O59">
        <f>O58</f>
        <v>-0.36241521665568466</v>
      </c>
      <c r="Q59" t="str">
        <f>IF(ISNUMBER(Q21),Q58,"")</f>
        <v/>
      </c>
      <c r="S59" t="str">
        <f>IF(ISNUMBER(S21),S58,"")</f>
        <v/>
      </c>
      <c r="U59">
        <f>U58</f>
        <v>-0.33186633934157683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-28.72317589218389</v>
      </c>
      <c r="M87" t="str">
        <v>∞</v>
      </c>
      <c r="O87" t="str">
        <v>Rectangular</v>
      </c>
      <c r="Q87">
        <v>1</v>
      </c>
      <c r="T87">
        <f>K87*Q87</f>
        <v>-28.72317589218389</v>
      </c>
    </row>
    <row r="88">
      <c r="Q88" t="str">
        <v>µcPx</v>
      </c>
      <c r="T88">
        <f>SQRT(SUMSQ(T84:V87))</f>
        <v>28.739786224205634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1.0006944218591327</v>
      </c>
      <c r="T90">
        <f>K90*Q90</f>
        <v>0.0007117134962220695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1.0006944218591327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16.625387806246643</v>
      </c>
      <c r="T92">
        <f>K92*Q92</f>
        <v>0.000004799336062659211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-0.0004949545554968676</v>
      </c>
      <c r="T93">
        <f>K93*Q93</f>
        <v>-0.0001913176499410864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19.218931426092528</v>
      </c>
      <c r="T94">
        <f>K94*Q94</f>
        <v>0.000554802761619574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0.0007500883904372624</v>
      </c>
      <c r="T95">
        <f>K95*Q95</f>
        <v>0.00010883370703946318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-561.5853462204811</v>
      </c>
      <c r="T96">
        <f>K96*Q96</f>
        <v>-0.0000016211572540667201</v>
      </c>
    </row>
    <row r="97">
      <c r="E97" t="str">
        <v>Presión a la entrada de la linea</v>
      </c>
      <c r="I97" t="str">
        <v>Px</v>
      </c>
      <c r="K97">
        <f>T88</f>
        <v>28.739786224205634</v>
      </c>
      <c r="M97" t="str">
        <v>∞</v>
      </c>
      <c r="O97" t="str">
        <v>Factor de Cobertura</v>
      </c>
      <c r="Q97">
        <f>(U43+U44)*(1+U45*(U46-20))*(1+U47*(U48-U46))*(-U49)</f>
        <v>-0.0000023017160017352655</v>
      </c>
      <c r="T97">
        <f>K97*Q97</f>
        <v>-0.00006615082583870486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0.0009312309152454652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0.19984057646812312</v>
      </c>
      <c r="T101">
        <f>K101*Q101</f>
        <v>0.0011537801061888087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-0.19984057646812312</v>
      </c>
      <c r="T102">
        <f>K102*Q102</f>
        <v>-0.0011537801061888087</v>
      </c>
    </row>
    <row r="103">
      <c r="E103" t="str">
        <v>Incertidumbre Volumen Indicado en el cuello R.V.M.</v>
      </c>
      <c r="I103" t="str">
        <v>µCVx</v>
      </c>
      <c r="K103">
        <f>T99</f>
        <v>0.0009312309152454652</v>
      </c>
      <c r="M103" t="str">
        <v>∞</v>
      </c>
      <c r="O103" t="str">
        <v>Rectangular</v>
      </c>
      <c r="Q103">
        <f>AVERAGE(K53:S53)/POWER(K52,2)</f>
        <v>0.1335181357441009</v>
      </c>
      <c r="T103">
        <f>K103*Q103</f>
        <v>0.00012433621575084735</v>
      </c>
    </row>
    <row r="104">
      <c r="Q104" t="str">
        <v>µcex</v>
      </c>
      <c r="T104">
        <f>SQRT(SUMSQ(T101:V103))</f>
        <v>0.0016364218775796657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0.0191919359157741</v>
      </c>
      <c r="M106">
        <v>2</v>
      </c>
      <c r="O106" t="str">
        <v>Normal</v>
      </c>
      <c r="Q106">
        <v>1</v>
      </c>
      <c r="T106">
        <f>K106*Q106</f>
        <v>0.0191919359157741</v>
      </c>
    </row>
    <row r="107">
      <c r="E107" t="str">
        <v>Correcciòn por repetibilidad</v>
      </c>
      <c r="I107" t="str">
        <v>ᵟEx</v>
      </c>
      <c r="K107">
        <f>T104</f>
        <v>0.0016364218775796657</v>
      </c>
      <c r="M107" t="str">
        <v>∞</v>
      </c>
      <c r="O107" t="str">
        <v>Normal</v>
      </c>
      <c r="Q107">
        <v>1</v>
      </c>
      <c r="T107">
        <f>K107*Q107</f>
        <v>0.0016364218775796657</v>
      </c>
    </row>
    <row r="108">
      <c r="Q108" t="str">
        <v>µcexav</v>
      </c>
      <c r="T108">
        <f>SQRT(SUMSQ(T106:V107))</f>
        <v>0.01926157524078966</v>
      </c>
    </row>
    <row r="110">
      <c r="M110">
        <v>2</v>
      </c>
      <c r="O110">
        <f>T108*M110</f>
        <v>0.03852315048157932</v>
      </c>
      <c r="S110">
        <f>O110</f>
        <v>0.03852315048157932</v>
      </c>
    </row>
    <row r="111">
      <c r="V111">
        <f>S110</f>
        <v>0.03852315048157932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3.3433333333333244</v>
      </c>
      <c r="H129">
        <f>IF(D21=2,AVERAGE(K52:N52),IF(D21=3,AVERAGE(K52:P52),IF(D21=4,AVERAGE(K52:R52),IF(D21=5,AVERAGE(K52:T52),IF(D21=6,AVERAGE(K52:V52))))))</f>
        <v>5.0034720897976745</v>
      </c>
      <c r="K129">
        <f>IF(D21=2,AVERAGE(K25:N25),IF(D21=3,AVERAGE(K25:P25),IF(D21=4,AVERAGE(K25:R25),IF(D21=5,AVERAGE(K25:T25),IF(D21=6,AVERAGE(K25:V25))))))</f>
        <v>1165.3333333333333</v>
      </c>
      <c r="M129">
        <f>(H37/(K37/60))*60</f>
        <v>15.45695039182348</v>
      </c>
      <c r="O129">
        <f>ROUND(K133,LEN(O133)-IF(ISERROR(FIND(",",K133)),LEN(K133),FIND(",",K133)))</f>
        <v>-33.179681009115</v>
      </c>
      <c r="Q129">
        <f>Q133</f>
        <v>3.852315048157932</v>
      </c>
      <c r="S129">
        <f>ROUND(M133,LEN(U133)-IF(ISERROR(FIND(",",U133)),LEN(U133),FIND(",",U133)))</f>
        <v>1.66013875646435</v>
      </c>
      <c r="U129">
        <f>S133</f>
        <v>0.03852315048157932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K133">
        <f>IF(D21=2,AVERAGE(K59:N59),IF(D21=3,AVERAGE(K59:P59),IF(D21=4,AVERAGE(K59:R59),IF(D21=5,AVERAGE(K59:T59),IF(D21=6,AVERAGE(K59:V59))))))*100</f>
        <v>-33.179681009114944</v>
      </c>
      <c r="M133">
        <f>AVERAGE(ABS(K52-K53),ABS(M52-M53),ABS(O52-O53))</f>
        <v>1.66013875646435</v>
      </c>
      <c r="O133">
        <f>Q133</f>
        <v>3.852315048157932</v>
      </c>
      <c r="Q133">
        <f>IF((S110*100)&lt;VLOOKUP(O20,CMC_2,9,FALSE),VLOOKUP(O20,CMC_2,9,FALSE),S110*100)</f>
        <v>3.852315048157932</v>
      </c>
      <c r="S133">
        <f>O110</f>
        <v>0.03852315048157932</v>
      </c>
      <c r="U133">
        <f>S133</f>
        <v>0.03852315048157932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Q96:S96"/>
    <mergeCell ref="T96:V96"/>
    <mergeCell ref="E95:H95"/>
    <mergeCell ref="I95:J95"/>
    <mergeCell ref="K95:L95"/>
    <mergeCell ref="M95:N95"/>
    <mergeCell ref="O95:P95"/>
    <mergeCell ref="Q95:S95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T97:V97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Q92:S92"/>
    <mergeCell ref="T92:V92"/>
    <mergeCell ref="E91:H91"/>
    <mergeCell ref="I91:J91"/>
    <mergeCell ref="K91:L91"/>
    <mergeCell ref="M91:N91"/>
    <mergeCell ref="O91:P91"/>
    <mergeCell ref="Q91:S91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T93:V93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6:V86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Q85:S85"/>
    <mergeCell ref="T84:V84"/>
    <mergeCell ref="E85:H85"/>
    <mergeCell ref="I85:J85"/>
    <mergeCell ref="K85:L85"/>
    <mergeCell ref="M85:N85"/>
    <mergeCell ref="O85:P85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T79:V79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E73:H73"/>
    <mergeCell ref="I73:J73"/>
    <mergeCell ref="K73:L73"/>
    <mergeCell ref="M73:N73"/>
    <mergeCell ref="O73:P73"/>
    <mergeCell ref="Q73:S73"/>
    <mergeCell ref="T73:V73"/>
    <mergeCell ref="Q75:S75"/>
    <mergeCell ref="T75:V75"/>
    <mergeCell ref="E74:H74"/>
    <mergeCell ref="I74:J74"/>
    <mergeCell ref="K74:L74"/>
    <mergeCell ref="M74:N74"/>
    <mergeCell ref="O74:P74"/>
    <mergeCell ref="Q74:S74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T72:V72"/>
    <mergeCell ref="E68:H68"/>
    <mergeCell ref="I68:J68"/>
    <mergeCell ref="K68:L68"/>
    <mergeCell ref="M68:N68"/>
    <mergeCell ref="O68:P68"/>
    <mergeCell ref="Q68:S68"/>
    <mergeCell ref="T68:V68"/>
    <mergeCell ref="E69:H69"/>
    <mergeCell ref="I69:J69"/>
    <mergeCell ref="K69:L69"/>
    <mergeCell ref="M69:N69"/>
    <mergeCell ref="O69:P69"/>
    <mergeCell ref="Q69:S69"/>
    <mergeCell ref="T69:V69"/>
    <mergeCell ref="C62:I62"/>
    <mergeCell ref="E65:V65"/>
    <mergeCell ref="E66:J66"/>
    <mergeCell ref="K66:L66"/>
    <mergeCell ref="M66:N66"/>
    <mergeCell ref="O66:P66"/>
    <mergeCell ref="Q66:S66"/>
    <mergeCell ref="T66:V66"/>
    <mergeCell ref="E67:V67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O56:P56"/>
    <mergeCell ref="S58:T58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U55:V55"/>
    <mergeCell ref="E54:H54"/>
    <mergeCell ref="I54:J54"/>
    <mergeCell ref="K54:L54"/>
    <mergeCell ref="M54:N54"/>
    <mergeCell ref="O54:P54"/>
    <mergeCell ref="Q54:R54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6:V56"/>
    <mergeCell ref="S56:T56"/>
    <mergeCell ref="I56:J56"/>
    <mergeCell ref="K56:L56"/>
    <mergeCell ref="M56:N56"/>
    <mergeCell ref="E52:H52"/>
    <mergeCell ref="I52:J52"/>
    <mergeCell ref="K52:L52"/>
    <mergeCell ref="M52:N52"/>
    <mergeCell ref="O52:P52"/>
    <mergeCell ref="Q52:R52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0:H50"/>
    <mergeCell ref="I50:J50"/>
    <mergeCell ref="K50:L50"/>
    <mergeCell ref="M50:N50"/>
    <mergeCell ref="O50:P50"/>
    <mergeCell ref="Q50:R50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48:H48"/>
    <mergeCell ref="I48:J48"/>
    <mergeCell ref="K48:L48"/>
    <mergeCell ref="M48:N48"/>
    <mergeCell ref="O48:P48"/>
    <mergeCell ref="Q48:R48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6:H46"/>
    <mergeCell ref="I46:J46"/>
    <mergeCell ref="K46:L46"/>
    <mergeCell ref="M46:N46"/>
    <mergeCell ref="O46:P46"/>
    <mergeCell ref="Q46:R46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4:H44"/>
    <mergeCell ref="I44:J44"/>
    <mergeCell ref="K44:L44"/>
    <mergeCell ref="M44:N44"/>
    <mergeCell ref="O44:P44"/>
    <mergeCell ref="Q44:R44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D22:E30"/>
    <mergeCell ref="Q23:R23"/>
    <mergeCell ref="S28:T28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U30:V30"/>
    <mergeCell ref="F28:J28"/>
    <mergeCell ref="K28:L28"/>
    <mergeCell ref="M28:N28"/>
    <mergeCell ref="O28:P28"/>
    <mergeCell ref="Q28:R28"/>
    <mergeCell ref="S26:T26"/>
    <mergeCell ref="U24:V24"/>
    <mergeCell ref="F25:J25"/>
    <mergeCell ref="K25:L25"/>
    <mergeCell ref="M25:N25"/>
    <mergeCell ref="O25:P25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M26:N26"/>
    <mergeCell ref="O26:P26"/>
    <mergeCell ref="Q26:R26"/>
    <mergeCell ref="S23:T23"/>
    <mergeCell ref="S21:T21"/>
    <mergeCell ref="U23:V23"/>
    <mergeCell ref="U21:V21"/>
    <mergeCell ref="S22:T22"/>
    <mergeCell ref="U22:V22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F23:J23"/>
    <mergeCell ref="F22:J22"/>
    <mergeCell ref="K22:L22"/>
    <mergeCell ref="M22:N22"/>
    <mergeCell ref="O22:P22"/>
    <mergeCell ref="Q22:R22"/>
    <mergeCell ref="K23:L23"/>
    <mergeCell ref="M23:N23"/>
    <mergeCell ref="O23:P23"/>
    <mergeCell ref="D19:V19"/>
    <mergeCell ref="D20:J20"/>
    <mergeCell ref="K20:N20"/>
    <mergeCell ref="O20:P20"/>
    <mergeCell ref="D17:F17"/>
    <mergeCell ref="G17:J17"/>
    <mergeCell ref="K17:L17"/>
    <mergeCell ref="M17:N17"/>
    <mergeCell ref="D21:J21"/>
    <mergeCell ref="K21:L21"/>
    <mergeCell ref="M21:N21"/>
    <mergeCell ref="O21:P21"/>
    <mergeCell ref="Q21:R21"/>
    <mergeCell ref="U16:V16"/>
    <mergeCell ref="O17:P17"/>
    <mergeCell ref="Q17:R17"/>
    <mergeCell ref="C10:W10"/>
    <mergeCell ref="D15:V15"/>
    <mergeCell ref="D16:F16"/>
    <mergeCell ref="G16:I16"/>
    <mergeCell ref="M16:N16"/>
    <mergeCell ref="O16:P16"/>
    <mergeCell ref="Q16:R16"/>
    <mergeCell ref="S16:T16"/>
    <mergeCell ref="S17:T17"/>
    <mergeCell ref="U17:V17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115.3</v>
      </c>
      <c r="N125">
        <v>214.8</v>
      </c>
      <c r="P125">
        <f>L125-N125</f>
        <v>-99.50000000000001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>
        <v>0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Q168:T168"/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F155:L155"/>
    <mergeCell ref="N155:P155"/>
    <mergeCell ref="F151:L151"/>
    <mergeCell ref="N151:P151"/>
    <mergeCell ref="F153:L153"/>
    <mergeCell ref="N153:P153"/>
    <mergeCell ref="F142:L142"/>
    <mergeCell ref="N142:P142"/>
    <mergeCell ref="F144:L144"/>
    <mergeCell ref="N144:P144"/>
    <mergeCell ref="F148:P148"/>
    <mergeCell ref="F123:J125"/>
    <mergeCell ref="F127:J129"/>
    <mergeCell ref="F157:L157"/>
    <mergeCell ref="N157:P157"/>
    <mergeCell ref="F159:L159"/>
    <mergeCell ref="N159:P159"/>
    <mergeCell ref="B168:G168"/>
    <mergeCell ref="H168:J168"/>
    <mergeCell ref="K168:P168"/>
    <mergeCell ref="F131:J133"/>
    <mergeCell ref="F137:P137"/>
    <mergeCell ref="F140:L140"/>
    <mergeCell ref="N140:P140"/>
    <mergeCell ref="F115:L115"/>
    <mergeCell ref="N115:P115"/>
    <mergeCell ref="F117:L117"/>
    <mergeCell ref="N117:P117"/>
    <mergeCell ref="J119:J121"/>
    <mergeCell ref="L119:L121"/>
    <mergeCell ref="F96:J98"/>
    <mergeCell ref="F100:J102"/>
    <mergeCell ref="F104:J106"/>
    <mergeCell ref="F110:P110"/>
    <mergeCell ref="F113:L113"/>
    <mergeCell ref="N113:P113"/>
    <mergeCell ref="F88:L88"/>
    <mergeCell ref="N88:P88"/>
    <mergeCell ref="F90:L90"/>
    <mergeCell ref="N90:P90"/>
    <mergeCell ref="J92:J94"/>
    <mergeCell ref="L92:L94"/>
    <mergeCell ref="F73:J75"/>
    <mergeCell ref="F77:J79"/>
    <mergeCell ref="F83:P83"/>
    <mergeCell ref="F86:L86"/>
    <mergeCell ref="N86:P86"/>
    <mergeCell ref="F63:L63"/>
    <mergeCell ref="N63:P63"/>
    <mergeCell ref="J65:J67"/>
    <mergeCell ref="L65:L67"/>
    <mergeCell ref="F69:J71"/>
    <mergeCell ref="F56:P56"/>
    <mergeCell ref="F59:L59"/>
    <mergeCell ref="N59:P59"/>
    <mergeCell ref="F61:L61"/>
    <mergeCell ref="N61:P61"/>
    <mergeCell ref="F41:P41"/>
    <mergeCell ref="F44:H44"/>
    <mergeCell ref="N44:P44"/>
    <mergeCell ref="J50:J52"/>
    <mergeCell ref="L50:L52"/>
    <mergeCell ref="F26:P26"/>
    <mergeCell ref="F29:H29"/>
    <mergeCell ref="N29:P29"/>
    <mergeCell ref="J35:J37"/>
    <mergeCell ref="L35:L37"/>
    <mergeCell ref="F11:P11"/>
    <mergeCell ref="F14:H14"/>
    <mergeCell ref="N14:P14"/>
    <mergeCell ref="J20:J22"/>
    <mergeCell ref="L20:L22"/>
  </mergeCells>
  <pageMargins left="0.7" right="0.7" top="0.75" bottom="0.75" header="0.5118055555555555" footer="0.5118055555555555"/>
  <ignoredErrors>
    <ignoredError numberStoredAsText="1" sqref="B1:T17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2020-03-31T13:28:11Z</dcterms:created>
  <dcterms:modified xsi:type="dcterms:W3CDTF">2020-04-22T09:10:48Z</dcterms:modified>
  <cp:lastModifiedBy>Javier Cordero</cp:lastModifiedBy>
  <dc:creator>Javier Cordero</dc:creator>
</cp:coreProperties>
</file>